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 Receveur\Documents\MSU data\Sturgeon\DataAll\"/>
    </mc:Choice>
  </mc:AlternateContent>
  <xr:revisionPtr revIDLastSave="0" documentId="13_ncr:1_{BC89F89A-E59B-41B7-B128-E8697EBC5682}" xr6:coauthVersionLast="43" xr6:coauthVersionMax="43" xr10:uidLastSave="{00000000-0000-0000-0000-000000000000}"/>
  <bookViews>
    <workbookView xWindow="-108" yWindow="-108" windowWidth="23256" windowHeight="12576" xr2:uid="{722D34C5-08B1-4CB8-A4DF-9117FAC16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55" i="1" l="1"/>
  <c r="U254" i="1"/>
  <c r="W254" i="1"/>
  <c r="V254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411" i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425" i="1"/>
  <c r="CP426" i="1"/>
  <c r="CP427" i="1"/>
  <c r="CP428" i="1"/>
  <c r="CP429" i="1"/>
  <c r="CP430" i="1"/>
  <c r="CP431" i="1"/>
  <c r="CP432" i="1"/>
  <c r="CP433" i="1"/>
  <c r="CP434" i="1"/>
  <c r="CP435" i="1"/>
  <c r="CP436" i="1"/>
  <c r="CP437" i="1"/>
  <c r="CP438" i="1"/>
  <c r="CP439" i="1"/>
  <c r="CP440" i="1"/>
  <c r="CP441" i="1"/>
  <c r="CP442" i="1"/>
  <c r="CP443" i="1"/>
  <c r="CP444" i="1"/>
  <c r="CP445" i="1"/>
  <c r="CP446" i="1"/>
  <c r="CP447" i="1"/>
  <c r="CP448" i="1"/>
  <c r="CP449" i="1"/>
  <c r="CP450" i="1"/>
  <c r="CP451" i="1"/>
  <c r="CP452" i="1"/>
  <c r="CP453" i="1"/>
  <c r="CP454" i="1"/>
  <c r="CP455" i="1"/>
  <c r="CP456" i="1"/>
  <c r="CP457" i="1"/>
  <c r="CP458" i="1"/>
  <c r="CP459" i="1"/>
  <c r="CP460" i="1"/>
  <c r="CP461" i="1"/>
  <c r="CP462" i="1"/>
  <c r="CP463" i="1"/>
  <c r="CP464" i="1"/>
  <c r="CP465" i="1"/>
  <c r="CP466" i="1"/>
  <c r="CP467" i="1"/>
  <c r="CP468" i="1"/>
  <c r="CP469" i="1"/>
  <c r="CP470" i="1"/>
  <c r="CP471" i="1"/>
  <c r="CP472" i="1"/>
  <c r="CP473" i="1"/>
  <c r="CP474" i="1"/>
  <c r="CP475" i="1"/>
  <c r="CP476" i="1"/>
  <c r="CP477" i="1"/>
  <c r="CP478" i="1"/>
  <c r="CP479" i="1"/>
  <c r="CP480" i="1"/>
  <c r="CP481" i="1"/>
  <c r="CP482" i="1"/>
  <c r="CP483" i="1"/>
  <c r="CP484" i="1"/>
  <c r="CP485" i="1"/>
  <c r="CP486" i="1"/>
  <c r="CP487" i="1"/>
  <c r="CP488" i="1"/>
  <c r="CP489" i="1"/>
  <c r="CP490" i="1"/>
  <c r="CP491" i="1"/>
  <c r="CP492" i="1"/>
  <c r="CP493" i="1"/>
  <c r="CP494" i="1"/>
  <c r="CP495" i="1"/>
  <c r="CP496" i="1"/>
  <c r="CP497" i="1"/>
  <c r="CP498" i="1"/>
  <c r="CP499" i="1"/>
  <c r="CP500" i="1"/>
  <c r="CP501" i="1"/>
  <c r="CP502" i="1"/>
  <c r="CP503" i="1"/>
  <c r="CP504" i="1"/>
  <c r="CP505" i="1"/>
  <c r="CP506" i="1"/>
  <c r="CP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425" i="1"/>
  <c r="CO426" i="1"/>
  <c r="CO427" i="1"/>
  <c r="CO428" i="1"/>
  <c r="CO429" i="1"/>
  <c r="CO430" i="1"/>
  <c r="CO431" i="1"/>
  <c r="CO432" i="1"/>
  <c r="CO433" i="1"/>
  <c r="CO434" i="1"/>
  <c r="CO435" i="1"/>
  <c r="CO436" i="1"/>
  <c r="CO437" i="1"/>
  <c r="CO438" i="1"/>
  <c r="CO439" i="1"/>
  <c r="CO440" i="1"/>
  <c r="CO441" i="1"/>
  <c r="CO442" i="1"/>
  <c r="CO443" i="1"/>
  <c r="CO444" i="1"/>
  <c r="CO445" i="1"/>
  <c r="CO446" i="1"/>
  <c r="CO447" i="1"/>
  <c r="CO448" i="1"/>
  <c r="CO449" i="1"/>
  <c r="CO450" i="1"/>
  <c r="CO451" i="1"/>
  <c r="CO452" i="1"/>
  <c r="CO453" i="1"/>
  <c r="CO454" i="1"/>
  <c r="CO455" i="1"/>
  <c r="CO456" i="1"/>
  <c r="CO457" i="1"/>
  <c r="CO458" i="1"/>
  <c r="CO459" i="1"/>
  <c r="CO460" i="1"/>
  <c r="CO461" i="1"/>
  <c r="CO462" i="1"/>
  <c r="CO463" i="1"/>
  <c r="CO464" i="1"/>
  <c r="CO465" i="1"/>
  <c r="CO466" i="1"/>
  <c r="CO467" i="1"/>
  <c r="CO468" i="1"/>
  <c r="CO469" i="1"/>
  <c r="CO470" i="1"/>
  <c r="CO471" i="1"/>
  <c r="CO472" i="1"/>
  <c r="CO473" i="1"/>
  <c r="CO474" i="1"/>
  <c r="CO475" i="1"/>
  <c r="CO476" i="1"/>
  <c r="CO477" i="1"/>
  <c r="CO478" i="1"/>
  <c r="CO479" i="1"/>
  <c r="CO480" i="1"/>
  <c r="CO481" i="1"/>
  <c r="CO482" i="1"/>
  <c r="CO483" i="1"/>
  <c r="CO484" i="1"/>
  <c r="CO485" i="1"/>
  <c r="CO486" i="1"/>
  <c r="CO487" i="1"/>
  <c r="CO488" i="1"/>
  <c r="CO489" i="1"/>
  <c r="CO490" i="1"/>
  <c r="CO491" i="1"/>
  <c r="CO492" i="1"/>
  <c r="CO493" i="1"/>
  <c r="CO494" i="1"/>
  <c r="CO495" i="1"/>
  <c r="CO496" i="1"/>
  <c r="CO497" i="1"/>
  <c r="CO498" i="1"/>
  <c r="CO499" i="1"/>
  <c r="CO500" i="1"/>
  <c r="CO501" i="1"/>
  <c r="CO502" i="1"/>
  <c r="CO503" i="1"/>
  <c r="CO504" i="1"/>
  <c r="CO505" i="1"/>
  <c r="CO506" i="1"/>
  <c r="CO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425" i="1"/>
  <c r="CN426" i="1"/>
  <c r="CN427" i="1"/>
  <c r="CN428" i="1"/>
  <c r="CN429" i="1"/>
  <c r="CN430" i="1"/>
  <c r="CN431" i="1"/>
  <c r="CN432" i="1"/>
  <c r="CN433" i="1"/>
  <c r="CN434" i="1"/>
  <c r="CN435" i="1"/>
  <c r="CN436" i="1"/>
  <c r="CN437" i="1"/>
  <c r="CN438" i="1"/>
  <c r="CN439" i="1"/>
  <c r="CN440" i="1"/>
  <c r="CN441" i="1"/>
  <c r="CN442" i="1"/>
  <c r="CN443" i="1"/>
  <c r="CN444" i="1"/>
  <c r="CN445" i="1"/>
  <c r="CN446" i="1"/>
  <c r="CN447" i="1"/>
  <c r="CN448" i="1"/>
  <c r="CN449" i="1"/>
  <c r="CN450" i="1"/>
  <c r="CN451" i="1"/>
  <c r="CN452" i="1"/>
  <c r="CN453" i="1"/>
  <c r="CN454" i="1"/>
  <c r="CN455" i="1"/>
  <c r="CN456" i="1"/>
  <c r="CN457" i="1"/>
  <c r="CN458" i="1"/>
  <c r="CN459" i="1"/>
  <c r="CN460" i="1"/>
  <c r="CN461" i="1"/>
  <c r="CN462" i="1"/>
  <c r="CN463" i="1"/>
  <c r="CN464" i="1"/>
  <c r="CN465" i="1"/>
  <c r="CN466" i="1"/>
  <c r="CN467" i="1"/>
  <c r="CN468" i="1"/>
  <c r="CN469" i="1"/>
  <c r="CN470" i="1"/>
  <c r="CN471" i="1"/>
  <c r="CN472" i="1"/>
  <c r="CN473" i="1"/>
  <c r="CN474" i="1"/>
  <c r="CN475" i="1"/>
  <c r="CN476" i="1"/>
  <c r="CN477" i="1"/>
  <c r="CN478" i="1"/>
  <c r="CN479" i="1"/>
  <c r="CN480" i="1"/>
  <c r="CN481" i="1"/>
  <c r="CN482" i="1"/>
  <c r="CN483" i="1"/>
  <c r="CN484" i="1"/>
  <c r="CN485" i="1"/>
  <c r="CN486" i="1"/>
  <c r="CN487" i="1"/>
  <c r="CN488" i="1"/>
  <c r="CN489" i="1"/>
  <c r="CN490" i="1"/>
  <c r="CN491" i="1"/>
  <c r="CN492" i="1"/>
  <c r="CN493" i="1"/>
  <c r="CN494" i="1"/>
  <c r="CN495" i="1"/>
  <c r="CN496" i="1"/>
  <c r="CN497" i="1"/>
  <c r="CN498" i="1"/>
  <c r="CN499" i="1"/>
  <c r="CN500" i="1"/>
  <c r="CN501" i="1"/>
  <c r="CN502" i="1"/>
  <c r="CN503" i="1"/>
  <c r="CN504" i="1"/>
  <c r="CN505" i="1"/>
  <c r="CN506" i="1"/>
  <c r="CN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425" i="1"/>
  <c r="CK426" i="1"/>
  <c r="CK427" i="1"/>
  <c r="CK428" i="1"/>
  <c r="CK429" i="1"/>
  <c r="CK430" i="1"/>
  <c r="CK431" i="1"/>
  <c r="CK432" i="1"/>
  <c r="CK433" i="1"/>
  <c r="CK434" i="1"/>
  <c r="CK435" i="1"/>
  <c r="CK436" i="1"/>
  <c r="CK437" i="1"/>
  <c r="CK438" i="1"/>
  <c r="CK439" i="1"/>
  <c r="CK440" i="1"/>
  <c r="CK441" i="1"/>
  <c r="CK442" i="1"/>
  <c r="CK443" i="1"/>
  <c r="CK444" i="1"/>
  <c r="CK445" i="1"/>
  <c r="CK446" i="1"/>
  <c r="CK447" i="1"/>
  <c r="CK448" i="1"/>
  <c r="CK449" i="1"/>
  <c r="CK450" i="1"/>
  <c r="CK451" i="1"/>
  <c r="CK452" i="1"/>
  <c r="CK453" i="1"/>
  <c r="CK454" i="1"/>
  <c r="CK455" i="1"/>
  <c r="CK456" i="1"/>
  <c r="CK457" i="1"/>
  <c r="CK458" i="1"/>
  <c r="CK459" i="1"/>
  <c r="CK460" i="1"/>
  <c r="CK461" i="1"/>
  <c r="CK462" i="1"/>
  <c r="CK463" i="1"/>
  <c r="CK464" i="1"/>
  <c r="CK465" i="1"/>
  <c r="CK466" i="1"/>
  <c r="CK467" i="1"/>
  <c r="CK468" i="1"/>
  <c r="CK469" i="1"/>
  <c r="CK470" i="1"/>
  <c r="CK471" i="1"/>
  <c r="CK472" i="1"/>
  <c r="CK473" i="1"/>
  <c r="CK474" i="1"/>
  <c r="CK475" i="1"/>
  <c r="CK476" i="1"/>
  <c r="CK477" i="1"/>
  <c r="CK478" i="1"/>
  <c r="CK479" i="1"/>
  <c r="CK480" i="1"/>
  <c r="CK481" i="1"/>
  <c r="CK482" i="1"/>
  <c r="CK483" i="1"/>
  <c r="CK484" i="1"/>
  <c r="CK485" i="1"/>
  <c r="CK486" i="1"/>
  <c r="CK487" i="1"/>
  <c r="CK488" i="1"/>
  <c r="CK489" i="1"/>
  <c r="CK490" i="1"/>
  <c r="CK491" i="1"/>
  <c r="CK492" i="1"/>
  <c r="CK493" i="1"/>
  <c r="CK494" i="1"/>
  <c r="CK495" i="1"/>
  <c r="CK496" i="1"/>
  <c r="CK497" i="1"/>
  <c r="CK498" i="1"/>
  <c r="CK499" i="1"/>
  <c r="CK500" i="1"/>
  <c r="CK501" i="1"/>
  <c r="CK502" i="1"/>
  <c r="CK503" i="1"/>
  <c r="CK504" i="1"/>
  <c r="CK505" i="1"/>
  <c r="CK506" i="1"/>
  <c r="CK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425" i="1"/>
  <c r="CJ426" i="1"/>
  <c r="CJ427" i="1"/>
  <c r="CJ428" i="1"/>
  <c r="CJ429" i="1"/>
  <c r="CJ430" i="1"/>
  <c r="CJ431" i="1"/>
  <c r="CJ432" i="1"/>
  <c r="CJ433" i="1"/>
  <c r="CJ434" i="1"/>
  <c r="CJ435" i="1"/>
  <c r="CJ436" i="1"/>
  <c r="CJ437" i="1"/>
  <c r="CJ438" i="1"/>
  <c r="CJ439" i="1"/>
  <c r="CJ440" i="1"/>
  <c r="CJ441" i="1"/>
  <c r="CJ442" i="1"/>
  <c r="CJ443" i="1"/>
  <c r="CJ444" i="1"/>
  <c r="CJ445" i="1"/>
  <c r="CJ446" i="1"/>
  <c r="CJ447" i="1"/>
  <c r="CJ448" i="1"/>
  <c r="CJ449" i="1"/>
  <c r="CJ450" i="1"/>
  <c r="CJ451" i="1"/>
  <c r="CJ452" i="1"/>
  <c r="CJ453" i="1"/>
  <c r="CJ454" i="1"/>
  <c r="CJ455" i="1"/>
  <c r="CJ456" i="1"/>
  <c r="CJ457" i="1"/>
  <c r="CJ458" i="1"/>
  <c r="CJ459" i="1"/>
  <c r="CJ460" i="1"/>
  <c r="CJ461" i="1"/>
  <c r="CJ462" i="1"/>
  <c r="CJ463" i="1"/>
  <c r="CJ464" i="1"/>
  <c r="CJ465" i="1"/>
  <c r="CJ466" i="1"/>
  <c r="CJ467" i="1"/>
  <c r="CJ468" i="1"/>
  <c r="CJ469" i="1"/>
  <c r="CJ470" i="1"/>
  <c r="CJ471" i="1"/>
  <c r="CJ472" i="1"/>
  <c r="CJ473" i="1"/>
  <c r="CJ474" i="1"/>
  <c r="CJ475" i="1"/>
  <c r="CJ476" i="1"/>
  <c r="CJ477" i="1"/>
  <c r="CJ478" i="1"/>
  <c r="CJ479" i="1"/>
  <c r="CJ480" i="1"/>
  <c r="CJ481" i="1"/>
  <c r="CJ482" i="1"/>
  <c r="CJ483" i="1"/>
  <c r="CJ484" i="1"/>
  <c r="CJ485" i="1"/>
  <c r="CJ486" i="1"/>
  <c r="CJ487" i="1"/>
  <c r="CJ488" i="1"/>
  <c r="CJ489" i="1"/>
  <c r="CJ490" i="1"/>
  <c r="CJ491" i="1"/>
  <c r="CJ492" i="1"/>
  <c r="CJ493" i="1"/>
  <c r="CJ494" i="1"/>
  <c r="CJ495" i="1"/>
  <c r="CJ496" i="1"/>
  <c r="CJ497" i="1"/>
  <c r="CJ498" i="1"/>
  <c r="CJ499" i="1"/>
  <c r="CJ500" i="1"/>
  <c r="CJ501" i="1"/>
  <c r="CJ502" i="1"/>
  <c r="CJ503" i="1"/>
  <c r="CJ504" i="1"/>
  <c r="CJ505" i="1"/>
  <c r="CJ506" i="1"/>
  <c r="CJ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I426" i="1"/>
  <c r="CI427" i="1"/>
  <c r="CI428" i="1"/>
  <c r="CI429" i="1"/>
  <c r="CI430" i="1"/>
  <c r="CI431" i="1"/>
  <c r="CI432" i="1"/>
  <c r="CI433" i="1"/>
  <c r="CI434" i="1"/>
  <c r="CI435" i="1"/>
  <c r="CI436" i="1"/>
  <c r="CI437" i="1"/>
  <c r="CI438" i="1"/>
  <c r="CI439" i="1"/>
  <c r="CI440" i="1"/>
  <c r="CI441" i="1"/>
  <c r="CI442" i="1"/>
  <c r="CI443" i="1"/>
  <c r="CI444" i="1"/>
  <c r="CI445" i="1"/>
  <c r="CI446" i="1"/>
  <c r="CI447" i="1"/>
  <c r="CI448" i="1"/>
  <c r="CI449" i="1"/>
  <c r="CI450" i="1"/>
  <c r="CI451" i="1"/>
  <c r="CI452" i="1"/>
  <c r="CI453" i="1"/>
  <c r="CI454" i="1"/>
  <c r="CI455" i="1"/>
  <c r="CI456" i="1"/>
  <c r="CI457" i="1"/>
  <c r="CI458" i="1"/>
  <c r="CI459" i="1"/>
  <c r="CI460" i="1"/>
  <c r="CI461" i="1"/>
  <c r="CI462" i="1"/>
  <c r="CI463" i="1"/>
  <c r="CI464" i="1"/>
  <c r="CI465" i="1"/>
  <c r="CI466" i="1"/>
  <c r="CI467" i="1"/>
  <c r="CI468" i="1"/>
  <c r="CI469" i="1"/>
  <c r="CI470" i="1"/>
  <c r="CI471" i="1"/>
  <c r="CI472" i="1"/>
  <c r="CI473" i="1"/>
  <c r="CI474" i="1"/>
  <c r="CI475" i="1"/>
  <c r="CI476" i="1"/>
  <c r="CI477" i="1"/>
  <c r="CI478" i="1"/>
  <c r="CI479" i="1"/>
  <c r="CI480" i="1"/>
  <c r="CI481" i="1"/>
  <c r="CI482" i="1"/>
  <c r="CI483" i="1"/>
  <c r="CI484" i="1"/>
  <c r="CI485" i="1"/>
  <c r="CI486" i="1"/>
  <c r="CI487" i="1"/>
  <c r="CI488" i="1"/>
  <c r="CI489" i="1"/>
  <c r="CI490" i="1"/>
  <c r="CI491" i="1"/>
  <c r="CI492" i="1"/>
  <c r="CI493" i="1"/>
  <c r="CI494" i="1"/>
  <c r="CI495" i="1"/>
  <c r="CI496" i="1"/>
  <c r="CI497" i="1"/>
  <c r="CI498" i="1"/>
  <c r="CI499" i="1"/>
  <c r="CI500" i="1"/>
  <c r="CI501" i="1"/>
  <c r="CI502" i="1"/>
  <c r="CI503" i="1"/>
  <c r="CI504" i="1"/>
  <c r="CI505" i="1"/>
  <c r="CI506" i="1"/>
  <c r="CI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425" i="1"/>
  <c r="CH426" i="1"/>
  <c r="CH427" i="1"/>
  <c r="CH428" i="1"/>
  <c r="CH429" i="1"/>
  <c r="CH430" i="1"/>
  <c r="CH431" i="1"/>
  <c r="CH432" i="1"/>
  <c r="CH433" i="1"/>
  <c r="CH434" i="1"/>
  <c r="CH435" i="1"/>
  <c r="CH436" i="1"/>
  <c r="CH437" i="1"/>
  <c r="CH438" i="1"/>
  <c r="CH439" i="1"/>
  <c r="CH440" i="1"/>
  <c r="CH441" i="1"/>
  <c r="CH442" i="1"/>
  <c r="CH443" i="1"/>
  <c r="CH444" i="1"/>
  <c r="CH445" i="1"/>
  <c r="CH446" i="1"/>
  <c r="CH447" i="1"/>
  <c r="CH448" i="1"/>
  <c r="CH449" i="1"/>
  <c r="CH450" i="1"/>
  <c r="CH451" i="1"/>
  <c r="CH452" i="1"/>
  <c r="CH453" i="1"/>
  <c r="CH454" i="1"/>
  <c r="CH455" i="1"/>
  <c r="CH456" i="1"/>
  <c r="CH457" i="1"/>
  <c r="CH458" i="1"/>
  <c r="CH459" i="1"/>
  <c r="CH460" i="1"/>
  <c r="CH461" i="1"/>
  <c r="CH462" i="1"/>
  <c r="CH463" i="1"/>
  <c r="CH464" i="1"/>
  <c r="CH465" i="1"/>
  <c r="CH466" i="1"/>
  <c r="CH467" i="1"/>
  <c r="CH468" i="1"/>
  <c r="CH469" i="1"/>
  <c r="CH470" i="1"/>
  <c r="CH471" i="1"/>
  <c r="CH472" i="1"/>
  <c r="CH473" i="1"/>
  <c r="CH474" i="1"/>
  <c r="CH475" i="1"/>
  <c r="CH476" i="1"/>
  <c r="CH477" i="1"/>
  <c r="CH478" i="1"/>
  <c r="CH479" i="1"/>
  <c r="CH480" i="1"/>
  <c r="CH481" i="1"/>
  <c r="CH482" i="1"/>
  <c r="CH483" i="1"/>
  <c r="CH484" i="1"/>
  <c r="CH485" i="1"/>
  <c r="CH486" i="1"/>
  <c r="CH487" i="1"/>
  <c r="CH488" i="1"/>
  <c r="CH489" i="1"/>
  <c r="CH490" i="1"/>
  <c r="CH491" i="1"/>
  <c r="CH492" i="1"/>
  <c r="CH493" i="1"/>
  <c r="CH494" i="1"/>
  <c r="CH495" i="1"/>
  <c r="CH496" i="1"/>
  <c r="CH497" i="1"/>
  <c r="CH498" i="1"/>
  <c r="CH499" i="1"/>
  <c r="CH500" i="1"/>
  <c r="CH501" i="1"/>
  <c r="CH502" i="1"/>
  <c r="CH503" i="1"/>
  <c r="CH504" i="1"/>
  <c r="CH505" i="1"/>
  <c r="CH506" i="1"/>
  <c r="CH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425" i="1"/>
  <c r="CG426" i="1"/>
  <c r="CG427" i="1"/>
  <c r="CG428" i="1"/>
  <c r="CG429" i="1"/>
  <c r="CG430" i="1"/>
  <c r="CG431" i="1"/>
  <c r="CG432" i="1"/>
  <c r="CG433" i="1"/>
  <c r="CG434" i="1"/>
  <c r="CG435" i="1"/>
  <c r="CG436" i="1"/>
  <c r="CG437" i="1"/>
  <c r="CG438" i="1"/>
  <c r="CG439" i="1"/>
  <c r="CG440" i="1"/>
  <c r="CG441" i="1"/>
  <c r="CG442" i="1"/>
  <c r="CG443" i="1"/>
  <c r="CG444" i="1"/>
  <c r="CG445" i="1"/>
  <c r="CG446" i="1"/>
  <c r="CG447" i="1"/>
  <c r="CG448" i="1"/>
  <c r="CG449" i="1"/>
  <c r="CG450" i="1"/>
  <c r="CG451" i="1"/>
  <c r="CG452" i="1"/>
  <c r="CG453" i="1"/>
  <c r="CG454" i="1"/>
  <c r="CG455" i="1"/>
  <c r="CG456" i="1"/>
  <c r="CG457" i="1"/>
  <c r="CG458" i="1"/>
  <c r="CG459" i="1"/>
  <c r="CG460" i="1"/>
  <c r="CG461" i="1"/>
  <c r="CG462" i="1"/>
  <c r="CG463" i="1"/>
  <c r="CG464" i="1"/>
  <c r="CG465" i="1"/>
  <c r="CG466" i="1"/>
  <c r="CG467" i="1"/>
  <c r="CG468" i="1"/>
  <c r="CG469" i="1"/>
  <c r="CG470" i="1"/>
  <c r="CG471" i="1"/>
  <c r="CG472" i="1"/>
  <c r="CG473" i="1"/>
  <c r="CG474" i="1"/>
  <c r="CG475" i="1"/>
  <c r="CG476" i="1"/>
  <c r="CG477" i="1"/>
  <c r="CG478" i="1"/>
  <c r="CG479" i="1"/>
  <c r="CG480" i="1"/>
  <c r="CG481" i="1"/>
  <c r="CG482" i="1"/>
  <c r="CG483" i="1"/>
  <c r="CG484" i="1"/>
  <c r="CG485" i="1"/>
  <c r="CG486" i="1"/>
  <c r="CG487" i="1"/>
  <c r="CG488" i="1"/>
  <c r="CG489" i="1"/>
  <c r="CG490" i="1"/>
  <c r="CG491" i="1"/>
  <c r="CG492" i="1"/>
  <c r="CG493" i="1"/>
  <c r="CG494" i="1"/>
  <c r="CG495" i="1"/>
  <c r="CG496" i="1"/>
  <c r="CG497" i="1"/>
  <c r="CG498" i="1"/>
  <c r="CG499" i="1"/>
  <c r="CG500" i="1"/>
  <c r="CG501" i="1"/>
  <c r="CG502" i="1"/>
  <c r="CG503" i="1"/>
  <c r="CG504" i="1"/>
  <c r="CG505" i="1"/>
  <c r="CG506" i="1"/>
  <c r="CG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425" i="1"/>
  <c r="CF426" i="1"/>
  <c r="CF427" i="1"/>
  <c r="CF428" i="1"/>
  <c r="CF429" i="1"/>
  <c r="CF430" i="1"/>
  <c r="CF431" i="1"/>
  <c r="CF432" i="1"/>
  <c r="CF433" i="1"/>
  <c r="CF434" i="1"/>
  <c r="CF435" i="1"/>
  <c r="CF436" i="1"/>
  <c r="CF437" i="1"/>
  <c r="CF438" i="1"/>
  <c r="CF439" i="1"/>
  <c r="CF440" i="1"/>
  <c r="CF441" i="1"/>
  <c r="CF442" i="1"/>
  <c r="CF443" i="1"/>
  <c r="CF444" i="1"/>
  <c r="CF445" i="1"/>
  <c r="CF446" i="1"/>
  <c r="CF447" i="1"/>
  <c r="CF448" i="1"/>
  <c r="CF449" i="1"/>
  <c r="CF450" i="1"/>
  <c r="CF451" i="1"/>
  <c r="CF452" i="1"/>
  <c r="CF453" i="1"/>
  <c r="CF454" i="1"/>
  <c r="CF455" i="1"/>
  <c r="CF456" i="1"/>
  <c r="CF457" i="1"/>
  <c r="CF458" i="1"/>
  <c r="CF459" i="1"/>
  <c r="CF460" i="1"/>
  <c r="CF461" i="1"/>
  <c r="CF462" i="1"/>
  <c r="CF463" i="1"/>
  <c r="CF464" i="1"/>
  <c r="CF465" i="1"/>
  <c r="CF466" i="1"/>
  <c r="CF467" i="1"/>
  <c r="CF468" i="1"/>
  <c r="CF469" i="1"/>
  <c r="CF470" i="1"/>
  <c r="CF471" i="1"/>
  <c r="CF472" i="1"/>
  <c r="CF473" i="1"/>
  <c r="CF474" i="1"/>
  <c r="CF475" i="1"/>
  <c r="CF476" i="1"/>
  <c r="CF477" i="1"/>
  <c r="CF478" i="1"/>
  <c r="CF479" i="1"/>
  <c r="CF480" i="1"/>
  <c r="CF481" i="1"/>
  <c r="CF482" i="1"/>
  <c r="CF483" i="1"/>
  <c r="CF484" i="1"/>
  <c r="CF485" i="1"/>
  <c r="CF486" i="1"/>
  <c r="CF487" i="1"/>
  <c r="CF488" i="1"/>
  <c r="CF489" i="1"/>
  <c r="CF490" i="1"/>
  <c r="CF491" i="1"/>
  <c r="CF492" i="1"/>
  <c r="CF493" i="1"/>
  <c r="CF494" i="1"/>
  <c r="CF495" i="1"/>
  <c r="CF496" i="1"/>
  <c r="CF497" i="1"/>
  <c r="CF498" i="1"/>
  <c r="CF499" i="1"/>
  <c r="CF500" i="1"/>
  <c r="CF501" i="1"/>
  <c r="CF502" i="1"/>
  <c r="CF503" i="1"/>
  <c r="CF504" i="1"/>
  <c r="CF505" i="1"/>
  <c r="CF506" i="1"/>
  <c r="CF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257" i="1"/>
  <c r="AL506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257" i="1"/>
  <c r="AP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257" i="1"/>
  <c r="AC253" i="1" l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AB253" i="1"/>
  <c r="Z221" i="1" l="1"/>
  <c r="X221" i="1"/>
  <c r="Y221" i="1" s="1"/>
  <c r="V221" i="1"/>
  <c r="Z220" i="1"/>
  <c r="X220" i="1"/>
  <c r="Y220" i="1" s="1"/>
  <c r="V220" i="1"/>
  <c r="Z219" i="1"/>
  <c r="X219" i="1"/>
  <c r="Y219" i="1" s="1"/>
  <c r="V219" i="1"/>
  <c r="Z218" i="1"/>
  <c r="X218" i="1"/>
  <c r="Y218" i="1" s="1"/>
  <c r="V218" i="1"/>
  <c r="Z217" i="1"/>
  <c r="X217" i="1"/>
  <c r="Y217" i="1" s="1"/>
  <c r="V217" i="1"/>
  <c r="Z216" i="1"/>
  <c r="X216" i="1"/>
  <c r="Y216" i="1" s="1"/>
  <c r="V216" i="1"/>
  <c r="Z215" i="1"/>
  <c r="X215" i="1"/>
  <c r="Y215" i="1" s="1"/>
  <c r="V215" i="1"/>
  <c r="Z214" i="1"/>
  <c r="X214" i="1"/>
  <c r="Y214" i="1" s="1"/>
  <c r="V214" i="1"/>
  <c r="Z213" i="1"/>
  <c r="X213" i="1"/>
  <c r="Y213" i="1" s="1"/>
  <c r="V213" i="1"/>
  <c r="Z212" i="1"/>
  <c r="X212" i="1"/>
  <c r="Y212" i="1" s="1"/>
  <c r="V212" i="1"/>
  <c r="Z211" i="1"/>
  <c r="X211" i="1"/>
  <c r="Y211" i="1" s="1"/>
  <c r="V211" i="1"/>
  <c r="Z210" i="1"/>
  <c r="X210" i="1"/>
  <c r="Y210" i="1" s="1"/>
  <c r="V210" i="1"/>
  <c r="Z209" i="1"/>
  <c r="X209" i="1"/>
  <c r="Y209" i="1" s="1"/>
  <c r="V209" i="1"/>
  <c r="Z208" i="1"/>
  <c r="X208" i="1"/>
  <c r="Y208" i="1" s="1"/>
  <c r="V208" i="1"/>
  <c r="Z207" i="1"/>
  <c r="X207" i="1"/>
  <c r="Y207" i="1" s="1"/>
  <c r="V207" i="1"/>
  <c r="Z206" i="1"/>
  <c r="X206" i="1"/>
  <c r="Y206" i="1" s="1"/>
  <c r="V206" i="1"/>
  <c r="Z205" i="1"/>
  <c r="X205" i="1"/>
  <c r="Y205" i="1" s="1"/>
  <c r="V205" i="1"/>
  <c r="Z204" i="1"/>
  <c r="X204" i="1"/>
  <c r="Y204" i="1" s="1"/>
  <c r="V204" i="1"/>
  <c r="Z203" i="1"/>
  <c r="X203" i="1"/>
  <c r="Y203" i="1" s="1"/>
  <c r="V203" i="1"/>
  <c r="Z202" i="1"/>
  <c r="X202" i="1"/>
  <c r="Y202" i="1" s="1"/>
  <c r="V202" i="1"/>
  <c r="Z201" i="1"/>
  <c r="X201" i="1"/>
  <c r="Y201" i="1" s="1"/>
  <c r="V201" i="1"/>
  <c r="Z200" i="1"/>
  <c r="X200" i="1"/>
  <c r="Y200" i="1" s="1"/>
  <c r="V200" i="1"/>
  <c r="Z199" i="1"/>
  <c r="X199" i="1"/>
  <c r="Y199" i="1" s="1"/>
  <c r="V199" i="1"/>
  <c r="Z198" i="1"/>
  <c r="X198" i="1"/>
  <c r="Y198" i="1" s="1"/>
  <c r="V198" i="1"/>
  <c r="Z197" i="1"/>
  <c r="X197" i="1"/>
  <c r="Y197" i="1" s="1"/>
  <c r="V197" i="1"/>
  <c r="Z196" i="1"/>
  <c r="X196" i="1"/>
  <c r="Y196" i="1" s="1"/>
  <c r="V196" i="1"/>
  <c r="Z195" i="1"/>
  <c r="X195" i="1"/>
  <c r="Y195" i="1" s="1"/>
  <c r="V195" i="1"/>
  <c r="Z194" i="1"/>
  <c r="X194" i="1"/>
  <c r="Y194" i="1" s="1"/>
  <c r="V194" i="1"/>
  <c r="Z193" i="1"/>
  <c r="X193" i="1"/>
  <c r="Y193" i="1" s="1"/>
  <c r="V193" i="1"/>
  <c r="Z192" i="1"/>
  <c r="X192" i="1"/>
  <c r="Y192" i="1" s="1"/>
  <c r="V192" i="1"/>
  <c r="Z191" i="1"/>
  <c r="X191" i="1"/>
  <c r="Y191" i="1" s="1"/>
  <c r="V191" i="1"/>
  <c r="V190" i="1" l="1"/>
  <c r="X190" i="1" s="1"/>
  <c r="Q190" i="1"/>
  <c r="V189" i="1"/>
  <c r="X189" i="1" s="1"/>
  <c r="Q189" i="1"/>
  <c r="V188" i="1"/>
  <c r="X188" i="1" s="1"/>
  <c r="Q188" i="1"/>
  <c r="V187" i="1"/>
  <c r="X187" i="1" s="1"/>
  <c r="Q187" i="1"/>
  <c r="V186" i="1"/>
  <c r="X186" i="1" s="1"/>
  <c r="Q186" i="1"/>
  <c r="V185" i="1"/>
  <c r="X185" i="1" s="1"/>
  <c r="Q185" i="1"/>
  <c r="V184" i="1"/>
  <c r="X184" i="1" s="1"/>
  <c r="Q184" i="1"/>
  <c r="V183" i="1"/>
  <c r="X183" i="1" s="1"/>
  <c r="Q183" i="1"/>
  <c r="V182" i="1"/>
  <c r="X182" i="1" s="1"/>
  <c r="Q182" i="1"/>
  <c r="V181" i="1"/>
  <c r="X181" i="1" s="1"/>
  <c r="Q181" i="1"/>
  <c r="V180" i="1"/>
  <c r="X180" i="1" s="1"/>
  <c r="Q180" i="1"/>
  <c r="V179" i="1"/>
  <c r="X179" i="1" s="1"/>
  <c r="Q179" i="1"/>
  <c r="V178" i="1"/>
  <c r="X178" i="1" s="1"/>
  <c r="Q178" i="1"/>
  <c r="V177" i="1"/>
  <c r="X177" i="1" s="1"/>
  <c r="Q177" i="1"/>
  <c r="V176" i="1"/>
  <c r="X176" i="1" s="1"/>
  <c r="Q176" i="1"/>
  <c r="V175" i="1"/>
  <c r="X175" i="1" s="1"/>
  <c r="Q175" i="1"/>
  <c r="V174" i="1"/>
  <c r="X174" i="1" s="1"/>
  <c r="Q174" i="1"/>
  <c r="V173" i="1"/>
  <c r="X173" i="1" s="1"/>
  <c r="Q173" i="1"/>
  <c r="V172" i="1"/>
  <c r="X172" i="1" s="1"/>
  <c r="Q172" i="1"/>
  <c r="V171" i="1"/>
  <c r="X171" i="1" s="1"/>
  <c r="Q171" i="1"/>
  <c r="V170" i="1"/>
  <c r="X170" i="1" s="1"/>
  <c r="Q170" i="1"/>
  <c r="V169" i="1"/>
  <c r="X169" i="1" s="1"/>
  <c r="Q169" i="1"/>
  <c r="V168" i="1"/>
  <c r="X168" i="1" s="1"/>
  <c r="Q168" i="1"/>
  <c r="V167" i="1"/>
  <c r="X167" i="1" s="1"/>
  <c r="Q167" i="1"/>
  <c r="V166" i="1"/>
  <c r="X166" i="1" s="1"/>
  <c r="Q166" i="1"/>
  <c r="V165" i="1"/>
  <c r="X165" i="1" s="1"/>
  <c r="Q165" i="1"/>
  <c r="V164" i="1"/>
  <c r="X164" i="1" s="1"/>
  <c r="Q164" i="1"/>
  <c r="V163" i="1"/>
  <c r="X163" i="1" s="1"/>
  <c r="Q163" i="1"/>
  <c r="V162" i="1"/>
  <c r="X162" i="1" s="1"/>
  <c r="Q162" i="1"/>
  <c r="V161" i="1"/>
  <c r="X161" i="1" s="1"/>
  <c r="Q161" i="1"/>
  <c r="V160" i="1"/>
  <c r="X160" i="1" s="1"/>
  <c r="Q160" i="1"/>
  <c r="V159" i="1"/>
  <c r="X159" i="1" s="1"/>
  <c r="Q159" i="1"/>
  <c r="V158" i="1"/>
  <c r="X158" i="1" s="1"/>
  <c r="Q158" i="1"/>
  <c r="V157" i="1"/>
  <c r="X157" i="1" s="1"/>
  <c r="Q157" i="1"/>
  <c r="V156" i="1"/>
  <c r="X156" i="1" s="1"/>
  <c r="Q156" i="1"/>
  <c r="V155" i="1"/>
  <c r="X155" i="1" s="1"/>
  <c r="Q155" i="1"/>
  <c r="V154" i="1"/>
  <c r="X154" i="1" s="1"/>
  <c r="Q154" i="1"/>
  <c r="V153" i="1"/>
  <c r="X153" i="1" s="1"/>
  <c r="Q153" i="1"/>
  <c r="V152" i="1"/>
  <c r="X152" i="1" s="1"/>
  <c r="Q152" i="1"/>
  <c r="V151" i="1"/>
  <c r="X151" i="1" s="1"/>
  <c r="Q151" i="1"/>
  <c r="X150" i="1"/>
  <c r="Y150" i="1" s="1"/>
  <c r="V150" i="1"/>
  <c r="T150" i="1"/>
  <c r="S150" i="1"/>
  <c r="Q150" i="1"/>
  <c r="X149" i="1"/>
  <c r="Y149" i="1" s="1"/>
  <c r="V149" i="1"/>
  <c r="T149" i="1"/>
  <c r="S149" i="1"/>
  <c r="Q149" i="1"/>
  <c r="X148" i="1"/>
  <c r="Y148" i="1" s="1"/>
  <c r="V148" i="1"/>
  <c r="T148" i="1"/>
  <c r="S148" i="1"/>
  <c r="Q148" i="1"/>
  <c r="X147" i="1"/>
  <c r="Y147" i="1" s="1"/>
  <c r="V147" i="1"/>
  <c r="T147" i="1"/>
  <c r="S147" i="1"/>
  <c r="Q147" i="1"/>
  <c r="X146" i="1"/>
  <c r="Y146" i="1" s="1"/>
  <c r="V146" i="1"/>
  <c r="T146" i="1"/>
  <c r="S146" i="1"/>
  <c r="Q146" i="1"/>
  <c r="X145" i="1"/>
  <c r="Y145" i="1" s="1"/>
  <c r="V145" i="1"/>
  <c r="T145" i="1"/>
  <c r="S145" i="1"/>
  <c r="Q145" i="1"/>
  <c r="X144" i="1"/>
  <c r="Y144" i="1" s="1"/>
  <c r="V144" i="1"/>
  <c r="T144" i="1"/>
  <c r="S144" i="1"/>
  <c r="Q144" i="1"/>
  <c r="X143" i="1"/>
  <c r="Y143" i="1" s="1"/>
  <c r="V143" i="1"/>
  <c r="T143" i="1"/>
  <c r="S143" i="1"/>
  <c r="Q143" i="1"/>
  <c r="X142" i="1"/>
  <c r="Y142" i="1" s="1"/>
  <c r="V142" i="1"/>
  <c r="T142" i="1"/>
  <c r="S142" i="1"/>
  <c r="Q142" i="1"/>
  <c r="X141" i="1"/>
  <c r="Y141" i="1" s="1"/>
  <c r="V141" i="1"/>
  <c r="T141" i="1"/>
  <c r="S141" i="1"/>
  <c r="Q141" i="1"/>
  <c r="X140" i="1"/>
  <c r="Y140" i="1" s="1"/>
  <c r="V140" i="1"/>
  <c r="T140" i="1"/>
  <c r="S140" i="1"/>
  <c r="Q140" i="1"/>
  <c r="X139" i="1"/>
  <c r="Y139" i="1" s="1"/>
  <c r="V139" i="1"/>
  <c r="T139" i="1"/>
  <c r="S139" i="1"/>
  <c r="Q139" i="1"/>
  <c r="X138" i="1"/>
  <c r="Y138" i="1" s="1"/>
  <c r="V138" i="1"/>
  <c r="T138" i="1"/>
  <c r="S138" i="1"/>
  <c r="Q138" i="1"/>
  <c r="X137" i="1"/>
  <c r="Y137" i="1" s="1"/>
  <c r="V137" i="1"/>
  <c r="T137" i="1"/>
  <c r="S137" i="1"/>
  <c r="Q137" i="1"/>
  <c r="X136" i="1"/>
  <c r="Y136" i="1" s="1"/>
  <c r="V136" i="1"/>
  <c r="T136" i="1"/>
  <c r="S136" i="1"/>
  <c r="Q136" i="1"/>
  <c r="X135" i="1"/>
  <c r="Y135" i="1" s="1"/>
  <c r="V135" i="1"/>
  <c r="T135" i="1"/>
  <c r="S135" i="1"/>
  <c r="Q135" i="1"/>
  <c r="X134" i="1"/>
  <c r="Y134" i="1" s="1"/>
  <c r="V134" i="1"/>
  <c r="T134" i="1"/>
  <c r="S134" i="1"/>
  <c r="Q134" i="1"/>
  <c r="X133" i="1"/>
  <c r="Y133" i="1" s="1"/>
  <c r="V133" i="1"/>
  <c r="T133" i="1"/>
  <c r="S133" i="1"/>
  <c r="Q133" i="1"/>
  <c r="X132" i="1"/>
  <c r="Y132" i="1" s="1"/>
  <c r="V132" i="1"/>
  <c r="T132" i="1"/>
  <c r="S132" i="1"/>
  <c r="Q132" i="1"/>
  <c r="X131" i="1"/>
  <c r="Y131" i="1" s="1"/>
  <c r="V131" i="1"/>
  <c r="T131" i="1"/>
  <c r="S131" i="1"/>
  <c r="Q131" i="1"/>
  <c r="X130" i="1"/>
  <c r="Y130" i="1" s="1"/>
  <c r="V130" i="1"/>
  <c r="T130" i="1"/>
  <c r="S130" i="1"/>
  <c r="Q130" i="1"/>
  <c r="X129" i="1"/>
  <c r="Y129" i="1" s="1"/>
  <c r="V129" i="1"/>
  <c r="T129" i="1"/>
  <c r="S129" i="1"/>
  <c r="Q129" i="1"/>
  <c r="X128" i="1"/>
  <c r="Y128" i="1" s="1"/>
  <c r="V128" i="1"/>
  <c r="T128" i="1"/>
  <c r="S128" i="1"/>
  <c r="Q128" i="1"/>
  <c r="X127" i="1"/>
  <c r="Y127" i="1" s="1"/>
  <c r="V127" i="1"/>
  <c r="T127" i="1"/>
  <c r="S127" i="1"/>
  <c r="Q127" i="1"/>
  <c r="X126" i="1"/>
  <c r="Y126" i="1" s="1"/>
  <c r="V126" i="1"/>
  <c r="T126" i="1"/>
  <c r="S126" i="1"/>
  <c r="Q126" i="1"/>
  <c r="X125" i="1"/>
  <c r="Y125" i="1" s="1"/>
  <c r="V125" i="1"/>
  <c r="T125" i="1"/>
  <c r="S125" i="1"/>
  <c r="Q125" i="1"/>
  <c r="X124" i="1"/>
  <c r="Y124" i="1" s="1"/>
  <c r="V124" i="1"/>
  <c r="T124" i="1"/>
  <c r="S124" i="1"/>
  <c r="Q124" i="1"/>
  <c r="Y189" i="1" l="1"/>
  <c r="Z189" i="1"/>
  <c r="Y151" i="1"/>
  <c r="Z151" i="1"/>
  <c r="Y155" i="1"/>
  <c r="Z155" i="1"/>
  <c r="Y157" i="1"/>
  <c r="Z157" i="1"/>
  <c r="Y159" i="1"/>
  <c r="Z159" i="1"/>
  <c r="Y161" i="1"/>
  <c r="Z161" i="1"/>
  <c r="Y163" i="1"/>
  <c r="Z163" i="1"/>
  <c r="Y165" i="1"/>
  <c r="Z165" i="1"/>
  <c r="Y167" i="1"/>
  <c r="Z167" i="1"/>
  <c r="Y169" i="1"/>
  <c r="Z169" i="1"/>
  <c r="Y171" i="1"/>
  <c r="Z171" i="1"/>
  <c r="Y173" i="1"/>
  <c r="Z173" i="1"/>
  <c r="Y175" i="1"/>
  <c r="Z175" i="1"/>
  <c r="Y177" i="1"/>
  <c r="Z177" i="1"/>
  <c r="Y179" i="1"/>
  <c r="Z179" i="1"/>
  <c r="Y181" i="1"/>
  <c r="Z181" i="1"/>
  <c r="Y183" i="1"/>
  <c r="Z183" i="1"/>
  <c r="Y185" i="1"/>
  <c r="Z185" i="1"/>
  <c r="Y187" i="1"/>
  <c r="Z187" i="1"/>
  <c r="Y153" i="1"/>
  <c r="Z153" i="1"/>
  <c r="Y152" i="1"/>
  <c r="Z152" i="1"/>
  <c r="Y154" i="1"/>
  <c r="Z154" i="1"/>
  <c r="Y156" i="1"/>
  <c r="Z156" i="1"/>
  <c r="Y158" i="1"/>
  <c r="Z158" i="1"/>
  <c r="Y160" i="1"/>
  <c r="Z160" i="1"/>
  <c r="Y162" i="1"/>
  <c r="Z162" i="1"/>
  <c r="Y164" i="1"/>
  <c r="Z164" i="1"/>
  <c r="Y166" i="1"/>
  <c r="Z166" i="1"/>
  <c r="Y168" i="1"/>
  <c r="Z168" i="1"/>
  <c r="Y170" i="1"/>
  <c r="Z170" i="1"/>
  <c r="Y172" i="1"/>
  <c r="Z172" i="1"/>
  <c r="Y174" i="1"/>
  <c r="Z174" i="1"/>
  <c r="Y176" i="1"/>
  <c r="Z176" i="1"/>
  <c r="Y178" i="1"/>
  <c r="Z178" i="1"/>
  <c r="Y180" i="1"/>
  <c r="Z180" i="1"/>
  <c r="Y182" i="1"/>
  <c r="Z182" i="1"/>
  <c r="Y184" i="1"/>
  <c r="Z184" i="1"/>
  <c r="Y186" i="1"/>
  <c r="Z186" i="1"/>
  <c r="Y188" i="1"/>
  <c r="Z188" i="1"/>
  <c r="Y190" i="1"/>
  <c r="Z1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I42" authorId="0" shapeId="0" xr:uid="{6BEA4EED-C856-4F29-97DA-D87B24CDA0D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Placed in vial to ID again</t>
        </r>
      </text>
    </comment>
  </commentList>
</comments>
</file>

<file path=xl/sharedStrings.xml><?xml version="1.0" encoding="utf-8"?>
<sst xmlns="http://schemas.openxmlformats.org/spreadsheetml/2006/main" count="1668" uniqueCount="366">
  <si>
    <t>SampleID</t>
  </si>
  <si>
    <t>Year</t>
  </si>
  <si>
    <t>DPFS</t>
  </si>
  <si>
    <t>Date</t>
  </si>
  <si>
    <t>Night</t>
  </si>
  <si>
    <t>Temp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</si>
  <si>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TEMP24_hrs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</si>
  <si>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TEMP48_hrs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</si>
  <si>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TEMP72_hrs</t>
    </r>
  </si>
  <si>
    <t>Q</t>
  </si>
  <si>
    <t>MoonPhase</t>
  </si>
  <si>
    <t>CODE</t>
  </si>
  <si>
    <t>LunarDay</t>
  </si>
  <si>
    <t>THETA</t>
  </si>
  <si>
    <t>percillum</t>
  </si>
  <si>
    <t>SINEpercillum</t>
  </si>
  <si>
    <t>COSINEpercillum</t>
  </si>
  <si>
    <t>Nsuckers(5%)</t>
  </si>
  <si>
    <t>Nsuckers(100%)</t>
  </si>
  <si>
    <t>Nsturgeon</t>
  </si>
  <si>
    <t>Ninverts</t>
  </si>
  <si>
    <t>Nfamilies</t>
  </si>
  <si>
    <t>Isonychiidae</t>
  </si>
  <si>
    <t>Perlidae</t>
  </si>
  <si>
    <t>Perlodidae</t>
  </si>
  <si>
    <t>Crayfish</t>
  </si>
  <si>
    <t>Curculionidae</t>
  </si>
  <si>
    <t>Baetidae</t>
  </si>
  <si>
    <t>Ephemerillidae</t>
  </si>
  <si>
    <t>Hydropsychidae</t>
  </si>
  <si>
    <t>Libellulidae</t>
  </si>
  <si>
    <t>Coenagrionidae</t>
  </si>
  <si>
    <t>Gomphidae</t>
  </si>
  <si>
    <t>Amphipoda</t>
  </si>
  <si>
    <t>Lepidoptera</t>
  </si>
  <si>
    <t>Chironomidae</t>
  </si>
  <si>
    <t>Leptoceridae</t>
  </si>
  <si>
    <t>Aeshnidae</t>
  </si>
  <si>
    <t>Elmidae</t>
  </si>
  <si>
    <t>Athericidae</t>
  </si>
  <si>
    <t>Ephemeridae</t>
  </si>
  <si>
    <t>Philopotamidae</t>
  </si>
  <si>
    <t>Brachycentridae</t>
  </si>
  <si>
    <t>ID1</t>
  </si>
  <si>
    <t>Waning Gibbous</t>
  </si>
  <si>
    <t>WAG</t>
  </si>
  <si>
    <t>ID2</t>
  </si>
  <si>
    <t>ID3</t>
  </si>
  <si>
    <t>ID4</t>
  </si>
  <si>
    <t>ID5</t>
  </si>
  <si>
    <t>ID6</t>
  </si>
  <si>
    <t>Last Quarter</t>
  </si>
  <si>
    <t>LQ</t>
  </si>
  <si>
    <t>ID7</t>
  </si>
  <si>
    <t>Waning Crescent</t>
  </si>
  <si>
    <t>WNC</t>
  </si>
  <si>
    <t>ID8</t>
  </si>
  <si>
    <t>ID9</t>
  </si>
  <si>
    <t>ID10</t>
  </si>
  <si>
    <t>ID11</t>
  </si>
  <si>
    <t>ID12</t>
  </si>
  <si>
    <t>ID13</t>
  </si>
  <si>
    <t>ID14</t>
  </si>
  <si>
    <t>New Moon</t>
  </si>
  <si>
    <t>NM</t>
  </si>
  <si>
    <t>ID15</t>
  </si>
  <si>
    <t>Waxing Crescent</t>
  </si>
  <si>
    <t>WXC</t>
  </si>
  <si>
    <t>ID16</t>
  </si>
  <si>
    <t>ID17</t>
  </si>
  <si>
    <t>ID18</t>
  </si>
  <si>
    <t>ID19</t>
  </si>
  <si>
    <t>ID20</t>
  </si>
  <si>
    <t>ID21</t>
  </si>
  <si>
    <t>First Quarter</t>
  </si>
  <si>
    <t>FQ</t>
  </si>
  <si>
    <t>ID22</t>
  </si>
  <si>
    <t>Waxing Gibbous</t>
  </si>
  <si>
    <t>WXG</t>
  </si>
  <si>
    <t>ID23</t>
  </si>
  <si>
    <t>ID24</t>
  </si>
  <si>
    <t>ID25</t>
  </si>
  <si>
    <t>ID26</t>
  </si>
  <si>
    <t>ID27</t>
  </si>
  <si>
    <t>ID28</t>
  </si>
  <si>
    <t>Full Moon</t>
  </si>
  <si>
    <t>FM</t>
  </si>
  <si>
    <t>ID29</t>
  </si>
  <si>
    <t>ID30</t>
  </si>
  <si>
    <t>ID31</t>
  </si>
  <si>
    <t>ID32</t>
  </si>
  <si>
    <t>ID33</t>
  </si>
  <si>
    <t>ID34</t>
  </si>
  <si>
    <t>ID35</t>
  </si>
  <si>
    <t>ChangeQ24_hrs</t>
  </si>
  <si>
    <t>ChangeQ48_hrs</t>
  </si>
  <si>
    <t>ChangeQ72_hrs</t>
  </si>
  <si>
    <t>Ninverts100</t>
  </si>
  <si>
    <t>Crambidae</t>
  </si>
  <si>
    <t>Helicopsychidae</t>
  </si>
  <si>
    <t>Notonectidae</t>
  </si>
  <si>
    <t>Cordulegastridae</t>
  </si>
  <si>
    <t>Limnephilidae</t>
  </si>
  <si>
    <t>Halipidae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</si>
  <si>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</si>
  <si>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</si>
  <si>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</si>
  <si>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</si>
  <si>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</si>
  <si>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</si>
  <si>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</si>
  <si>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</si>
  <si>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</si>
  <si>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</si>
  <si>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NA</t>
  </si>
  <si>
    <t>ID46</t>
  </si>
  <si>
    <t>ID47</t>
  </si>
  <si>
    <t>ID48</t>
  </si>
  <si>
    <t>ID49</t>
  </si>
  <si>
    <t>ID50</t>
  </si>
  <si>
    <t>ID51</t>
  </si>
  <si>
    <t>ID52</t>
  </si>
  <si>
    <t>ID53</t>
  </si>
  <si>
    <t>ID54</t>
  </si>
  <si>
    <t>ID55</t>
  </si>
  <si>
    <t>ID56</t>
  </si>
  <si>
    <t>ID57</t>
  </si>
  <si>
    <t>ID58</t>
  </si>
  <si>
    <t>ID59</t>
  </si>
  <si>
    <t>ID60</t>
  </si>
  <si>
    <t>ID61</t>
  </si>
  <si>
    <t>ID62</t>
  </si>
  <si>
    <t>ID63</t>
  </si>
  <si>
    <t>ID64</t>
  </si>
  <si>
    <t>ID65</t>
  </si>
  <si>
    <t>ID66</t>
  </si>
  <si>
    <t>ID67</t>
  </si>
  <si>
    <t>ID68</t>
  </si>
  <si>
    <t>ID69</t>
  </si>
  <si>
    <t>ID70</t>
  </si>
  <si>
    <t>ID71</t>
  </si>
  <si>
    <t>Baetiscidae</t>
  </si>
  <si>
    <t>Dytiscidae</t>
  </si>
  <si>
    <t>ID72</t>
  </si>
  <si>
    <t>ID73</t>
  </si>
  <si>
    <t>ID74</t>
  </si>
  <si>
    <t>ID75</t>
  </si>
  <si>
    <t>ID76</t>
  </si>
  <si>
    <t>ID77</t>
  </si>
  <si>
    <t>ID78</t>
  </si>
  <si>
    <t>ID79</t>
  </si>
  <si>
    <t>ID80</t>
  </si>
  <si>
    <t>ID81</t>
  </si>
  <si>
    <t>ID82</t>
  </si>
  <si>
    <t>ID83</t>
  </si>
  <si>
    <t>ID84</t>
  </si>
  <si>
    <t>ID85</t>
  </si>
  <si>
    <t>ID86</t>
  </si>
  <si>
    <t>ID87</t>
  </si>
  <si>
    <t>ID88</t>
  </si>
  <si>
    <t>ID89</t>
  </si>
  <si>
    <t>ID90</t>
  </si>
  <si>
    <t>ID91</t>
  </si>
  <si>
    <t>ID92</t>
  </si>
  <si>
    <t>ID93</t>
  </si>
  <si>
    <t>ID94</t>
  </si>
  <si>
    <t>ID95</t>
  </si>
  <si>
    <t>ID96</t>
  </si>
  <si>
    <t>ID97</t>
  </si>
  <si>
    <t>ID98</t>
  </si>
  <si>
    <t>ID99</t>
  </si>
  <si>
    <t>Anelida</t>
  </si>
  <si>
    <t>Tabanidae</t>
  </si>
  <si>
    <t>Empidae</t>
  </si>
  <si>
    <t>Pyralidae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</si>
  <si>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</si>
  <si>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</si>
  <si>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</si>
  <si>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</si>
  <si>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</si>
  <si>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</si>
  <si>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</si>
  <si>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</si>
  <si>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</si>
  <si>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</si>
  <si>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</si>
  <si>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</si>
  <si>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</si>
  <si>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</si>
  <si>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</si>
  <si>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</si>
  <si>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</si>
  <si>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</si>
  <si>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</si>
  <si>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</si>
  <si>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</si>
  <si>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</si>
  <si>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</si>
  <si>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Glossosomatidae</t>
  </si>
  <si>
    <t>Siphlonuridae</t>
  </si>
  <si>
    <t>Neophemeridae</t>
  </si>
  <si>
    <t>Odontoceridae</t>
  </si>
  <si>
    <t>Ameletidae</t>
  </si>
  <si>
    <t>Caenidae</t>
  </si>
  <si>
    <t>Chrysomelidae</t>
  </si>
  <si>
    <t>Corduliidae</t>
  </si>
  <si>
    <t>Corixidae</t>
  </si>
  <si>
    <t>Corydalidae</t>
  </si>
  <si>
    <t>Hydrophilidae</t>
  </si>
  <si>
    <t>Isopoda</t>
  </si>
  <si>
    <t>Lepidostomatidae</t>
  </si>
  <si>
    <t>Leptohyphidae</t>
  </si>
  <si>
    <t>Macroveliidae</t>
  </si>
  <si>
    <t>Nemouridae</t>
  </si>
  <si>
    <t>Noctuidae</t>
  </si>
  <si>
    <t>Polycentropodidae</t>
  </si>
  <si>
    <t>Tipulidae</t>
  </si>
  <si>
    <t>Veliidae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</si>
  <si>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</si>
  <si>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</si>
  <si>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</si>
  <si>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</si>
  <si>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</si>
  <si>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</si>
  <si>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</si>
  <si>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</si>
  <si>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Wanning Gibbous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</si>
  <si>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</si>
  <si>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</si>
  <si>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</si>
  <si>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</si>
  <si>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</si>
  <si>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</si>
  <si>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</si>
  <si>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</si>
  <si>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</si>
  <si>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</si>
  <si>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</si>
  <si>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</si>
  <si>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</si>
  <si>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</si>
  <si>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</si>
  <si>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</si>
  <si>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</si>
  <si>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</si>
  <si>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</si>
  <si>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Hebridae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</si>
  <si>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</si>
  <si>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</si>
  <si>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</si>
  <si>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</si>
  <si>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</si>
  <si>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</si>
  <si>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</si>
  <si>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</si>
  <si>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</si>
  <si>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</si>
  <si>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</si>
  <si>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</si>
  <si>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</si>
  <si>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</si>
  <si>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</si>
  <si>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</si>
  <si>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</si>
  <si>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</si>
  <si>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</si>
  <si>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</si>
  <si>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</si>
  <si>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>ID171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</si>
  <si>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</si>
  <si>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</si>
  <si>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</si>
  <si>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</si>
  <si>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</si>
  <si>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</si>
  <si>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</si>
  <si>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</si>
  <si>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</si>
  <si>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</si>
  <si>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</si>
  <si>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</si>
  <si>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</si>
  <si>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ID185</t>
  </si>
  <si>
    <t>ID186</t>
  </si>
  <si>
    <t>ID187</t>
  </si>
  <si>
    <t>ID188</t>
  </si>
  <si>
    <t>ID189</t>
  </si>
  <si>
    <t>Lampyridae</t>
  </si>
  <si>
    <t>Mesoveliidae</t>
  </si>
  <si>
    <t>ID190</t>
  </si>
  <si>
    <t>ID191</t>
  </si>
  <si>
    <t>ID192</t>
  </si>
  <si>
    <t>ID193</t>
  </si>
  <si>
    <t>ID194</t>
  </si>
  <si>
    <t>ID195</t>
  </si>
  <si>
    <t>ID196</t>
  </si>
  <si>
    <t>ID197</t>
  </si>
  <si>
    <t>ID198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</si>
  <si>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</si>
  <si>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</si>
  <si>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</si>
  <si>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</si>
  <si>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</si>
  <si>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</si>
  <si>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</si>
  <si>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</si>
  <si>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</si>
  <si>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</si>
  <si>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</si>
  <si>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</si>
  <si>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</si>
  <si>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</si>
  <si>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</si>
  <si>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</si>
  <si>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ID215</t>
  </si>
  <si>
    <t>ID216</t>
  </si>
  <si>
    <t>ID217</t>
  </si>
  <si>
    <t>ID218</t>
  </si>
  <si>
    <t>ID219</t>
  </si>
  <si>
    <t>ID220</t>
  </si>
  <si>
    <t>ID221</t>
  </si>
  <si>
    <t>ID222</t>
  </si>
  <si>
    <t>ID223</t>
  </si>
  <si>
    <t>ID224</t>
  </si>
  <si>
    <t>ID225</t>
  </si>
  <si>
    <t>ID226</t>
  </si>
  <si>
    <t>ID227</t>
  </si>
  <si>
    <t>ID228</t>
  </si>
  <si>
    <t>ID229</t>
  </si>
  <si>
    <t>ID230</t>
  </si>
  <si>
    <t>ID231</t>
  </si>
  <si>
    <t>ID232</t>
  </si>
  <si>
    <t>ID233</t>
  </si>
  <si>
    <t>ID234</t>
  </si>
  <si>
    <t>ID235</t>
  </si>
  <si>
    <t>ID236</t>
  </si>
  <si>
    <t>ID237</t>
  </si>
  <si>
    <t>ID238</t>
  </si>
  <si>
    <t>ID239</t>
  </si>
  <si>
    <t>ID240</t>
  </si>
  <si>
    <t>ID241</t>
  </si>
  <si>
    <t>ID242</t>
  </si>
  <si>
    <t>ID243</t>
  </si>
  <si>
    <t>ID244</t>
  </si>
  <si>
    <t>ID245</t>
  </si>
  <si>
    <t>ID246</t>
  </si>
  <si>
    <t>ID247</t>
  </si>
  <si>
    <t>ID248</t>
  </si>
  <si>
    <t>ID249</t>
  </si>
  <si>
    <t>ID250</t>
  </si>
  <si>
    <t>Chloroperlidae</t>
  </si>
  <si>
    <t>Cossidae</t>
  </si>
  <si>
    <t>Naucoridae</t>
  </si>
  <si>
    <t>Nepticulidae</t>
  </si>
  <si>
    <t>Psychomyiidae</t>
  </si>
  <si>
    <t>Uenoidae</t>
  </si>
  <si>
    <t>Calopterygidae</t>
  </si>
  <si>
    <t>Heptageniidae</t>
  </si>
  <si>
    <t>Leptophlebiidae</t>
  </si>
  <si>
    <t>Macromiidae</t>
  </si>
  <si>
    <t>Molannidae</t>
  </si>
  <si>
    <t>Phryganeidae</t>
  </si>
  <si>
    <t>Psephenidae</t>
  </si>
  <si>
    <t>Simuliidae</t>
  </si>
  <si>
    <t>Biomass/ind(mg)</t>
  </si>
  <si>
    <t>SumAbu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</si>
</sst>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1" applyAlignment="1">
      <alignment horizontal="center"/>
    </xf>
    <xf numFmtId="0" fontId="6" fillId="0" borderId="0" xfId="2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0" borderId="0" xfId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 applyFill="1" applyBorder="1"/>
    <xf numFmtId="14" fontId="4" fillId="0" borderId="0" xfId="1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4" fontId="4" fillId="0" borderId="0" xfId="1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2" borderId="0" xfId="0" applyFont="1" applyFill="1" applyBorder="1"/>
    <xf numFmtId="14" fontId="0" fillId="0" borderId="0" xfId="0" applyNumberFormat="1" applyFont="1" applyFill="1" applyAlignment="1">
      <alignment horizontal="center"/>
    </xf>
    <xf numFmtId="0" fontId="0" fillId="0" borderId="0" xfId="0" applyNumberFormat="1"/>
    <xf numFmtId="14" fontId="0" fillId="0" borderId="0" xfId="0" applyNumberFormat="1" applyFont="1" applyFill="1" applyAlignment="1">
      <alignment horizontal="left"/>
    </xf>
    <xf numFmtId="2" fontId="0" fillId="0" borderId="0" xfId="0" applyNumberFormat="1"/>
    <xf numFmtId="14" fontId="0" fillId="0" borderId="0" xfId="0" applyNumberFormat="1" applyFill="1" applyAlignment="1">
      <alignment horizontal="left"/>
    </xf>
    <xf numFmtId="0" fontId="2" fillId="2" borderId="1" xfId="0" applyFont="1" applyFill="1" applyBorder="1"/>
    <xf numFmtId="1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6" fillId="0" borderId="0" xfId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2" fillId="2" borderId="3" xfId="0" applyFont="1" applyFill="1" applyBorder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3">
    <cellStyle name="Normal" xfId="0" builtinId="0"/>
    <cellStyle name="Normal 3" xfId="1" xr:uid="{18A2B752-54E5-4F97-B6C7-B7AF729E1AE0}"/>
    <cellStyle name="Normal 5" xfId="2" xr:uid="{9F2EF9FB-364C-42D4-93C4-139ED789A2FE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3823CC9-A6DE-412E-B341-40ABF0E724E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6AF4-9FAE-457C-B91F-28DC7A53C22C}">
  <dimension ref="A1:DR506"/>
  <sheetViews>
    <sheetView tabSelected="1" topLeftCell="R1" zoomScale="75" workbookViewId="0">
      <pane ySplit="1" topLeftCell="A28" activePane="bottomLeft" state="frozen"/>
      <selection pane="bottomLeft" activeCell="U260" sqref="U260"/>
    </sheetView>
  </sheetViews>
  <sheetFormatPr defaultRowHeight="14.4" x14ac:dyDescent="0.3"/>
  <cols>
    <col min="1" max="1" width="9.77734375" bestFit="1" customWidth="1"/>
    <col min="4" max="4" width="10.77734375" bestFit="1" customWidth="1"/>
    <col min="14" max="14" width="17.88671875" bestFit="1" customWidth="1"/>
    <col min="21" max="21" width="13.5546875" bestFit="1" customWidth="1"/>
    <col min="22" max="22" width="15.77734375" bestFit="1" customWidth="1"/>
    <col min="23" max="23" width="14.6640625" bestFit="1" customWidth="1"/>
    <col min="24" max="24" width="12.21875" bestFit="1" customWidth="1"/>
    <col min="25" max="25" width="16.109375" bestFit="1" customWidth="1"/>
    <col min="26" max="26" width="13.6640625" bestFit="1" customWidth="1"/>
    <col min="27" max="27" width="16.88671875" bestFit="1" customWidth="1"/>
    <col min="28" max="28" width="12.6640625" bestFit="1" customWidth="1"/>
    <col min="29" max="29" width="15.77734375" bestFit="1" customWidth="1"/>
    <col min="30" max="30" width="13.44140625" bestFit="1" customWidth="1"/>
    <col min="31" max="31" width="11.44140625" bestFit="1" customWidth="1"/>
    <col min="32" max="32" width="13.6640625" bestFit="1" customWidth="1"/>
    <col min="33" max="33" width="11" bestFit="1" customWidth="1"/>
    <col min="34" max="34" width="16.5546875" bestFit="1" customWidth="1"/>
    <col min="35" max="35" width="18.88671875" bestFit="1" customWidth="1"/>
    <col min="36" max="36" width="13.44140625" bestFit="1" customWidth="1"/>
    <col min="37" max="37" width="18.21875" bestFit="1" customWidth="1"/>
    <col min="38" max="38" width="16.5546875" bestFit="1" customWidth="1"/>
    <col min="39" max="40" width="17.44140625" bestFit="1" customWidth="1"/>
    <col min="41" max="41" width="18.44140625" bestFit="1" customWidth="1"/>
    <col min="42" max="42" width="19.88671875" bestFit="1" customWidth="1"/>
    <col min="43" max="43" width="13.6640625" bestFit="1" customWidth="1"/>
    <col min="44" max="44" width="11.6640625" bestFit="1" customWidth="1"/>
    <col min="45" max="45" width="14.109375" bestFit="1" customWidth="1"/>
    <col min="46" max="46" width="11.6640625" bestFit="1" customWidth="1"/>
    <col min="47" max="47" width="12.88671875" bestFit="1" customWidth="1"/>
    <col min="48" max="48" width="10.44140625" bestFit="1" customWidth="1"/>
    <col min="49" max="49" width="16.109375" bestFit="1" customWidth="1"/>
    <col min="50" max="50" width="14.88671875" bestFit="1" customWidth="1"/>
    <col min="51" max="51" width="10" bestFit="1" customWidth="1"/>
    <col min="52" max="52" width="12.88671875" bestFit="1" customWidth="1"/>
    <col min="53" max="53" width="15.109375" bestFit="1" customWidth="1"/>
    <col min="54" max="54" width="17.21875" bestFit="1" customWidth="1"/>
    <col min="55" max="55" width="23.5546875" bestFit="1" customWidth="1"/>
    <col min="56" max="56" width="13.44140625" bestFit="1" customWidth="1"/>
    <col min="57" max="57" width="11.44140625" bestFit="1" customWidth="1"/>
    <col min="58" max="58" width="11" bestFit="1" customWidth="1"/>
    <col min="59" max="59" width="23" bestFit="1" customWidth="1"/>
    <col min="60" max="61" width="16" bestFit="1" customWidth="1"/>
    <col min="62" max="62" width="18.44140625" bestFit="1" customWidth="1"/>
    <col min="63" max="63" width="14.6640625" bestFit="1" customWidth="1"/>
    <col min="64" max="64" width="14" bestFit="1" customWidth="1"/>
    <col min="65" max="65" width="15.88671875" bestFit="1" customWidth="1"/>
    <col min="66" max="66" width="15.6640625" bestFit="1" customWidth="1"/>
    <col min="67" max="67" width="18.21875" bestFit="1" customWidth="1"/>
    <col min="68" max="68" width="15.33203125" bestFit="1" customWidth="1"/>
    <col min="69" max="69" width="17" bestFit="1" customWidth="1"/>
    <col min="70" max="70" width="17.77734375" bestFit="1" customWidth="1"/>
    <col min="71" max="71" width="13.44140625" bestFit="1" customWidth="1"/>
    <col min="72" max="72" width="16" bestFit="1" customWidth="1"/>
    <col min="73" max="73" width="14.5546875" bestFit="1" customWidth="1"/>
    <col min="74" max="74" width="16.77734375" customWidth="1"/>
    <col min="75" max="75" width="15.77734375" bestFit="1" customWidth="1"/>
    <col min="76" max="76" width="12.6640625" bestFit="1" customWidth="1"/>
    <col min="77" max="77" width="13.6640625" bestFit="1" customWidth="1"/>
    <col min="78" max="78" width="14.33203125" bestFit="1" customWidth="1"/>
    <col min="79" max="79" width="21.6640625" bestFit="1" customWidth="1"/>
    <col min="80" max="80" width="17.77734375" bestFit="1" customWidth="1"/>
    <col min="81" max="81" width="14.33203125" bestFit="1" customWidth="1"/>
    <col min="82" max="82" width="16" bestFit="1" customWidth="1"/>
    <col min="83" max="83" width="20.21875" bestFit="1" customWidth="1"/>
    <col min="84" max="84" width="10.44140625" bestFit="1" customWidth="1"/>
    <col min="85" max="85" width="13.109375" bestFit="1" customWidth="1"/>
    <col min="86" max="86" width="18.44140625" bestFit="1" customWidth="1"/>
    <col min="87" max="87" width="15.77734375" bestFit="1" customWidth="1"/>
    <col min="88" max="88" width="22.5546875" bestFit="1" customWidth="1"/>
    <col min="89" max="89" width="13.88671875" bestFit="1" customWidth="1"/>
    <col min="90" max="90" width="17.5546875" bestFit="1" customWidth="1"/>
    <col min="91" max="91" width="13.6640625" bestFit="1" customWidth="1"/>
    <col min="92" max="92" width="14.5546875" bestFit="1" customWidth="1"/>
    <col min="93" max="93" width="19.88671875" bestFit="1" customWidth="1"/>
    <col min="94" max="94" width="15.109375" bestFit="1" customWidth="1"/>
    <col min="95" max="95" width="13.88671875" bestFit="1" customWidth="1"/>
    <col min="96" max="96" width="13.44140625" bestFit="1" customWidth="1"/>
    <col min="97" max="97" width="12" bestFit="1" customWidth="1"/>
  </cols>
  <sheetData>
    <row r="1" spans="1:97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94</v>
      </c>
      <c r="L1" s="2" t="s">
        <v>95</v>
      </c>
      <c r="M1" s="2" t="s">
        <v>96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97</v>
      </c>
      <c r="Z1" s="2" t="s">
        <v>21</v>
      </c>
      <c r="AA1" s="1" t="s">
        <v>0</v>
      </c>
      <c r="AB1" s="5" t="s">
        <v>37</v>
      </c>
      <c r="AC1" s="43" t="s">
        <v>202</v>
      </c>
      <c r="AD1" s="5" t="s">
        <v>33</v>
      </c>
      <c r="AE1" s="18" t="s">
        <v>171</v>
      </c>
      <c r="AF1" s="5" t="s">
        <v>39</v>
      </c>
      <c r="AG1" s="5" t="s">
        <v>27</v>
      </c>
      <c r="AH1" s="27" t="s">
        <v>141</v>
      </c>
      <c r="AI1" s="5" t="s">
        <v>42</v>
      </c>
      <c r="AJ1" s="33" t="s">
        <v>203</v>
      </c>
      <c r="AK1" s="5" t="s">
        <v>356</v>
      </c>
      <c r="AL1" s="5" t="s">
        <v>35</v>
      </c>
      <c r="AM1" s="5" t="s">
        <v>350</v>
      </c>
      <c r="AN1" s="5" t="s">
        <v>204</v>
      </c>
      <c r="AO1" s="5" t="s">
        <v>31</v>
      </c>
      <c r="AP1" s="17" t="s">
        <v>101</v>
      </c>
      <c r="AQ1" s="17" t="s">
        <v>205</v>
      </c>
      <c r="AR1" s="17" t="s">
        <v>206</v>
      </c>
      <c r="AS1" s="17" t="s">
        <v>207</v>
      </c>
      <c r="AT1" s="17" t="s">
        <v>351</v>
      </c>
      <c r="AU1" s="17" t="s">
        <v>98</v>
      </c>
      <c r="AV1" s="5" t="s">
        <v>25</v>
      </c>
      <c r="AW1" s="5" t="s">
        <v>26</v>
      </c>
      <c r="AX1" s="27" t="s">
        <v>142</v>
      </c>
      <c r="AY1" s="5" t="s">
        <v>38</v>
      </c>
      <c r="AZ1" s="18" t="s">
        <v>173</v>
      </c>
      <c r="BA1" s="5" t="s">
        <v>40</v>
      </c>
      <c r="BB1" s="5" t="s">
        <v>28</v>
      </c>
      <c r="BC1" s="18" t="s">
        <v>198</v>
      </c>
      <c r="BD1" s="5" t="s">
        <v>32</v>
      </c>
      <c r="BE1" s="17" t="s">
        <v>103</v>
      </c>
      <c r="BF1" s="17" t="s">
        <v>246</v>
      </c>
      <c r="BG1" s="27" t="s">
        <v>99</v>
      </c>
      <c r="BH1" s="5" t="s">
        <v>357</v>
      </c>
      <c r="BI1" s="5" t="s">
        <v>208</v>
      </c>
      <c r="BJ1" s="5" t="s">
        <v>29</v>
      </c>
      <c r="BK1" s="5" t="s">
        <v>22</v>
      </c>
      <c r="BL1" s="5" t="s">
        <v>209</v>
      </c>
      <c r="BM1" s="5" t="s">
        <v>287</v>
      </c>
      <c r="BN1" s="5" t="s">
        <v>34</v>
      </c>
      <c r="BO1" s="5" t="s">
        <v>210</v>
      </c>
      <c r="BP1" s="5" t="s">
        <v>36</v>
      </c>
      <c r="BQ1" s="5" t="s">
        <v>211</v>
      </c>
      <c r="BR1" s="17" t="s">
        <v>358</v>
      </c>
      <c r="BS1" s="5" t="s">
        <v>30</v>
      </c>
      <c r="BT1" s="17" t="s">
        <v>102</v>
      </c>
      <c r="BU1" s="5" t="s">
        <v>359</v>
      </c>
      <c r="BV1" s="5" t="s">
        <v>212</v>
      </c>
      <c r="BW1" s="5" t="s">
        <v>288</v>
      </c>
      <c r="BX1" s="5" t="s">
        <v>360</v>
      </c>
      <c r="BY1" s="5" t="s">
        <v>352</v>
      </c>
      <c r="BZ1" s="5" t="s">
        <v>213</v>
      </c>
      <c r="CA1" s="18" t="s">
        <v>200</v>
      </c>
      <c r="CB1" s="18" t="s">
        <v>353</v>
      </c>
      <c r="CC1" s="18" t="s">
        <v>214</v>
      </c>
      <c r="CD1" s="17" t="s">
        <v>100</v>
      </c>
      <c r="CE1" s="18" t="s">
        <v>201</v>
      </c>
      <c r="CF1" s="5" t="s">
        <v>23</v>
      </c>
      <c r="CG1" s="5" t="s">
        <v>24</v>
      </c>
      <c r="CH1" s="5" t="s">
        <v>41</v>
      </c>
      <c r="CI1" s="5" t="s">
        <v>361</v>
      </c>
      <c r="CJ1" s="27" t="s">
        <v>215</v>
      </c>
      <c r="CK1" s="5" t="s">
        <v>362</v>
      </c>
      <c r="CL1" s="5" t="s">
        <v>354</v>
      </c>
      <c r="CM1" s="18" t="s">
        <v>174</v>
      </c>
      <c r="CN1" s="18" t="s">
        <v>363</v>
      </c>
      <c r="CO1" s="18" t="s">
        <v>199</v>
      </c>
      <c r="CP1" s="18" t="s">
        <v>172</v>
      </c>
      <c r="CQ1" s="18" t="s">
        <v>216</v>
      </c>
      <c r="CR1" s="18" t="s">
        <v>355</v>
      </c>
      <c r="CS1" s="18" t="s">
        <v>217</v>
      </c>
    </row>
    <row r="2" spans="1:97" ht="15.6" x14ac:dyDescent="0.3">
      <c r="A2" s="1" t="s">
        <v>43</v>
      </c>
      <c r="B2" s="6">
        <v>2011</v>
      </c>
      <c r="C2" s="6">
        <v>15</v>
      </c>
      <c r="D2" s="7">
        <v>40682</v>
      </c>
      <c r="E2" s="8">
        <v>1</v>
      </c>
      <c r="F2" s="9">
        <v>13.657625000000001</v>
      </c>
      <c r="G2" s="9">
        <v>1.1875000000001634E-2</v>
      </c>
      <c r="H2" s="9">
        <v>0.18558333333333366</v>
      </c>
      <c r="I2" s="9">
        <v>0.61791666666666245</v>
      </c>
      <c r="J2" s="10">
        <v>12.695268237216112</v>
      </c>
      <c r="K2" s="10">
        <v>-0.96678341590776107</v>
      </c>
      <c r="L2" s="10">
        <v>-6.0187705320955978</v>
      </c>
      <c r="M2" s="10">
        <v>-5.3355398788041519</v>
      </c>
      <c r="N2" s="9" t="s">
        <v>44</v>
      </c>
      <c r="O2" s="9" t="s">
        <v>45</v>
      </c>
      <c r="P2" s="9">
        <v>15</v>
      </c>
      <c r="Q2" s="11">
        <v>3.2499206896551724</v>
      </c>
      <c r="R2" s="9">
        <v>0.94</v>
      </c>
      <c r="S2" s="12">
        <v>0.80755810040511422</v>
      </c>
      <c r="T2" s="12">
        <v>0.58978802503109828</v>
      </c>
      <c r="U2" s="13">
        <v>0</v>
      </c>
      <c r="V2" s="6">
        <v>0</v>
      </c>
      <c r="W2" s="13">
        <v>0</v>
      </c>
      <c r="X2" s="6">
        <v>71</v>
      </c>
      <c r="Y2" s="14">
        <v>1420</v>
      </c>
      <c r="Z2" s="6">
        <v>7</v>
      </c>
      <c r="AA2" s="1" t="s">
        <v>43</v>
      </c>
      <c r="AB2" s="13">
        <v>0</v>
      </c>
      <c r="AC2" s="13">
        <v>0</v>
      </c>
      <c r="AD2" s="13">
        <v>0</v>
      </c>
      <c r="AE2">
        <v>0</v>
      </c>
      <c r="AF2" s="13">
        <v>0</v>
      </c>
      <c r="AG2" s="13">
        <v>0</v>
      </c>
      <c r="AH2" s="16">
        <v>0</v>
      </c>
      <c r="AI2" s="13">
        <v>0</v>
      </c>
      <c r="AJ2" s="13">
        <v>0</v>
      </c>
      <c r="AK2" s="13">
        <v>0</v>
      </c>
      <c r="AL2" s="13">
        <v>1</v>
      </c>
      <c r="AM2" s="13">
        <v>0</v>
      </c>
      <c r="AN2" s="13">
        <v>0</v>
      </c>
      <c r="AO2" s="13">
        <v>1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0</v>
      </c>
      <c r="AV2" s="13">
        <v>0</v>
      </c>
      <c r="AW2" s="13">
        <v>0</v>
      </c>
      <c r="AX2" s="16">
        <v>0</v>
      </c>
      <c r="AY2" s="13">
        <v>0</v>
      </c>
      <c r="AZ2" s="16">
        <v>0</v>
      </c>
      <c r="BA2" s="13">
        <v>0</v>
      </c>
      <c r="BB2" s="13">
        <v>1</v>
      </c>
      <c r="BC2" s="16">
        <v>0</v>
      </c>
      <c r="BD2" s="13">
        <v>0</v>
      </c>
      <c r="BE2" s="16">
        <v>0</v>
      </c>
      <c r="BF2" s="16">
        <v>0</v>
      </c>
      <c r="BG2" s="16">
        <v>0</v>
      </c>
      <c r="BH2" s="13">
        <v>34</v>
      </c>
      <c r="BI2" s="13">
        <v>0</v>
      </c>
      <c r="BJ2" s="13">
        <v>1</v>
      </c>
      <c r="BK2" s="13">
        <v>30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6">
        <v>0</v>
      </c>
      <c r="BS2" s="13">
        <v>0</v>
      </c>
      <c r="BT2" s="16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6">
        <v>0</v>
      </c>
      <c r="CB2" s="16">
        <v>0</v>
      </c>
      <c r="CC2" s="16">
        <v>0</v>
      </c>
      <c r="CD2" s="16">
        <v>0</v>
      </c>
      <c r="CE2" s="16">
        <v>0</v>
      </c>
      <c r="CF2" s="13">
        <v>3</v>
      </c>
      <c r="CG2" s="13">
        <v>0</v>
      </c>
      <c r="CH2" s="13">
        <v>0</v>
      </c>
      <c r="CI2" s="13">
        <v>0</v>
      </c>
      <c r="CJ2" s="16">
        <v>0</v>
      </c>
      <c r="CK2" s="13">
        <v>0</v>
      </c>
      <c r="CL2" s="13">
        <v>0</v>
      </c>
      <c r="CM2" s="16">
        <v>0</v>
      </c>
      <c r="CN2" s="16">
        <v>0</v>
      </c>
      <c r="CO2" s="16">
        <v>0</v>
      </c>
      <c r="CP2" s="16">
        <v>0</v>
      </c>
      <c r="CQ2" s="16">
        <v>0</v>
      </c>
      <c r="CR2" s="16">
        <v>0</v>
      </c>
      <c r="CS2" s="16">
        <v>0</v>
      </c>
    </row>
    <row r="3" spans="1:97" ht="15.6" x14ac:dyDescent="0.3">
      <c r="A3" s="1" t="s">
        <v>46</v>
      </c>
      <c r="B3" s="6">
        <v>2011</v>
      </c>
      <c r="C3" s="6">
        <v>16</v>
      </c>
      <c r="D3" s="7">
        <v>40683</v>
      </c>
      <c r="E3" s="8">
        <v>2</v>
      </c>
      <c r="F3" s="9">
        <v>14.428291666666667</v>
      </c>
      <c r="G3" s="9">
        <v>0.77066666666666528</v>
      </c>
      <c r="H3" s="9">
        <v>0.78254166666666691</v>
      </c>
      <c r="I3" s="9">
        <v>0.95624999999999893</v>
      </c>
      <c r="J3" s="10">
        <v>12.313052121458911</v>
      </c>
      <c r="K3" s="10">
        <v>-0.38221611575720082</v>
      </c>
      <c r="L3" s="10">
        <v>-1.3489995316649619</v>
      </c>
      <c r="M3" s="10">
        <v>-6.4009866478527986</v>
      </c>
      <c r="N3" s="9" t="s">
        <v>44</v>
      </c>
      <c r="O3" s="9" t="s">
        <v>45</v>
      </c>
      <c r="P3" s="9">
        <v>16</v>
      </c>
      <c r="Q3" s="11">
        <v>3.4665820689655171</v>
      </c>
      <c r="R3" s="9">
        <v>0.87</v>
      </c>
      <c r="S3" s="12">
        <v>0.76432893702550508</v>
      </c>
      <c r="T3" s="12">
        <v>0.64482654724000121</v>
      </c>
      <c r="U3" s="13">
        <v>0</v>
      </c>
      <c r="V3" s="6">
        <v>0</v>
      </c>
      <c r="W3" s="13">
        <v>0</v>
      </c>
      <c r="X3" s="6">
        <v>0</v>
      </c>
      <c r="Y3" s="14">
        <v>0</v>
      </c>
      <c r="Z3" s="6">
        <v>0</v>
      </c>
      <c r="AA3" s="1" t="s">
        <v>46</v>
      </c>
      <c r="AB3" s="13">
        <v>0</v>
      </c>
      <c r="AC3" s="13">
        <v>0</v>
      </c>
      <c r="AD3" s="13">
        <v>0</v>
      </c>
      <c r="AE3">
        <v>0</v>
      </c>
      <c r="AF3" s="13">
        <v>0</v>
      </c>
      <c r="AG3" s="13">
        <v>0</v>
      </c>
      <c r="AH3" s="16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3">
        <v>0</v>
      </c>
      <c r="AW3" s="13">
        <v>0</v>
      </c>
      <c r="AX3" s="16">
        <v>0</v>
      </c>
      <c r="AY3" s="13">
        <v>0</v>
      </c>
      <c r="AZ3" s="16">
        <v>0</v>
      </c>
      <c r="BA3" s="13">
        <v>0</v>
      </c>
      <c r="BB3" s="13">
        <v>0</v>
      </c>
      <c r="BC3" s="16">
        <v>0</v>
      </c>
      <c r="BD3" s="13">
        <v>0</v>
      </c>
      <c r="BE3" s="16">
        <v>0</v>
      </c>
      <c r="BF3" s="16">
        <v>0</v>
      </c>
      <c r="BG3" s="16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6">
        <v>0</v>
      </c>
      <c r="BS3" s="13">
        <v>0</v>
      </c>
      <c r="BT3" s="16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6">
        <v>0</v>
      </c>
      <c r="CB3" s="16">
        <v>0</v>
      </c>
      <c r="CC3" s="16">
        <v>0</v>
      </c>
      <c r="CD3" s="16">
        <v>0</v>
      </c>
      <c r="CE3" s="16">
        <v>0</v>
      </c>
      <c r="CF3" s="13">
        <v>0</v>
      </c>
      <c r="CG3" s="13">
        <v>0</v>
      </c>
      <c r="CH3" s="13">
        <v>0</v>
      </c>
      <c r="CI3" s="13">
        <v>0</v>
      </c>
      <c r="CJ3" s="16">
        <v>0</v>
      </c>
      <c r="CK3" s="13">
        <v>0</v>
      </c>
      <c r="CL3" s="13">
        <v>0</v>
      </c>
      <c r="CM3" s="16">
        <v>0</v>
      </c>
      <c r="CN3" s="16">
        <v>0</v>
      </c>
      <c r="CO3" s="16">
        <v>0</v>
      </c>
      <c r="CP3" s="16">
        <v>0</v>
      </c>
      <c r="CQ3" s="16">
        <v>0</v>
      </c>
      <c r="CR3" s="16">
        <v>0</v>
      </c>
      <c r="CS3" s="16">
        <v>0</v>
      </c>
    </row>
    <row r="4" spans="1:97" ht="15.6" x14ac:dyDescent="0.3">
      <c r="A4" s="1" t="s">
        <v>47</v>
      </c>
      <c r="B4" s="6">
        <v>2011</v>
      </c>
      <c r="C4" s="6">
        <v>17</v>
      </c>
      <c r="D4" s="7">
        <v>40684</v>
      </c>
      <c r="E4" s="8">
        <v>3</v>
      </c>
      <c r="F4" s="9">
        <v>16.27879166666667</v>
      </c>
      <c r="G4" s="9">
        <v>1.8505000000000038</v>
      </c>
      <c r="H4" s="9">
        <v>2.6211666666666691</v>
      </c>
      <c r="I4" s="9">
        <v>2.6330416666666707</v>
      </c>
      <c r="J4" s="10">
        <v>9.9624580375739438</v>
      </c>
      <c r="K4" s="10">
        <v>-2.3505940838849675</v>
      </c>
      <c r="L4" s="10">
        <v>-2.7328101996421683</v>
      </c>
      <c r="M4" s="10">
        <v>-3.6995936155499294</v>
      </c>
      <c r="N4" s="9" t="s">
        <v>44</v>
      </c>
      <c r="O4" s="9" t="s">
        <v>45</v>
      </c>
      <c r="P4" s="9">
        <v>17</v>
      </c>
      <c r="Q4" s="11">
        <v>3.6832434482758618</v>
      </c>
      <c r="R4" s="9">
        <v>0.79</v>
      </c>
      <c r="S4" s="12">
        <v>0.71035327241760782</v>
      </c>
      <c r="T4" s="12">
        <v>0.70384531565223607</v>
      </c>
      <c r="U4" s="13">
        <v>7</v>
      </c>
      <c r="V4" s="6">
        <v>140</v>
      </c>
      <c r="W4" s="13">
        <v>0</v>
      </c>
      <c r="X4" s="6">
        <v>261</v>
      </c>
      <c r="Y4" s="14">
        <v>5220</v>
      </c>
      <c r="Z4" s="6">
        <v>6</v>
      </c>
      <c r="AA4" s="1" t="s">
        <v>47</v>
      </c>
      <c r="AB4" s="13">
        <v>0</v>
      </c>
      <c r="AC4" s="13">
        <v>0</v>
      </c>
      <c r="AD4" s="13">
        <v>1</v>
      </c>
      <c r="AE4">
        <v>0</v>
      </c>
      <c r="AF4" s="13">
        <v>0</v>
      </c>
      <c r="AG4" s="13">
        <v>0</v>
      </c>
      <c r="AH4" s="16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3">
        <v>0</v>
      </c>
      <c r="AW4" s="13">
        <v>0</v>
      </c>
      <c r="AX4" s="16">
        <v>0</v>
      </c>
      <c r="AY4" s="13">
        <v>0</v>
      </c>
      <c r="AZ4" s="16">
        <v>0</v>
      </c>
      <c r="BA4" s="13">
        <v>0</v>
      </c>
      <c r="BB4" s="13">
        <v>7</v>
      </c>
      <c r="BC4" s="16">
        <v>0</v>
      </c>
      <c r="BD4" s="13">
        <v>0</v>
      </c>
      <c r="BE4" s="16">
        <v>0</v>
      </c>
      <c r="BF4" s="16">
        <v>0</v>
      </c>
      <c r="BG4" s="16">
        <v>0</v>
      </c>
      <c r="BH4" s="13">
        <v>130</v>
      </c>
      <c r="BI4" s="13">
        <v>0</v>
      </c>
      <c r="BJ4" s="13">
        <v>2</v>
      </c>
      <c r="BK4" s="13">
        <v>118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6">
        <v>0</v>
      </c>
      <c r="BS4" s="13">
        <v>0</v>
      </c>
      <c r="BT4" s="16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6">
        <v>0</v>
      </c>
      <c r="CB4" s="16">
        <v>0</v>
      </c>
      <c r="CC4" s="16">
        <v>0</v>
      </c>
      <c r="CD4" s="16">
        <v>0</v>
      </c>
      <c r="CE4" s="16">
        <v>0</v>
      </c>
      <c r="CF4" s="13">
        <v>0</v>
      </c>
      <c r="CG4" s="13">
        <v>3</v>
      </c>
      <c r="CH4" s="13">
        <v>0</v>
      </c>
      <c r="CI4" s="13">
        <v>0</v>
      </c>
      <c r="CJ4" s="16">
        <v>0</v>
      </c>
      <c r="CK4" s="13">
        <v>0</v>
      </c>
      <c r="CL4" s="13">
        <v>0</v>
      </c>
      <c r="CM4" s="16">
        <v>0</v>
      </c>
      <c r="CN4" s="16">
        <v>0</v>
      </c>
      <c r="CO4" s="16">
        <v>0</v>
      </c>
      <c r="CP4" s="16">
        <v>0</v>
      </c>
      <c r="CQ4" s="16">
        <v>0</v>
      </c>
      <c r="CR4" s="16">
        <v>0</v>
      </c>
      <c r="CS4" s="16">
        <v>0</v>
      </c>
    </row>
    <row r="5" spans="1:97" ht="15.6" x14ac:dyDescent="0.3">
      <c r="A5" s="1" t="s">
        <v>48</v>
      </c>
      <c r="B5" s="6">
        <v>2011</v>
      </c>
      <c r="C5" s="6">
        <v>18</v>
      </c>
      <c r="D5" s="7">
        <v>40685</v>
      </c>
      <c r="E5" s="8">
        <v>4</v>
      </c>
      <c r="F5" s="9">
        <v>17.422708333333336</v>
      </c>
      <c r="G5" s="9">
        <v>1.1439166666666658</v>
      </c>
      <c r="H5" s="9">
        <v>2.9944166666666696</v>
      </c>
      <c r="I5" s="9">
        <v>3.7650833333333349</v>
      </c>
      <c r="J5" s="10">
        <v>10.982587219856741</v>
      </c>
      <c r="K5" s="10">
        <v>1.0201291822827976</v>
      </c>
      <c r="L5" s="10">
        <v>-1.3304649016021699</v>
      </c>
      <c r="M5" s="10">
        <v>-1.7126810173593707</v>
      </c>
      <c r="N5" s="9" t="s">
        <v>44</v>
      </c>
      <c r="O5" s="9" t="s">
        <v>45</v>
      </c>
      <c r="P5" s="9">
        <v>18</v>
      </c>
      <c r="Q5" s="11">
        <v>3.8999048275862069</v>
      </c>
      <c r="R5" s="9">
        <v>0.7</v>
      </c>
      <c r="S5" s="12">
        <v>0.64421768723769102</v>
      </c>
      <c r="T5" s="12">
        <v>0.7648421872844885</v>
      </c>
      <c r="U5" s="13">
        <v>43</v>
      </c>
      <c r="V5" s="6">
        <v>860</v>
      </c>
      <c r="W5" s="13">
        <v>75</v>
      </c>
      <c r="X5" s="6">
        <v>0</v>
      </c>
      <c r="Y5" s="14">
        <v>0</v>
      </c>
      <c r="Z5" s="6">
        <v>0</v>
      </c>
      <c r="AA5" s="1" t="s">
        <v>48</v>
      </c>
      <c r="AB5" s="13">
        <v>0</v>
      </c>
      <c r="AC5" s="13">
        <v>0</v>
      </c>
      <c r="AD5" s="13">
        <v>0</v>
      </c>
      <c r="AE5">
        <v>0</v>
      </c>
      <c r="AF5" s="13">
        <v>0</v>
      </c>
      <c r="AG5" s="13">
        <v>0</v>
      </c>
      <c r="AH5" s="16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3">
        <v>0</v>
      </c>
      <c r="AW5" s="13">
        <v>0</v>
      </c>
      <c r="AX5" s="16">
        <v>0</v>
      </c>
      <c r="AY5" s="13">
        <v>0</v>
      </c>
      <c r="AZ5" s="16">
        <v>0</v>
      </c>
      <c r="BA5" s="13">
        <v>0</v>
      </c>
      <c r="BB5" s="13">
        <v>0</v>
      </c>
      <c r="BC5" s="16">
        <v>0</v>
      </c>
      <c r="BD5" s="13">
        <v>0</v>
      </c>
      <c r="BE5" s="16">
        <v>0</v>
      </c>
      <c r="BF5" s="16">
        <v>0</v>
      </c>
      <c r="BG5" s="16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6">
        <v>0</v>
      </c>
      <c r="BS5" s="13">
        <v>0</v>
      </c>
      <c r="BT5" s="16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6">
        <v>0</v>
      </c>
      <c r="CB5" s="16">
        <v>0</v>
      </c>
      <c r="CC5" s="16">
        <v>0</v>
      </c>
      <c r="CD5" s="16">
        <v>0</v>
      </c>
      <c r="CE5" s="16">
        <v>0</v>
      </c>
      <c r="CF5" s="13">
        <v>0</v>
      </c>
      <c r="CG5" s="13">
        <v>0</v>
      </c>
      <c r="CH5" s="13">
        <v>0</v>
      </c>
      <c r="CI5" s="13">
        <v>0</v>
      </c>
      <c r="CJ5" s="16">
        <v>0</v>
      </c>
      <c r="CK5" s="13">
        <v>0</v>
      </c>
      <c r="CL5" s="13">
        <v>0</v>
      </c>
      <c r="CM5" s="16">
        <v>0</v>
      </c>
      <c r="CN5" s="16">
        <v>0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</row>
    <row r="6" spans="1:97" ht="15.6" x14ac:dyDescent="0.3">
      <c r="A6" s="1" t="s">
        <v>49</v>
      </c>
      <c r="B6" s="6">
        <v>2011</v>
      </c>
      <c r="C6" s="6">
        <v>19</v>
      </c>
      <c r="D6" s="7">
        <v>40686</v>
      </c>
      <c r="E6" s="8">
        <v>5</v>
      </c>
      <c r="F6" s="9">
        <v>18.148416666666662</v>
      </c>
      <c r="G6" s="9">
        <v>0.72570833333332629</v>
      </c>
      <c r="H6" s="9">
        <v>1.8696249999999921</v>
      </c>
      <c r="I6" s="9">
        <v>3.7201249999999959</v>
      </c>
      <c r="J6" s="10">
        <v>11.827257104167309</v>
      </c>
      <c r="K6" s="10">
        <v>0.84466988431056755</v>
      </c>
      <c r="L6" s="10">
        <v>1.8647990665933651</v>
      </c>
      <c r="M6" s="10">
        <v>-0.48579501729160235</v>
      </c>
      <c r="N6" s="9" t="s">
        <v>44</v>
      </c>
      <c r="O6" s="9" t="s">
        <v>45</v>
      </c>
      <c r="P6" s="9">
        <v>19</v>
      </c>
      <c r="Q6" s="11">
        <v>4.1165662068965512</v>
      </c>
      <c r="R6" s="9">
        <v>0.61</v>
      </c>
      <c r="S6" s="12">
        <v>0.57286746010048128</v>
      </c>
      <c r="T6" s="12">
        <v>0.81964801784547947</v>
      </c>
      <c r="U6" s="13">
        <v>299</v>
      </c>
      <c r="V6" s="6">
        <v>5980</v>
      </c>
      <c r="W6" s="13">
        <v>756</v>
      </c>
      <c r="X6" s="6">
        <v>170</v>
      </c>
      <c r="Y6" s="14">
        <v>3400</v>
      </c>
      <c r="Z6" s="6">
        <v>9</v>
      </c>
      <c r="AA6" s="1" t="s">
        <v>49</v>
      </c>
      <c r="AB6" s="13">
        <v>0</v>
      </c>
      <c r="AC6" s="13">
        <v>0</v>
      </c>
      <c r="AD6" s="13">
        <v>0</v>
      </c>
      <c r="AE6">
        <v>0</v>
      </c>
      <c r="AF6" s="13">
        <v>0</v>
      </c>
      <c r="AG6" s="13">
        <v>0</v>
      </c>
      <c r="AH6" s="16">
        <v>0</v>
      </c>
      <c r="AI6" s="13">
        <v>0</v>
      </c>
      <c r="AJ6" s="13">
        <v>0</v>
      </c>
      <c r="AK6" s="13">
        <v>0</v>
      </c>
      <c r="AL6" s="13">
        <v>1</v>
      </c>
      <c r="AM6" s="13">
        <v>0</v>
      </c>
      <c r="AN6" s="13">
        <v>0</v>
      </c>
      <c r="AO6" s="13">
        <v>1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3">
        <v>0</v>
      </c>
      <c r="AW6" s="13">
        <v>0</v>
      </c>
      <c r="AX6" s="16">
        <v>0</v>
      </c>
      <c r="AY6" s="13">
        <v>0</v>
      </c>
      <c r="AZ6" s="16">
        <v>0</v>
      </c>
      <c r="BA6" s="13">
        <v>0</v>
      </c>
      <c r="BB6" s="13">
        <v>4</v>
      </c>
      <c r="BC6" s="16">
        <v>0</v>
      </c>
      <c r="BD6" s="13">
        <v>3</v>
      </c>
      <c r="BE6" s="16">
        <v>0</v>
      </c>
      <c r="BF6" s="16">
        <v>0</v>
      </c>
      <c r="BG6" s="16">
        <v>0</v>
      </c>
      <c r="BH6" s="13">
        <v>73</v>
      </c>
      <c r="BI6" s="13">
        <v>0</v>
      </c>
      <c r="BJ6" s="13">
        <v>2</v>
      </c>
      <c r="BK6" s="13">
        <v>84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6">
        <v>0</v>
      </c>
      <c r="BS6" s="13">
        <v>1</v>
      </c>
      <c r="BT6" s="16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3">
        <v>0</v>
      </c>
      <c r="CG6" s="13">
        <v>1</v>
      </c>
      <c r="CH6" s="13">
        <v>0</v>
      </c>
      <c r="CI6" s="13">
        <v>0</v>
      </c>
      <c r="CJ6" s="16">
        <v>0</v>
      </c>
      <c r="CK6" s="13">
        <v>0</v>
      </c>
      <c r="CL6" s="13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</row>
    <row r="7" spans="1:97" ht="15.6" x14ac:dyDescent="0.3">
      <c r="A7" s="1" t="s">
        <v>50</v>
      </c>
      <c r="B7" s="6">
        <v>2011</v>
      </c>
      <c r="C7" s="6">
        <v>20</v>
      </c>
      <c r="D7" s="7">
        <v>40687</v>
      </c>
      <c r="E7" s="8">
        <v>6</v>
      </c>
      <c r="F7" s="9">
        <v>17.534041666666667</v>
      </c>
      <c r="G7" s="9">
        <v>-0.61437499999999545</v>
      </c>
      <c r="H7" s="9">
        <v>0.11133333333333084</v>
      </c>
      <c r="I7" s="9">
        <v>1.2552499999999966</v>
      </c>
      <c r="J7" s="10">
        <v>11.170899534464235</v>
      </c>
      <c r="K7" s="10">
        <v>-0.65635756970307391</v>
      </c>
      <c r="L7" s="10">
        <v>0.18831231460749365</v>
      </c>
      <c r="M7" s="10">
        <v>1.2084414968902912</v>
      </c>
      <c r="N7" s="9" t="s">
        <v>51</v>
      </c>
      <c r="O7" s="9" t="s">
        <v>52</v>
      </c>
      <c r="P7" s="9">
        <v>20</v>
      </c>
      <c r="Q7" s="11">
        <v>4.3332275862068963</v>
      </c>
      <c r="R7" s="9">
        <v>0.5</v>
      </c>
      <c r="S7" s="12">
        <v>0.47942553860420301</v>
      </c>
      <c r="T7" s="12">
        <v>0.87758256189037276</v>
      </c>
      <c r="U7" s="13">
        <v>834</v>
      </c>
      <c r="V7" s="6">
        <v>16680</v>
      </c>
      <c r="W7" s="13">
        <v>1546</v>
      </c>
      <c r="X7" s="6">
        <v>257</v>
      </c>
      <c r="Y7" s="14">
        <v>5140</v>
      </c>
      <c r="Z7" s="6">
        <v>10</v>
      </c>
      <c r="AA7" s="1" t="s">
        <v>50</v>
      </c>
      <c r="AB7" s="13">
        <v>0</v>
      </c>
      <c r="AC7" s="13">
        <v>0</v>
      </c>
      <c r="AD7" s="13">
        <v>0</v>
      </c>
      <c r="AE7">
        <v>0</v>
      </c>
      <c r="AF7" s="13">
        <v>0</v>
      </c>
      <c r="AG7" s="13">
        <v>0</v>
      </c>
      <c r="AH7" s="16">
        <v>0</v>
      </c>
      <c r="AI7" s="13">
        <v>1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1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3">
        <v>0</v>
      </c>
      <c r="AW7" s="13">
        <v>0</v>
      </c>
      <c r="AX7" s="16">
        <v>0</v>
      </c>
      <c r="AY7" s="13">
        <v>0</v>
      </c>
      <c r="AZ7" s="16">
        <v>0</v>
      </c>
      <c r="BA7" s="13">
        <v>0</v>
      </c>
      <c r="BB7" s="13">
        <v>9</v>
      </c>
      <c r="BC7" s="16">
        <v>0</v>
      </c>
      <c r="BD7" s="13">
        <v>1</v>
      </c>
      <c r="BE7" s="16">
        <v>0</v>
      </c>
      <c r="BF7" s="16">
        <v>0</v>
      </c>
      <c r="BG7" s="16">
        <v>0</v>
      </c>
      <c r="BH7" s="13">
        <v>51</v>
      </c>
      <c r="BI7" s="13">
        <v>0</v>
      </c>
      <c r="BJ7" s="13">
        <v>1</v>
      </c>
      <c r="BK7" s="13">
        <v>187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6">
        <v>0</v>
      </c>
      <c r="BS7" s="13">
        <v>0</v>
      </c>
      <c r="BT7" s="16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3">
        <v>1</v>
      </c>
      <c r="CG7" s="13">
        <v>4</v>
      </c>
      <c r="CH7" s="13">
        <v>0</v>
      </c>
      <c r="CI7" s="13">
        <v>1</v>
      </c>
      <c r="CJ7" s="16">
        <v>0</v>
      </c>
      <c r="CK7" s="13">
        <v>0</v>
      </c>
      <c r="CL7" s="13">
        <v>0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  <c r="CR7" s="16">
        <v>0</v>
      </c>
      <c r="CS7" s="16">
        <v>0</v>
      </c>
    </row>
    <row r="8" spans="1:97" ht="15.6" x14ac:dyDescent="0.3">
      <c r="A8" s="1" t="s">
        <v>53</v>
      </c>
      <c r="B8" s="6">
        <v>2011</v>
      </c>
      <c r="C8" s="6">
        <v>21</v>
      </c>
      <c r="D8" s="7">
        <v>40688</v>
      </c>
      <c r="E8" s="8">
        <v>7</v>
      </c>
      <c r="F8" s="9">
        <v>17.240541666666665</v>
      </c>
      <c r="G8" s="9">
        <v>-0.29350000000000165</v>
      </c>
      <c r="H8" s="9">
        <v>-0.9078749999999971</v>
      </c>
      <c r="I8" s="9">
        <v>-0.18216666666667081</v>
      </c>
      <c r="J8" s="10">
        <v>11.311822087589782</v>
      </c>
      <c r="K8" s="10">
        <v>0.14092255312554691</v>
      </c>
      <c r="L8" s="10">
        <v>-0.51543501657752699</v>
      </c>
      <c r="M8" s="10">
        <v>0.32923486773304056</v>
      </c>
      <c r="N8" s="9" t="s">
        <v>54</v>
      </c>
      <c r="O8" s="9" t="s">
        <v>55</v>
      </c>
      <c r="P8" s="9">
        <v>21</v>
      </c>
      <c r="Q8" s="11">
        <v>4.5498889655172414</v>
      </c>
      <c r="R8" s="9">
        <v>0.42</v>
      </c>
      <c r="S8" s="12">
        <v>0.40776045305957015</v>
      </c>
      <c r="T8" s="12">
        <v>0.91308894031230825</v>
      </c>
      <c r="U8" s="13">
        <v>601</v>
      </c>
      <c r="V8" s="6">
        <v>12020</v>
      </c>
      <c r="W8" s="13">
        <v>2413</v>
      </c>
      <c r="X8" s="6">
        <v>0</v>
      </c>
      <c r="Y8" s="14">
        <v>0</v>
      </c>
      <c r="Z8" s="6">
        <v>0</v>
      </c>
      <c r="AA8" s="1" t="s">
        <v>53</v>
      </c>
      <c r="AB8" s="13">
        <v>0</v>
      </c>
      <c r="AC8" s="13">
        <v>0</v>
      </c>
      <c r="AD8" s="13">
        <v>0</v>
      </c>
      <c r="AE8">
        <v>0</v>
      </c>
      <c r="AF8" s="13">
        <v>0</v>
      </c>
      <c r="AG8" s="13">
        <v>0</v>
      </c>
      <c r="AH8" s="16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3">
        <v>0</v>
      </c>
      <c r="AW8" s="13">
        <v>0</v>
      </c>
      <c r="AX8" s="16">
        <v>0</v>
      </c>
      <c r="AY8" s="13">
        <v>0</v>
      </c>
      <c r="AZ8" s="16">
        <v>0</v>
      </c>
      <c r="BA8" s="13">
        <v>0</v>
      </c>
      <c r="BB8" s="13">
        <v>0</v>
      </c>
      <c r="BC8" s="16">
        <v>0</v>
      </c>
      <c r="BD8" s="13">
        <v>0</v>
      </c>
      <c r="BE8" s="16">
        <v>0</v>
      </c>
      <c r="BF8" s="16">
        <v>0</v>
      </c>
      <c r="BG8" s="16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6">
        <v>0</v>
      </c>
      <c r="BS8" s="13">
        <v>0</v>
      </c>
      <c r="BT8" s="16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 s="13">
        <v>0</v>
      </c>
      <c r="CG8" s="13">
        <v>0</v>
      </c>
      <c r="CH8" s="13">
        <v>0</v>
      </c>
      <c r="CI8" s="13">
        <v>0</v>
      </c>
      <c r="CJ8" s="16">
        <v>0</v>
      </c>
      <c r="CK8" s="13">
        <v>0</v>
      </c>
      <c r="CL8" s="13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</row>
    <row r="9" spans="1:97" ht="15.6" x14ac:dyDescent="0.3">
      <c r="A9" s="1" t="s">
        <v>56</v>
      </c>
      <c r="B9" s="6">
        <v>2011</v>
      </c>
      <c r="C9" s="6">
        <v>22</v>
      </c>
      <c r="D9" s="15">
        <v>40689</v>
      </c>
      <c r="E9" s="8">
        <v>8</v>
      </c>
      <c r="F9" s="9">
        <v>15.815375000000001</v>
      </c>
      <c r="G9" s="9">
        <v>-1.425166666666664</v>
      </c>
      <c r="H9" s="9">
        <v>-1.7186666666666657</v>
      </c>
      <c r="I9" s="9">
        <v>-2.3330416666666611</v>
      </c>
      <c r="J9" s="10">
        <v>10.461539392970412</v>
      </c>
      <c r="K9" s="10">
        <v>-0.85028269461937001</v>
      </c>
      <c r="L9" s="10">
        <v>-0.70936014149382309</v>
      </c>
      <c r="M9" s="10">
        <v>-1.365717711196897</v>
      </c>
      <c r="N9" s="9" t="s">
        <v>54</v>
      </c>
      <c r="O9" s="9" t="s">
        <v>55</v>
      </c>
      <c r="P9" s="9">
        <v>22</v>
      </c>
      <c r="Q9" s="11">
        <v>4.7665503448275857</v>
      </c>
      <c r="R9" s="9">
        <v>0.33</v>
      </c>
      <c r="S9" s="12">
        <v>0.32404302839486837</v>
      </c>
      <c r="T9" s="12">
        <v>0.94604234352838701</v>
      </c>
      <c r="U9" s="13">
        <v>1095</v>
      </c>
      <c r="V9" s="6">
        <v>21900</v>
      </c>
      <c r="W9" s="13">
        <v>3147</v>
      </c>
      <c r="X9" s="6">
        <v>394</v>
      </c>
      <c r="Y9" s="14">
        <v>7880</v>
      </c>
      <c r="Z9" s="6">
        <v>10</v>
      </c>
      <c r="AA9" s="1" t="s">
        <v>56</v>
      </c>
      <c r="AB9" s="16">
        <v>0</v>
      </c>
      <c r="AC9" s="16">
        <v>0</v>
      </c>
      <c r="AD9" s="16">
        <v>1</v>
      </c>
      <c r="AE9">
        <v>0</v>
      </c>
      <c r="AF9" s="16">
        <v>0</v>
      </c>
      <c r="AG9" s="16">
        <v>0</v>
      </c>
      <c r="AH9" s="16">
        <v>0</v>
      </c>
      <c r="AI9" s="16">
        <v>1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1</v>
      </c>
      <c r="AZ9" s="16">
        <v>0</v>
      </c>
      <c r="BA9" s="16">
        <v>0</v>
      </c>
      <c r="BB9" s="16">
        <v>0</v>
      </c>
      <c r="BC9" s="16">
        <v>0</v>
      </c>
      <c r="BD9" s="16">
        <v>4</v>
      </c>
      <c r="BE9" s="16">
        <v>0</v>
      </c>
      <c r="BF9" s="16">
        <v>0</v>
      </c>
      <c r="BG9" s="16">
        <v>0</v>
      </c>
      <c r="BH9" s="16">
        <v>85</v>
      </c>
      <c r="BI9" s="16">
        <v>0</v>
      </c>
      <c r="BJ9" s="16">
        <v>4</v>
      </c>
      <c r="BK9" s="16">
        <v>283</v>
      </c>
      <c r="BL9" s="16">
        <v>0</v>
      </c>
      <c r="BM9" s="16">
        <v>0</v>
      </c>
      <c r="BN9" s="16">
        <v>0</v>
      </c>
      <c r="BO9" s="16">
        <v>0</v>
      </c>
      <c r="BP9" s="16">
        <v>12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6">
        <v>0</v>
      </c>
      <c r="CF9" s="16">
        <v>0</v>
      </c>
      <c r="CG9" s="16">
        <v>2</v>
      </c>
      <c r="CH9" s="16">
        <v>0</v>
      </c>
      <c r="CI9" s="16">
        <v>0</v>
      </c>
      <c r="CJ9" s="16">
        <v>0</v>
      </c>
      <c r="CK9" s="16">
        <v>1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</row>
    <row r="10" spans="1:97" ht="15.6" x14ac:dyDescent="0.3">
      <c r="A10" s="1" t="s">
        <v>57</v>
      </c>
      <c r="B10" s="6">
        <v>2011</v>
      </c>
      <c r="C10" s="6">
        <v>23</v>
      </c>
      <c r="D10" s="7">
        <v>40690</v>
      </c>
      <c r="E10" s="8">
        <v>9</v>
      </c>
      <c r="F10" s="9">
        <v>15.873833333333337</v>
      </c>
      <c r="G10" s="9">
        <v>5.8458333333335943E-2</v>
      </c>
      <c r="H10" s="9">
        <v>-1.3667083333333281</v>
      </c>
      <c r="I10" s="9">
        <v>-1.6602083333333297</v>
      </c>
      <c r="J10" s="10">
        <v>11.533695189574091</v>
      </c>
      <c r="K10" s="10">
        <v>1.0721557966036794</v>
      </c>
      <c r="L10" s="10">
        <v>0.22187310198430943</v>
      </c>
      <c r="M10" s="10">
        <v>0.36279565510985634</v>
      </c>
      <c r="N10" s="9" t="s">
        <v>54</v>
      </c>
      <c r="O10" s="9" t="s">
        <v>55</v>
      </c>
      <c r="P10" s="9">
        <v>23</v>
      </c>
      <c r="Q10" s="11">
        <v>4.9832117241379308</v>
      </c>
      <c r="R10" s="9">
        <v>0.24</v>
      </c>
      <c r="S10" s="12">
        <v>0.23770262642713458</v>
      </c>
      <c r="T10" s="12">
        <v>0.97133797485202966</v>
      </c>
      <c r="U10" s="13">
        <v>0</v>
      </c>
      <c r="V10" s="6">
        <v>0</v>
      </c>
      <c r="W10" s="13">
        <v>2129</v>
      </c>
      <c r="X10" s="6">
        <v>0</v>
      </c>
      <c r="Y10" s="14">
        <v>0</v>
      </c>
      <c r="Z10" s="6">
        <v>0</v>
      </c>
      <c r="AA10" s="1" t="s">
        <v>57</v>
      </c>
      <c r="AB10" s="13">
        <v>0</v>
      </c>
      <c r="AC10" s="13">
        <v>0</v>
      </c>
      <c r="AD10" s="13">
        <v>0</v>
      </c>
      <c r="AE10">
        <v>0</v>
      </c>
      <c r="AF10" s="13">
        <v>0</v>
      </c>
      <c r="AG10" s="13">
        <v>0</v>
      </c>
      <c r="AH10" s="16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3">
        <v>0</v>
      </c>
      <c r="AW10" s="13">
        <v>0</v>
      </c>
      <c r="AX10" s="16">
        <v>0</v>
      </c>
      <c r="AY10" s="13">
        <v>0</v>
      </c>
      <c r="AZ10" s="16">
        <v>0</v>
      </c>
      <c r="BA10" s="13">
        <v>0</v>
      </c>
      <c r="BB10" s="13">
        <v>0</v>
      </c>
      <c r="BC10" s="16">
        <v>0</v>
      </c>
      <c r="BD10" s="13">
        <v>0</v>
      </c>
      <c r="BE10" s="16">
        <v>0</v>
      </c>
      <c r="BF10" s="16">
        <v>0</v>
      </c>
      <c r="BG10" s="16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6">
        <v>0</v>
      </c>
      <c r="BS10" s="13">
        <v>0</v>
      </c>
      <c r="BT10" s="16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3">
        <v>0</v>
      </c>
      <c r="CG10" s="13">
        <v>0</v>
      </c>
      <c r="CH10" s="13">
        <v>0</v>
      </c>
      <c r="CI10" s="13">
        <v>0</v>
      </c>
      <c r="CJ10" s="16">
        <v>0</v>
      </c>
      <c r="CK10" s="13">
        <v>0</v>
      </c>
      <c r="CL10" s="13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</row>
    <row r="11" spans="1:97" ht="15.6" x14ac:dyDescent="0.3">
      <c r="A11" s="1" t="s">
        <v>58</v>
      </c>
      <c r="B11" s="6">
        <v>2011</v>
      </c>
      <c r="C11" s="6">
        <v>24</v>
      </c>
      <c r="D11" s="15">
        <v>40691</v>
      </c>
      <c r="E11" s="8">
        <v>10</v>
      </c>
      <c r="F11" s="9">
        <v>15.719875</v>
      </c>
      <c r="G11" s="9">
        <v>-0.15395833333333719</v>
      </c>
      <c r="H11" s="9">
        <v>-9.5500000000001251E-2</v>
      </c>
      <c r="I11" s="9">
        <v>-1.5206666666666653</v>
      </c>
      <c r="J11" s="10">
        <v>8.7663988189634381</v>
      </c>
      <c r="K11" s="10">
        <v>-2.7672963706106533</v>
      </c>
      <c r="L11" s="10">
        <v>-1.6951405740069738</v>
      </c>
      <c r="M11" s="10">
        <v>-2.5454232686263438</v>
      </c>
      <c r="N11" s="9" t="s">
        <v>54</v>
      </c>
      <c r="O11" s="9" t="s">
        <v>55</v>
      </c>
      <c r="P11" s="9">
        <v>24</v>
      </c>
      <c r="Q11" s="11">
        <v>5.1998731034482759</v>
      </c>
      <c r="R11" s="9">
        <v>0.16</v>
      </c>
      <c r="S11" s="12">
        <v>0.15931820661424598</v>
      </c>
      <c r="T11" s="12">
        <v>0.98722728337562693</v>
      </c>
      <c r="U11" s="13">
        <v>67</v>
      </c>
      <c r="V11" s="6">
        <v>1340</v>
      </c>
      <c r="W11" s="13">
        <v>0</v>
      </c>
      <c r="X11" s="6">
        <v>106</v>
      </c>
      <c r="Y11" s="14">
        <v>2120</v>
      </c>
      <c r="Z11" s="6">
        <v>8</v>
      </c>
      <c r="AA11" s="1" t="s">
        <v>58</v>
      </c>
      <c r="AB11" s="16">
        <v>0</v>
      </c>
      <c r="AC11" s="16">
        <v>0</v>
      </c>
      <c r="AD11" s="16">
        <v>0</v>
      </c>
      <c r="AE11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2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2</v>
      </c>
      <c r="BB11" s="16">
        <v>0</v>
      </c>
      <c r="BC11" s="16">
        <v>0</v>
      </c>
      <c r="BD11" s="16">
        <v>1</v>
      </c>
      <c r="BE11" s="16">
        <v>0</v>
      </c>
      <c r="BF11" s="16">
        <v>0</v>
      </c>
      <c r="BG11" s="16">
        <v>0</v>
      </c>
      <c r="BH11" s="16">
        <v>30</v>
      </c>
      <c r="BI11" s="16">
        <v>0</v>
      </c>
      <c r="BJ11" s="16">
        <v>1</v>
      </c>
      <c r="BK11" s="16">
        <v>54</v>
      </c>
      <c r="BL11" s="16">
        <v>0</v>
      </c>
      <c r="BM11" s="16">
        <v>0</v>
      </c>
      <c r="BN11" s="16">
        <v>0</v>
      </c>
      <c r="BO11" s="16">
        <v>0</v>
      </c>
      <c r="BP11" s="16">
        <v>15</v>
      </c>
      <c r="BQ11" s="16">
        <v>0</v>
      </c>
      <c r="BR11" s="16">
        <v>0</v>
      </c>
      <c r="BS11" s="16">
        <v>0</v>
      </c>
      <c r="BT11" s="16">
        <v>0</v>
      </c>
      <c r="BU11" s="16">
        <v>1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 s="16">
        <v>0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</row>
    <row r="12" spans="1:97" ht="15.6" x14ac:dyDescent="0.3">
      <c r="A12" s="1" t="s">
        <v>59</v>
      </c>
      <c r="B12" s="6">
        <v>2011</v>
      </c>
      <c r="C12" s="6">
        <v>25</v>
      </c>
      <c r="D12" s="15">
        <v>40692</v>
      </c>
      <c r="E12" s="8">
        <v>11</v>
      </c>
      <c r="F12" s="9">
        <v>15.385708333333334</v>
      </c>
      <c r="G12" s="9">
        <v>-0.3341666666666665</v>
      </c>
      <c r="H12" s="9">
        <v>-0.48812500000000369</v>
      </c>
      <c r="I12" s="9">
        <v>-0.42966666666666775</v>
      </c>
      <c r="J12" s="10">
        <v>10.188169521052101</v>
      </c>
      <c r="K12" s="10">
        <v>1.4217707020886632</v>
      </c>
      <c r="L12" s="10">
        <v>-1.3455256685219901</v>
      </c>
      <c r="M12" s="10">
        <v>-0.27336987191831064</v>
      </c>
      <c r="N12" s="9" t="s">
        <v>54</v>
      </c>
      <c r="O12" s="9" t="s">
        <v>55</v>
      </c>
      <c r="P12" s="9">
        <v>25</v>
      </c>
      <c r="Q12" s="11">
        <v>5.4165344827586202</v>
      </c>
      <c r="R12" s="9">
        <v>0.1</v>
      </c>
      <c r="S12" s="12">
        <v>9.9833416646828155E-2</v>
      </c>
      <c r="T12" s="12">
        <v>0.99500416527802582</v>
      </c>
      <c r="U12" s="13">
        <v>49</v>
      </c>
      <c r="V12" s="6">
        <v>980</v>
      </c>
      <c r="W12" s="13">
        <v>661</v>
      </c>
      <c r="X12" s="6">
        <v>81</v>
      </c>
      <c r="Y12" s="14">
        <v>1620</v>
      </c>
      <c r="Z12" s="6">
        <v>10</v>
      </c>
      <c r="AA12" s="1" t="s">
        <v>59</v>
      </c>
      <c r="AB12" s="16">
        <v>0</v>
      </c>
      <c r="AC12" s="16">
        <v>0</v>
      </c>
      <c r="AD12" s="16">
        <v>0</v>
      </c>
      <c r="AE12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1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1</v>
      </c>
      <c r="BB12" s="16">
        <v>3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25</v>
      </c>
      <c r="BI12" s="16">
        <v>0</v>
      </c>
      <c r="BJ12" s="16">
        <v>1</v>
      </c>
      <c r="BK12" s="16">
        <v>36</v>
      </c>
      <c r="BL12" s="16">
        <v>0</v>
      </c>
      <c r="BM12" s="16">
        <v>0</v>
      </c>
      <c r="BN12" s="16">
        <v>1</v>
      </c>
      <c r="BO12" s="16">
        <v>0</v>
      </c>
      <c r="BP12" s="16">
        <v>11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1</v>
      </c>
      <c r="CH12" s="16">
        <v>0</v>
      </c>
      <c r="CI12" s="16">
        <v>0</v>
      </c>
      <c r="CJ12" s="16">
        <v>0</v>
      </c>
      <c r="CK12" s="16">
        <v>1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</row>
    <row r="13" spans="1:97" ht="15.6" x14ac:dyDescent="0.3">
      <c r="A13" s="1" t="s">
        <v>60</v>
      </c>
      <c r="B13" s="6">
        <v>2011</v>
      </c>
      <c r="C13" s="6">
        <v>26</v>
      </c>
      <c r="D13" s="15">
        <v>40693</v>
      </c>
      <c r="E13" s="8">
        <v>12</v>
      </c>
      <c r="F13" s="9">
        <v>17.068916666666663</v>
      </c>
      <c r="G13" s="9">
        <v>1.6832083333333294</v>
      </c>
      <c r="H13" s="9">
        <v>1.3490416666666629</v>
      </c>
      <c r="I13" s="9">
        <v>1.1950833333333257</v>
      </c>
      <c r="J13" s="10">
        <v>8.8042228645114058</v>
      </c>
      <c r="K13" s="10">
        <v>-1.3839466565406955</v>
      </c>
      <c r="L13" s="10">
        <v>3.78240455479677E-2</v>
      </c>
      <c r="M13" s="10">
        <v>-2.7294723250626856</v>
      </c>
      <c r="N13" s="9" t="s">
        <v>54</v>
      </c>
      <c r="O13" s="9" t="s">
        <v>55</v>
      </c>
      <c r="P13" s="9">
        <v>26</v>
      </c>
      <c r="Q13" s="11">
        <v>5.6331958620689653</v>
      </c>
      <c r="R13" s="9">
        <v>0.05</v>
      </c>
      <c r="S13" s="12">
        <v>4.9979169270678331E-2</v>
      </c>
      <c r="T13" s="12">
        <v>0.99875026039496628</v>
      </c>
      <c r="U13" s="13">
        <v>50</v>
      </c>
      <c r="V13" s="6">
        <v>1000</v>
      </c>
      <c r="W13" s="13">
        <v>502</v>
      </c>
      <c r="X13" s="6">
        <v>53</v>
      </c>
      <c r="Y13" s="14">
        <v>1060</v>
      </c>
      <c r="Z13" s="6">
        <v>7</v>
      </c>
      <c r="AA13" s="1" t="s">
        <v>60</v>
      </c>
      <c r="AB13" s="16">
        <v>0</v>
      </c>
      <c r="AC13" s="16">
        <v>0</v>
      </c>
      <c r="AD13" s="16">
        <v>0</v>
      </c>
      <c r="AE13">
        <v>0</v>
      </c>
      <c r="AF13" s="16">
        <v>0</v>
      </c>
      <c r="AG13" s="16">
        <v>1</v>
      </c>
      <c r="AH13" s="16">
        <v>0</v>
      </c>
      <c r="AI13" s="16">
        <v>2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2</v>
      </c>
      <c r="BC13" s="16">
        <v>0</v>
      </c>
      <c r="BD13" s="16">
        <v>1</v>
      </c>
      <c r="BE13" s="16">
        <v>0</v>
      </c>
      <c r="BF13" s="16">
        <v>0</v>
      </c>
      <c r="BG13" s="16">
        <v>0</v>
      </c>
      <c r="BH13" s="16">
        <v>10</v>
      </c>
      <c r="BI13" s="16">
        <v>0</v>
      </c>
      <c r="BJ13" s="16">
        <v>0</v>
      </c>
      <c r="BK13" s="16">
        <v>30</v>
      </c>
      <c r="BL13" s="16">
        <v>0</v>
      </c>
      <c r="BM13" s="16">
        <v>0</v>
      </c>
      <c r="BN13" s="16">
        <v>0</v>
      </c>
      <c r="BO13" s="16">
        <v>0</v>
      </c>
      <c r="BP13" s="16">
        <v>7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  <c r="CR13" s="16">
        <v>0</v>
      </c>
      <c r="CS13" s="16">
        <v>0</v>
      </c>
    </row>
    <row r="14" spans="1:97" ht="15.6" x14ac:dyDescent="0.3">
      <c r="A14" s="1" t="s">
        <v>61</v>
      </c>
      <c r="B14" s="6">
        <v>2011</v>
      </c>
      <c r="C14" s="6">
        <v>27</v>
      </c>
      <c r="D14" s="7">
        <v>40694</v>
      </c>
      <c r="E14" s="8">
        <v>13</v>
      </c>
      <c r="F14" s="9">
        <v>18.846166666666665</v>
      </c>
      <c r="G14" s="9">
        <v>1.7772500000000022</v>
      </c>
      <c r="H14" s="9">
        <v>3.4604583333333316</v>
      </c>
      <c r="I14" s="9">
        <v>3.1262916666666651</v>
      </c>
      <c r="J14" s="10">
        <v>7.7439925650821744</v>
      </c>
      <c r="K14" s="10">
        <v>-1.0602302994292314</v>
      </c>
      <c r="L14" s="10">
        <v>-2.4441769559699269</v>
      </c>
      <c r="M14" s="10">
        <v>-1.0224062538812637</v>
      </c>
      <c r="N14" s="9" t="s">
        <v>54</v>
      </c>
      <c r="O14" s="9" t="s">
        <v>55</v>
      </c>
      <c r="P14" s="9">
        <v>27</v>
      </c>
      <c r="Q14" s="11">
        <v>5.8498572413793095</v>
      </c>
      <c r="R14" s="9">
        <v>0.02</v>
      </c>
      <c r="S14" s="12">
        <v>1.999866669333308E-2</v>
      </c>
      <c r="T14" s="12">
        <v>0.99980000666657776</v>
      </c>
      <c r="U14" s="13">
        <v>0</v>
      </c>
      <c r="V14" s="6">
        <v>0</v>
      </c>
      <c r="W14" s="13">
        <v>669</v>
      </c>
      <c r="X14" s="6">
        <v>0</v>
      </c>
      <c r="Y14" s="14">
        <v>0</v>
      </c>
      <c r="Z14" s="6">
        <v>0</v>
      </c>
      <c r="AA14" s="1" t="s">
        <v>61</v>
      </c>
      <c r="AB14" s="13">
        <v>0</v>
      </c>
      <c r="AC14" s="13">
        <v>0</v>
      </c>
      <c r="AD14" s="13">
        <v>0</v>
      </c>
      <c r="AE14">
        <v>0</v>
      </c>
      <c r="AF14" s="13">
        <v>0</v>
      </c>
      <c r="AG14" s="13">
        <v>0</v>
      </c>
      <c r="AH14" s="16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3">
        <v>0</v>
      </c>
      <c r="AW14" s="13">
        <v>0</v>
      </c>
      <c r="AX14" s="16">
        <v>0</v>
      </c>
      <c r="AY14" s="13">
        <v>0</v>
      </c>
      <c r="AZ14" s="16">
        <v>0</v>
      </c>
      <c r="BA14" s="13">
        <v>0</v>
      </c>
      <c r="BB14" s="13">
        <v>0</v>
      </c>
      <c r="BC14" s="16">
        <v>0</v>
      </c>
      <c r="BD14" s="13">
        <v>0</v>
      </c>
      <c r="BE14" s="16">
        <v>0</v>
      </c>
      <c r="BF14" s="16">
        <v>0</v>
      </c>
      <c r="BG14" s="16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6">
        <v>0</v>
      </c>
      <c r="BS14" s="13">
        <v>0</v>
      </c>
      <c r="BT14" s="16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0</v>
      </c>
      <c r="CF14" s="13">
        <v>0</v>
      </c>
      <c r="CG14" s="13">
        <v>0</v>
      </c>
      <c r="CH14" s="13">
        <v>0</v>
      </c>
      <c r="CI14" s="13">
        <v>0</v>
      </c>
      <c r="CJ14" s="16">
        <v>0</v>
      </c>
      <c r="CK14" s="13">
        <v>0</v>
      </c>
      <c r="CL14" s="13">
        <v>0</v>
      </c>
      <c r="CM14" s="16">
        <v>0</v>
      </c>
      <c r="CN14" s="16">
        <v>0</v>
      </c>
      <c r="CO14" s="16">
        <v>0</v>
      </c>
      <c r="CP14" s="16">
        <v>0</v>
      </c>
      <c r="CQ14" s="16">
        <v>0</v>
      </c>
      <c r="CR14" s="16">
        <v>0</v>
      </c>
      <c r="CS14" s="16">
        <v>0</v>
      </c>
    </row>
    <row r="15" spans="1:97" ht="15.6" x14ac:dyDescent="0.3">
      <c r="A15" s="1" t="s">
        <v>62</v>
      </c>
      <c r="B15" s="6">
        <v>2011</v>
      </c>
      <c r="C15" s="6">
        <v>28</v>
      </c>
      <c r="D15" s="15">
        <v>40695</v>
      </c>
      <c r="E15" s="8">
        <v>14</v>
      </c>
      <c r="F15" s="9">
        <v>17.755875</v>
      </c>
      <c r="G15" s="9">
        <v>-1.0902916666666655</v>
      </c>
      <c r="H15" s="9">
        <v>0.68695833333333667</v>
      </c>
      <c r="I15" s="9">
        <v>2.3701666666666661</v>
      </c>
      <c r="J15" s="10">
        <v>8.4904717558172091</v>
      </c>
      <c r="K15" s="10">
        <v>0.74647919073503477</v>
      </c>
      <c r="L15" s="10">
        <v>-0.31375110869419665</v>
      </c>
      <c r="M15" s="10">
        <v>-1.6976977652348921</v>
      </c>
      <c r="N15" s="9" t="s">
        <v>63</v>
      </c>
      <c r="O15" s="9" t="s">
        <v>64</v>
      </c>
      <c r="P15" s="9">
        <v>0</v>
      </c>
      <c r="Q15" s="11">
        <v>0</v>
      </c>
      <c r="R15" s="9">
        <v>0</v>
      </c>
      <c r="S15" s="12">
        <v>0</v>
      </c>
      <c r="T15" s="12">
        <v>1</v>
      </c>
      <c r="U15" s="13">
        <v>18</v>
      </c>
      <c r="V15" s="6">
        <v>360</v>
      </c>
      <c r="W15" s="13">
        <v>0</v>
      </c>
      <c r="X15" s="6">
        <v>37</v>
      </c>
      <c r="Y15" s="14">
        <v>740</v>
      </c>
      <c r="Z15" s="6">
        <v>7</v>
      </c>
      <c r="AA15" s="1" t="s">
        <v>62</v>
      </c>
      <c r="AB15" s="16">
        <v>0</v>
      </c>
      <c r="AC15" s="16">
        <v>0</v>
      </c>
      <c r="AD15" s="16">
        <v>0</v>
      </c>
      <c r="AE15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1</v>
      </c>
      <c r="AX15" s="16">
        <v>0</v>
      </c>
      <c r="AY15" s="16">
        <v>0</v>
      </c>
      <c r="AZ15" s="16">
        <v>0</v>
      </c>
      <c r="BA15" s="16">
        <v>0</v>
      </c>
      <c r="BB15" s="16">
        <v>4</v>
      </c>
      <c r="BC15" s="16">
        <v>0</v>
      </c>
      <c r="BD15" s="16">
        <v>2</v>
      </c>
      <c r="BE15" s="16">
        <v>0</v>
      </c>
      <c r="BF15" s="16">
        <v>0</v>
      </c>
      <c r="BG15" s="16">
        <v>0</v>
      </c>
      <c r="BH15" s="16">
        <v>7</v>
      </c>
      <c r="BI15" s="16">
        <v>0</v>
      </c>
      <c r="BJ15" s="16">
        <v>0</v>
      </c>
      <c r="BK15" s="16">
        <v>19</v>
      </c>
      <c r="BL15" s="16">
        <v>0</v>
      </c>
      <c r="BM15" s="16">
        <v>0</v>
      </c>
      <c r="BN15" s="16">
        <v>0</v>
      </c>
      <c r="BO15" s="16">
        <v>0</v>
      </c>
      <c r="BP15" s="16">
        <v>2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16">
        <v>2</v>
      </c>
      <c r="CG15" s="16">
        <v>0</v>
      </c>
      <c r="CH15" s="16">
        <v>0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R15" s="16">
        <v>0</v>
      </c>
      <c r="CS15" s="16">
        <v>0</v>
      </c>
    </row>
    <row r="16" spans="1:97" ht="15.6" x14ac:dyDescent="0.3">
      <c r="A16" s="1" t="s">
        <v>65</v>
      </c>
      <c r="B16" s="6">
        <v>2011</v>
      </c>
      <c r="C16" s="6">
        <v>29</v>
      </c>
      <c r="D16" s="15">
        <v>40696</v>
      </c>
      <c r="E16" s="8">
        <v>15</v>
      </c>
      <c r="F16" s="9">
        <v>17.617041666666669</v>
      </c>
      <c r="G16" s="9">
        <v>-0.1388333333333307</v>
      </c>
      <c r="H16" s="9">
        <v>-1.2291249999999962</v>
      </c>
      <c r="I16" s="9">
        <v>0.54812500000000597</v>
      </c>
      <c r="J16" s="10">
        <v>8.2974087606052969</v>
      </c>
      <c r="K16" s="10">
        <v>-0.19306299521191228</v>
      </c>
      <c r="L16" s="10">
        <v>0.55341619552312249</v>
      </c>
      <c r="M16" s="10">
        <v>-0.50681410390610893</v>
      </c>
      <c r="N16" s="9" t="s">
        <v>66</v>
      </c>
      <c r="O16" s="9" t="s">
        <v>67</v>
      </c>
      <c r="P16" s="9">
        <v>1</v>
      </c>
      <c r="Q16" s="11">
        <v>0.21666137931034482</v>
      </c>
      <c r="R16" s="9">
        <v>0.01</v>
      </c>
      <c r="S16" s="12">
        <v>9.9998333341666645E-3</v>
      </c>
      <c r="T16" s="12">
        <v>0.99995000041666526</v>
      </c>
      <c r="U16" s="13">
        <v>7</v>
      </c>
      <c r="V16" s="6">
        <v>140</v>
      </c>
      <c r="W16" s="13">
        <v>333</v>
      </c>
      <c r="X16" s="6">
        <v>57</v>
      </c>
      <c r="Y16" s="14">
        <v>1140</v>
      </c>
      <c r="Z16" s="6">
        <v>11</v>
      </c>
      <c r="AA16" s="1" t="s">
        <v>65</v>
      </c>
      <c r="AB16" s="16">
        <v>0</v>
      </c>
      <c r="AC16" s="16">
        <v>0</v>
      </c>
      <c r="AD16" s="16">
        <v>0</v>
      </c>
      <c r="AE16">
        <v>0</v>
      </c>
      <c r="AF16" s="16">
        <v>1</v>
      </c>
      <c r="AG16" s="16">
        <v>0</v>
      </c>
      <c r="AH16" s="16">
        <v>0</v>
      </c>
      <c r="AI16" s="16">
        <v>1</v>
      </c>
      <c r="AJ16" s="16">
        <v>0</v>
      </c>
      <c r="AK16" s="16">
        <v>0</v>
      </c>
      <c r="AL16" s="16">
        <v>1</v>
      </c>
      <c r="AM16" s="16">
        <v>0</v>
      </c>
      <c r="AN16" s="16">
        <v>0</v>
      </c>
      <c r="AO16" s="16">
        <v>1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2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10</v>
      </c>
      <c r="BI16" s="16">
        <v>0</v>
      </c>
      <c r="BJ16" s="16">
        <v>2</v>
      </c>
      <c r="BK16" s="16">
        <v>29</v>
      </c>
      <c r="BL16" s="16">
        <v>0</v>
      </c>
      <c r="BM16" s="16">
        <v>0</v>
      </c>
      <c r="BN16" s="16">
        <v>0</v>
      </c>
      <c r="BO16" s="16">
        <v>0</v>
      </c>
      <c r="BP16" s="16">
        <v>8</v>
      </c>
      <c r="BQ16" s="16">
        <v>0</v>
      </c>
      <c r="BR16" s="16">
        <v>0</v>
      </c>
      <c r="BS16" s="16">
        <v>0</v>
      </c>
      <c r="BT16" s="16">
        <v>0</v>
      </c>
      <c r="BU16" s="16">
        <v>1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  <c r="CH16" s="16">
        <v>1</v>
      </c>
      <c r="CI16" s="16">
        <v>0</v>
      </c>
      <c r="CJ16" s="16">
        <v>0</v>
      </c>
      <c r="CK16" s="16">
        <v>0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  <c r="CR16" s="16">
        <v>0</v>
      </c>
      <c r="CS16" s="16">
        <v>0</v>
      </c>
    </row>
    <row r="17" spans="1:97" ht="15.6" x14ac:dyDescent="0.3">
      <c r="A17" s="1" t="s">
        <v>68</v>
      </c>
      <c r="B17" s="6">
        <v>2011</v>
      </c>
      <c r="C17" s="6">
        <v>30</v>
      </c>
      <c r="D17" s="15">
        <v>40697</v>
      </c>
      <c r="E17" s="8">
        <v>16</v>
      </c>
      <c r="F17" s="9">
        <v>18.322708333333328</v>
      </c>
      <c r="G17" s="9">
        <v>0.70566666666665867</v>
      </c>
      <c r="H17" s="9">
        <v>0.56683333333332797</v>
      </c>
      <c r="I17" s="9">
        <v>-0.52345833333333758</v>
      </c>
      <c r="J17" s="10">
        <v>8.2442272611788727</v>
      </c>
      <c r="K17" s="10">
        <v>-5.3181499426424139E-2</v>
      </c>
      <c r="L17" s="10">
        <v>-0.24624449463833642</v>
      </c>
      <c r="M17" s="10">
        <v>0.50023469609669835</v>
      </c>
      <c r="N17" s="9" t="s">
        <v>66</v>
      </c>
      <c r="O17" s="9" t="s">
        <v>67</v>
      </c>
      <c r="P17" s="9">
        <v>2</v>
      </c>
      <c r="Q17" s="11">
        <v>0.43332275862068964</v>
      </c>
      <c r="R17" s="9">
        <v>0.03</v>
      </c>
      <c r="S17" s="12">
        <v>2.999550020249566E-2</v>
      </c>
      <c r="T17" s="12">
        <v>0.99955003374898754</v>
      </c>
      <c r="U17" s="13">
        <v>8</v>
      </c>
      <c r="V17" s="6">
        <v>160</v>
      </c>
      <c r="W17" s="13">
        <v>480</v>
      </c>
      <c r="X17" s="6">
        <v>37</v>
      </c>
      <c r="Y17" s="14">
        <v>740</v>
      </c>
      <c r="Z17" s="6">
        <v>6</v>
      </c>
      <c r="AA17" s="1" t="s">
        <v>68</v>
      </c>
      <c r="AB17" s="16">
        <v>0</v>
      </c>
      <c r="AC17" s="16">
        <v>0</v>
      </c>
      <c r="AD17" s="16">
        <v>0</v>
      </c>
      <c r="AE17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1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2</v>
      </c>
      <c r="AZ17" s="16">
        <v>0</v>
      </c>
      <c r="BA17" s="16">
        <v>0</v>
      </c>
      <c r="BB17" s="16">
        <v>9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5</v>
      </c>
      <c r="BI17" s="16">
        <v>0</v>
      </c>
      <c r="BJ17" s="16">
        <v>0</v>
      </c>
      <c r="BK17" s="16">
        <v>19</v>
      </c>
      <c r="BL17" s="16">
        <v>0</v>
      </c>
      <c r="BM17" s="16">
        <v>0</v>
      </c>
      <c r="BN17" s="16">
        <v>0</v>
      </c>
      <c r="BO17" s="16">
        <v>0</v>
      </c>
      <c r="BP17" s="16">
        <v>1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16">
        <v>0</v>
      </c>
      <c r="CG17" s="16">
        <v>0</v>
      </c>
      <c r="CH17" s="16">
        <v>0</v>
      </c>
      <c r="CI17" s="16">
        <v>0</v>
      </c>
      <c r="CJ17" s="16">
        <v>0</v>
      </c>
      <c r="CK17" s="16">
        <v>0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>
        <v>0</v>
      </c>
      <c r="CR17" s="16">
        <v>0</v>
      </c>
      <c r="CS17" s="16">
        <v>0</v>
      </c>
    </row>
    <row r="18" spans="1:97" ht="15.6" x14ac:dyDescent="0.3">
      <c r="A18" s="1" t="s">
        <v>69</v>
      </c>
      <c r="B18" s="6">
        <v>2011</v>
      </c>
      <c r="C18" s="6">
        <v>31</v>
      </c>
      <c r="D18" s="15">
        <v>40698</v>
      </c>
      <c r="E18" s="8">
        <v>17</v>
      </c>
      <c r="F18" s="9">
        <v>18.691291666666658</v>
      </c>
      <c r="G18" s="9">
        <v>0.36858333333332993</v>
      </c>
      <c r="H18" s="9">
        <v>1.0742499999999886</v>
      </c>
      <c r="I18" s="9">
        <v>0.9354166666666579</v>
      </c>
      <c r="J18" s="10">
        <v>7.8629597634542563</v>
      </c>
      <c r="K18" s="10">
        <v>-0.38126749772461643</v>
      </c>
      <c r="L18" s="10">
        <v>-0.43444899715104057</v>
      </c>
      <c r="M18" s="10">
        <v>-0.62751199236295285</v>
      </c>
      <c r="N18" s="9" t="s">
        <v>66</v>
      </c>
      <c r="O18" s="9" t="s">
        <v>67</v>
      </c>
      <c r="P18" s="9">
        <v>3</v>
      </c>
      <c r="Q18" s="11">
        <v>0.64998413793103449</v>
      </c>
      <c r="R18" s="9">
        <v>0.08</v>
      </c>
      <c r="S18" s="12">
        <v>7.9914693969172695E-2</v>
      </c>
      <c r="T18" s="12">
        <v>0.99680170630261944</v>
      </c>
      <c r="U18" s="13">
        <v>22</v>
      </c>
      <c r="V18" s="6">
        <v>440</v>
      </c>
      <c r="W18" s="13">
        <v>230</v>
      </c>
      <c r="X18" s="6">
        <v>56</v>
      </c>
      <c r="Y18" s="14">
        <v>1120</v>
      </c>
      <c r="Z18" s="6">
        <v>5</v>
      </c>
      <c r="AA18" s="1" t="s">
        <v>69</v>
      </c>
      <c r="AB18" s="16">
        <v>0</v>
      </c>
      <c r="AC18" s="16">
        <v>0</v>
      </c>
      <c r="AD18" s="16">
        <v>0</v>
      </c>
      <c r="AE18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4</v>
      </c>
      <c r="BC18" s="16">
        <v>0</v>
      </c>
      <c r="BD18" s="16">
        <v>2</v>
      </c>
      <c r="BE18" s="16">
        <v>0</v>
      </c>
      <c r="BF18" s="16">
        <v>0</v>
      </c>
      <c r="BG18" s="16">
        <v>0</v>
      </c>
      <c r="BH18" s="16">
        <v>9</v>
      </c>
      <c r="BI18" s="16">
        <v>0</v>
      </c>
      <c r="BJ18" s="16">
        <v>0</v>
      </c>
      <c r="BK18" s="16">
        <v>40</v>
      </c>
      <c r="BL18" s="16">
        <v>0</v>
      </c>
      <c r="BM18" s="16">
        <v>0</v>
      </c>
      <c r="BN18" s="16">
        <v>0</v>
      </c>
      <c r="BO18" s="16">
        <v>0</v>
      </c>
      <c r="BP18" s="16">
        <v>1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6">
        <v>0</v>
      </c>
      <c r="CF18" s="16">
        <v>0</v>
      </c>
      <c r="CG18" s="16">
        <v>0</v>
      </c>
      <c r="CH18" s="16">
        <v>0</v>
      </c>
      <c r="CI18" s="16">
        <v>0</v>
      </c>
      <c r="CJ18" s="16">
        <v>0</v>
      </c>
      <c r="CK18" s="16">
        <v>0</v>
      </c>
      <c r="CL18" s="16">
        <v>0</v>
      </c>
      <c r="CM18" s="16">
        <v>0</v>
      </c>
      <c r="CN18" s="16">
        <v>0</v>
      </c>
      <c r="CO18" s="16">
        <v>0</v>
      </c>
      <c r="CP18" s="16">
        <v>0</v>
      </c>
      <c r="CQ18" s="16">
        <v>0</v>
      </c>
      <c r="CR18" s="16">
        <v>0</v>
      </c>
      <c r="CS18" s="16">
        <v>0</v>
      </c>
    </row>
    <row r="19" spans="1:97" ht="15.6" x14ac:dyDescent="0.3">
      <c r="A19" s="1" t="s">
        <v>70</v>
      </c>
      <c r="B19" s="6">
        <v>2011</v>
      </c>
      <c r="C19" s="6">
        <v>32</v>
      </c>
      <c r="D19" s="15">
        <v>40699</v>
      </c>
      <c r="E19" s="8">
        <v>18</v>
      </c>
      <c r="F19" s="9">
        <v>19.127583333333334</v>
      </c>
      <c r="G19" s="9">
        <v>0.43629166666667629</v>
      </c>
      <c r="H19" s="9">
        <v>0.80487500000000622</v>
      </c>
      <c r="I19" s="9">
        <v>1.5105416666666649</v>
      </c>
      <c r="J19" s="10">
        <v>6.4833998112160556</v>
      </c>
      <c r="K19" s="10">
        <v>-1.3795599522382007</v>
      </c>
      <c r="L19" s="10">
        <v>-1.7608274499628171</v>
      </c>
      <c r="M19" s="10">
        <v>-1.8140089493892413</v>
      </c>
      <c r="N19" s="9" t="s">
        <v>66</v>
      </c>
      <c r="O19" s="9" t="s">
        <v>67</v>
      </c>
      <c r="P19" s="9">
        <v>4</v>
      </c>
      <c r="Q19" s="11">
        <v>0.86664551724137928</v>
      </c>
      <c r="R19" s="9">
        <v>0.15</v>
      </c>
      <c r="S19" s="12">
        <v>0.14943813247359922</v>
      </c>
      <c r="T19" s="12">
        <v>0.98877107793604224</v>
      </c>
      <c r="U19" s="13">
        <v>22</v>
      </c>
      <c r="V19" s="6">
        <v>440</v>
      </c>
      <c r="W19" s="13">
        <v>211</v>
      </c>
      <c r="X19" s="6">
        <v>63</v>
      </c>
      <c r="Y19" s="14">
        <v>1260</v>
      </c>
      <c r="Z19" s="6">
        <v>7</v>
      </c>
      <c r="AA19" s="1" t="s">
        <v>70</v>
      </c>
      <c r="AB19" s="16">
        <v>1</v>
      </c>
      <c r="AC19" s="16">
        <v>0</v>
      </c>
      <c r="AD19" s="16">
        <v>0</v>
      </c>
      <c r="AE19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2</v>
      </c>
      <c r="BE19" s="16">
        <v>0</v>
      </c>
      <c r="BF19" s="16">
        <v>0</v>
      </c>
      <c r="BG19" s="16">
        <v>0</v>
      </c>
      <c r="BH19" s="16">
        <v>9</v>
      </c>
      <c r="BI19" s="16">
        <v>0</v>
      </c>
      <c r="BJ19" s="16">
        <v>1</v>
      </c>
      <c r="BK19" s="16">
        <v>48</v>
      </c>
      <c r="BL19" s="16">
        <v>0</v>
      </c>
      <c r="BM19" s="16">
        <v>0</v>
      </c>
      <c r="BN19" s="16">
        <v>0</v>
      </c>
      <c r="BO19" s="16">
        <v>0</v>
      </c>
      <c r="BP19" s="16">
        <v>1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6">
        <v>0</v>
      </c>
      <c r="CF19" s="16">
        <v>1</v>
      </c>
      <c r="CG19" s="16">
        <v>0</v>
      </c>
      <c r="CH19" s="16">
        <v>0</v>
      </c>
      <c r="CI19" s="16">
        <v>0</v>
      </c>
      <c r="CJ19" s="16">
        <v>0</v>
      </c>
      <c r="CK19" s="16">
        <v>0</v>
      </c>
      <c r="CL19" s="16">
        <v>0</v>
      </c>
      <c r="CM19" s="16">
        <v>0</v>
      </c>
      <c r="CN19" s="16">
        <v>0</v>
      </c>
      <c r="CO19" s="16">
        <v>0</v>
      </c>
      <c r="CP19" s="16">
        <v>0</v>
      </c>
      <c r="CQ19" s="16">
        <v>0</v>
      </c>
      <c r="CR19" s="16">
        <v>0</v>
      </c>
      <c r="CS19" s="16">
        <v>0</v>
      </c>
    </row>
    <row r="20" spans="1:97" ht="15.6" x14ac:dyDescent="0.3">
      <c r="A20" s="1" t="s">
        <v>71</v>
      </c>
      <c r="B20" s="6">
        <v>2011</v>
      </c>
      <c r="C20" s="6">
        <v>33</v>
      </c>
      <c r="D20" s="15">
        <v>40700</v>
      </c>
      <c r="E20" s="8">
        <v>19</v>
      </c>
      <c r="F20" s="9">
        <v>20.46554166666666</v>
      </c>
      <c r="G20" s="9">
        <v>1.3379583333333258</v>
      </c>
      <c r="H20" s="9">
        <v>1.7742500000000021</v>
      </c>
      <c r="I20" s="9">
        <v>2.142833333333332</v>
      </c>
      <c r="J20" s="10">
        <v>6.6276960857702791</v>
      </c>
      <c r="K20" s="10">
        <v>0.14429627455422356</v>
      </c>
      <c r="L20" s="10">
        <v>-1.2352636776839772</v>
      </c>
      <c r="M20" s="10">
        <v>-1.6165311754085936</v>
      </c>
      <c r="N20" s="9" t="s">
        <v>66</v>
      </c>
      <c r="O20" s="9" t="s">
        <v>67</v>
      </c>
      <c r="P20" s="9">
        <v>5</v>
      </c>
      <c r="Q20" s="11">
        <v>1.0833068965517241</v>
      </c>
      <c r="R20" s="9">
        <v>0.24</v>
      </c>
      <c r="S20" s="12">
        <v>0.23770262642713458</v>
      </c>
      <c r="T20" s="12">
        <v>0.97133797485202966</v>
      </c>
      <c r="U20" s="13">
        <v>43</v>
      </c>
      <c r="V20" s="6">
        <v>860</v>
      </c>
      <c r="W20" s="13">
        <v>400</v>
      </c>
      <c r="X20" s="6">
        <v>37</v>
      </c>
      <c r="Y20" s="14">
        <v>740</v>
      </c>
      <c r="Z20" s="6">
        <v>6</v>
      </c>
      <c r="AA20" s="1" t="s">
        <v>71</v>
      </c>
      <c r="AB20" s="16">
        <v>0</v>
      </c>
      <c r="AC20" s="16">
        <v>0</v>
      </c>
      <c r="AD20" s="16">
        <v>0</v>
      </c>
      <c r="AE20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3</v>
      </c>
      <c r="BE20" s="16">
        <v>0</v>
      </c>
      <c r="BF20" s="16">
        <v>0</v>
      </c>
      <c r="BG20" s="16">
        <v>0</v>
      </c>
      <c r="BH20" s="16">
        <v>7</v>
      </c>
      <c r="BI20" s="16">
        <v>0</v>
      </c>
      <c r="BJ20" s="16">
        <v>1</v>
      </c>
      <c r="BK20" s="16">
        <v>24</v>
      </c>
      <c r="BL20" s="16">
        <v>0</v>
      </c>
      <c r="BM20" s="16">
        <v>0</v>
      </c>
      <c r="BN20" s="16">
        <v>0</v>
      </c>
      <c r="BO20" s="16">
        <v>0</v>
      </c>
      <c r="BP20" s="16">
        <v>1</v>
      </c>
      <c r="BQ20" s="16">
        <v>0</v>
      </c>
      <c r="BR20" s="16">
        <v>0</v>
      </c>
      <c r="BS20" s="16">
        <v>0</v>
      </c>
      <c r="BT20" s="16">
        <v>0</v>
      </c>
      <c r="BU20" s="16">
        <v>1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  <c r="CH20" s="16">
        <v>0</v>
      </c>
      <c r="CI20" s="16">
        <v>0</v>
      </c>
      <c r="CJ20" s="16">
        <v>0</v>
      </c>
      <c r="CK20" s="16">
        <v>0</v>
      </c>
      <c r="CL20" s="16">
        <v>0</v>
      </c>
      <c r="CM20" s="16">
        <v>0</v>
      </c>
      <c r="CN20" s="16">
        <v>0</v>
      </c>
      <c r="CO20" s="16">
        <v>0</v>
      </c>
      <c r="CP20" s="16">
        <v>0</v>
      </c>
      <c r="CQ20" s="16">
        <v>0</v>
      </c>
      <c r="CR20" s="16">
        <v>0</v>
      </c>
      <c r="CS20" s="16">
        <v>0</v>
      </c>
    </row>
    <row r="21" spans="1:97" ht="15.6" x14ac:dyDescent="0.3">
      <c r="A21" s="1" t="s">
        <v>72</v>
      </c>
      <c r="B21" s="6">
        <v>2011</v>
      </c>
      <c r="C21" s="6">
        <v>34</v>
      </c>
      <c r="D21" s="15">
        <v>40701</v>
      </c>
      <c r="E21" s="8">
        <v>20</v>
      </c>
      <c r="F21" s="9">
        <v>21.870541666666668</v>
      </c>
      <c r="G21" s="9">
        <v>1.4050000000000082</v>
      </c>
      <c r="H21" s="9">
        <v>2.7429583333333341</v>
      </c>
      <c r="I21" s="9">
        <v>3.1792500000000103</v>
      </c>
      <c r="J21" s="10">
        <v>6.2972512576357316</v>
      </c>
      <c r="K21" s="10">
        <v>-0.33044482813454756</v>
      </c>
      <c r="L21" s="10">
        <v>-0.18614855358032401</v>
      </c>
      <c r="M21" s="10">
        <v>-1.5657085058185247</v>
      </c>
      <c r="N21" s="9" t="s">
        <v>66</v>
      </c>
      <c r="O21" s="9" t="s">
        <v>67</v>
      </c>
      <c r="P21" s="9">
        <v>6</v>
      </c>
      <c r="Q21" s="11">
        <v>1.299968275862069</v>
      </c>
      <c r="R21" s="9">
        <v>0.34</v>
      </c>
      <c r="S21" s="12">
        <v>0.3334870921408144</v>
      </c>
      <c r="T21" s="12">
        <v>0.94275466552834619</v>
      </c>
      <c r="U21" s="13">
        <v>188</v>
      </c>
      <c r="V21" s="6">
        <v>3760</v>
      </c>
      <c r="W21" s="13">
        <v>598</v>
      </c>
      <c r="X21" s="6">
        <v>69</v>
      </c>
      <c r="Y21" s="14">
        <v>1380</v>
      </c>
      <c r="Z21" s="6">
        <v>5</v>
      </c>
      <c r="AA21" s="1" t="s">
        <v>72</v>
      </c>
      <c r="AB21" s="16">
        <v>0</v>
      </c>
      <c r="AC21" s="16">
        <v>0</v>
      </c>
      <c r="AD21" s="16">
        <v>0</v>
      </c>
      <c r="AE21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1</v>
      </c>
      <c r="BE21" s="16">
        <v>0</v>
      </c>
      <c r="BF21" s="16">
        <v>0</v>
      </c>
      <c r="BG21" s="16">
        <v>0</v>
      </c>
      <c r="BH21" s="16">
        <v>7</v>
      </c>
      <c r="BI21" s="16">
        <v>0</v>
      </c>
      <c r="BJ21" s="16">
        <v>1</v>
      </c>
      <c r="BK21" s="16">
        <v>59</v>
      </c>
      <c r="BL21" s="16">
        <v>0</v>
      </c>
      <c r="BM21" s="16">
        <v>0</v>
      </c>
      <c r="BN21" s="16">
        <v>0</v>
      </c>
      <c r="BO21" s="16">
        <v>0</v>
      </c>
      <c r="BP21" s="16">
        <v>1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</row>
    <row r="22" spans="1:97" ht="15.6" x14ac:dyDescent="0.3">
      <c r="A22" s="1" t="s">
        <v>73</v>
      </c>
      <c r="B22" s="6">
        <v>2011</v>
      </c>
      <c r="C22" s="6">
        <v>35</v>
      </c>
      <c r="D22" s="15">
        <v>40702</v>
      </c>
      <c r="E22" s="8">
        <v>21</v>
      </c>
      <c r="F22" s="9">
        <v>21.548999999999996</v>
      </c>
      <c r="G22" s="9">
        <v>-0.32154166666667194</v>
      </c>
      <c r="H22" s="9">
        <v>1.0834583333333363</v>
      </c>
      <c r="I22" s="9">
        <v>2.4214166666666621</v>
      </c>
      <c r="J22" s="10">
        <v>6.9081890459093858</v>
      </c>
      <c r="K22" s="10">
        <v>0.61093778827365419</v>
      </c>
      <c r="L22" s="10">
        <v>0.28049296013910663</v>
      </c>
      <c r="M22" s="10">
        <v>0.42478923469333019</v>
      </c>
      <c r="N22" s="9" t="s">
        <v>74</v>
      </c>
      <c r="O22" s="9" t="s">
        <v>75</v>
      </c>
      <c r="P22" s="9">
        <v>7</v>
      </c>
      <c r="Q22" s="11">
        <v>1.5166296551724139</v>
      </c>
      <c r="R22" s="9">
        <v>0.5</v>
      </c>
      <c r="S22" s="12">
        <v>0.47942553860420301</v>
      </c>
      <c r="T22" s="12">
        <v>0.87758256189037276</v>
      </c>
      <c r="U22" s="13">
        <v>79</v>
      </c>
      <c r="V22" s="6">
        <v>1580</v>
      </c>
      <c r="W22" s="13">
        <v>191</v>
      </c>
      <c r="X22" s="6">
        <v>7</v>
      </c>
      <c r="Y22" s="14">
        <v>140</v>
      </c>
      <c r="Z22" s="6">
        <v>6</v>
      </c>
      <c r="AA22" s="1" t="s">
        <v>73</v>
      </c>
      <c r="AB22" s="16">
        <v>0</v>
      </c>
      <c r="AC22" s="16">
        <v>0</v>
      </c>
      <c r="AD22" s="16">
        <v>0</v>
      </c>
      <c r="AE22">
        <v>0</v>
      </c>
      <c r="AF22" s="16">
        <v>1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1</v>
      </c>
      <c r="BE22" s="16">
        <v>0</v>
      </c>
      <c r="BF22" s="16">
        <v>0</v>
      </c>
      <c r="BG22" s="16">
        <v>0</v>
      </c>
      <c r="BH22" s="16">
        <v>1</v>
      </c>
      <c r="BI22" s="16">
        <v>0</v>
      </c>
      <c r="BJ22" s="16">
        <v>0</v>
      </c>
      <c r="BK22" s="16">
        <v>2</v>
      </c>
      <c r="BL22" s="16">
        <v>0</v>
      </c>
      <c r="BM22" s="16">
        <v>0</v>
      </c>
      <c r="BN22" s="16">
        <v>1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1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0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</row>
    <row r="23" spans="1:97" ht="15.6" x14ac:dyDescent="0.3">
      <c r="A23" s="1" t="s">
        <v>76</v>
      </c>
      <c r="B23" s="6">
        <v>2011</v>
      </c>
      <c r="C23" s="6">
        <v>36</v>
      </c>
      <c r="D23" s="7">
        <v>40703</v>
      </c>
      <c r="E23" s="8">
        <v>22</v>
      </c>
      <c r="F23" s="9">
        <v>20.102749999999997</v>
      </c>
      <c r="G23" s="9">
        <v>-1.4462499999999991</v>
      </c>
      <c r="H23" s="9">
        <v>-1.7677916666666711</v>
      </c>
      <c r="I23" s="9">
        <v>-0.36279166666666285</v>
      </c>
      <c r="J23" s="10">
        <v>11.613348367040158</v>
      </c>
      <c r="K23" s="10">
        <v>4.7051593211307727</v>
      </c>
      <c r="L23" s="10">
        <v>5.3160971094044269</v>
      </c>
      <c r="M23" s="10">
        <v>4.9856522812698794</v>
      </c>
      <c r="N23" s="9" t="s">
        <v>77</v>
      </c>
      <c r="O23" s="9" t="s">
        <v>78</v>
      </c>
      <c r="P23" s="9">
        <v>8</v>
      </c>
      <c r="Q23" s="11">
        <v>1.7332910344827586</v>
      </c>
      <c r="R23" s="9">
        <v>0.56999999999999995</v>
      </c>
      <c r="S23" s="12">
        <v>0.53963204873396919</v>
      </c>
      <c r="T23" s="12">
        <v>0.84190097516226881</v>
      </c>
      <c r="U23" s="13">
        <v>0</v>
      </c>
      <c r="V23" s="6">
        <v>0</v>
      </c>
      <c r="W23" s="13">
        <v>4</v>
      </c>
      <c r="X23" s="6">
        <v>0</v>
      </c>
      <c r="Y23" s="6">
        <v>0</v>
      </c>
      <c r="Z23" s="6">
        <v>0</v>
      </c>
      <c r="AA23" s="1" t="s">
        <v>76</v>
      </c>
      <c r="AB23" s="13">
        <v>0</v>
      </c>
      <c r="AC23" s="13">
        <v>0</v>
      </c>
      <c r="AD23" s="13">
        <v>0</v>
      </c>
      <c r="AE23" s="6">
        <v>0</v>
      </c>
      <c r="AF23" s="13">
        <v>0</v>
      </c>
      <c r="AG23" s="13">
        <v>0</v>
      </c>
      <c r="AH23" s="16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3">
        <v>0</v>
      </c>
      <c r="AW23" s="13">
        <v>0</v>
      </c>
      <c r="AX23" s="16">
        <v>0</v>
      </c>
      <c r="AY23" s="13">
        <v>0</v>
      </c>
      <c r="AZ23" s="16">
        <v>0</v>
      </c>
      <c r="BA23" s="13">
        <v>0</v>
      </c>
      <c r="BB23" s="13">
        <v>0</v>
      </c>
      <c r="BC23" s="16">
        <v>0</v>
      </c>
      <c r="BD23" s="13">
        <v>0</v>
      </c>
      <c r="BE23" s="16">
        <v>0</v>
      </c>
      <c r="BF23" s="16">
        <v>0</v>
      </c>
      <c r="BG23" s="16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6">
        <v>0</v>
      </c>
      <c r="BS23" s="13">
        <v>0</v>
      </c>
      <c r="BT23" s="16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6">
        <v>0</v>
      </c>
      <c r="CB23" s="16">
        <v>0</v>
      </c>
      <c r="CC23" s="16">
        <v>0</v>
      </c>
      <c r="CD23" s="16">
        <v>0</v>
      </c>
      <c r="CE23" s="16">
        <v>0</v>
      </c>
      <c r="CF23" s="13">
        <v>0</v>
      </c>
      <c r="CG23" s="13">
        <v>0</v>
      </c>
      <c r="CH23" s="13">
        <v>0</v>
      </c>
      <c r="CI23" s="13">
        <v>0</v>
      </c>
      <c r="CJ23" s="16">
        <v>0</v>
      </c>
      <c r="CK23" s="13">
        <v>0</v>
      </c>
      <c r="CL23" s="13">
        <v>0</v>
      </c>
      <c r="CM23" s="16">
        <v>0</v>
      </c>
      <c r="CN23" s="16">
        <v>0</v>
      </c>
      <c r="CO23" s="16">
        <v>0</v>
      </c>
      <c r="CP23" s="16">
        <v>0</v>
      </c>
      <c r="CQ23" s="16">
        <v>0</v>
      </c>
      <c r="CR23" s="16">
        <v>0</v>
      </c>
      <c r="CS23" s="16">
        <v>0</v>
      </c>
    </row>
    <row r="24" spans="1:97" ht="15.6" x14ac:dyDescent="0.3">
      <c r="A24" s="1" t="s">
        <v>79</v>
      </c>
      <c r="B24" s="6">
        <v>2011</v>
      </c>
      <c r="C24" s="6">
        <v>37</v>
      </c>
      <c r="D24" s="7">
        <v>40704</v>
      </c>
      <c r="E24" s="8">
        <v>23</v>
      </c>
      <c r="F24" s="9">
        <v>18.905249999999999</v>
      </c>
      <c r="G24" s="9">
        <v>-1.197499999999998</v>
      </c>
      <c r="H24" s="9">
        <v>-2.6437499999999972</v>
      </c>
      <c r="I24" s="9">
        <v>-2.9652916666666691</v>
      </c>
      <c r="J24" s="10">
        <v>11.193815817216519</v>
      </c>
      <c r="K24" s="10">
        <v>-0.4195325498236393</v>
      </c>
      <c r="L24" s="10">
        <v>4.2856267713071334</v>
      </c>
      <c r="M24" s="10">
        <v>4.8965645595807876</v>
      </c>
      <c r="N24" s="9" t="s">
        <v>77</v>
      </c>
      <c r="O24" s="9" t="s">
        <v>78</v>
      </c>
      <c r="P24" s="9">
        <v>9</v>
      </c>
      <c r="Q24" s="11">
        <v>1.9499524137931035</v>
      </c>
      <c r="R24" s="9">
        <v>0.68</v>
      </c>
      <c r="S24" s="12">
        <v>0.62879302401846859</v>
      </c>
      <c r="T24" s="12">
        <v>0.77757271875092793</v>
      </c>
      <c r="U24" s="13">
        <v>0</v>
      </c>
      <c r="V24" s="6">
        <v>0</v>
      </c>
      <c r="W24" s="13">
        <v>0</v>
      </c>
      <c r="X24" s="6">
        <v>0</v>
      </c>
      <c r="Y24" s="6">
        <v>0</v>
      </c>
      <c r="Z24" s="6">
        <v>0</v>
      </c>
      <c r="AA24" s="1" t="s">
        <v>79</v>
      </c>
      <c r="AB24" s="13">
        <v>0</v>
      </c>
      <c r="AC24" s="13">
        <v>0</v>
      </c>
      <c r="AD24" s="13">
        <v>0</v>
      </c>
      <c r="AE24" s="6">
        <v>0</v>
      </c>
      <c r="AF24" s="13">
        <v>0</v>
      </c>
      <c r="AG24" s="13">
        <v>0</v>
      </c>
      <c r="AH24" s="16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3">
        <v>0</v>
      </c>
      <c r="AW24" s="13">
        <v>0</v>
      </c>
      <c r="AX24" s="16">
        <v>0</v>
      </c>
      <c r="AY24" s="13">
        <v>0</v>
      </c>
      <c r="AZ24" s="16">
        <v>0</v>
      </c>
      <c r="BA24" s="13">
        <v>0</v>
      </c>
      <c r="BB24" s="13">
        <v>0</v>
      </c>
      <c r="BC24" s="16">
        <v>0</v>
      </c>
      <c r="BD24" s="13">
        <v>0</v>
      </c>
      <c r="BE24" s="16">
        <v>0</v>
      </c>
      <c r="BF24" s="16">
        <v>0</v>
      </c>
      <c r="BG24" s="16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6">
        <v>0</v>
      </c>
      <c r="BS24" s="13">
        <v>0</v>
      </c>
      <c r="BT24" s="16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3">
        <v>0</v>
      </c>
      <c r="CG24" s="13">
        <v>0</v>
      </c>
      <c r="CH24" s="13">
        <v>0</v>
      </c>
      <c r="CI24" s="13">
        <v>0</v>
      </c>
      <c r="CJ24" s="16">
        <v>0</v>
      </c>
      <c r="CK24" s="13">
        <v>0</v>
      </c>
      <c r="CL24" s="13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</row>
    <row r="25" spans="1:97" ht="15.6" x14ac:dyDescent="0.3">
      <c r="A25" s="1" t="s">
        <v>80</v>
      </c>
      <c r="B25" s="6">
        <v>2011</v>
      </c>
      <c r="C25" s="6">
        <v>38</v>
      </c>
      <c r="D25" s="7">
        <v>40705</v>
      </c>
      <c r="E25" s="8">
        <v>24</v>
      </c>
      <c r="F25" s="9">
        <v>17.018208333333337</v>
      </c>
      <c r="G25" s="9">
        <v>-1.8870416666666614</v>
      </c>
      <c r="H25" s="9">
        <v>-3.0845416666666594</v>
      </c>
      <c r="I25" s="9">
        <v>-4.5307916666666586</v>
      </c>
      <c r="J25" s="10">
        <v>12.137726524454948</v>
      </c>
      <c r="K25" s="10">
        <v>0.94391070723842851</v>
      </c>
      <c r="L25" s="10">
        <v>0.52437815741478921</v>
      </c>
      <c r="M25" s="10">
        <v>5.2295374785455619</v>
      </c>
      <c r="N25" s="9" t="s">
        <v>77</v>
      </c>
      <c r="O25" s="9" t="s">
        <v>78</v>
      </c>
      <c r="P25" s="9">
        <v>10</v>
      </c>
      <c r="Q25" s="11">
        <v>2.1666137931034481</v>
      </c>
      <c r="R25" s="9">
        <v>0.78</v>
      </c>
      <c r="S25" s="12">
        <v>0.70327941920041015</v>
      </c>
      <c r="T25" s="12">
        <v>0.7109135380122773</v>
      </c>
      <c r="U25" s="13">
        <v>0</v>
      </c>
      <c r="V25" s="6">
        <v>0</v>
      </c>
      <c r="W25" s="13">
        <v>0</v>
      </c>
      <c r="X25" s="6">
        <v>0</v>
      </c>
      <c r="Y25" s="6">
        <v>0</v>
      </c>
      <c r="Z25" s="6">
        <v>0</v>
      </c>
      <c r="AA25" s="1" t="s">
        <v>80</v>
      </c>
      <c r="AB25" s="13">
        <v>0</v>
      </c>
      <c r="AC25" s="13">
        <v>0</v>
      </c>
      <c r="AD25" s="13">
        <v>0</v>
      </c>
      <c r="AE25" s="6">
        <v>0</v>
      </c>
      <c r="AF25" s="13">
        <v>0</v>
      </c>
      <c r="AG25" s="13">
        <v>0</v>
      </c>
      <c r="AH25" s="16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3">
        <v>0</v>
      </c>
      <c r="AW25" s="13">
        <v>0</v>
      </c>
      <c r="AX25" s="16">
        <v>0</v>
      </c>
      <c r="AY25" s="13">
        <v>0</v>
      </c>
      <c r="AZ25" s="16">
        <v>0</v>
      </c>
      <c r="BA25" s="13">
        <v>0</v>
      </c>
      <c r="BB25" s="13">
        <v>0</v>
      </c>
      <c r="BC25" s="16">
        <v>0</v>
      </c>
      <c r="BD25" s="13">
        <v>0</v>
      </c>
      <c r="BE25" s="16">
        <v>0</v>
      </c>
      <c r="BF25" s="16">
        <v>0</v>
      </c>
      <c r="BG25" s="16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6">
        <v>0</v>
      </c>
      <c r="BS25" s="13">
        <v>0</v>
      </c>
      <c r="BT25" s="16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3">
        <v>0</v>
      </c>
      <c r="CG25" s="13">
        <v>0</v>
      </c>
      <c r="CH25" s="13">
        <v>0</v>
      </c>
      <c r="CI25" s="13">
        <v>0</v>
      </c>
      <c r="CJ25" s="16">
        <v>0</v>
      </c>
      <c r="CK25" s="13">
        <v>0</v>
      </c>
      <c r="CL25" s="13">
        <v>0</v>
      </c>
      <c r="CM25" s="16">
        <v>0</v>
      </c>
      <c r="CN25" s="16">
        <v>0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</row>
    <row r="26" spans="1:97" ht="15.6" x14ac:dyDescent="0.3">
      <c r="A26" s="1" t="s">
        <v>81</v>
      </c>
      <c r="B26" s="6">
        <v>2011</v>
      </c>
      <c r="C26" s="6">
        <v>39</v>
      </c>
      <c r="D26" s="15">
        <v>40706</v>
      </c>
      <c r="E26" s="8">
        <v>25</v>
      </c>
      <c r="F26" s="9">
        <v>15.914541666666672</v>
      </c>
      <c r="G26" s="9">
        <v>-1.1036666666666655</v>
      </c>
      <c r="H26" s="9">
        <v>-2.9907083333333269</v>
      </c>
      <c r="I26" s="9">
        <v>-4.1882083333333249</v>
      </c>
      <c r="J26" s="10">
        <v>12.436727627937584</v>
      </c>
      <c r="K26" s="10">
        <v>0.29900110348263631</v>
      </c>
      <c r="L26" s="10">
        <v>1.2429118107210648</v>
      </c>
      <c r="M26" s="10">
        <v>0.82337926089742552</v>
      </c>
      <c r="N26" s="9" t="s">
        <v>77</v>
      </c>
      <c r="O26" s="9" t="s">
        <v>78</v>
      </c>
      <c r="P26" s="9">
        <v>11</v>
      </c>
      <c r="Q26" s="11">
        <v>2.3832751724137928</v>
      </c>
      <c r="R26" s="9">
        <v>0.87</v>
      </c>
      <c r="S26" s="12">
        <v>0.76432893702550508</v>
      </c>
      <c r="T26" s="12">
        <v>0.64482654724000121</v>
      </c>
      <c r="U26" s="13">
        <v>107</v>
      </c>
      <c r="V26" s="6">
        <v>2140</v>
      </c>
      <c r="W26" s="13">
        <v>0</v>
      </c>
      <c r="X26" s="6">
        <v>36</v>
      </c>
      <c r="Y26" s="14">
        <v>720</v>
      </c>
      <c r="Z26" s="6">
        <v>6</v>
      </c>
      <c r="AA26" s="1" t="s">
        <v>81</v>
      </c>
      <c r="AB26" s="16">
        <v>0</v>
      </c>
      <c r="AC26" s="16">
        <v>0</v>
      </c>
      <c r="AD26" s="16">
        <v>2</v>
      </c>
      <c r="AE26" s="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23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1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2</v>
      </c>
      <c r="BI26" s="16">
        <v>0</v>
      </c>
      <c r="BJ26" s="16">
        <v>1</v>
      </c>
      <c r="BK26" s="16">
        <v>7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0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</row>
    <row r="27" spans="1:97" ht="15.6" x14ac:dyDescent="0.3">
      <c r="A27" s="1" t="s">
        <v>82</v>
      </c>
      <c r="B27" s="6">
        <v>2011</v>
      </c>
      <c r="C27" s="6">
        <v>40</v>
      </c>
      <c r="D27" s="15">
        <v>40707</v>
      </c>
      <c r="E27" s="8">
        <v>26</v>
      </c>
      <c r="F27" s="9">
        <v>16.613625000000003</v>
      </c>
      <c r="G27" s="9">
        <v>0.69908333333333061</v>
      </c>
      <c r="H27" s="9">
        <v>-0.40458333333333485</v>
      </c>
      <c r="I27" s="9">
        <v>-2.2916249999999962</v>
      </c>
      <c r="J27" s="10">
        <v>13.285673735168452</v>
      </c>
      <c r="K27" s="10">
        <v>0.8489461072308675</v>
      </c>
      <c r="L27" s="10">
        <v>1.1479472107135038</v>
      </c>
      <c r="M27" s="10">
        <v>2.0918579179519323</v>
      </c>
      <c r="N27" s="9" t="s">
        <v>77</v>
      </c>
      <c r="O27" s="9" t="s">
        <v>78</v>
      </c>
      <c r="P27" s="9">
        <v>12</v>
      </c>
      <c r="Q27" s="11">
        <v>2.599936551724138</v>
      </c>
      <c r="R27" s="9">
        <v>0.94</v>
      </c>
      <c r="S27" s="12">
        <v>0.80755810040511422</v>
      </c>
      <c r="T27" s="12">
        <v>0.58978802503109828</v>
      </c>
      <c r="U27" s="13">
        <v>66</v>
      </c>
      <c r="V27" s="6">
        <v>1320</v>
      </c>
      <c r="W27" s="13">
        <v>71</v>
      </c>
      <c r="X27" s="6">
        <v>94</v>
      </c>
      <c r="Y27" s="14">
        <v>1880</v>
      </c>
      <c r="Z27" s="6">
        <v>6</v>
      </c>
      <c r="AA27" s="1" t="s">
        <v>82</v>
      </c>
      <c r="AB27" s="16">
        <v>0</v>
      </c>
      <c r="AC27" s="16">
        <v>0</v>
      </c>
      <c r="AD27" s="16">
        <v>0</v>
      </c>
      <c r="AE27" s="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1</v>
      </c>
      <c r="AL27" s="16">
        <v>1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76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5</v>
      </c>
      <c r="BI27" s="16">
        <v>0</v>
      </c>
      <c r="BJ27" s="16">
        <v>0</v>
      </c>
      <c r="BK27" s="16">
        <v>10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1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</row>
    <row r="28" spans="1:97" ht="15.6" x14ac:dyDescent="0.3">
      <c r="A28" s="1" t="s">
        <v>83</v>
      </c>
      <c r="B28" s="6">
        <v>2011</v>
      </c>
      <c r="C28" s="6">
        <v>41</v>
      </c>
      <c r="D28" s="15">
        <v>40708</v>
      </c>
      <c r="E28" s="8">
        <v>27</v>
      </c>
      <c r="F28" s="9">
        <v>18.267291666666662</v>
      </c>
      <c r="G28" s="9">
        <v>1.6536666666666591</v>
      </c>
      <c r="H28" s="9">
        <v>2.3527499999999897</v>
      </c>
      <c r="I28" s="9">
        <v>1.2490833333333242</v>
      </c>
      <c r="J28" s="10">
        <v>11.013118541330513</v>
      </c>
      <c r="K28" s="10">
        <v>-2.2725551938379382</v>
      </c>
      <c r="L28" s="10">
        <v>-1.4236090866070708</v>
      </c>
      <c r="M28" s="10">
        <v>-1.1246079831244344</v>
      </c>
      <c r="N28" s="9" t="s">
        <v>77</v>
      </c>
      <c r="O28" s="9" t="s">
        <v>78</v>
      </c>
      <c r="P28" s="9">
        <v>13</v>
      </c>
      <c r="Q28" s="11">
        <v>2.8165979310344826</v>
      </c>
      <c r="R28" s="9">
        <v>0.98</v>
      </c>
      <c r="S28" s="12">
        <v>0.83049737049197048</v>
      </c>
      <c r="T28" s="12">
        <v>0.55702254676621732</v>
      </c>
      <c r="U28" s="13">
        <v>144</v>
      </c>
      <c r="V28" s="6">
        <v>2880</v>
      </c>
      <c r="W28" s="13">
        <v>100</v>
      </c>
      <c r="X28" s="6">
        <v>71</v>
      </c>
      <c r="Y28" s="14">
        <v>1420</v>
      </c>
      <c r="Z28" s="6">
        <v>2</v>
      </c>
      <c r="AA28" s="1" t="s">
        <v>83</v>
      </c>
      <c r="AB28" s="16">
        <v>0</v>
      </c>
      <c r="AC28" s="16">
        <v>0</v>
      </c>
      <c r="AD28" s="16">
        <v>0</v>
      </c>
      <c r="AE28" s="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66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5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>
        <v>0</v>
      </c>
      <c r="CM28" s="16">
        <v>0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</row>
    <row r="29" spans="1:97" ht="15.6" x14ac:dyDescent="0.3">
      <c r="A29" s="1" t="s">
        <v>84</v>
      </c>
      <c r="B29" s="6">
        <v>2011</v>
      </c>
      <c r="C29" s="6">
        <v>42</v>
      </c>
      <c r="D29" s="15">
        <v>40709</v>
      </c>
      <c r="E29" s="8">
        <v>28</v>
      </c>
      <c r="F29" s="9">
        <v>19.329999999999995</v>
      </c>
      <c r="G29" s="9">
        <v>1.0627083333333331</v>
      </c>
      <c r="H29" s="9">
        <v>2.7163749999999922</v>
      </c>
      <c r="I29" s="9">
        <v>3.4154583333333228</v>
      </c>
      <c r="J29" s="10">
        <v>8.167449091821517</v>
      </c>
      <c r="K29" s="10">
        <v>-2.8456694495089963</v>
      </c>
      <c r="L29" s="10">
        <v>-5.1182246433469345</v>
      </c>
      <c r="M29" s="10">
        <v>-4.269278536116067</v>
      </c>
      <c r="N29" s="9" t="s">
        <v>85</v>
      </c>
      <c r="O29" s="9" t="s">
        <v>86</v>
      </c>
      <c r="P29" s="9">
        <v>14</v>
      </c>
      <c r="Q29" s="12">
        <v>3.0332593103448278</v>
      </c>
      <c r="R29" s="9">
        <v>1</v>
      </c>
      <c r="S29" s="12">
        <v>0.8414709848078965</v>
      </c>
      <c r="T29" s="12">
        <v>0.54030230586813977</v>
      </c>
      <c r="U29" s="13">
        <v>136</v>
      </c>
      <c r="V29" s="6">
        <v>2720</v>
      </c>
      <c r="W29" s="13">
        <v>82</v>
      </c>
      <c r="X29" s="6">
        <v>43</v>
      </c>
      <c r="Y29" s="14">
        <v>860</v>
      </c>
      <c r="Z29" s="6">
        <v>6</v>
      </c>
      <c r="AA29" s="1" t="s">
        <v>84</v>
      </c>
      <c r="AB29" s="16">
        <v>0</v>
      </c>
      <c r="AC29" s="16">
        <v>0</v>
      </c>
      <c r="AD29" s="16">
        <v>0</v>
      </c>
      <c r="AE29" s="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32</v>
      </c>
      <c r="AW29" s="16">
        <v>0</v>
      </c>
      <c r="AX29" s="16">
        <v>0</v>
      </c>
      <c r="AY29" s="16">
        <v>1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4</v>
      </c>
      <c r="BI29" s="16">
        <v>0</v>
      </c>
      <c r="BJ29" s="16">
        <v>1</v>
      </c>
      <c r="BK29" s="16">
        <v>4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1</v>
      </c>
      <c r="CH29" s="16">
        <v>0</v>
      </c>
      <c r="CI29" s="16">
        <v>0</v>
      </c>
      <c r="CJ29" s="16">
        <v>0</v>
      </c>
      <c r="CK29" s="16">
        <v>0</v>
      </c>
      <c r="CL29" s="16">
        <v>0</v>
      </c>
      <c r="CM29" s="16">
        <v>0</v>
      </c>
      <c r="CN29" s="16">
        <v>0</v>
      </c>
      <c r="CO29" s="16">
        <v>0</v>
      </c>
      <c r="CP29" s="16">
        <v>0</v>
      </c>
      <c r="CQ29" s="16">
        <v>0</v>
      </c>
      <c r="CR29" s="16">
        <v>0</v>
      </c>
      <c r="CS29" s="16">
        <v>0</v>
      </c>
    </row>
    <row r="30" spans="1:97" ht="15.6" x14ac:dyDescent="0.3">
      <c r="A30" s="1" t="s">
        <v>87</v>
      </c>
      <c r="B30" s="6">
        <v>2011</v>
      </c>
      <c r="C30" s="6">
        <v>43</v>
      </c>
      <c r="D30" s="15">
        <v>40710</v>
      </c>
      <c r="E30" s="8">
        <v>29</v>
      </c>
      <c r="F30" s="9">
        <v>19.436708333333332</v>
      </c>
      <c r="G30" s="9">
        <v>0.10670833333333718</v>
      </c>
      <c r="H30" s="9">
        <v>1.1694166666666703</v>
      </c>
      <c r="I30" s="9">
        <v>2.8230833333333294</v>
      </c>
      <c r="J30" s="10">
        <v>7.4344879782821378</v>
      </c>
      <c r="K30" s="10">
        <v>-0.73296111353937921</v>
      </c>
      <c r="L30" s="10">
        <v>-3.5786305630483755</v>
      </c>
      <c r="M30" s="10">
        <v>-5.8511857568863137</v>
      </c>
      <c r="N30" s="9" t="s">
        <v>44</v>
      </c>
      <c r="O30" s="9" t="s">
        <v>45</v>
      </c>
      <c r="P30" s="9">
        <v>15</v>
      </c>
      <c r="Q30" s="12">
        <v>3.2499206896551724</v>
      </c>
      <c r="R30" s="9">
        <v>0.99</v>
      </c>
      <c r="S30" s="12">
        <v>0.83602597860052053</v>
      </c>
      <c r="T30" s="12">
        <v>0.54868986058158753</v>
      </c>
      <c r="U30" s="13">
        <v>99</v>
      </c>
      <c r="V30" s="6">
        <v>1980</v>
      </c>
      <c r="W30" s="13">
        <v>65</v>
      </c>
      <c r="X30" s="6">
        <v>38</v>
      </c>
      <c r="Y30" s="14">
        <v>760</v>
      </c>
      <c r="Z30" s="6">
        <v>5</v>
      </c>
      <c r="AA30" s="1" t="s">
        <v>87</v>
      </c>
      <c r="AB30" s="16">
        <v>0</v>
      </c>
      <c r="AC30" s="16">
        <v>0</v>
      </c>
      <c r="AD30" s="16">
        <v>0</v>
      </c>
      <c r="AE30" s="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32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1</v>
      </c>
      <c r="BE30" s="16">
        <v>0</v>
      </c>
      <c r="BF30" s="16">
        <v>0</v>
      </c>
      <c r="BG30" s="16">
        <v>0</v>
      </c>
      <c r="BH30" s="16">
        <v>2</v>
      </c>
      <c r="BI30" s="16">
        <v>0</v>
      </c>
      <c r="BJ30" s="16">
        <v>0</v>
      </c>
      <c r="BK30" s="16">
        <v>2</v>
      </c>
      <c r="BL30" s="16">
        <v>0</v>
      </c>
      <c r="BM30" s="16">
        <v>0</v>
      </c>
      <c r="BN30" s="16">
        <v>0</v>
      </c>
      <c r="BO30" s="16">
        <v>0</v>
      </c>
      <c r="BP30" s="16">
        <v>1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0</v>
      </c>
      <c r="CM30" s="16">
        <v>0</v>
      </c>
      <c r="CN30" s="16">
        <v>0</v>
      </c>
      <c r="CO30" s="16">
        <v>0</v>
      </c>
      <c r="CP30" s="16">
        <v>0</v>
      </c>
      <c r="CQ30" s="16">
        <v>0</v>
      </c>
      <c r="CR30" s="16">
        <v>0</v>
      </c>
      <c r="CS30" s="16">
        <v>0</v>
      </c>
    </row>
    <row r="31" spans="1:97" ht="15.6" x14ac:dyDescent="0.3">
      <c r="A31" s="1" t="s">
        <v>88</v>
      </c>
      <c r="B31" s="6">
        <v>2011</v>
      </c>
      <c r="C31" s="6">
        <v>44</v>
      </c>
      <c r="D31" s="15">
        <v>40711</v>
      </c>
      <c r="E31" s="8">
        <v>30</v>
      </c>
      <c r="F31" s="9">
        <v>19.941125000000003</v>
      </c>
      <c r="G31" s="9">
        <v>0.50441666666667118</v>
      </c>
      <c r="H31" s="9">
        <v>0.61112500000000836</v>
      </c>
      <c r="I31" s="9">
        <v>1.6738333333333415</v>
      </c>
      <c r="J31" s="10">
        <v>6.4104405436263958</v>
      </c>
      <c r="K31" s="10">
        <v>-1.024047434655742</v>
      </c>
      <c r="L31" s="10">
        <v>-1.7570085481951212</v>
      </c>
      <c r="M31" s="10">
        <v>-4.6026779977041175</v>
      </c>
      <c r="N31" s="9" t="s">
        <v>44</v>
      </c>
      <c r="O31" s="9" t="s">
        <v>45</v>
      </c>
      <c r="P31" s="9">
        <v>16</v>
      </c>
      <c r="Q31" s="12">
        <v>3.4665820689655171</v>
      </c>
      <c r="R31" s="9">
        <v>0.96</v>
      </c>
      <c r="S31" s="12">
        <v>0.81919156830099826</v>
      </c>
      <c r="T31" s="12">
        <v>0.57351998607245669</v>
      </c>
      <c r="U31" s="13">
        <v>128</v>
      </c>
      <c r="V31" s="6">
        <v>2560</v>
      </c>
      <c r="W31" s="13">
        <v>17</v>
      </c>
      <c r="X31" s="6">
        <v>92</v>
      </c>
      <c r="Y31" s="14">
        <v>1840</v>
      </c>
      <c r="Z31" s="6">
        <v>3</v>
      </c>
      <c r="AA31" s="1" t="s">
        <v>88</v>
      </c>
      <c r="AB31" s="16">
        <v>0</v>
      </c>
      <c r="AC31" s="16">
        <v>0</v>
      </c>
      <c r="AD31" s="16">
        <v>0</v>
      </c>
      <c r="AE31" s="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41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8</v>
      </c>
      <c r="BI31" s="16">
        <v>0</v>
      </c>
      <c r="BJ31" s="16">
        <v>0</v>
      </c>
      <c r="BK31" s="16">
        <v>43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M31" s="16">
        <v>0</v>
      </c>
      <c r="CN31" s="16">
        <v>0</v>
      </c>
      <c r="CO31" s="16">
        <v>0</v>
      </c>
      <c r="CP31" s="16">
        <v>0</v>
      </c>
      <c r="CQ31" s="16">
        <v>0</v>
      </c>
      <c r="CR31" s="16">
        <v>0</v>
      </c>
      <c r="CS31" s="16">
        <v>0</v>
      </c>
    </row>
    <row r="32" spans="1:97" ht="15.6" x14ac:dyDescent="0.3">
      <c r="A32" s="1" t="s">
        <v>89</v>
      </c>
      <c r="B32" s="6">
        <v>2011</v>
      </c>
      <c r="C32" s="6">
        <v>45</v>
      </c>
      <c r="D32" s="15">
        <v>40712</v>
      </c>
      <c r="E32" s="8">
        <v>31</v>
      </c>
      <c r="F32" s="9">
        <v>20.739708333333336</v>
      </c>
      <c r="G32" s="9">
        <v>0.7985833333333332</v>
      </c>
      <c r="H32" s="9">
        <v>1.3030000000000044</v>
      </c>
      <c r="I32" s="9">
        <v>1.4097083333333416</v>
      </c>
      <c r="J32" s="10">
        <v>6.2591643520750608</v>
      </c>
      <c r="K32" s="10">
        <v>-0.15127619155133498</v>
      </c>
      <c r="L32" s="10">
        <v>-1.175323626207077</v>
      </c>
      <c r="M32" s="10">
        <v>-1.9082847397464562</v>
      </c>
      <c r="N32" s="9" t="s">
        <v>44</v>
      </c>
      <c r="O32" s="9" t="s">
        <v>45</v>
      </c>
      <c r="P32" s="9">
        <v>17</v>
      </c>
      <c r="Q32" s="12">
        <v>3.6832434482758618</v>
      </c>
      <c r="R32" s="9">
        <v>0.91</v>
      </c>
      <c r="S32" s="12">
        <v>0.78950373968995047</v>
      </c>
      <c r="T32" s="12">
        <v>0.61374574948881155</v>
      </c>
      <c r="U32" s="13">
        <v>66</v>
      </c>
      <c r="V32" s="6">
        <v>1320</v>
      </c>
      <c r="W32" s="13">
        <v>6</v>
      </c>
      <c r="X32" s="6">
        <v>71</v>
      </c>
      <c r="Y32" s="14">
        <v>1420</v>
      </c>
      <c r="Z32" s="6">
        <v>5</v>
      </c>
      <c r="AA32" s="1" t="s">
        <v>89</v>
      </c>
      <c r="AB32" s="16">
        <v>0</v>
      </c>
      <c r="AC32" s="16">
        <v>0</v>
      </c>
      <c r="AD32" s="16">
        <v>0</v>
      </c>
      <c r="AE32" s="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26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4</v>
      </c>
      <c r="BI32" s="16">
        <v>0</v>
      </c>
      <c r="BJ32" s="16">
        <v>1</v>
      </c>
      <c r="BK32" s="16">
        <v>39</v>
      </c>
      <c r="BL32" s="16">
        <v>0</v>
      </c>
      <c r="BM32" s="16">
        <v>0</v>
      </c>
      <c r="BN32" s="16">
        <v>0</v>
      </c>
      <c r="BO32" s="16">
        <v>0</v>
      </c>
      <c r="BP32" s="16">
        <v>1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0</v>
      </c>
      <c r="CM32" s="16">
        <v>0</v>
      </c>
      <c r="CN32" s="16">
        <v>0</v>
      </c>
      <c r="CO32" s="16">
        <v>0</v>
      </c>
      <c r="CP32" s="16">
        <v>0</v>
      </c>
      <c r="CQ32" s="16">
        <v>0</v>
      </c>
      <c r="CR32" s="16">
        <v>0</v>
      </c>
      <c r="CS32" s="16">
        <v>0</v>
      </c>
    </row>
    <row r="33" spans="1:122" ht="15.6" x14ac:dyDescent="0.3">
      <c r="A33" s="1" t="s">
        <v>90</v>
      </c>
      <c r="B33" s="6">
        <v>2011</v>
      </c>
      <c r="C33" s="6">
        <v>46</v>
      </c>
      <c r="D33" s="15">
        <v>40713</v>
      </c>
      <c r="E33" s="8">
        <v>32</v>
      </c>
      <c r="F33" s="9">
        <v>21.171833333333332</v>
      </c>
      <c r="G33" s="9">
        <v>0.43212499999999565</v>
      </c>
      <c r="H33" s="9">
        <v>1.2307083333333289</v>
      </c>
      <c r="I33" s="9">
        <v>1.735125</v>
      </c>
      <c r="J33" s="10">
        <v>6.6488590152724543</v>
      </c>
      <c r="K33" s="10">
        <v>0.38969466319739343</v>
      </c>
      <c r="L33" s="10">
        <v>0.23841847164605845</v>
      </c>
      <c r="M33" s="10">
        <v>-0.78562896300968355</v>
      </c>
      <c r="N33" s="9" t="s">
        <v>44</v>
      </c>
      <c r="O33" s="9" t="s">
        <v>45</v>
      </c>
      <c r="P33" s="9">
        <v>18</v>
      </c>
      <c r="Q33" s="12">
        <v>3.8999048275862069</v>
      </c>
      <c r="R33" s="9">
        <v>0.84</v>
      </c>
      <c r="S33" s="12">
        <v>0.7446431199708593</v>
      </c>
      <c r="T33" s="12">
        <v>0.66746282584130812</v>
      </c>
      <c r="U33" s="13">
        <v>28</v>
      </c>
      <c r="V33" s="6">
        <v>560</v>
      </c>
      <c r="W33" s="13">
        <v>3</v>
      </c>
      <c r="X33" s="6">
        <v>64</v>
      </c>
      <c r="Y33" s="14">
        <v>1280</v>
      </c>
      <c r="Z33" s="6">
        <v>3</v>
      </c>
      <c r="AA33" s="1" t="s">
        <v>90</v>
      </c>
      <c r="AB33" s="16">
        <v>0</v>
      </c>
      <c r="AC33" s="16">
        <v>0</v>
      </c>
      <c r="AD33" s="16">
        <v>0</v>
      </c>
      <c r="AE33" s="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14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9</v>
      </c>
      <c r="BI33" s="16">
        <v>0</v>
      </c>
      <c r="BJ33" s="16">
        <v>0</v>
      </c>
      <c r="BK33" s="16">
        <v>41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0</v>
      </c>
      <c r="CM33" s="16">
        <v>0</v>
      </c>
      <c r="CN33" s="16">
        <v>0</v>
      </c>
      <c r="CO33" s="16">
        <v>0</v>
      </c>
      <c r="CP33" s="16">
        <v>0</v>
      </c>
      <c r="CQ33" s="16">
        <v>0</v>
      </c>
      <c r="CR33" s="16">
        <v>0</v>
      </c>
      <c r="CS33" s="16">
        <v>0</v>
      </c>
    </row>
    <row r="34" spans="1:122" ht="15.6" x14ac:dyDescent="0.3">
      <c r="A34" s="1" t="s">
        <v>91</v>
      </c>
      <c r="B34" s="6">
        <v>2011</v>
      </c>
      <c r="C34" s="6">
        <v>47</v>
      </c>
      <c r="D34" s="15">
        <v>40714</v>
      </c>
      <c r="E34" s="8">
        <v>33</v>
      </c>
      <c r="F34" s="9">
        <v>20.364708333333336</v>
      </c>
      <c r="G34" s="9">
        <v>-0.80712499999999565</v>
      </c>
      <c r="H34" s="9">
        <v>-0.375</v>
      </c>
      <c r="I34" s="9">
        <v>0.4235833333333332</v>
      </c>
      <c r="J34" s="10">
        <v>6.3077981487906669</v>
      </c>
      <c r="K34" s="10">
        <v>-0.34106086648178735</v>
      </c>
      <c r="L34" s="10">
        <v>4.8633796715606081E-2</v>
      </c>
      <c r="M34" s="10">
        <v>-0.1026423948357289</v>
      </c>
      <c r="N34" s="9" t="s">
        <v>44</v>
      </c>
      <c r="O34" s="9" t="s">
        <v>45</v>
      </c>
      <c r="P34" s="9">
        <v>19</v>
      </c>
      <c r="Q34" s="12">
        <v>4.1165662068965512</v>
      </c>
      <c r="R34" s="9">
        <v>0.76</v>
      </c>
      <c r="S34" s="12">
        <v>0.68892144511055131</v>
      </c>
      <c r="T34" s="12">
        <v>0.7248360107409052</v>
      </c>
      <c r="U34" s="13">
        <v>30</v>
      </c>
      <c r="V34" s="6">
        <v>600</v>
      </c>
      <c r="W34" s="13">
        <v>0</v>
      </c>
      <c r="X34" s="6">
        <v>47</v>
      </c>
      <c r="Y34" s="14">
        <v>940</v>
      </c>
      <c r="Z34" s="6">
        <v>7</v>
      </c>
      <c r="AA34" s="1" t="s">
        <v>91</v>
      </c>
      <c r="AB34" s="16">
        <v>0</v>
      </c>
      <c r="AC34" s="16">
        <v>0</v>
      </c>
      <c r="AD34" s="16">
        <v>0</v>
      </c>
      <c r="AE34" s="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2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18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1</v>
      </c>
      <c r="BC34" s="16">
        <v>0</v>
      </c>
      <c r="BD34" s="16">
        <v>2</v>
      </c>
      <c r="BE34" s="16">
        <v>0</v>
      </c>
      <c r="BF34" s="16">
        <v>0</v>
      </c>
      <c r="BG34" s="16">
        <v>0</v>
      </c>
      <c r="BH34" s="16">
        <v>2</v>
      </c>
      <c r="BI34" s="16">
        <v>0</v>
      </c>
      <c r="BJ34" s="16">
        <v>0</v>
      </c>
      <c r="BK34" s="16">
        <v>21</v>
      </c>
      <c r="BL34" s="16">
        <v>0</v>
      </c>
      <c r="BM34" s="16">
        <v>0</v>
      </c>
      <c r="BN34" s="16">
        <v>0</v>
      </c>
      <c r="BO34" s="16">
        <v>0</v>
      </c>
      <c r="BP34" s="16">
        <v>1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0</v>
      </c>
      <c r="CM34" s="16">
        <v>0</v>
      </c>
      <c r="CN34" s="16">
        <v>0</v>
      </c>
      <c r="CO34" s="16">
        <v>0</v>
      </c>
      <c r="CP34" s="16">
        <v>0</v>
      </c>
      <c r="CQ34" s="16">
        <v>0</v>
      </c>
      <c r="CR34" s="16">
        <v>0</v>
      </c>
      <c r="CS34" s="16">
        <v>0</v>
      </c>
    </row>
    <row r="35" spans="1:122" ht="15.6" x14ac:dyDescent="0.3">
      <c r="A35" s="1" t="s">
        <v>92</v>
      </c>
      <c r="B35" s="6">
        <v>2011</v>
      </c>
      <c r="C35" s="6">
        <v>48</v>
      </c>
      <c r="D35" s="7">
        <v>40715</v>
      </c>
      <c r="E35" s="8">
        <v>34</v>
      </c>
      <c r="F35" s="9">
        <v>19.781541666666666</v>
      </c>
      <c r="G35" s="9">
        <v>-0.58316666666667061</v>
      </c>
      <c r="H35" s="9">
        <v>-1.3902916666666663</v>
      </c>
      <c r="I35" s="9">
        <v>-0.95816666666667061</v>
      </c>
      <c r="J35" s="10">
        <v>7.7615942369673583</v>
      </c>
      <c r="K35" s="10">
        <v>1.4537960881766914</v>
      </c>
      <c r="L35" s="10">
        <v>1.112735221694904</v>
      </c>
      <c r="M35" s="10">
        <v>1.5024298848922975</v>
      </c>
      <c r="N35" s="9" t="s">
        <v>44</v>
      </c>
      <c r="O35" s="9" t="s">
        <v>45</v>
      </c>
      <c r="P35" s="9">
        <v>20</v>
      </c>
      <c r="Q35" s="12">
        <v>4.3332275862068963</v>
      </c>
      <c r="R35" s="9">
        <v>0.67</v>
      </c>
      <c r="S35" s="12">
        <v>0.62098598703655972</v>
      </c>
      <c r="T35" s="12">
        <v>0.78382166588084923</v>
      </c>
      <c r="U35" s="9">
        <v>0</v>
      </c>
      <c r="V35" s="6">
        <v>0</v>
      </c>
      <c r="W35" s="13">
        <v>0</v>
      </c>
      <c r="X35" s="6">
        <v>0</v>
      </c>
      <c r="Y35" s="14">
        <v>0</v>
      </c>
      <c r="Z35" s="6">
        <v>0</v>
      </c>
      <c r="AA35" s="1" t="s">
        <v>92</v>
      </c>
      <c r="AB35" s="13">
        <v>0</v>
      </c>
      <c r="AC35" s="13">
        <v>0</v>
      </c>
      <c r="AD35" s="13">
        <v>0</v>
      </c>
      <c r="AE35" s="6">
        <v>0</v>
      </c>
      <c r="AF35" s="13">
        <v>0</v>
      </c>
      <c r="AG35" s="13">
        <v>0</v>
      </c>
      <c r="AH35" s="16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3">
        <v>0</v>
      </c>
      <c r="AW35" s="13">
        <v>0</v>
      </c>
      <c r="AX35" s="16">
        <v>0</v>
      </c>
      <c r="AY35" s="13">
        <v>0</v>
      </c>
      <c r="AZ35" s="16">
        <v>0</v>
      </c>
      <c r="BA35" s="13">
        <v>0</v>
      </c>
      <c r="BB35" s="13">
        <v>0</v>
      </c>
      <c r="BC35" s="16">
        <v>0</v>
      </c>
      <c r="BD35" s="13">
        <v>0</v>
      </c>
      <c r="BE35" s="16">
        <v>0</v>
      </c>
      <c r="BF35" s="16">
        <v>0</v>
      </c>
      <c r="BG35" s="16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6">
        <v>0</v>
      </c>
      <c r="BS35" s="13">
        <v>0</v>
      </c>
      <c r="BT35" s="16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3">
        <v>0</v>
      </c>
      <c r="CG35" s="13">
        <v>0</v>
      </c>
      <c r="CH35" s="13">
        <v>0</v>
      </c>
      <c r="CI35" s="13">
        <v>0</v>
      </c>
      <c r="CJ35" s="16">
        <v>0</v>
      </c>
      <c r="CK35" s="13">
        <v>0</v>
      </c>
      <c r="CL35" s="13">
        <v>0</v>
      </c>
      <c r="CM35" s="16">
        <v>0</v>
      </c>
      <c r="CN35" s="16">
        <v>0</v>
      </c>
      <c r="CO35" s="16">
        <v>0</v>
      </c>
      <c r="CP35" s="16">
        <v>0</v>
      </c>
      <c r="CQ35" s="16">
        <v>0</v>
      </c>
      <c r="CR35" s="16">
        <v>0</v>
      </c>
      <c r="CS35" s="16">
        <v>0</v>
      </c>
    </row>
    <row r="36" spans="1:122" ht="15.6" x14ac:dyDescent="0.3">
      <c r="A36" s="1" t="s">
        <v>93</v>
      </c>
      <c r="B36" s="6">
        <v>2011</v>
      </c>
      <c r="C36" s="6">
        <v>49</v>
      </c>
      <c r="D36" s="7">
        <v>40716</v>
      </c>
      <c r="E36" s="8">
        <v>35</v>
      </c>
      <c r="F36" s="9">
        <v>17.581583333333334</v>
      </c>
      <c r="G36" s="9">
        <v>-2.1999583333333312</v>
      </c>
      <c r="H36" s="9">
        <v>-2.7831250000000018</v>
      </c>
      <c r="I36" s="9">
        <v>-3.5902499999999975</v>
      </c>
      <c r="J36" s="10">
        <v>30.099027696024677</v>
      </c>
      <c r="K36" s="10">
        <v>22.337433459057319</v>
      </c>
      <c r="L36" s="10">
        <v>23.791229547234011</v>
      </c>
      <c r="M36" s="10">
        <v>23.450168680752224</v>
      </c>
      <c r="N36" s="9" t="s">
        <v>44</v>
      </c>
      <c r="O36" s="9" t="s">
        <v>45</v>
      </c>
      <c r="P36" s="9">
        <v>21</v>
      </c>
      <c r="Q36" s="12">
        <v>4.5498889655172414</v>
      </c>
      <c r="R36" s="9">
        <v>0.57999999999999996</v>
      </c>
      <c r="S36" s="12">
        <v>0.54802393679187356</v>
      </c>
      <c r="T36" s="12">
        <v>0.83646264991518693</v>
      </c>
      <c r="U36" s="9">
        <v>0</v>
      </c>
      <c r="V36" s="6">
        <v>0</v>
      </c>
      <c r="W36" s="13">
        <v>0</v>
      </c>
      <c r="X36" s="6">
        <v>0</v>
      </c>
      <c r="Y36" s="14">
        <v>0</v>
      </c>
      <c r="Z36" s="6">
        <v>0</v>
      </c>
      <c r="AA36" s="1" t="s">
        <v>93</v>
      </c>
      <c r="AB36" s="13">
        <v>0</v>
      </c>
      <c r="AC36" s="13">
        <v>0</v>
      </c>
      <c r="AD36" s="13">
        <v>0</v>
      </c>
      <c r="AE36" s="6">
        <v>0</v>
      </c>
      <c r="AF36" s="13">
        <v>0</v>
      </c>
      <c r="AG36" s="13">
        <v>0</v>
      </c>
      <c r="AH36" s="16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3">
        <v>0</v>
      </c>
      <c r="AW36" s="13">
        <v>0</v>
      </c>
      <c r="AX36" s="16">
        <v>0</v>
      </c>
      <c r="AY36" s="13">
        <v>0</v>
      </c>
      <c r="AZ36" s="16">
        <v>0</v>
      </c>
      <c r="BA36" s="13">
        <v>0</v>
      </c>
      <c r="BB36" s="13">
        <v>0</v>
      </c>
      <c r="BC36" s="16">
        <v>0</v>
      </c>
      <c r="BD36" s="13">
        <v>0</v>
      </c>
      <c r="BE36" s="16">
        <v>0</v>
      </c>
      <c r="BF36" s="16">
        <v>0</v>
      </c>
      <c r="BG36" s="16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6">
        <v>0</v>
      </c>
      <c r="BS36" s="13">
        <v>0</v>
      </c>
      <c r="BT36" s="16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3">
        <v>0</v>
      </c>
      <c r="CG36" s="13">
        <v>0</v>
      </c>
      <c r="CH36" s="13">
        <v>0</v>
      </c>
      <c r="CI36" s="13">
        <v>0</v>
      </c>
      <c r="CJ36" s="16">
        <v>0</v>
      </c>
      <c r="CK36" s="13">
        <v>0</v>
      </c>
      <c r="CL36" s="13">
        <v>0</v>
      </c>
      <c r="CM36" s="16">
        <v>0</v>
      </c>
      <c r="CN36" s="16">
        <v>0</v>
      </c>
      <c r="CO36" s="16">
        <v>0</v>
      </c>
      <c r="CP36" s="16">
        <v>0</v>
      </c>
      <c r="CQ36" s="16">
        <v>0</v>
      </c>
      <c r="CR36" s="16">
        <v>0</v>
      </c>
      <c r="CS36" s="16">
        <v>0</v>
      </c>
    </row>
    <row r="37" spans="1:122" s="1" customFormat="1" ht="15.6" x14ac:dyDescent="0.3">
      <c r="A37" s="1" t="s">
        <v>104</v>
      </c>
      <c r="B37" s="6">
        <v>2012</v>
      </c>
      <c r="C37" s="6">
        <v>23</v>
      </c>
      <c r="D37" s="19">
        <v>41038</v>
      </c>
      <c r="E37" s="8">
        <v>1</v>
      </c>
      <c r="F37" s="10">
        <v>13.188500000000005</v>
      </c>
      <c r="G37" s="10">
        <v>-0.39629166666666293</v>
      </c>
      <c r="H37" s="10">
        <v>-0.47712499999999913</v>
      </c>
      <c r="I37" s="10">
        <v>-0.68924999999999415</v>
      </c>
      <c r="J37" s="10">
        <v>11.18916442208115</v>
      </c>
      <c r="K37" s="10">
        <v>1.6553716163024141</v>
      </c>
      <c r="L37" s="10">
        <v>-0.98946434156502505</v>
      </c>
      <c r="M37" s="10">
        <v>-1.2685368176887373</v>
      </c>
      <c r="N37" s="9" t="s">
        <v>44</v>
      </c>
      <c r="O37" s="9" t="s">
        <v>45</v>
      </c>
      <c r="P37" s="9">
        <v>18</v>
      </c>
      <c r="Q37" s="11">
        <v>3.8999048275862069</v>
      </c>
      <c r="R37" s="9">
        <v>0.83</v>
      </c>
      <c r="S37" s="12">
        <v>0.73793137110996265</v>
      </c>
      <c r="T37" s="12">
        <v>0.67487576007126715</v>
      </c>
      <c r="U37" s="20">
        <v>152</v>
      </c>
      <c r="V37" s="6">
        <v>3040</v>
      </c>
      <c r="W37" s="9">
        <v>0</v>
      </c>
      <c r="X37" s="6">
        <v>71</v>
      </c>
      <c r="Y37" s="14">
        <v>1420</v>
      </c>
      <c r="Z37" s="6">
        <v>6</v>
      </c>
      <c r="AA37" s="1" t="s">
        <v>104</v>
      </c>
      <c r="AB37" s="21">
        <v>0</v>
      </c>
      <c r="AC37" s="21">
        <v>0</v>
      </c>
      <c r="AD37" s="21">
        <v>0</v>
      </c>
      <c r="AE37" s="22">
        <v>0</v>
      </c>
      <c r="AF37" s="21">
        <v>0</v>
      </c>
      <c r="AG37" s="21">
        <v>0</v>
      </c>
      <c r="AH37" s="22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2">
        <v>0</v>
      </c>
      <c r="AY37" s="21">
        <v>0</v>
      </c>
      <c r="AZ37" s="22">
        <v>0</v>
      </c>
      <c r="BA37" s="21">
        <v>0</v>
      </c>
      <c r="BB37" s="21">
        <v>2</v>
      </c>
      <c r="BC37" s="22">
        <v>0</v>
      </c>
      <c r="BD37" s="21">
        <v>2</v>
      </c>
      <c r="BE37" s="21">
        <v>0</v>
      </c>
      <c r="BF37" s="21">
        <v>0</v>
      </c>
      <c r="BG37" s="22">
        <v>0</v>
      </c>
      <c r="BH37" s="21">
        <v>23</v>
      </c>
      <c r="BI37" s="21">
        <v>0</v>
      </c>
      <c r="BJ37" s="21">
        <v>1</v>
      </c>
      <c r="BK37" s="21">
        <v>42</v>
      </c>
      <c r="BL37" s="21">
        <v>0</v>
      </c>
      <c r="BM37" s="21">
        <v>0</v>
      </c>
      <c r="BN37" s="21">
        <v>0</v>
      </c>
      <c r="BO37" s="21">
        <v>0</v>
      </c>
      <c r="BP37" s="21">
        <v>0</v>
      </c>
      <c r="BQ37" s="21">
        <v>0</v>
      </c>
      <c r="BR37" s="21">
        <v>0</v>
      </c>
      <c r="BS37" s="21">
        <v>0</v>
      </c>
      <c r="BT37" s="21">
        <v>0</v>
      </c>
      <c r="BU37" s="21">
        <v>0</v>
      </c>
      <c r="BV37" s="21">
        <v>0</v>
      </c>
      <c r="BW37" s="21">
        <v>0</v>
      </c>
      <c r="BX37" s="21">
        <v>0</v>
      </c>
      <c r="BY37" s="21">
        <v>0</v>
      </c>
      <c r="BZ37" s="21">
        <v>0</v>
      </c>
      <c r="CA37" s="22">
        <v>0</v>
      </c>
      <c r="CB37" s="22">
        <v>0</v>
      </c>
      <c r="CC37" s="22">
        <v>0</v>
      </c>
      <c r="CD37" s="21">
        <v>0</v>
      </c>
      <c r="CE37" s="22">
        <v>0</v>
      </c>
      <c r="CF37" s="21">
        <v>0</v>
      </c>
      <c r="CG37" s="21">
        <v>1</v>
      </c>
      <c r="CH37" s="21">
        <v>0</v>
      </c>
      <c r="CI37" s="21">
        <v>0</v>
      </c>
      <c r="CJ37" s="22">
        <v>0</v>
      </c>
      <c r="CK37" s="21">
        <v>0</v>
      </c>
      <c r="CL37" s="21">
        <v>0</v>
      </c>
      <c r="CM37" s="22">
        <v>0</v>
      </c>
      <c r="CN37" s="22">
        <v>0</v>
      </c>
      <c r="CO37" s="22">
        <v>0</v>
      </c>
      <c r="CP37" s="22">
        <v>0</v>
      </c>
      <c r="CQ37" s="22">
        <v>0</v>
      </c>
      <c r="CR37" s="22">
        <v>0</v>
      </c>
      <c r="CS37" s="22">
        <v>0</v>
      </c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</row>
    <row r="38" spans="1:122" s="1" customFormat="1" ht="15.6" x14ac:dyDescent="0.3">
      <c r="A38" s="1" t="s">
        <v>105</v>
      </c>
      <c r="B38" s="6">
        <v>2012</v>
      </c>
      <c r="C38" s="6">
        <v>24</v>
      </c>
      <c r="D38" s="23">
        <v>41040</v>
      </c>
      <c r="E38" s="8">
        <v>2</v>
      </c>
      <c r="F38" s="10">
        <v>14.244333333333332</v>
      </c>
      <c r="G38" s="10">
        <v>1.0722083333333305</v>
      </c>
      <c r="H38" s="10">
        <v>1.055833333333327</v>
      </c>
      <c r="I38" s="10">
        <v>0.65954166666666403</v>
      </c>
      <c r="J38" s="10">
        <v>9.9981853866326329</v>
      </c>
      <c r="K38" s="10">
        <v>0.1434657744825607</v>
      </c>
      <c r="L38" s="10">
        <v>-1.1909790354485175</v>
      </c>
      <c r="M38" s="10">
        <v>0.46439258085389667</v>
      </c>
      <c r="N38" s="9" t="s">
        <v>44</v>
      </c>
      <c r="O38" s="9" t="s">
        <v>45</v>
      </c>
      <c r="P38" s="9">
        <v>20</v>
      </c>
      <c r="Q38" s="11">
        <v>4.3332275862068963</v>
      </c>
      <c r="R38" s="9">
        <v>0.63</v>
      </c>
      <c r="S38" s="12">
        <v>0.5891447579422695</v>
      </c>
      <c r="T38" s="12">
        <v>0.80802750831215187</v>
      </c>
      <c r="U38" s="21">
        <v>423</v>
      </c>
      <c r="V38" s="6">
        <v>8460</v>
      </c>
      <c r="W38" s="9">
        <v>3</v>
      </c>
      <c r="X38" s="6">
        <v>136</v>
      </c>
      <c r="Y38" s="14">
        <v>2720</v>
      </c>
      <c r="Z38" s="6">
        <v>10</v>
      </c>
      <c r="AA38" s="1" t="s">
        <v>105</v>
      </c>
      <c r="AB38" s="21">
        <v>0</v>
      </c>
      <c r="AC38" s="21">
        <v>0</v>
      </c>
      <c r="AD38" s="21">
        <v>0</v>
      </c>
      <c r="AE38" s="22">
        <v>0</v>
      </c>
      <c r="AF38" s="21">
        <v>1</v>
      </c>
      <c r="AG38" s="21">
        <v>0</v>
      </c>
      <c r="AH38" s="22">
        <v>0</v>
      </c>
      <c r="AI38" s="21">
        <v>0</v>
      </c>
      <c r="AJ38" s="21">
        <v>0</v>
      </c>
      <c r="AK38" s="21">
        <v>0</v>
      </c>
      <c r="AL38" s="21">
        <v>1</v>
      </c>
      <c r="AM38" s="21">
        <v>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3</v>
      </c>
      <c r="AV38" s="21">
        <v>0</v>
      </c>
      <c r="AW38" s="21">
        <v>0</v>
      </c>
      <c r="AX38" s="22">
        <v>0</v>
      </c>
      <c r="AY38" s="21">
        <v>2</v>
      </c>
      <c r="AZ38" s="22">
        <v>0</v>
      </c>
      <c r="BA38" s="21">
        <v>0</v>
      </c>
      <c r="BB38" s="21">
        <v>10</v>
      </c>
      <c r="BC38" s="22">
        <v>0</v>
      </c>
      <c r="BD38" s="21">
        <v>2</v>
      </c>
      <c r="BE38" s="21">
        <v>0</v>
      </c>
      <c r="BF38" s="21">
        <v>0</v>
      </c>
      <c r="BG38" s="22">
        <v>0</v>
      </c>
      <c r="BH38" s="21">
        <v>49</v>
      </c>
      <c r="BI38" s="21">
        <v>0</v>
      </c>
      <c r="BJ38" s="21">
        <v>3</v>
      </c>
      <c r="BK38" s="21">
        <v>63</v>
      </c>
      <c r="BL38" s="21">
        <v>0</v>
      </c>
      <c r="BM38" s="21">
        <v>0</v>
      </c>
      <c r="BN38" s="21">
        <v>0</v>
      </c>
      <c r="BO38" s="21">
        <v>0</v>
      </c>
      <c r="BP38" s="21">
        <v>0</v>
      </c>
      <c r="BQ38" s="21">
        <v>0</v>
      </c>
      <c r="BR38" s="21">
        <v>0</v>
      </c>
      <c r="BS38" s="21">
        <v>0</v>
      </c>
      <c r="BT38" s="21">
        <v>0</v>
      </c>
      <c r="BU38" s="21">
        <v>0</v>
      </c>
      <c r="BV38" s="21">
        <v>0</v>
      </c>
      <c r="BW38" s="21">
        <v>0</v>
      </c>
      <c r="BX38" s="21">
        <v>0</v>
      </c>
      <c r="BY38" s="21">
        <v>0</v>
      </c>
      <c r="BZ38" s="21">
        <v>0</v>
      </c>
      <c r="CA38" s="22">
        <v>0</v>
      </c>
      <c r="CB38" s="22">
        <v>0</v>
      </c>
      <c r="CC38" s="22">
        <v>0</v>
      </c>
      <c r="CD38" s="21">
        <v>0</v>
      </c>
      <c r="CE38" s="22">
        <v>0</v>
      </c>
      <c r="CF38" s="21">
        <v>0</v>
      </c>
      <c r="CG38" s="21">
        <v>2</v>
      </c>
      <c r="CH38" s="21">
        <v>0</v>
      </c>
      <c r="CI38" s="21">
        <v>0</v>
      </c>
      <c r="CJ38" s="22">
        <v>0</v>
      </c>
      <c r="CK38" s="21">
        <v>0</v>
      </c>
      <c r="CL38" s="21">
        <v>0</v>
      </c>
      <c r="CM38" s="22">
        <v>0</v>
      </c>
      <c r="CN38" s="22">
        <v>0</v>
      </c>
      <c r="CO38" s="22">
        <v>0</v>
      </c>
      <c r="CP38" s="22">
        <v>0</v>
      </c>
      <c r="CQ38" s="22">
        <v>0</v>
      </c>
      <c r="CR38" s="22">
        <v>0</v>
      </c>
      <c r="CS38" s="22">
        <v>0</v>
      </c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</row>
    <row r="39" spans="1:122" s="1" customFormat="1" ht="15.6" x14ac:dyDescent="0.3">
      <c r="A39" s="1" t="s">
        <v>106</v>
      </c>
      <c r="B39" s="6">
        <v>2012</v>
      </c>
      <c r="C39" s="6">
        <v>25</v>
      </c>
      <c r="D39" s="23">
        <v>41041</v>
      </c>
      <c r="E39" s="8">
        <v>3</v>
      </c>
      <c r="F39" s="10">
        <v>14.724416666666661</v>
      </c>
      <c r="G39" s="10">
        <v>0.48008333333332942</v>
      </c>
      <c r="H39" s="10">
        <v>1.55229166666666</v>
      </c>
      <c r="I39" s="10">
        <v>1.5359166666666564</v>
      </c>
      <c r="J39" s="10">
        <v>8.1596651800267281</v>
      </c>
      <c r="K39" s="10">
        <v>-1.8385202066059048</v>
      </c>
      <c r="L39" s="10">
        <v>-1.6950544321233441</v>
      </c>
      <c r="M39" s="10">
        <v>-3.0294992420544222</v>
      </c>
      <c r="N39" s="9" t="s">
        <v>51</v>
      </c>
      <c r="O39" s="9" t="s">
        <v>52</v>
      </c>
      <c r="P39" s="9">
        <v>21</v>
      </c>
      <c r="Q39" s="11">
        <v>4.5498889655172414</v>
      </c>
      <c r="R39" s="9">
        <v>0.5</v>
      </c>
      <c r="S39" s="12">
        <v>0.47942553860420301</v>
      </c>
      <c r="T39" s="12">
        <v>0.87758256189037276</v>
      </c>
      <c r="U39" s="21">
        <v>401</v>
      </c>
      <c r="V39" s="6">
        <v>8020</v>
      </c>
      <c r="W39" s="9">
        <v>1</v>
      </c>
      <c r="X39" s="6">
        <v>82</v>
      </c>
      <c r="Y39" s="14">
        <v>1640</v>
      </c>
      <c r="Z39" s="6">
        <v>7</v>
      </c>
      <c r="AA39" s="1" t="s">
        <v>106</v>
      </c>
      <c r="AB39" s="21">
        <v>0</v>
      </c>
      <c r="AC39" s="21">
        <v>0</v>
      </c>
      <c r="AD39" s="21">
        <v>0</v>
      </c>
      <c r="AE39" s="22">
        <v>0</v>
      </c>
      <c r="AF39" s="21">
        <v>0</v>
      </c>
      <c r="AG39" s="21">
        <v>0</v>
      </c>
      <c r="AH39" s="22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1</v>
      </c>
      <c r="AV39" s="21">
        <v>0</v>
      </c>
      <c r="AW39" s="21">
        <v>0</v>
      </c>
      <c r="AX39" s="22">
        <v>0</v>
      </c>
      <c r="AY39" s="21">
        <v>0</v>
      </c>
      <c r="AZ39" s="22">
        <v>0</v>
      </c>
      <c r="BA39" s="21">
        <v>0</v>
      </c>
      <c r="BB39" s="21">
        <v>0</v>
      </c>
      <c r="BC39" s="22">
        <v>0</v>
      </c>
      <c r="BD39" s="21">
        <v>0</v>
      </c>
      <c r="BE39" s="21">
        <v>0</v>
      </c>
      <c r="BF39" s="21">
        <v>0</v>
      </c>
      <c r="BG39" s="22">
        <v>0</v>
      </c>
      <c r="BH39" s="21">
        <v>31</v>
      </c>
      <c r="BI39" s="21">
        <v>0</v>
      </c>
      <c r="BJ39" s="21">
        <v>3</v>
      </c>
      <c r="BK39" s="21">
        <v>42</v>
      </c>
      <c r="BL39" s="21">
        <v>0</v>
      </c>
      <c r="BM39" s="21">
        <v>0</v>
      </c>
      <c r="BN39" s="21">
        <v>0</v>
      </c>
      <c r="BO39" s="21">
        <v>0</v>
      </c>
      <c r="BP39" s="21">
        <v>1</v>
      </c>
      <c r="BQ39" s="21">
        <v>0</v>
      </c>
      <c r="BR39" s="21">
        <v>3</v>
      </c>
      <c r="BS39" s="21">
        <v>0</v>
      </c>
      <c r="BT39" s="21">
        <v>0</v>
      </c>
      <c r="BU39" s="21">
        <v>0</v>
      </c>
      <c r="BV39" s="21">
        <v>0</v>
      </c>
      <c r="BW39" s="21">
        <v>0</v>
      </c>
      <c r="BX39" s="21">
        <v>0</v>
      </c>
      <c r="BY39" s="21">
        <v>0</v>
      </c>
      <c r="BZ39" s="21">
        <v>0</v>
      </c>
      <c r="CA39" s="22">
        <v>0</v>
      </c>
      <c r="CB39" s="22">
        <v>0</v>
      </c>
      <c r="CC39" s="22">
        <v>0</v>
      </c>
      <c r="CD39" s="21">
        <v>0</v>
      </c>
      <c r="CE39" s="22">
        <v>0</v>
      </c>
      <c r="CF39" s="21">
        <v>0</v>
      </c>
      <c r="CG39" s="21">
        <v>1</v>
      </c>
      <c r="CH39" s="21">
        <v>0</v>
      </c>
      <c r="CI39" s="21">
        <v>0</v>
      </c>
      <c r="CJ39" s="22">
        <v>0</v>
      </c>
      <c r="CK39" s="21">
        <v>0</v>
      </c>
      <c r="CL39" s="21">
        <v>0</v>
      </c>
      <c r="CM39" s="22">
        <v>0</v>
      </c>
      <c r="CN39" s="22">
        <v>0</v>
      </c>
      <c r="CO39" s="22">
        <v>0</v>
      </c>
      <c r="CP39" s="22">
        <v>0</v>
      </c>
      <c r="CQ39" s="22">
        <v>0</v>
      </c>
      <c r="CR39" s="22">
        <v>0</v>
      </c>
      <c r="CS39" s="22">
        <v>0</v>
      </c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</row>
    <row r="40" spans="1:122" s="1" customFormat="1" ht="15.6" x14ac:dyDescent="0.3">
      <c r="A40" s="1" t="s">
        <v>107</v>
      </c>
      <c r="B40" s="6">
        <v>2012</v>
      </c>
      <c r="C40" s="6">
        <v>26</v>
      </c>
      <c r="D40" s="23">
        <v>41042</v>
      </c>
      <c r="E40" s="8">
        <v>4</v>
      </c>
      <c r="F40" s="10">
        <v>15.277458333333334</v>
      </c>
      <c r="G40" s="10">
        <v>0.55304166666667243</v>
      </c>
      <c r="H40" s="10">
        <v>1.0331250000000018</v>
      </c>
      <c r="I40" s="10">
        <v>2.1053333333333324</v>
      </c>
      <c r="J40" s="10">
        <v>7.5372717004468717</v>
      </c>
      <c r="K40" s="10">
        <v>-0.62239347957985647</v>
      </c>
      <c r="L40" s="10">
        <v>-2.4609136861857612</v>
      </c>
      <c r="M40" s="10">
        <v>-2.3174479117032005</v>
      </c>
      <c r="N40" s="9" t="s">
        <v>54</v>
      </c>
      <c r="O40" s="9" t="s">
        <v>55</v>
      </c>
      <c r="P40" s="9">
        <v>22</v>
      </c>
      <c r="Q40" s="11">
        <v>4.7665503448275857</v>
      </c>
      <c r="R40" s="9">
        <v>0.42</v>
      </c>
      <c r="S40" s="12">
        <v>0.40776045305957015</v>
      </c>
      <c r="T40" s="12">
        <v>0.91308894031230825</v>
      </c>
      <c r="U40" s="21">
        <v>140</v>
      </c>
      <c r="V40" s="6">
        <v>2800</v>
      </c>
      <c r="W40" s="9">
        <v>0</v>
      </c>
      <c r="X40" s="6">
        <v>71</v>
      </c>
      <c r="Y40" s="14">
        <v>1420</v>
      </c>
      <c r="Z40" s="6">
        <v>4</v>
      </c>
      <c r="AA40" s="1" t="s">
        <v>107</v>
      </c>
      <c r="AB40" s="21">
        <v>0</v>
      </c>
      <c r="AC40" s="21">
        <v>0</v>
      </c>
      <c r="AD40" s="21">
        <v>1</v>
      </c>
      <c r="AE40" s="22">
        <v>0</v>
      </c>
      <c r="AF40" s="21">
        <v>0</v>
      </c>
      <c r="AG40" s="21">
        <v>0</v>
      </c>
      <c r="AH40" s="22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0</v>
      </c>
      <c r="AW40" s="21">
        <v>0</v>
      </c>
      <c r="AX40" s="22">
        <v>0</v>
      </c>
      <c r="AY40" s="21">
        <v>0</v>
      </c>
      <c r="AZ40" s="22">
        <v>0</v>
      </c>
      <c r="BA40" s="21">
        <v>0</v>
      </c>
      <c r="BB40" s="21">
        <v>0</v>
      </c>
      <c r="BC40" s="22">
        <v>0</v>
      </c>
      <c r="BD40" s="21">
        <v>0</v>
      </c>
      <c r="BE40" s="21">
        <v>0</v>
      </c>
      <c r="BF40" s="21">
        <v>0</v>
      </c>
      <c r="BG40" s="22">
        <v>0</v>
      </c>
      <c r="BH40" s="21">
        <v>15</v>
      </c>
      <c r="BI40" s="21">
        <v>0</v>
      </c>
      <c r="BJ40" s="21">
        <v>0</v>
      </c>
      <c r="BK40" s="21">
        <v>54</v>
      </c>
      <c r="BL40" s="21">
        <v>0</v>
      </c>
      <c r="BM40" s="21">
        <v>0</v>
      </c>
      <c r="BN40" s="21">
        <v>0</v>
      </c>
      <c r="BO40" s="21">
        <v>0</v>
      </c>
      <c r="BP40" s="21">
        <v>0</v>
      </c>
      <c r="BQ40" s="21">
        <v>0</v>
      </c>
      <c r="BR40" s="21">
        <v>0</v>
      </c>
      <c r="BS40" s="21">
        <v>0</v>
      </c>
      <c r="BT40" s="21">
        <v>0</v>
      </c>
      <c r="BU40" s="21">
        <v>0</v>
      </c>
      <c r="BV40" s="21">
        <v>0</v>
      </c>
      <c r="BW40" s="21">
        <v>0</v>
      </c>
      <c r="BX40" s="21">
        <v>0</v>
      </c>
      <c r="BY40" s="21">
        <v>0</v>
      </c>
      <c r="BZ40" s="21">
        <v>0</v>
      </c>
      <c r="CA40" s="22">
        <v>0</v>
      </c>
      <c r="CB40" s="22">
        <v>0</v>
      </c>
      <c r="CC40" s="22">
        <v>0</v>
      </c>
      <c r="CD40" s="21">
        <v>0</v>
      </c>
      <c r="CE40" s="22">
        <v>0</v>
      </c>
      <c r="CF40" s="21">
        <v>0</v>
      </c>
      <c r="CG40" s="21">
        <v>1</v>
      </c>
      <c r="CH40" s="21">
        <v>0</v>
      </c>
      <c r="CI40" s="21">
        <v>0</v>
      </c>
      <c r="CJ40" s="22">
        <v>0</v>
      </c>
      <c r="CK40" s="21">
        <v>0</v>
      </c>
      <c r="CL40" s="21">
        <v>0</v>
      </c>
      <c r="CM40" s="22">
        <v>0</v>
      </c>
      <c r="CN40" s="22">
        <v>0</v>
      </c>
      <c r="CO40" s="22">
        <v>0</v>
      </c>
      <c r="CP40" s="22">
        <v>0</v>
      </c>
      <c r="CQ40" s="22">
        <v>0</v>
      </c>
      <c r="CR40" s="22">
        <v>0</v>
      </c>
      <c r="CS40" s="22">
        <v>0</v>
      </c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</row>
    <row r="41" spans="1:122" s="1" customFormat="1" ht="15.6" x14ac:dyDescent="0.3">
      <c r="A41" s="1" t="s">
        <v>108</v>
      </c>
      <c r="B41" s="6">
        <v>2012</v>
      </c>
      <c r="C41" s="6">
        <v>27</v>
      </c>
      <c r="D41" s="23">
        <v>41043</v>
      </c>
      <c r="E41" s="8">
        <v>5</v>
      </c>
      <c r="F41" s="10">
        <v>16.215916666666669</v>
      </c>
      <c r="G41" s="10">
        <v>0.93845833333333495</v>
      </c>
      <c r="H41" s="10">
        <v>1.4915000000000074</v>
      </c>
      <c r="I41" s="10">
        <v>1.9715833333333368</v>
      </c>
      <c r="J41" s="10">
        <v>6.3691024307832764</v>
      </c>
      <c r="K41" s="10">
        <v>-1.1681692696635952</v>
      </c>
      <c r="L41" s="10">
        <v>-1.7905627492434517</v>
      </c>
      <c r="M41" s="10">
        <v>-3.6290829558493565</v>
      </c>
      <c r="N41" s="9" t="s">
        <v>54</v>
      </c>
      <c r="O41" s="9" t="s">
        <v>55</v>
      </c>
      <c r="P41" s="9">
        <v>23</v>
      </c>
      <c r="Q41" s="11">
        <v>4.9832117241379308</v>
      </c>
      <c r="R41" s="9">
        <v>0.33</v>
      </c>
      <c r="S41" s="12">
        <v>0.32404302839486837</v>
      </c>
      <c r="T41" s="12">
        <v>0.94604234352838701</v>
      </c>
      <c r="U41" s="21">
        <v>431</v>
      </c>
      <c r="V41" s="6">
        <v>8620</v>
      </c>
      <c r="W41" s="9">
        <v>0</v>
      </c>
      <c r="X41" s="6">
        <v>121</v>
      </c>
      <c r="Y41" s="14">
        <v>2420</v>
      </c>
      <c r="Z41" s="6">
        <v>5</v>
      </c>
      <c r="AA41" s="1" t="s">
        <v>108</v>
      </c>
      <c r="AB41" s="21">
        <v>0</v>
      </c>
      <c r="AC41" s="21">
        <v>0</v>
      </c>
      <c r="AD41" s="21">
        <v>0</v>
      </c>
      <c r="AE41" s="22">
        <v>0</v>
      </c>
      <c r="AF41" s="21">
        <v>0</v>
      </c>
      <c r="AG41" s="21">
        <v>0</v>
      </c>
      <c r="AH41" s="22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2">
        <v>0</v>
      </c>
      <c r="AY41" s="21">
        <v>0</v>
      </c>
      <c r="AZ41" s="22">
        <v>0</v>
      </c>
      <c r="BA41" s="21">
        <v>0</v>
      </c>
      <c r="BB41" s="21">
        <v>0</v>
      </c>
      <c r="BC41" s="22">
        <v>0</v>
      </c>
      <c r="BD41" s="21">
        <v>0</v>
      </c>
      <c r="BE41" s="21">
        <v>0</v>
      </c>
      <c r="BF41" s="21">
        <v>0</v>
      </c>
      <c r="BG41" s="22">
        <v>0</v>
      </c>
      <c r="BH41" s="21">
        <v>14</v>
      </c>
      <c r="BI41" s="21">
        <v>0</v>
      </c>
      <c r="BJ41" s="21">
        <v>1</v>
      </c>
      <c r="BK41" s="21">
        <v>103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2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  <c r="BZ41" s="21">
        <v>0</v>
      </c>
      <c r="CA41" s="22">
        <v>0</v>
      </c>
      <c r="CB41" s="22">
        <v>0</v>
      </c>
      <c r="CC41" s="22">
        <v>0</v>
      </c>
      <c r="CD41" s="21">
        <v>0</v>
      </c>
      <c r="CE41" s="22">
        <v>0</v>
      </c>
      <c r="CF41" s="21">
        <v>0</v>
      </c>
      <c r="CG41" s="21">
        <v>0</v>
      </c>
      <c r="CH41" s="21">
        <v>1</v>
      </c>
      <c r="CI41" s="21">
        <v>0</v>
      </c>
      <c r="CJ41" s="22">
        <v>0</v>
      </c>
      <c r="CK41" s="21">
        <v>0</v>
      </c>
      <c r="CL41" s="21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0</v>
      </c>
      <c r="CR41" s="22">
        <v>0</v>
      </c>
      <c r="CS41" s="22">
        <v>0</v>
      </c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</row>
    <row r="42" spans="1:122" s="1" customFormat="1" ht="15.6" x14ac:dyDescent="0.3">
      <c r="A42" s="1" t="s">
        <v>109</v>
      </c>
      <c r="B42" s="6">
        <v>2012</v>
      </c>
      <c r="C42" s="6">
        <v>28</v>
      </c>
      <c r="D42" s="23">
        <v>41044</v>
      </c>
      <c r="E42" s="8">
        <v>6</v>
      </c>
      <c r="F42" s="10">
        <v>16.990041666666666</v>
      </c>
      <c r="G42" s="10">
        <v>0.77412499999999795</v>
      </c>
      <c r="H42" s="10">
        <v>1.7125833333333329</v>
      </c>
      <c r="I42" s="10">
        <v>2.2656250000000053</v>
      </c>
      <c r="J42" s="10">
        <v>5.959469023150092</v>
      </c>
      <c r="K42" s="10">
        <v>-0.40963340763318445</v>
      </c>
      <c r="L42" s="10">
        <v>-1.5778026772967797</v>
      </c>
      <c r="M42" s="10">
        <v>-2.2001961568766362</v>
      </c>
      <c r="N42" s="9" t="s">
        <v>54</v>
      </c>
      <c r="O42" s="9" t="s">
        <v>55</v>
      </c>
      <c r="P42" s="9">
        <v>24</v>
      </c>
      <c r="Q42" s="11">
        <v>5.1998731034482759</v>
      </c>
      <c r="R42" s="9">
        <v>0.24</v>
      </c>
      <c r="S42" s="12">
        <v>0.23770262642713458</v>
      </c>
      <c r="T42" s="12">
        <v>0.97133797485202966</v>
      </c>
      <c r="U42" s="21">
        <v>532</v>
      </c>
      <c r="V42" s="6">
        <v>10640</v>
      </c>
      <c r="W42" s="9">
        <v>7</v>
      </c>
      <c r="X42" s="6">
        <v>120</v>
      </c>
      <c r="Y42" s="14">
        <v>2400</v>
      </c>
      <c r="Z42" s="6">
        <v>9</v>
      </c>
      <c r="AA42" s="1" t="s">
        <v>109</v>
      </c>
      <c r="AB42" s="21">
        <v>0</v>
      </c>
      <c r="AC42" s="21">
        <v>0</v>
      </c>
      <c r="AD42" s="21">
        <v>0</v>
      </c>
      <c r="AE42" s="22">
        <v>0</v>
      </c>
      <c r="AF42" s="21">
        <v>0</v>
      </c>
      <c r="AG42" s="21">
        <v>0</v>
      </c>
      <c r="AH42" s="22">
        <v>0</v>
      </c>
      <c r="AI42" s="21">
        <v>3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2">
        <v>0</v>
      </c>
      <c r="AY42" s="21">
        <v>2</v>
      </c>
      <c r="AZ42" s="22">
        <v>0</v>
      </c>
      <c r="BA42" s="21">
        <v>0</v>
      </c>
      <c r="BB42" s="21">
        <v>6</v>
      </c>
      <c r="BC42" s="22">
        <v>0</v>
      </c>
      <c r="BD42" s="21">
        <v>0</v>
      </c>
      <c r="BE42" s="21">
        <v>0</v>
      </c>
      <c r="BF42" s="21">
        <v>0</v>
      </c>
      <c r="BG42" s="22">
        <v>1</v>
      </c>
      <c r="BH42" s="21">
        <v>14</v>
      </c>
      <c r="BI42" s="21">
        <v>0</v>
      </c>
      <c r="BJ42" s="21">
        <v>5</v>
      </c>
      <c r="BK42" s="21">
        <v>83</v>
      </c>
      <c r="BL42" s="21">
        <v>0</v>
      </c>
      <c r="BM42" s="21">
        <v>0</v>
      </c>
      <c r="BN42" s="21">
        <v>0</v>
      </c>
      <c r="BO42" s="21">
        <v>0</v>
      </c>
      <c r="BP42" s="21">
        <v>0</v>
      </c>
      <c r="BQ42" s="21">
        <v>0</v>
      </c>
      <c r="BR42" s="21">
        <v>0</v>
      </c>
      <c r="BS42" s="21">
        <v>0</v>
      </c>
      <c r="BT42" s="21">
        <v>0</v>
      </c>
      <c r="BU42" s="21">
        <v>0</v>
      </c>
      <c r="BV42" s="21">
        <v>0</v>
      </c>
      <c r="BW42" s="21">
        <v>0</v>
      </c>
      <c r="BX42" s="21">
        <v>0</v>
      </c>
      <c r="BY42" s="21">
        <v>0</v>
      </c>
      <c r="BZ42" s="21">
        <v>0</v>
      </c>
      <c r="CA42" s="22">
        <v>0</v>
      </c>
      <c r="CB42" s="22">
        <v>0</v>
      </c>
      <c r="CC42" s="22">
        <v>0</v>
      </c>
      <c r="CD42" s="21">
        <v>0</v>
      </c>
      <c r="CE42" s="22">
        <v>0</v>
      </c>
      <c r="CF42" s="21">
        <v>0</v>
      </c>
      <c r="CG42" s="21">
        <v>2</v>
      </c>
      <c r="CH42" s="21">
        <v>0</v>
      </c>
      <c r="CI42" s="21">
        <v>4</v>
      </c>
      <c r="CJ42" s="22">
        <v>0</v>
      </c>
      <c r="CK42" s="21">
        <v>0</v>
      </c>
      <c r="CL42" s="21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0</v>
      </c>
      <c r="CR42" s="22">
        <v>0</v>
      </c>
      <c r="CS42" s="22">
        <v>0</v>
      </c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</row>
    <row r="43" spans="1:122" s="1" customFormat="1" ht="15.6" x14ac:dyDescent="0.3">
      <c r="A43" s="1" t="s">
        <v>110</v>
      </c>
      <c r="B43" s="6">
        <v>2012</v>
      </c>
      <c r="C43" s="6">
        <v>29</v>
      </c>
      <c r="D43" s="23">
        <v>41045</v>
      </c>
      <c r="E43" s="8">
        <v>7</v>
      </c>
      <c r="F43" s="10">
        <v>15.509083333333335</v>
      </c>
      <c r="G43" s="10">
        <v>-1.4809583333333318</v>
      </c>
      <c r="H43" s="10">
        <v>-0.70683333333333387</v>
      </c>
      <c r="I43" s="10">
        <v>0.23162500000000108</v>
      </c>
      <c r="J43" s="10">
        <v>5.9175543649016591</v>
      </c>
      <c r="K43" s="10">
        <v>-4.1914658248432879E-2</v>
      </c>
      <c r="L43" s="10">
        <v>-0.45154806588161733</v>
      </c>
      <c r="M43" s="10">
        <v>-1.6197173355452126</v>
      </c>
      <c r="N43" s="9" t="s">
        <v>54</v>
      </c>
      <c r="O43" s="9" t="s">
        <v>55</v>
      </c>
      <c r="P43" s="9">
        <v>25</v>
      </c>
      <c r="Q43" s="11">
        <v>5.4165344827586202</v>
      </c>
      <c r="R43" s="9">
        <v>0.16</v>
      </c>
      <c r="S43" s="12">
        <v>0.15931820661424598</v>
      </c>
      <c r="T43" s="12">
        <v>0.98722728337562693</v>
      </c>
      <c r="U43" s="21">
        <v>59</v>
      </c>
      <c r="V43" s="6">
        <v>1180</v>
      </c>
      <c r="W43" s="9">
        <v>6</v>
      </c>
      <c r="X43" s="6">
        <v>82</v>
      </c>
      <c r="Y43" s="14">
        <v>1640</v>
      </c>
      <c r="Z43" s="6">
        <v>9</v>
      </c>
      <c r="AA43" s="1" t="s">
        <v>110</v>
      </c>
      <c r="AB43" s="21">
        <v>0</v>
      </c>
      <c r="AC43" s="21">
        <v>0</v>
      </c>
      <c r="AD43" s="21">
        <v>1</v>
      </c>
      <c r="AE43" s="22">
        <v>0</v>
      </c>
      <c r="AF43" s="21">
        <v>0</v>
      </c>
      <c r="AG43" s="21">
        <v>0</v>
      </c>
      <c r="AH43" s="22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1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2">
        <v>0</v>
      </c>
      <c r="AY43" s="21">
        <v>0</v>
      </c>
      <c r="AZ43" s="22">
        <v>0</v>
      </c>
      <c r="BA43" s="21">
        <v>0</v>
      </c>
      <c r="BB43" s="21">
        <v>0</v>
      </c>
      <c r="BC43" s="22">
        <v>0</v>
      </c>
      <c r="BD43" s="21">
        <v>1</v>
      </c>
      <c r="BE43" s="21">
        <v>0</v>
      </c>
      <c r="BF43" s="21">
        <v>0</v>
      </c>
      <c r="BG43" s="22">
        <v>0</v>
      </c>
      <c r="BH43" s="21">
        <v>6</v>
      </c>
      <c r="BI43" s="21">
        <v>0</v>
      </c>
      <c r="BJ43" s="21">
        <v>2</v>
      </c>
      <c r="BK43" s="21">
        <v>66</v>
      </c>
      <c r="BL43" s="21">
        <v>0</v>
      </c>
      <c r="BM43" s="21">
        <v>0</v>
      </c>
      <c r="BN43" s="21">
        <v>0</v>
      </c>
      <c r="BO43" s="21">
        <v>0</v>
      </c>
      <c r="BP43" s="21">
        <v>0</v>
      </c>
      <c r="BQ43" s="21">
        <v>0</v>
      </c>
      <c r="BR43" s="21">
        <v>1</v>
      </c>
      <c r="BS43" s="21">
        <v>0</v>
      </c>
      <c r="BT43" s="21">
        <v>0</v>
      </c>
      <c r="BU43" s="21">
        <v>0</v>
      </c>
      <c r="BV43" s="21">
        <v>0</v>
      </c>
      <c r="BW43" s="21">
        <v>0</v>
      </c>
      <c r="BX43" s="21">
        <v>0</v>
      </c>
      <c r="BY43" s="21">
        <v>0</v>
      </c>
      <c r="BZ43" s="21">
        <v>0</v>
      </c>
      <c r="CA43" s="22">
        <v>0</v>
      </c>
      <c r="CB43" s="22">
        <v>0</v>
      </c>
      <c r="CC43" s="22">
        <v>0</v>
      </c>
      <c r="CD43" s="21">
        <v>0</v>
      </c>
      <c r="CE43" s="22">
        <v>0</v>
      </c>
      <c r="CF43" s="21">
        <v>0</v>
      </c>
      <c r="CG43" s="21">
        <v>3</v>
      </c>
      <c r="CH43" s="21">
        <v>0</v>
      </c>
      <c r="CI43" s="21">
        <v>1</v>
      </c>
      <c r="CJ43" s="22">
        <v>0</v>
      </c>
      <c r="CK43" s="21">
        <v>0</v>
      </c>
      <c r="CL43" s="21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0</v>
      </c>
      <c r="CR43" s="22">
        <v>0</v>
      </c>
      <c r="CS43" s="22">
        <v>0</v>
      </c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</row>
    <row r="44" spans="1:122" s="1" customFormat="1" ht="15.6" x14ac:dyDescent="0.3">
      <c r="A44" s="1" t="s">
        <v>111</v>
      </c>
      <c r="B44" s="6">
        <v>2012</v>
      </c>
      <c r="C44" s="6">
        <v>30</v>
      </c>
      <c r="D44" s="23">
        <v>41046</v>
      </c>
      <c r="E44" s="8">
        <v>8</v>
      </c>
      <c r="F44" s="10">
        <v>16.104291666666665</v>
      </c>
      <c r="G44" s="10">
        <v>0.59520833333333023</v>
      </c>
      <c r="H44" s="10">
        <v>-0.88575000000000159</v>
      </c>
      <c r="I44" s="10">
        <v>-0.11162500000000364</v>
      </c>
      <c r="J44" s="10">
        <v>5.7821095763426973</v>
      </c>
      <c r="K44" s="10">
        <v>-0.1354447885589618</v>
      </c>
      <c r="L44" s="10">
        <v>-0.17735944680739468</v>
      </c>
      <c r="M44" s="10">
        <v>-0.58699285444057914</v>
      </c>
      <c r="N44" s="9" t="s">
        <v>54</v>
      </c>
      <c r="O44" s="9" t="s">
        <v>55</v>
      </c>
      <c r="P44" s="9">
        <v>26</v>
      </c>
      <c r="Q44" s="11">
        <v>5.6331958620689653</v>
      </c>
      <c r="R44" s="9">
        <v>0.1</v>
      </c>
      <c r="S44" s="12">
        <v>9.9833416646828155E-2</v>
      </c>
      <c r="T44" s="12">
        <v>0.99500416527802582</v>
      </c>
      <c r="U44" s="21">
        <v>129</v>
      </c>
      <c r="V44" s="6">
        <v>2580</v>
      </c>
      <c r="W44" s="9">
        <v>13</v>
      </c>
      <c r="X44" s="6">
        <v>28</v>
      </c>
      <c r="Y44" s="14">
        <v>560</v>
      </c>
      <c r="Z44" s="6">
        <v>3</v>
      </c>
      <c r="AA44" s="1" t="s">
        <v>111</v>
      </c>
      <c r="AB44" s="24">
        <v>0</v>
      </c>
      <c r="AC44" s="24">
        <v>0</v>
      </c>
      <c r="AD44" s="24">
        <v>0</v>
      </c>
      <c r="AE44" s="22">
        <v>0</v>
      </c>
      <c r="AF44" s="24">
        <v>0</v>
      </c>
      <c r="AG44" s="24">
        <v>0</v>
      </c>
      <c r="AH44" s="22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4">
        <v>0</v>
      </c>
      <c r="AQ44" s="24">
        <v>0</v>
      </c>
      <c r="AR44" s="24">
        <v>0</v>
      </c>
      <c r="AS44" s="24">
        <v>0</v>
      </c>
      <c r="AT44" s="24">
        <v>0</v>
      </c>
      <c r="AU44" s="24">
        <v>0</v>
      </c>
      <c r="AV44" s="24">
        <v>0</v>
      </c>
      <c r="AW44" s="24">
        <v>0</v>
      </c>
      <c r="AX44" s="22">
        <v>0</v>
      </c>
      <c r="AY44" s="24">
        <v>0</v>
      </c>
      <c r="AZ44" s="22">
        <v>0</v>
      </c>
      <c r="BA44" s="24">
        <v>0</v>
      </c>
      <c r="BB44" s="24">
        <v>0</v>
      </c>
      <c r="BC44" s="22">
        <v>0</v>
      </c>
      <c r="BD44" s="24">
        <v>0</v>
      </c>
      <c r="BE44" s="24">
        <v>0</v>
      </c>
      <c r="BF44" s="24">
        <v>0</v>
      </c>
      <c r="BG44" s="22">
        <v>0</v>
      </c>
      <c r="BH44" s="24">
        <v>7</v>
      </c>
      <c r="BI44" s="24">
        <v>0</v>
      </c>
      <c r="BJ44" s="24">
        <v>2</v>
      </c>
      <c r="BK44" s="24">
        <v>19</v>
      </c>
      <c r="BL44" s="24">
        <v>0</v>
      </c>
      <c r="BM44" s="24">
        <v>0</v>
      </c>
      <c r="BN44" s="24">
        <v>0</v>
      </c>
      <c r="BO44" s="24">
        <v>0</v>
      </c>
      <c r="BP44" s="24">
        <v>0</v>
      </c>
      <c r="BQ44" s="24">
        <v>0</v>
      </c>
      <c r="BR44" s="24">
        <v>0</v>
      </c>
      <c r="BS44" s="24">
        <v>0</v>
      </c>
      <c r="BT44" s="24">
        <v>0</v>
      </c>
      <c r="BU44" s="24">
        <v>0</v>
      </c>
      <c r="BV44" s="24">
        <v>0</v>
      </c>
      <c r="BW44" s="24">
        <v>0</v>
      </c>
      <c r="BX44" s="24">
        <v>0</v>
      </c>
      <c r="BY44" s="24">
        <v>0</v>
      </c>
      <c r="BZ44" s="24">
        <v>0</v>
      </c>
      <c r="CA44" s="22">
        <v>0</v>
      </c>
      <c r="CB44" s="22">
        <v>0</v>
      </c>
      <c r="CC44" s="22">
        <v>0</v>
      </c>
      <c r="CD44" s="24">
        <v>0</v>
      </c>
      <c r="CE44" s="22">
        <v>0</v>
      </c>
      <c r="CF44" s="24">
        <v>0</v>
      </c>
      <c r="CG44" s="24">
        <v>0</v>
      </c>
      <c r="CH44" s="24">
        <v>0</v>
      </c>
      <c r="CI44" s="24">
        <v>0</v>
      </c>
      <c r="CJ44" s="22">
        <v>0</v>
      </c>
      <c r="CK44" s="24">
        <v>0</v>
      </c>
      <c r="CL44" s="24">
        <v>0</v>
      </c>
      <c r="CM44" s="22">
        <v>0</v>
      </c>
      <c r="CN44" s="22">
        <v>0</v>
      </c>
      <c r="CO44" s="22">
        <v>0</v>
      </c>
      <c r="CP44" s="22">
        <v>0</v>
      </c>
      <c r="CQ44" s="22">
        <v>0</v>
      </c>
      <c r="CR44" s="22">
        <v>0</v>
      </c>
      <c r="CS44" s="22">
        <v>0</v>
      </c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</row>
    <row r="45" spans="1:122" s="1" customFormat="1" ht="15.6" x14ac:dyDescent="0.3">
      <c r="A45" s="1" t="s">
        <v>112</v>
      </c>
      <c r="B45" s="6">
        <v>2012</v>
      </c>
      <c r="C45" s="6">
        <v>31</v>
      </c>
      <c r="D45" s="23">
        <v>41047</v>
      </c>
      <c r="E45" s="8">
        <v>9</v>
      </c>
      <c r="F45" s="10">
        <v>17.370999999999999</v>
      </c>
      <c r="G45" s="10">
        <v>1.2667083333333338</v>
      </c>
      <c r="H45" s="10">
        <v>1.861916666666664</v>
      </c>
      <c r="I45" s="10">
        <v>0.38095833333333218</v>
      </c>
      <c r="J45" s="10">
        <v>5.4877340039630553</v>
      </c>
      <c r="K45" s="10">
        <v>-0.29437557237964196</v>
      </c>
      <c r="L45" s="10">
        <v>-0.42982036093860376</v>
      </c>
      <c r="M45" s="10">
        <v>-0.47173501918703664</v>
      </c>
      <c r="N45" s="9" t="s">
        <v>54</v>
      </c>
      <c r="O45" s="9" t="s">
        <v>55</v>
      </c>
      <c r="P45" s="9">
        <v>27</v>
      </c>
      <c r="Q45" s="11">
        <v>5.8498572413793095</v>
      </c>
      <c r="R45" s="9">
        <v>0.05</v>
      </c>
      <c r="S45" s="12">
        <v>4.9979169270678331E-2</v>
      </c>
      <c r="T45" s="12">
        <v>0.99875026039496628</v>
      </c>
      <c r="U45" s="21">
        <v>57</v>
      </c>
      <c r="V45" s="6">
        <v>1140</v>
      </c>
      <c r="W45" s="9">
        <v>92</v>
      </c>
      <c r="X45" s="6">
        <v>163</v>
      </c>
      <c r="Y45" s="14">
        <v>3260</v>
      </c>
      <c r="Z45" s="6">
        <v>6</v>
      </c>
      <c r="AA45" s="1" t="s">
        <v>112</v>
      </c>
      <c r="AB45" s="21">
        <v>0</v>
      </c>
      <c r="AC45" s="21">
        <v>0</v>
      </c>
      <c r="AD45" s="21">
        <v>0</v>
      </c>
      <c r="AE45" s="22">
        <v>0</v>
      </c>
      <c r="AF45" s="21">
        <v>0</v>
      </c>
      <c r="AG45" s="21">
        <v>0</v>
      </c>
      <c r="AH45" s="22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2">
        <v>0</v>
      </c>
      <c r="AY45" s="21">
        <v>0</v>
      </c>
      <c r="AZ45" s="22">
        <v>0</v>
      </c>
      <c r="BA45" s="21">
        <v>0</v>
      </c>
      <c r="BB45" s="21">
        <v>0</v>
      </c>
      <c r="BC45" s="22">
        <v>0</v>
      </c>
      <c r="BD45" s="21">
        <v>1</v>
      </c>
      <c r="BE45" s="21">
        <v>0</v>
      </c>
      <c r="BF45" s="21">
        <v>0</v>
      </c>
      <c r="BG45" s="22">
        <v>0</v>
      </c>
      <c r="BH45" s="21">
        <v>24</v>
      </c>
      <c r="BI45" s="21">
        <v>0</v>
      </c>
      <c r="BJ45" s="21">
        <v>9</v>
      </c>
      <c r="BK45" s="21">
        <v>119</v>
      </c>
      <c r="BL45" s="21">
        <v>0</v>
      </c>
      <c r="BM45" s="21">
        <v>0</v>
      </c>
      <c r="BN45" s="21">
        <v>0</v>
      </c>
      <c r="BO45" s="21">
        <v>0</v>
      </c>
      <c r="BP45" s="21">
        <v>9</v>
      </c>
      <c r="BQ45" s="21">
        <v>0</v>
      </c>
      <c r="BR45" s="21">
        <v>0</v>
      </c>
      <c r="BS45" s="21">
        <v>0</v>
      </c>
      <c r="BT45" s="21">
        <v>0</v>
      </c>
      <c r="BU45" s="21">
        <v>0</v>
      </c>
      <c r="BV45" s="21">
        <v>0</v>
      </c>
      <c r="BW45" s="21">
        <v>0</v>
      </c>
      <c r="BX45" s="21">
        <v>0</v>
      </c>
      <c r="BY45" s="21">
        <v>0</v>
      </c>
      <c r="BZ45" s="21">
        <v>0</v>
      </c>
      <c r="CA45" s="22">
        <v>0</v>
      </c>
      <c r="CB45" s="22">
        <v>0</v>
      </c>
      <c r="CC45" s="22">
        <v>0</v>
      </c>
      <c r="CD45" s="21">
        <v>0</v>
      </c>
      <c r="CE45" s="22">
        <v>0</v>
      </c>
      <c r="CF45" s="21">
        <v>0</v>
      </c>
      <c r="CG45" s="21">
        <v>0</v>
      </c>
      <c r="CH45" s="21">
        <v>0</v>
      </c>
      <c r="CI45" s="21">
        <v>1</v>
      </c>
      <c r="CJ45" s="22">
        <v>0</v>
      </c>
      <c r="CK45" s="21">
        <v>0</v>
      </c>
      <c r="CL45" s="21">
        <v>0</v>
      </c>
      <c r="CM45" s="22">
        <v>0</v>
      </c>
      <c r="CN45" s="22">
        <v>0</v>
      </c>
      <c r="CO45" s="22">
        <v>0</v>
      </c>
      <c r="CP45" s="22">
        <v>0</v>
      </c>
      <c r="CQ45" s="22">
        <v>0</v>
      </c>
      <c r="CR45" s="22">
        <v>0</v>
      </c>
      <c r="CS45" s="22">
        <v>0</v>
      </c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</row>
    <row r="46" spans="1:122" s="1" customFormat="1" ht="15.6" x14ac:dyDescent="0.3">
      <c r="A46" s="1" t="s">
        <v>113</v>
      </c>
      <c r="B46" s="6">
        <v>2012</v>
      </c>
      <c r="C46" s="6">
        <v>32</v>
      </c>
      <c r="D46" s="23">
        <v>41048</v>
      </c>
      <c r="E46" s="8">
        <v>10</v>
      </c>
      <c r="F46" s="10" t="s">
        <v>114</v>
      </c>
      <c r="G46" s="10" t="s">
        <v>114</v>
      </c>
      <c r="H46" s="10" t="s">
        <v>114</v>
      </c>
      <c r="I46" s="10" t="s">
        <v>114</v>
      </c>
      <c r="J46" s="10" t="s">
        <v>114</v>
      </c>
      <c r="K46" s="10" t="s">
        <v>114</v>
      </c>
      <c r="L46" s="10" t="s">
        <v>114</v>
      </c>
      <c r="M46" s="10" t="s">
        <v>114</v>
      </c>
      <c r="N46" s="9" t="s">
        <v>54</v>
      </c>
      <c r="O46" s="9" t="s">
        <v>55</v>
      </c>
      <c r="P46" s="9">
        <v>28</v>
      </c>
      <c r="Q46" s="11">
        <v>6.0665186206896555</v>
      </c>
      <c r="R46" s="9">
        <v>0.02</v>
      </c>
      <c r="S46" s="12">
        <v>1.999866669333308E-2</v>
      </c>
      <c r="T46" s="12">
        <v>0.99980000666657776</v>
      </c>
      <c r="U46" s="21">
        <v>13</v>
      </c>
      <c r="V46" s="6">
        <v>260</v>
      </c>
      <c r="W46" s="9">
        <v>317</v>
      </c>
      <c r="X46" s="6">
        <v>42</v>
      </c>
      <c r="Y46" s="14">
        <v>840</v>
      </c>
      <c r="Z46" s="6">
        <v>4</v>
      </c>
      <c r="AA46" s="1" t="s">
        <v>113</v>
      </c>
      <c r="AB46" s="24">
        <v>0</v>
      </c>
      <c r="AC46" s="24">
        <v>0</v>
      </c>
      <c r="AD46" s="24">
        <v>0</v>
      </c>
      <c r="AE46" s="22">
        <v>0</v>
      </c>
      <c r="AF46" s="24">
        <v>0</v>
      </c>
      <c r="AG46" s="24">
        <v>0</v>
      </c>
      <c r="AH46" s="22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Q46" s="24">
        <v>0</v>
      </c>
      <c r="AR46" s="24">
        <v>0</v>
      </c>
      <c r="AS46" s="24">
        <v>0</v>
      </c>
      <c r="AT46" s="24">
        <v>0</v>
      </c>
      <c r="AU46" s="24">
        <v>0</v>
      </c>
      <c r="AV46" s="24">
        <v>0</v>
      </c>
      <c r="AW46" s="24">
        <v>0</v>
      </c>
      <c r="AX46" s="22">
        <v>0</v>
      </c>
      <c r="AY46" s="24">
        <v>0</v>
      </c>
      <c r="AZ46" s="22">
        <v>0</v>
      </c>
      <c r="BA46" s="24">
        <v>0</v>
      </c>
      <c r="BB46" s="24">
        <v>0</v>
      </c>
      <c r="BC46" s="22">
        <v>0</v>
      </c>
      <c r="BD46" s="24">
        <v>0</v>
      </c>
      <c r="BE46" s="24">
        <v>0</v>
      </c>
      <c r="BF46" s="24">
        <v>0</v>
      </c>
      <c r="BG46" s="22">
        <v>0</v>
      </c>
      <c r="BH46" s="24">
        <v>11</v>
      </c>
      <c r="BI46" s="24">
        <v>0</v>
      </c>
      <c r="BJ46" s="24">
        <v>6</v>
      </c>
      <c r="BK46" s="24">
        <v>24</v>
      </c>
      <c r="BL46" s="24">
        <v>0</v>
      </c>
      <c r="BM46" s="24">
        <v>0</v>
      </c>
      <c r="BN46" s="24">
        <v>0</v>
      </c>
      <c r="BO46" s="24">
        <v>0</v>
      </c>
      <c r="BP46" s="24">
        <v>0</v>
      </c>
      <c r="BQ46" s="24">
        <v>0</v>
      </c>
      <c r="BR46" s="24">
        <v>1</v>
      </c>
      <c r="BS46" s="24">
        <v>0</v>
      </c>
      <c r="BT46" s="24">
        <v>0</v>
      </c>
      <c r="BU46" s="24">
        <v>0</v>
      </c>
      <c r="BV46" s="24">
        <v>0</v>
      </c>
      <c r="BW46" s="24">
        <v>0</v>
      </c>
      <c r="BX46" s="24">
        <v>0</v>
      </c>
      <c r="BY46" s="24">
        <v>0</v>
      </c>
      <c r="BZ46" s="24">
        <v>0</v>
      </c>
      <c r="CA46" s="22">
        <v>0</v>
      </c>
      <c r="CB46" s="22">
        <v>0</v>
      </c>
      <c r="CC46" s="22">
        <v>0</v>
      </c>
      <c r="CD46" s="24">
        <v>0</v>
      </c>
      <c r="CE46" s="22">
        <v>0</v>
      </c>
      <c r="CF46" s="24">
        <v>0</v>
      </c>
      <c r="CG46" s="24">
        <v>0</v>
      </c>
      <c r="CH46" s="24">
        <v>0</v>
      </c>
      <c r="CI46" s="24">
        <v>0</v>
      </c>
      <c r="CJ46" s="22">
        <v>0</v>
      </c>
      <c r="CK46" s="24">
        <v>0</v>
      </c>
      <c r="CL46" s="24">
        <v>0</v>
      </c>
      <c r="CM46" s="22">
        <v>0</v>
      </c>
      <c r="CN46" s="22">
        <v>0</v>
      </c>
      <c r="CO46" s="22">
        <v>0</v>
      </c>
      <c r="CP46" s="22">
        <v>0</v>
      </c>
      <c r="CQ46" s="22">
        <v>0</v>
      </c>
      <c r="CR46" s="22">
        <v>0</v>
      </c>
      <c r="CS46" s="22">
        <v>0</v>
      </c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</row>
    <row r="47" spans="1:122" s="1" customFormat="1" ht="15.6" x14ac:dyDescent="0.3">
      <c r="A47" s="1" t="s">
        <v>115</v>
      </c>
      <c r="B47" s="6">
        <v>2012</v>
      </c>
      <c r="C47" s="6">
        <v>33</v>
      </c>
      <c r="D47" s="23">
        <v>41049</v>
      </c>
      <c r="E47" s="8">
        <v>11</v>
      </c>
      <c r="F47" s="10" t="s">
        <v>114</v>
      </c>
      <c r="G47" s="10" t="s">
        <v>114</v>
      </c>
      <c r="H47" s="10" t="s">
        <v>114</v>
      </c>
      <c r="I47" s="10" t="s">
        <v>114</v>
      </c>
      <c r="J47" s="10" t="s">
        <v>114</v>
      </c>
      <c r="K47" s="10" t="s">
        <v>114</v>
      </c>
      <c r="L47" s="10" t="s">
        <v>114</v>
      </c>
      <c r="M47" s="10" t="s">
        <v>114</v>
      </c>
      <c r="N47" s="9" t="s">
        <v>63</v>
      </c>
      <c r="O47" s="9" t="s">
        <v>64</v>
      </c>
      <c r="P47" s="9">
        <v>0</v>
      </c>
      <c r="Q47" s="11">
        <v>0</v>
      </c>
      <c r="R47" s="9">
        <v>0</v>
      </c>
      <c r="S47" s="12">
        <v>0</v>
      </c>
      <c r="T47" s="12">
        <v>1</v>
      </c>
      <c r="U47" s="21">
        <v>20</v>
      </c>
      <c r="V47" s="6">
        <v>400</v>
      </c>
      <c r="W47" s="9">
        <v>1052</v>
      </c>
      <c r="X47" s="6">
        <v>160</v>
      </c>
      <c r="Y47" s="14">
        <v>3200</v>
      </c>
      <c r="Z47" s="6">
        <v>8</v>
      </c>
      <c r="AA47" s="1" t="s">
        <v>115</v>
      </c>
      <c r="AB47" s="24">
        <v>0</v>
      </c>
      <c r="AC47" s="24">
        <v>0</v>
      </c>
      <c r="AD47" s="24">
        <v>0</v>
      </c>
      <c r="AE47" s="22">
        <v>0</v>
      </c>
      <c r="AF47" s="24">
        <v>0</v>
      </c>
      <c r="AG47" s="24">
        <v>0</v>
      </c>
      <c r="AH47" s="22">
        <v>0</v>
      </c>
      <c r="AI47" s="24">
        <v>0</v>
      </c>
      <c r="AJ47" s="24">
        <v>0</v>
      </c>
      <c r="AK47" s="24">
        <v>1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0</v>
      </c>
      <c r="AX47" s="22">
        <v>0</v>
      </c>
      <c r="AY47" s="24">
        <v>1</v>
      </c>
      <c r="AZ47" s="22">
        <v>0</v>
      </c>
      <c r="BA47" s="24">
        <v>0</v>
      </c>
      <c r="BB47" s="24">
        <v>0</v>
      </c>
      <c r="BC47" s="22">
        <v>0</v>
      </c>
      <c r="BD47" s="24">
        <v>0</v>
      </c>
      <c r="BE47" s="24">
        <v>0</v>
      </c>
      <c r="BF47" s="24">
        <v>0</v>
      </c>
      <c r="BG47" s="22">
        <v>0</v>
      </c>
      <c r="BH47" s="24">
        <v>26</v>
      </c>
      <c r="BI47" s="24">
        <v>0</v>
      </c>
      <c r="BJ47" s="24">
        <v>7</v>
      </c>
      <c r="BK47" s="24">
        <v>117</v>
      </c>
      <c r="BL47" s="24">
        <v>0</v>
      </c>
      <c r="BM47" s="24">
        <v>0</v>
      </c>
      <c r="BN47" s="24">
        <v>0</v>
      </c>
      <c r="BO47" s="24">
        <v>0</v>
      </c>
      <c r="BP47" s="24">
        <v>0</v>
      </c>
      <c r="BQ47" s="24">
        <v>0</v>
      </c>
      <c r="BR47" s="24">
        <v>6</v>
      </c>
      <c r="BS47" s="24">
        <v>0</v>
      </c>
      <c r="BT47" s="24">
        <v>0</v>
      </c>
      <c r="BU47" s="24">
        <v>0</v>
      </c>
      <c r="BV47" s="24">
        <v>0</v>
      </c>
      <c r="BW47" s="24">
        <v>0</v>
      </c>
      <c r="BX47" s="24">
        <v>0</v>
      </c>
      <c r="BY47" s="24">
        <v>0</v>
      </c>
      <c r="BZ47" s="24">
        <v>0</v>
      </c>
      <c r="CA47" s="22">
        <v>0</v>
      </c>
      <c r="CB47" s="22">
        <v>0</v>
      </c>
      <c r="CC47" s="22">
        <v>0</v>
      </c>
      <c r="CD47" s="24">
        <v>0</v>
      </c>
      <c r="CE47" s="22">
        <v>0</v>
      </c>
      <c r="CF47" s="24">
        <v>1</v>
      </c>
      <c r="CG47" s="24">
        <v>0</v>
      </c>
      <c r="CH47" s="24">
        <v>0</v>
      </c>
      <c r="CI47" s="24">
        <v>1</v>
      </c>
      <c r="CJ47" s="22">
        <v>0</v>
      </c>
      <c r="CK47" s="24">
        <v>0</v>
      </c>
      <c r="CL47" s="24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0</v>
      </c>
      <c r="CR47" s="22">
        <v>0</v>
      </c>
      <c r="CS47" s="22">
        <v>0</v>
      </c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</row>
    <row r="48" spans="1:122" s="1" customFormat="1" ht="15.6" x14ac:dyDescent="0.3">
      <c r="A48" s="1" t="s">
        <v>116</v>
      </c>
      <c r="B48" s="6">
        <v>2012</v>
      </c>
      <c r="C48" s="6">
        <v>34</v>
      </c>
      <c r="D48" s="23">
        <v>41050</v>
      </c>
      <c r="E48" s="8">
        <v>12</v>
      </c>
      <c r="F48" s="10" t="s">
        <v>114</v>
      </c>
      <c r="G48" s="10" t="s">
        <v>114</v>
      </c>
      <c r="H48" s="10" t="s">
        <v>114</v>
      </c>
      <c r="I48" s="10" t="s">
        <v>114</v>
      </c>
      <c r="J48" s="10" t="s">
        <v>114</v>
      </c>
      <c r="K48" s="10" t="s">
        <v>114</v>
      </c>
      <c r="L48" s="10" t="s">
        <v>114</v>
      </c>
      <c r="M48" s="10" t="s">
        <v>114</v>
      </c>
      <c r="N48" s="9" t="s">
        <v>63</v>
      </c>
      <c r="O48" s="9" t="s">
        <v>64</v>
      </c>
      <c r="P48" s="9">
        <v>0</v>
      </c>
      <c r="Q48" s="11">
        <v>0</v>
      </c>
      <c r="R48" s="9">
        <v>0</v>
      </c>
      <c r="S48" s="12">
        <v>0</v>
      </c>
      <c r="T48" s="12">
        <v>1</v>
      </c>
      <c r="U48" s="21">
        <v>25</v>
      </c>
      <c r="V48" s="6">
        <v>500</v>
      </c>
      <c r="W48" s="9">
        <v>1027</v>
      </c>
      <c r="X48" s="6">
        <v>170</v>
      </c>
      <c r="Y48" s="14">
        <v>3400</v>
      </c>
      <c r="Z48" s="6">
        <v>8</v>
      </c>
      <c r="AA48" s="1" t="s">
        <v>116</v>
      </c>
      <c r="AB48" s="24">
        <v>0</v>
      </c>
      <c r="AC48" s="24">
        <v>0</v>
      </c>
      <c r="AD48" s="24">
        <v>0</v>
      </c>
      <c r="AE48" s="22">
        <v>0</v>
      </c>
      <c r="AF48" s="24">
        <v>0</v>
      </c>
      <c r="AG48" s="24">
        <v>0</v>
      </c>
      <c r="AH48" s="22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24">
        <v>0</v>
      </c>
      <c r="AR48" s="24">
        <v>0</v>
      </c>
      <c r="AS48" s="24">
        <v>0</v>
      </c>
      <c r="AT48" s="24">
        <v>0</v>
      </c>
      <c r="AU48" s="24">
        <v>0</v>
      </c>
      <c r="AV48" s="24">
        <v>0</v>
      </c>
      <c r="AW48" s="24">
        <v>0</v>
      </c>
      <c r="AX48" s="22">
        <v>0</v>
      </c>
      <c r="AY48" s="24">
        <v>0</v>
      </c>
      <c r="AZ48" s="22">
        <v>0</v>
      </c>
      <c r="BA48" s="24">
        <v>0</v>
      </c>
      <c r="BB48" s="24">
        <v>0</v>
      </c>
      <c r="BC48" s="22">
        <v>0</v>
      </c>
      <c r="BD48" s="24">
        <v>2</v>
      </c>
      <c r="BE48" s="24">
        <v>0</v>
      </c>
      <c r="BF48" s="24">
        <v>0</v>
      </c>
      <c r="BG48" s="22">
        <v>0</v>
      </c>
      <c r="BH48" s="24">
        <v>22</v>
      </c>
      <c r="BI48" s="24">
        <v>0</v>
      </c>
      <c r="BJ48" s="24">
        <v>2</v>
      </c>
      <c r="BK48" s="24">
        <v>129</v>
      </c>
      <c r="BL48" s="24">
        <v>0</v>
      </c>
      <c r="BM48" s="24">
        <v>0</v>
      </c>
      <c r="BN48" s="24">
        <v>0</v>
      </c>
      <c r="BO48" s="24">
        <v>0</v>
      </c>
      <c r="BP48" s="24">
        <v>0</v>
      </c>
      <c r="BQ48" s="24">
        <v>0</v>
      </c>
      <c r="BR48" s="24">
        <v>3</v>
      </c>
      <c r="BS48" s="24">
        <v>0</v>
      </c>
      <c r="BT48" s="24">
        <v>0</v>
      </c>
      <c r="BU48" s="24">
        <v>0</v>
      </c>
      <c r="BV48" s="24">
        <v>0</v>
      </c>
      <c r="BW48" s="24">
        <v>0</v>
      </c>
      <c r="BX48" s="24">
        <v>0</v>
      </c>
      <c r="BY48" s="24">
        <v>0</v>
      </c>
      <c r="BZ48" s="24">
        <v>0</v>
      </c>
      <c r="CA48" s="22">
        <v>0</v>
      </c>
      <c r="CB48" s="22">
        <v>0</v>
      </c>
      <c r="CC48" s="22">
        <v>0</v>
      </c>
      <c r="CD48" s="24">
        <v>0</v>
      </c>
      <c r="CE48" s="22">
        <v>0</v>
      </c>
      <c r="CF48" s="24">
        <v>3</v>
      </c>
      <c r="CG48" s="24">
        <v>5</v>
      </c>
      <c r="CH48" s="24">
        <v>0</v>
      </c>
      <c r="CI48" s="24">
        <v>4</v>
      </c>
      <c r="CJ48" s="22">
        <v>0</v>
      </c>
      <c r="CK48" s="24">
        <v>0</v>
      </c>
      <c r="CL48" s="24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  <c r="CR48" s="22">
        <v>0</v>
      </c>
      <c r="CS48" s="22">
        <v>0</v>
      </c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</row>
    <row r="49" spans="1:122" s="1" customFormat="1" ht="15.6" x14ac:dyDescent="0.3">
      <c r="A49" s="1" t="s">
        <v>117</v>
      </c>
      <c r="B49" s="6">
        <v>2012</v>
      </c>
      <c r="C49" s="6">
        <v>35</v>
      </c>
      <c r="D49" s="23">
        <v>41051</v>
      </c>
      <c r="E49" s="8">
        <v>13</v>
      </c>
      <c r="F49" s="10">
        <v>18.758875</v>
      </c>
      <c r="G49" s="10" t="s">
        <v>114</v>
      </c>
      <c r="H49" s="10" t="s">
        <v>114</v>
      </c>
      <c r="I49" s="10" t="s">
        <v>114</v>
      </c>
      <c r="J49" s="10" t="s">
        <v>114</v>
      </c>
      <c r="K49" s="10" t="s">
        <v>114</v>
      </c>
      <c r="L49" s="10" t="s">
        <v>114</v>
      </c>
      <c r="M49" s="10" t="s">
        <v>114</v>
      </c>
      <c r="N49" s="9" t="s">
        <v>66</v>
      </c>
      <c r="O49" s="9" t="s">
        <v>67</v>
      </c>
      <c r="P49" s="9">
        <v>1</v>
      </c>
      <c r="Q49" s="11">
        <v>0.21666137931034482</v>
      </c>
      <c r="R49" s="9">
        <v>0.03</v>
      </c>
      <c r="S49" s="12">
        <v>2.999550020249566E-2</v>
      </c>
      <c r="T49" s="12">
        <v>0.99955003374898754</v>
      </c>
      <c r="U49" s="21">
        <v>6</v>
      </c>
      <c r="V49" s="6">
        <v>120</v>
      </c>
      <c r="W49" s="9">
        <v>1067</v>
      </c>
      <c r="X49" s="6">
        <v>311</v>
      </c>
      <c r="Y49" s="14">
        <v>6220</v>
      </c>
      <c r="Z49" s="6">
        <v>8</v>
      </c>
      <c r="AA49" s="1" t="s">
        <v>117</v>
      </c>
      <c r="AB49" s="21">
        <v>0</v>
      </c>
      <c r="AC49" s="21">
        <v>0</v>
      </c>
      <c r="AD49" s="21">
        <v>0</v>
      </c>
      <c r="AE49" s="22">
        <v>0</v>
      </c>
      <c r="AF49" s="21">
        <v>0</v>
      </c>
      <c r="AG49" s="21">
        <v>0</v>
      </c>
      <c r="AH49" s="22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2">
        <v>0</v>
      </c>
      <c r="AY49" s="21">
        <v>1</v>
      </c>
      <c r="AZ49" s="22">
        <v>0</v>
      </c>
      <c r="BA49" s="21">
        <v>0</v>
      </c>
      <c r="BB49" s="21">
        <v>0</v>
      </c>
      <c r="BC49" s="22">
        <v>0</v>
      </c>
      <c r="BD49" s="21">
        <v>1</v>
      </c>
      <c r="BE49" s="21">
        <v>0</v>
      </c>
      <c r="BF49" s="21">
        <v>0</v>
      </c>
      <c r="BG49" s="22">
        <v>0</v>
      </c>
      <c r="BH49" s="21">
        <v>30</v>
      </c>
      <c r="BI49" s="21">
        <v>0</v>
      </c>
      <c r="BJ49" s="21">
        <v>12</v>
      </c>
      <c r="BK49" s="21">
        <v>256</v>
      </c>
      <c r="BL49" s="21">
        <v>0</v>
      </c>
      <c r="BM49" s="21">
        <v>0</v>
      </c>
      <c r="BN49" s="21">
        <v>0</v>
      </c>
      <c r="BO49" s="21">
        <v>0</v>
      </c>
      <c r="BP49" s="21">
        <v>0</v>
      </c>
      <c r="BQ49" s="21">
        <v>0</v>
      </c>
      <c r="BR49" s="21">
        <v>4</v>
      </c>
      <c r="BS49" s="21">
        <v>0</v>
      </c>
      <c r="BT49" s="21">
        <v>0</v>
      </c>
      <c r="BU49" s="21">
        <v>0</v>
      </c>
      <c r="BV49" s="21">
        <v>0</v>
      </c>
      <c r="BW49" s="21">
        <v>0</v>
      </c>
      <c r="BX49" s="21">
        <v>0</v>
      </c>
      <c r="BY49" s="21">
        <v>0</v>
      </c>
      <c r="BZ49" s="21">
        <v>0</v>
      </c>
      <c r="CA49" s="22">
        <v>0</v>
      </c>
      <c r="CB49" s="22">
        <v>0</v>
      </c>
      <c r="CC49" s="22">
        <v>0</v>
      </c>
      <c r="CD49" s="21">
        <v>0</v>
      </c>
      <c r="CE49" s="22">
        <v>0</v>
      </c>
      <c r="CF49" s="21">
        <v>3</v>
      </c>
      <c r="CG49" s="21">
        <v>0</v>
      </c>
      <c r="CH49" s="21">
        <v>0</v>
      </c>
      <c r="CI49" s="21">
        <v>4</v>
      </c>
      <c r="CJ49" s="22">
        <v>0</v>
      </c>
      <c r="CK49" s="21">
        <v>0</v>
      </c>
      <c r="CL49" s="21">
        <v>0</v>
      </c>
      <c r="CM49" s="22">
        <v>0</v>
      </c>
      <c r="CN49" s="22">
        <v>0</v>
      </c>
      <c r="CO49" s="22">
        <v>0</v>
      </c>
      <c r="CP49" s="22">
        <v>0</v>
      </c>
      <c r="CQ49" s="22">
        <v>0</v>
      </c>
      <c r="CR49" s="22">
        <v>0</v>
      </c>
      <c r="CS49" s="22">
        <v>0</v>
      </c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</row>
    <row r="50" spans="1:122" s="1" customFormat="1" ht="15.6" x14ac:dyDescent="0.3">
      <c r="A50" s="1" t="s">
        <v>118</v>
      </c>
      <c r="B50" s="6">
        <v>2012</v>
      </c>
      <c r="C50" s="6">
        <v>36</v>
      </c>
      <c r="D50" s="23">
        <v>41052</v>
      </c>
      <c r="E50" s="8">
        <v>14</v>
      </c>
      <c r="F50" s="10">
        <v>19.770791666666668</v>
      </c>
      <c r="G50" s="10">
        <v>1.0119166666666679</v>
      </c>
      <c r="H50" s="10" t="s">
        <v>114</v>
      </c>
      <c r="I50" s="10" t="s">
        <v>114</v>
      </c>
      <c r="J50" s="10">
        <v>11.830562624870323</v>
      </c>
      <c r="K50" s="10">
        <v>0.90377084181657352</v>
      </c>
      <c r="L50" s="10" t="s">
        <v>114</v>
      </c>
      <c r="M50" s="10" t="s">
        <v>114</v>
      </c>
      <c r="N50" s="9" t="s">
        <v>66</v>
      </c>
      <c r="O50" s="9" t="s">
        <v>67</v>
      </c>
      <c r="P50" s="9">
        <v>2</v>
      </c>
      <c r="Q50" s="11">
        <v>0.43332275862068964</v>
      </c>
      <c r="R50" s="9">
        <v>0.06</v>
      </c>
      <c r="S50" s="12">
        <v>5.9964006479444595E-2</v>
      </c>
      <c r="T50" s="12">
        <v>0.99820053993520419</v>
      </c>
      <c r="U50" s="21">
        <v>16</v>
      </c>
      <c r="V50" s="6">
        <v>320</v>
      </c>
      <c r="W50" s="9">
        <v>1686</v>
      </c>
      <c r="X50" s="6">
        <v>67</v>
      </c>
      <c r="Y50" s="14">
        <v>1340</v>
      </c>
      <c r="Z50" s="6">
        <v>8</v>
      </c>
      <c r="AA50" s="1" t="s">
        <v>118</v>
      </c>
      <c r="AB50" s="24">
        <v>0</v>
      </c>
      <c r="AC50" s="24">
        <v>0</v>
      </c>
      <c r="AD50" s="24">
        <v>0</v>
      </c>
      <c r="AE50" s="22">
        <v>0</v>
      </c>
      <c r="AF50" s="24">
        <v>0</v>
      </c>
      <c r="AG50" s="24">
        <v>0</v>
      </c>
      <c r="AH50" s="22">
        <v>0</v>
      </c>
      <c r="AI50" s="24">
        <v>2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24">
        <v>0</v>
      </c>
      <c r="AR50" s="24">
        <v>0</v>
      </c>
      <c r="AS50" s="24">
        <v>0</v>
      </c>
      <c r="AT50" s="24">
        <v>0</v>
      </c>
      <c r="AU50" s="24">
        <v>0</v>
      </c>
      <c r="AV50" s="24">
        <v>0</v>
      </c>
      <c r="AW50" s="24">
        <v>0</v>
      </c>
      <c r="AX50" s="22">
        <v>0</v>
      </c>
      <c r="AY50" s="24">
        <v>0</v>
      </c>
      <c r="AZ50" s="22">
        <v>0</v>
      </c>
      <c r="BA50" s="24">
        <v>0</v>
      </c>
      <c r="BB50" s="24">
        <v>0</v>
      </c>
      <c r="BC50" s="22">
        <v>0</v>
      </c>
      <c r="BD50" s="24">
        <v>1</v>
      </c>
      <c r="BE50" s="24">
        <v>0</v>
      </c>
      <c r="BF50" s="24">
        <v>0</v>
      </c>
      <c r="BG50" s="22">
        <v>0</v>
      </c>
      <c r="BH50" s="24">
        <v>11</v>
      </c>
      <c r="BI50" s="24">
        <v>0</v>
      </c>
      <c r="BJ50" s="24">
        <v>7</v>
      </c>
      <c r="BK50" s="24">
        <v>39</v>
      </c>
      <c r="BL50" s="24">
        <v>0</v>
      </c>
      <c r="BM50" s="24">
        <v>0</v>
      </c>
      <c r="BN50" s="24">
        <v>0</v>
      </c>
      <c r="BO50" s="24">
        <v>0</v>
      </c>
      <c r="BP50" s="24">
        <v>0</v>
      </c>
      <c r="BQ50" s="24">
        <v>0</v>
      </c>
      <c r="BR50" s="24">
        <v>3</v>
      </c>
      <c r="BS50" s="24">
        <v>0</v>
      </c>
      <c r="BT50" s="24">
        <v>0</v>
      </c>
      <c r="BU50" s="24">
        <v>0</v>
      </c>
      <c r="BV50" s="24">
        <v>0</v>
      </c>
      <c r="BW50" s="24">
        <v>0</v>
      </c>
      <c r="BX50" s="24">
        <v>0</v>
      </c>
      <c r="BY50" s="24">
        <v>0</v>
      </c>
      <c r="BZ50" s="24">
        <v>0</v>
      </c>
      <c r="CA50" s="22">
        <v>0</v>
      </c>
      <c r="CB50" s="22">
        <v>0</v>
      </c>
      <c r="CC50" s="22">
        <v>0</v>
      </c>
      <c r="CD50" s="24">
        <v>0</v>
      </c>
      <c r="CE50" s="22">
        <v>0</v>
      </c>
      <c r="CF50" s="24">
        <v>2</v>
      </c>
      <c r="CG50" s="24">
        <v>0</v>
      </c>
      <c r="CH50" s="24">
        <v>0</v>
      </c>
      <c r="CI50" s="24">
        <v>2</v>
      </c>
      <c r="CJ50" s="22">
        <v>0</v>
      </c>
      <c r="CK50" s="24">
        <v>0</v>
      </c>
      <c r="CL50" s="24">
        <v>0</v>
      </c>
      <c r="CM50" s="22">
        <v>0</v>
      </c>
      <c r="CN50" s="22">
        <v>0</v>
      </c>
      <c r="CO50" s="22">
        <v>0</v>
      </c>
      <c r="CP50" s="22">
        <v>0</v>
      </c>
      <c r="CQ50" s="22">
        <v>0</v>
      </c>
      <c r="CR50" s="22">
        <v>0</v>
      </c>
      <c r="CS50" s="22">
        <v>0</v>
      </c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</row>
    <row r="51" spans="1:122" s="1" customFormat="1" ht="15.6" x14ac:dyDescent="0.3">
      <c r="A51" s="1" t="s">
        <v>119</v>
      </c>
      <c r="B51" s="6">
        <v>2012</v>
      </c>
      <c r="C51" s="6">
        <v>37</v>
      </c>
      <c r="D51" s="23">
        <v>41053</v>
      </c>
      <c r="E51" s="8">
        <v>15</v>
      </c>
      <c r="F51" s="10">
        <v>20.803124999999998</v>
      </c>
      <c r="G51" s="10">
        <v>1.0323333333333302</v>
      </c>
      <c r="H51" s="10">
        <v>2.0442499999999981</v>
      </c>
      <c r="I51" s="10" t="s">
        <v>114</v>
      </c>
      <c r="J51" s="10">
        <v>11.316250435851282</v>
      </c>
      <c r="K51" s="10">
        <v>-0.51431218901904074</v>
      </c>
      <c r="L51" s="10">
        <v>0.38945865279753278</v>
      </c>
      <c r="M51" s="10" t="s">
        <v>114</v>
      </c>
      <c r="N51" s="9" t="s">
        <v>66</v>
      </c>
      <c r="O51" s="9" t="s">
        <v>67</v>
      </c>
      <c r="P51" s="9">
        <v>3</v>
      </c>
      <c r="Q51" s="11">
        <v>0.64998413793103449</v>
      </c>
      <c r="R51" s="9">
        <v>0.12</v>
      </c>
      <c r="S51" s="12">
        <v>0.11971220728891936</v>
      </c>
      <c r="T51" s="12">
        <v>0.99280863585386625</v>
      </c>
      <c r="U51" s="21">
        <v>9</v>
      </c>
      <c r="V51" s="6">
        <v>180</v>
      </c>
      <c r="W51" s="9">
        <v>1326</v>
      </c>
      <c r="X51" s="6">
        <v>31</v>
      </c>
      <c r="Y51" s="14">
        <v>620</v>
      </c>
      <c r="Z51" s="6">
        <v>3</v>
      </c>
      <c r="AA51" s="1" t="s">
        <v>119</v>
      </c>
      <c r="AB51" s="24">
        <v>0</v>
      </c>
      <c r="AC51" s="24">
        <v>0</v>
      </c>
      <c r="AD51" s="24">
        <v>0</v>
      </c>
      <c r="AE51" s="22">
        <v>0</v>
      </c>
      <c r="AF51" s="24">
        <v>0</v>
      </c>
      <c r="AG51" s="24">
        <v>0</v>
      </c>
      <c r="AH51" s="22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>
        <v>0</v>
      </c>
      <c r="AT51" s="24">
        <v>0</v>
      </c>
      <c r="AU51" s="24">
        <v>0</v>
      </c>
      <c r="AV51" s="24">
        <v>0</v>
      </c>
      <c r="AW51" s="24">
        <v>0</v>
      </c>
      <c r="AX51" s="22">
        <v>0</v>
      </c>
      <c r="AY51" s="24">
        <v>0</v>
      </c>
      <c r="AZ51" s="22">
        <v>0</v>
      </c>
      <c r="BA51" s="24">
        <v>0</v>
      </c>
      <c r="BB51" s="24">
        <v>0</v>
      </c>
      <c r="BC51" s="22">
        <v>0</v>
      </c>
      <c r="BD51" s="24">
        <v>0</v>
      </c>
      <c r="BE51" s="24">
        <v>0</v>
      </c>
      <c r="BF51" s="24">
        <v>0</v>
      </c>
      <c r="BG51" s="22">
        <v>0</v>
      </c>
      <c r="BH51" s="24">
        <v>2</v>
      </c>
      <c r="BI51" s="24">
        <v>0</v>
      </c>
      <c r="BJ51" s="24">
        <v>0</v>
      </c>
      <c r="BK51" s="24">
        <v>28</v>
      </c>
      <c r="BL51" s="24">
        <v>0</v>
      </c>
      <c r="BM51" s="24">
        <v>0</v>
      </c>
      <c r="BN51" s="24">
        <v>0</v>
      </c>
      <c r="BO51" s="24">
        <v>0</v>
      </c>
      <c r="BP51" s="24">
        <v>0</v>
      </c>
      <c r="BQ51" s="24">
        <v>0</v>
      </c>
      <c r="BR51" s="24">
        <v>1</v>
      </c>
      <c r="BS51" s="24">
        <v>0</v>
      </c>
      <c r="BT51" s="24">
        <v>0</v>
      </c>
      <c r="BU51" s="24">
        <v>0</v>
      </c>
      <c r="BV51" s="24">
        <v>0</v>
      </c>
      <c r="BW51" s="24">
        <v>0</v>
      </c>
      <c r="BX51" s="24">
        <v>0</v>
      </c>
      <c r="BY51" s="24">
        <v>0</v>
      </c>
      <c r="BZ51" s="24">
        <v>0</v>
      </c>
      <c r="CA51" s="22">
        <v>0</v>
      </c>
      <c r="CB51" s="22">
        <v>0</v>
      </c>
      <c r="CC51" s="22">
        <v>0</v>
      </c>
      <c r="CD51" s="24">
        <v>0</v>
      </c>
      <c r="CE51" s="22">
        <v>0</v>
      </c>
      <c r="CF51" s="24">
        <v>0</v>
      </c>
      <c r="CG51" s="24">
        <v>0</v>
      </c>
      <c r="CH51" s="24">
        <v>0</v>
      </c>
      <c r="CI51" s="24">
        <v>0</v>
      </c>
      <c r="CJ51" s="22">
        <v>0</v>
      </c>
      <c r="CK51" s="24">
        <v>0</v>
      </c>
      <c r="CL51" s="24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  <c r="CR51" s="22">
        <v>0</v>
      </c>
      <c r="CS51" s="22">
        <v>0</v>
      </c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</row>
    <row r="52" spans="1:122" s="1" customFormat="1" ht="15.6" x14ac:dyDescent="0.3">
      <c r="A52" s="1" t="s">
        <v>120</v>
      </c>
      <c r="B52" s="6">
        <v>2012</v>
      </c>
      <c r="C52" s="6">
        <v>38</v>
      </c>
      <c r="D52" s="23">
        <v>41054</v>
      </c>
      <c r="E52" s="8">
        <v>16</v>
      </c>
      <c r="F52" s="10">
        <v>20.873208333333334</v>
      </c>
      <c r="G52" s="10">
        <v>7.0083333333336384E-2</v>
      </c>
      <c r="H52" s="10">
        <v>1.1024166666666666</v>
      </c>
      <c r="I52" s="10">
        <v>2.1143333333333345</v>
      </c>
      <c r="J52" s="10">
        <v>10.348232591799951</v>
      </c>
      <c r="K52" s="10">
        <v>-0.96801784405133162</v>
      </c>
      <c r="L52" s="10">
        <v>-1.4823300330703724</v>
      </c>
      <c r="M52" s="10">
        <v>-0.57855919125379884</v>
      </c>
      <c r="N52" s="9" t="s">
        <v>66</v>
      </c>
      <c r="O52" s="9" t="s">
        <v>67</v>
      </c>
      <c r="P52" s="9">
        <v>4</v>
      </c>
      <c r="Q52" s="11">
        <v>0.86664551724137928</v>
      </c>
      <c r="R52" s="9">
        <v>0.19</v>
      </c>
      <c r="S52" s="12">
        <v>0.18885889497650057</v>
      </c>
      <c r="T52" s="12">
        <v>0.98200423511727031</v>
      </c>
      <c r="U52" s="21">
        <v>22</v>
      </c>
      <c r="V52" s="6">
        <v>440</v>
      </c>
      <c r="W52" s="9">
        <v>1750</v>
      </c>
      <c r="X52" s="6">
        <v>156</v>
      </c>
      <c r="Y52" s="14">
        <v>3120</v>
      </c>
      <c r="Z52" s="6">
        <v>8</v>
      </c>
      <c r="AA52" s="1" t="s">
        <v>120</v>
      </c>
      <c r="AB52" s="24">
        <v>0</v>
      </c>
      <c r="AC52" s="24">
        <v>0</v>
      </c>
      <c r="AD52" s="24">
        <v>3</v>
      </c>
      <c r="AE52" s="22">
        <v>0</v>
      </c>
      <c r="AF52" s="24">
        <v>0</v>
      </c>
      <c r="AG52" s="24">
        <v>0</v>
      </c>
      <c r="AH52" s="22">
        <v>0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24">
        <v>0</v>
      </c>
      <c r="AR52" s="24">
        <v>0</v>
      </c>
      <c r="AS52" s="24">
        <v>0</v>
      </c>
      <c r="AT52" s="24">
        <v>0</v>
      </c>
      <c r="AU52" s="24">
        <v>0</v>
      </c>
      <c r="AV52" s="24">
        <v>0</v>
      </c>
      <c r="AW52" s="24">
        <v>0</v>
      </c>
      <c r="AX52" s="22">
        <v>0</v>
      </c>
      <c r="AY52" s="24">
        <v>1</v>
      </c>
      <c r="AZ52" s="22">
        <v>0</v>
      </c>
      <c r="BA52" s="24">
        <v>0</v>
      </c>
      <c r="BB52" s="24">
        <v>0</v>
      </c>
      <c r="BC52" s="22">
        <v>0</v>
      </c>
      <c r="BD52" s="24">
        <v>0</v>
      </c>
      <c r="BE52" s="24">
        <v>0</v>
      </c>
      <c r="BF52" s="24">
        <v>0</v>
      </c>
      <c r="BG52" s="22">
        <v>0</v>
      </c>
      <c r="BH52" s="24">
        <v>15</v>
      </c>
      <c r="BI52" s="24">
        <v>0</v>
      </c>
      <c r="BJ52" s="24">
        <v>4</v>
      </c>
      <c r="BK52" s="24">
        <v>129</v>
      </c>
      <c r="BL52" s="24">
        <v>0</v>
      </c>
      <c r="BM52" s="24">
        <v>0</v>
      </c>
      <c r="BN52" s="24">
        <v>0</v>
      </c>
      <c r="BO52" s="24">
        <v>0</v>
      </c>
      <c r="BP52" s="24">
        <v>0</v>
      </c>
      <c r="BQ52" s="24">
        <v>0</v>
      </c>
      <c r="BR52" s="24">
        <v>2</v>
      </c>
      <c r="BS52" s="24">
        <v>0</v>
      </c>
      <c r="BT52" s="24">
        <v>0</v>
      </c>
      <c r="BU52" s="24">
        <v>0</v>
      </c>
      <c r="BV52" s="24">
        <v>0</v>
      </c>
      <c r="BW52" s="24">
        <v>0</v>
      </c>
      <c r="BX52" s="24">
        <v>0</v>
      </c>
      <c r="BY52" s="24">
        <v>0</v>
      </c>
      <c r="BZ52" s="24">
        <v>0</v>
      </c>
      <c r="CA52" s="22">
        <v>0</v>
      </c>
      <c r="CB52" s="22">
        <v>0</v>
      </c>
      <c r="CC52" s="22">
        <v>0</v>
      </c>
      <c r="CD52" s="24">
        <v>0</v>
      </c>
      <c r="CE52" s="22">
        <v>0</v>
      </c>
      <c r="CF52" s="24">
        <v>1</v>
      </c>
      <c r="CG52" s="24">
        <v>1</v>
      </c>
      <c r="CH52" s="24">
        <v>0</v>
      </c>
      <c r="CI52" s="24">
        <v>0</v>
      </c>
      <c r="CJ52" s="22">
        <v>0</v>
      </c>
      <c r="CK52" s="24">
        <v>0</v>
      </c>
      <c r="CL52" s="24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  <c r="CR52" s="22">
        <v>0</v>
      </c>
      <c r="CS52" s="22">
        <v>0</v>
      </c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</row>
    <row r="53" spans="1:122" s="1" customFormat="1" ht="15.6" x14ac:dyDescent="0.3">
      <c r="A53" s="1" t="s">
        <v>121</v>
      </c>
      <c r="B53" s="6">
        <v>2012</v>
      </c>
      <c r="C53" s="6">
        <v>39</v>
      </c>
      <c r="D53" s="23">
        <v>41055</v>
      </c>
      <c r="E53" s="8">
        <v>17</v>
      </c>
      <c r="F53" s="10">
        <v>20.607666666666667</v>
      </c>
      <c r="G53" s="10">
        <v>-0.26554166666666745</v>
      </c>
      <c r="H53" s="10">
        <v>-0.19545833333333107</v>
      </c>
      <c r="I53" s="10">
        <v>0.83687499999999915</v>
      </c>
      <c r="J53" s="10">
        <v>10.317191158368848</v>
      </c>
      <c r="K53" s="10">
        <v>-3.1041433431102661E-2</v>
      </c>
      <c r="L53" s="10">
        <v>-0.99905927748243428</v>
      </c>
      <c r="M53" s="10">
        <v>-1.513371466501475</v>
      </c>
      <c r="N53" s="9" t="s">
        <v>66</v>
      </c>
      <c r="O53" s="9" t="s">
        <v>67</v>
      </c>
      <c r="P53" s="9">
        <v>5</v>
      </c>
      <c r="Q53" s="11">
        <v>1.0833068965517241</v>
      </c>
      <c r="R53" s="9">
        <v>0.28000000000000003</v>
      </c>
      <c r="S53" s="12">
        <v>0.27635564856411376</v>
      </c>
      <c r="T53" s="12">
        <v>0.96105543831077089</v>
      </c>
      <c r="U53" s="21">
        <v>53</v>
      </c>
      <c r="V53" s="6">
        <v>1060</v>
      </c>
      <c r="W53" s="9">
        <v>1219</v>
      </c>
      <c r="X53" s="6">
        <v>45</v>
      </c>
      <c r="Y53" s="14">
        <v>900</v>
      </c>
      <c r="Z53" s="6">
        <v>5</v>
      </c>
      <c r="AA53" s="1" t="s">
        <v>121</v>
      </c>
      <c r="AB53" s="24">
        <v>0</v>
      </c>
      <c r="AC53" s="24">
        <v>0</v>
      </c>
      <c r="AD53" s="24">
        <v>0</v>
      </c>
      <c r="AE53" s="22">
        <v>0</v>
      </c>
      <c r="AF53" s="24">
        <v>0</v>
      </c>
      <c r="AG53" s="24">
        <v>0</v>
      </c>
      <c r="AH53" s="22">
        <v>0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24">
        <v>0</v>
      </c>
      <c r="AR53" s="24">
        <v>0</v>
      </c>
      <c r="AS53" s="24">
        <v>0</v>
      </c>
      <c r="AT53" s="24">
        <v>0</v>
      </c>
      <c r="AU53" s="24">
        <v>0</v>
      </c>
      <c r="AV53" s="24">
        <v>0</v>
      </c>
      <c r="AW53" s="24">
        <v>0</v>
      </c>
      <c r="AX53" s="22">
        <v>0</v>
      </c>
      <c r="AY53" s="24">
        <v>0</v>
      </c>
      <c r="AZ53" s="22">
        <v>0</v>
      </c>
      <c r="BA53" s="24">
        <v>0</v>
      </c>
      <c r="BB53" s="24">
        <v>0</v>
      </c>
      <c r="BC53" s="22">
        <v>0</v>
      </c>
      <c r="BD53" s="24">
        <v>0</v>
      </c>
      <c r="BE53" s="24">
        <v>0</v>
      </c>
      <c r="BF53" s="24">
        <v>0</v>
      </c>
      <c r="BG53" s="22">
        <v>0</v>
      </c>
      <c r="BH53" s="24">
        <v>3</v>
      </c>
      <c r="BI53" s="24">
        <v>0</v>
      </c>
      <c r="BJ53" s="24">
        <v>3</v>
      </c>
      <c r="BK53" s="24">
        <v>37</v>
      </c>
      <c r="BL53" s="24">
        <v>0</v>
      </c>
      <c r="BM53" s="24">
        <v>0</v>
      </c>
      <c r="BN53" s="24">
        <v>0</v>
      </c>
      <c r="BO53" s="24">
        <v>0</v>
      </c>
      <c r="BP53" s="24">
        <v>0</v>
      </c>
      <c r="BQ53" s="24">
        <v>0</v>
      </c>
      <c r="BR53" s="24">
        <v>0</v>
      </c>
      <c r="BS53" s="24">
        <v>0</v>
      </c>
      <c r="BT53" s="24">
        <v>0</v>
      </c>
      <c r="BU53" s="24">
        <v>0</v>
      </c>
      <c r="BV53" s="24">
        <v>0</v>
      </c>
      <c r="BW53" s="24">
        <v>0</v>
      </c>
      <c r="BX53" s="24">
        <v>0</v>
      </c>
      <c r="BY53" s="24">
        <v>0</v>
      </c>
      <c r="BZ53" s="24">
        <v>0</v>
      </c>
      <c r="CA53" s="22">
        <v>0</v>
      </c>
      <c r="CB53" s="22">
        <v>0</v>
      </c>
      <c r="CC53" s="22">
        <v>0</v>
      </c>
      <c r="CD53" s="24">
        <v>0</v>
      </c>
      <c r="CE53" s="22">
        <v>0</v>
      </c>
      <c r="CF53" s="24">
        <v>0</v>
      </c>
      <c r="CG53" s="24">
        <v>1</v>
      </c>
      <c r="CH53" s="24">
        <v>0</v>
      </c>
      <c r="CI53" s="24">
        <v>1</v>
      </c>
      <c r="CJ53" s="22">
        <v>0</v>
      </c>
      <c r="CK53" s="24">
        <v>0</v>
      </c>
      <c r="CL53" s="24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  <c r="CR53" s="22">
        <v>0</v>
      </c>
      <c r="CS53" s="22">
        <v>0</v>
      </c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</row>
    <row r="54" spans="1:122" s="1" customFormat="1" ht="15.6" x14ac:dyDescent="0.3">
      <c r="A54" s="1" t="s">
        <v>122</v>
      </c>
      <c r="B54" s="6">
        <v>2012</v>
      </c>
      <c r="C54" s="6">
        <v>40</v>
      </c>
      <c r="D54" s="23">
        <v>41056</v>
      </c>
      <c r="E54" s="8">
        <v>18</v>
      </c>
      <c r="F54" s="10">
        <v>20.273416666666659</v>
      </c>
      <c r="G54" s="10">
        <v>-0.33425000000000793</v>
      </c>
      <c r="H54" s="10">
        <v>-0.59979166666667538</v>
      </c>
      <c r="I54" s="10">
        <v>-0.529708333333339</v>
      </c>
      <c r="J54" s="10">
        <v>10.480220668934498</v>
      </c>
      <c r="K54" s="10">
        <v>0.16302951056565007</v>
      </c>
      <c r="L54" s="10">
        <v>0.13198807713454741</v>
      </c>
      <c r="M54" s="10">
        <v>-0.83602976691678421</v>
      </c>
      <c r="N54" s="9" t="s">
        <v>66</v>
      </c>
      <c r="O54" s="9" t="s">
        <v>67</v>
      </c>
      <c r="P54" s="9">
        <v>6</v>
      </c>
      <c r="Q54" s="11">
        <v>1.299968275862069</v>
      </c>
      <c r="R54" s="9">
        <v>0.38</v>
      </c>
      <c r="S54" s="12">
        <v>0.37092046941298268</v>
      </c>
      <c r="T54" s="12">
        <v>0.92866463557651024</v>
      </c>
      <c r="U54" s="21">
        <v>206</v>
      </c>
      <c r="V54" s="6">
        <v>4120</v>
      </c>
      <c r="W54" s="9">
        <v>594</v>
      </c>
      <c r="X54" s="6">
        <v>62</v>
      </c>
      <c r="Y54" s="14">
        <v>1240</v>
      </c>
      <c r="Z54" s="6">
        <v>5</v>
      </c>
      <c r="AA54" s="1" t="s">
        <v>122</v>
      </c>
      <c r="AB54" s="24">
        <v>0</v>
      </c>
      <c r="AC54" s="24">
        <v>0</v>
      </c>
      <c r="AD54" s="24">
        <v>0</v>
      </c>
      <c r="AE54" s="22">
        <v>0</v>
      </c>
      <c r="AF54" s="24">
        <v>0</v>
      </c>
      <c r="AG54" s="24">
        <v>0</v>
      </c>
      <c r="AH54" s="22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0</v>
      </c>
      <c r="AX54" s="22">
        <v>0</v>
      </c>
      <c r="AY54" s="24">
        <v>0</v>
      </c>
      <c r="AZ54" s="22">
        <v>0</v>
      </c>
      <c r="BA54" s="24">
        <v>0</v>
      </c>
      <c r="BB54" s="24">
        <v>1</v>
      </c>
      <c r="BC54" s="22">
        <v>0</v>
      </c>
      <c r="BD54" s="24">
        <v>0</v>
      </c>
      <c r="BE54" s="24">
        <v>0</v>
      </c>
      <c r="BF54" s="24">
        <v>0</v>
      </c>
      <c r="BG54" s="22">
        <v>0</v>
      </c>
      <c r="BH54" s="24">
        <v>9</v>
      </c>
      <c r="BI54" s="24">
        <v>0</v>
      </c>
      <c r="BJ54" s="24">
        <v>2</v>
      </c>
      <c r="BK54" s="24">
        <v>45</v>
      </c>
      <c r="BL54" s="24">
        <v>0</v>
      </c>
      <c r="BM54" s="24">
        <v>0</v>
      </c>
      <c r="BN54" s="24">
        <v>0</v>
      </c>
      <c r="BO54" s="24">
        <v>0</v>
      </c>
      <c r="BP54" s="24">
        <v>0</v>
      </c>
      <c r="BQ54" s="24">
        <v>0</v>
      </c>
      <c r="BR54" s="24">
        <v>0</v>
      </c>
      <c r="BS54" s="24">
        <v>0</v>
      </c>
      <c r="BT54" s="24">
        <v>0</v>
      </c>
      <c r="BU54" s="24">
        <v>0</v>
      </c>
      <c r="BV54" s="24">
        <v>0</v>
      </c>
      <c r="BW54" s="24">
        <v>0</v>
      </c>
      <c r="BX54" s="24">
        <v>0</v>
      </c>
      <c r="BY54" s="24">
        <v>0</v>
      </c>
      <c r="BZ54" s="24">
        <v>0</v>
      </c>
      <c r="CA54" s="22">
        <v>0</v>
      </c>
      <c r="CB54" s="22">
        <v>0</v>
      </c>
      <c r="CC54" s="22">
        <v>0</v>
      </c>
      <c r="CD54" s="24">
        <v>0</v>
      </c>
      <c r="CE54" s="22">
        <v>0</v>
      </c>
      <c r="CF54" s="24">
        <v>5</v>
      </c>
      <c r="CG54" s="24">
        <v>0</v>
      </c>
      <c r="CH54" s="24">
        <v>0</v>
      </c>
      <c r="CI54" s="24">
        <v>0</v>
      </c>
      <c r="CJ54" s="22">
        <v>0</v>
      </c>
      <c r="CK54" s="24">
        <v>0</v>
      </c>
      <c r="CL54" s="24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  <c r="CR54" s="22">
        <v>0</v>
      </c>
      <c r="CS54" s="22">
        <v>0</v>
      </c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</row>
    <row r="55" spans="1:122" s="1" customFormat="1" ht="15.6" x14ac:dyDescent="0.3">
      <c r="A55" s="1" t="s">
        <v>123</v>
      </c>
      <c r="B55" s="6">
        <v>2012</v>
      </c>
      <c r="C55" s="6">
        <v>41</v>
      </c>
      <c r="D55" s="23">
        <v>41057</v>
      </c>
      <c r="E55" s="8">
        <v>19</v>
      </c>
      <c r="F55" s="10">
        <v>20.699625000000001</v>
      </c>
      <c r="G55" s="10">
        <v>0.42620833333334218</v>
      </c>
      <c r="H55" s="10">
        <v>9.1958333333334252E-2</v>
      </c>
      <c r="I55" s="10">
        <v>-0.1735833333333332</v>
      </c>
      <c r="J55" s="10">
        <v>11.857197939123092</v>
      </c>
      <c r="K55" s="10">
        <v>1.3769772701885934</v>
      </c>
      <c r="L55" s="10">
        <v>1.5400067807542435</v>
      </c>
      <c r="M55" s="10">
        <v>1.5089653473231408</v>
      </c>
      <c r="N55" s="9" t="s">
        <v>74</v>
      </c>
      <c r="O55" s="9" t="s">
        <v>75</v>
      </c>
      <c r="P55" s="9">
        <v>7</v>
      </c>
      <c r="Q55" s="11">
        <v>1.5166296551724139</v>
      </c>
      <c r="R55" s="9">
        <v>0.5</v>
      </c>
      <c r="S55" s="12">
        <v>0.47942553860420301</v>
      </c>
      <c r="T55" s="12">
        <v>0.87758256189037276</v>
      </c>
      <c r="U55" s="21">
        <v>22</v>
      </c>
      <c r="V55" s="6">
        <v>440</v>
      </c>
      <c r="W55" s="9">
        <v>105</v>
      </c>
      <c r="X55" s="6">
        <v>8</v>
      </c>
      <c r="Y55" s="14">
        <v>160</v>
      </c>
      <c r="Z55" s="6">
        <v>5</v>
      </c>
      <c r="AA55" s="1" t="s">
        <v>123</v>
      </c>
      <c r="AB55" s="24">
        <v>0</v>
      </c>
      <c r="AC55" s="24">
        <v>0</v>
      </c>
      <c r="AD55" s="24">
        <v>0</v>
      </c>
      <c r="AE55" s="22">
        <v>0</v>
      </c>
      <c r="AF55" s="24">
        <v>0</v>
      </c>
      <c r="AG55" s="24">
        <v>0</v>
      </c>
      <c r="AH55" s="22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1</v>
      </c>
      <c r="AW55" s="24">
        <v>0</v>
      </c>
      <c r="AX55" s="22">
        <v>0</v>
      </c>
      <c r="AY55" s="24">
        <v>0</v>
      </c>
      <c r="AZ55" s="22">
        <v>0</v>
      </c>
      <c r="BA55" s="24">
        <v>0</v>
      </c>
      <c r="BB55" s="24">
        <v>0</v>
      </c>
      <c r="BC55" s="22">
        <v>0</v>
      </c>
      <c r="BD55" s="24">
        <v>0</v>
      </c>
      <c r="BE55" s="24">
        <v>0</v>
      </c>
      <c r="BF55" s="24">
        <v>0</v>
      </c>
      <c r="BG55" s="22">
        <v>0</v>
      </c>
      <c r="BH55" s="24">
        <v>2</v>
      </c>
      <c r="BI55" s="24">
        <v>0</v>
      </c>
      <c r="BJ55" s="24">
        <v>2</v>
      </c>
      <c r="BK55" s="24">
        <v>2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V55" s="24">
        <v>0</v>
      </c>
      <c r="BW55" s="24">
        <v>0</v>
      </c>
      <c r="BX55" s="24">
        <v>0</v>
      </c>
      <c r="BY55" s="24">
        <v>0</v>
      </c>
      <c r="BZ55" s="24">
        <v>0</v>
      </c>
      <c r="CA55" s="22">
        <v>0</v>
      </c>
      <c r="CB55" s="22">
        <v>0</v>
      </c>
      <c r="CC55" s="22">
        <v>0</v>
      </c>
      <c r="CD55" s="24">
        <v>0</v>
      </c>
      <c r="CE55" s="22">
        <v>0</v>
      </c>
      <c r="CF55" s="24">
        <v>1</v>
      </c>
      <c r="CG55" s="24">
        <v>0</v>
      </c>
      <c r="CH55" s="24">
        <v>0</v>
      </c>
      <c r="CI55" s="24">
        <v>0</v>
      </c>
      <c r="CJ55" s="22">
        <v>0</v>
      </c>
      <c r="CK55" s="24">
        <v>0</v>
      </c>
      <c r="CL55" s="24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  <c r="CR55" s="22">
        <v>0</v>
      </c>
      <c r="CS55" s="22">
        <v>0</v>
      </c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</row>
    <row r="56" spans="1:122" s="1" customFormat="1" ht="15.6" x14ac:dyDescent="0.3">
      <c r="A56" s="1" t="s">
        <v>124</v>
      </c>
      <c r="B56" s="6">
        <v>2012</v>
      </c>
      <c r="C56" s="6">
        <v>42</v>
      </c>
      <c r="D56" s="23">
        <v>41058</v>
      </c>
      <c r="E56" s="8">
        <v>20</v>
      </c>
      <c r="F56" s="10">
        <v>20.587083333333329</v>
      </c>
      <c r="G56" s="10">
        <v>-0.11254166666667231</v>
      </c>
      <c r="H56" s="10">
        <v>0.31366666666666987</v>
      </c>
      <c r="I56" s="10">
        <v>-2.0583333333338061E-2</v>
      </c>
      <c r="J56" s="10">
        <v>13.283496249855382</v>
      </c>
      <c r="K56" s="10">
        <v>1.4262983107322906</v>
      </c>
      <c r="L56" s="10">
        <v>2.803275580920884</v>
      </c>
      <c r="M56" s="10">
        <v>2.9663050914865341</v>
      </c>
      <c r="N56" s="9" t="s">
        <v>77</v>
      </c>
      <c r="O56" s="9" t="s">
        <v>78</v>
      </c>
      <c r="P56" s="9">
        <v>8</v>
      </c>
      <c r="Q56" s="11">
        <v>1.7332910344827586</v>
      </c>
      <c r="R56" s="9">
        <v>0.59</v>
      </c>
      <c r="S56" s="12">
        <v>0.55636102291278378</v>
      </c>
      <c r="T56" s="12">
        <v>0.83094067910016356</v>
      </c>
      <c r="U56" s="21">
        <v>478</v>
      </c>
      <c r="V56" s="6">
        <v>9560</v>
      </c>
      <c r="W56" s="9">
        <v>43</v>
      </c>
      <c r="X56" s="6">
        <v>39</v>
      </c>
      <c r="Y56" s="14">
        <v>780</v>
      </c>
      <c r="Z56" s="6">
        <v>5</v>
      </c>
      <c r="AA56" s="1" t="s">
        <v>124</v>
      </c>
      <c r="AB56" s="24">
        <v>0</v>
      </c>
      <c r="AC56" s="24">
        <v>0</v>
      </c>
      <c r="AD56" s="24">
        <v>0</v>
      </c>
      <c r="AE56" s="22">
        <v>0</v>
      </c>
      <c r="AF56" s="24">
        <v>0</v>
      </c>
      <c r="AG56" s="24">
        <v>0</v>
      </c>
      <c r="AH56" s="22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26</v>
      </c>
      <c r="AW56" s="24">
        <v>0</v>
      </c>
      <c r="AX56" s="22">
        <v>0</v>
      </c>
      <c r="AY56" s="24">
        <v>0</v>
      </c>
      <c r="AZ56" s="22">
        <v>0</v>
      </c>
      <c r="BA56" s="24">
        <v>0</v>
      </c>
      <c r="BB56" s="24">
        <v>0</v>
      </c>
      <c r="BC56" s="22">
        <v>0</v>
      </c>
      <c r="BD56" s="24">
        <v>1</v>
      </c>
      <c r="BE56" s="24">
        <v>0</v>
      </c>
      <c r="BF56" s="24">
        <v>0</v>
      </c>
      <c r="BG56" s="22">
        <v>0</v>
      </c>
      <c r="BH56" s="24">
        <v>3</v>
      </c>
      <c r="BI56" s="24">
        <v>0</v>
      </c>
      <c r="BJ56" s="24">
        <v>2</v>
      </c>
      <c r="BK56" s="24">
        <v>7</v>
      </c>
      <c r="BL56" s="24">
        <v>0</v>
      </c>
      <c r="BM56" s="24">
        <v>0</v>
      </c>
      <c r="BN56" s="24">
        <v>0</v>
      </c>
      <c r="BO56" s="24">
        <v>0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V56" s="24">
        <v>0</v>
      </c>
      <c r="BW56" s="24">
        <v>0</v>
      </c>
      <c r="BX56" s="24">
        <v>0</v>
      </c>
      <c r="BY56" s="24">
        <v>0</v>
      </c>
      <c r="BZ56" s="24">
        <v>0</v>
      </c>
      <c r="CA56" s="22">
        <v>0</v>
      </c>
      <c r="CB56" s="22">
        <v>0</v>
      </c>
      <c r="CC56" s="22">
        <v>0</v>
      </c>
      <c r="CD56" s="24">
        <v>0</v>
      </c>
      <c r="CE56" s="22">
        <v>0</v>
      </c>
      <c r="CF56" s="24">
        <v>0</v>
      </c>
      <c r="CG56" s="24">
        <v>0</v>
      </c>
      <c r="CH56" s="24">
        <v>0</v>
      </c>
      <c r="CI56" s="24">
        <v>0</v>
      </c>
      <c r="CJ56" s="22">
        <v>0</v>
      </c>
      <c r="CK56" s="24">
        <v>0</v>
      </c>
      <c r="CL56" s="24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  <c r="CR56" s="22">
        <v>0</v>
      </c>
      <c r="CS56" s="22">
        <v>0</v>
      </c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</row>
    <row r="57" spans="1:122" s="1" customFormat="1" ht="15.6" x14ac:dyDescent="0.3">
      <c r="A57" s="1" t="s">
        <v>125</v>
      </c>
      <c r="B57" s="6">
        <v>2012</v>
      </c>
      <c r="C57" s="6">
        <v>43</v>
      </c>
      <c r="D57" s="23">
        <v>41059</v>
      </c>
      <c r="E57" s="8">
        <v>21</v>
      </c>
      <c r="F57" s="10">
        <v>19.729916666666664</v>
      </c>
      <c r="G57" s="10">
        <v>-0.85716666666666441</v>
      </c>
      <c r="H57" s="10">
        <v>-0.96970833333333672</v>
      </c>
      <c r="I57" s="10">
        <v>-0.54349999999999454</v>
      </c>
      <c r="J57" s="10">
        <v>12.858885616328228</v>
      </c>
      <c r="K57" s="10">
        <v>-0.42461063352715378</v>
      </c>
      <c r="L57" s="10">
        <v>1.0016876772051369</v>
      </c>
      <c r="M57" s="10">
        <v>2.3786649473937302</v>
      </c>
      <c r="N57" s="9" t="s">
        <v>77</v>
      </c>
      <c r="O57" s="9" t="s">
        <v>78</v>
      </c>
      <c r="P57" s="9">
        <v>9</v>
      </c>
      <c r="Q57" s="11">
        <v>1.9499524137931035</v>
      </c>
      <c r="R57" s="9">
        <v>0.7</v>
      </c>
      <c r="S57" s="12">
        <v>0.64421768723769102</v>
      </c>
      <c r="T57" s="12">
        <v>0.7648421872844885</v>
      </c>
      <c r="U57" s="21">
        <v>4876</v>
      </c>
      <c r="V57" s="6">
        <v>97520</v>
      </c>
      <c r="W57" s="9">
        <v>15</v>
      </c>
      <c r="X57" s="6">
        <v>66</v>
      </c>
      <c r="Y57" s="14">
        <v>1320</v>
      </c>
      <c r="Z57" s="6">
        <v>7</v>
      </c>
      <c r="AA57" s="1" t="s">
        <v>125</v>
      </c>
      <c r="AB57" s="24">
        <v>0</v>
      </c>
      <c r="AC57" s="24">
        <v>0</v>
      </c>
      <c r="AD57" s="24">
        <v>0</v>
      </c>
      <c r="AE57" s="22">
        <v>0</v>
      </c>
      <c r="AF57" s="24">
        <v>0</v>
      </c>
      <c r="AG57" s="24">
        <v>0</v>
      </c>
      <c r="AH57" s="22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24">
        <v>0</v>
      </c>
      <c r="AR57" s="24">
        <v>0</v>
      </c>
      <c r="AS57" s="24">
        <v>0</v>
      </c>
      <c r="AT57" s="24">
        <v>0</v>
      </c>
      <c r="AU57" s="24">
        <v>0</v>
      </c>
      <c r="AV57" s="24">
        <v>42</v>
      </c>
      <c r="AW57" s="24">
        <v>0</v>
      </c>
      <c r="AX57" s="22">
        <v>0</v>
      </c>
      <c r="AY57" s="24">
        <v>0</v>
      </c>
      <c r="AZ57" s="22">
        <v>0</v>
      </c>
      <c r="BA57" s="24">
        <v>1</v>
      </c>
      <c r="BB57" s="24">
        <v>0</v>
      </c>
      <c r="BC57" s="22">
        <v>0</v>
      </c>
      <c r="BD57" s="24">
        <v>1</v>
      </c>
      <c r="BE57" s="24">
        <v>0</v>
      </c>
      <c r="BF57" s="24">
        <v>0</v>
      </c>
      <c r="BG57" s="22">
        <v>0</v>
      </c>
      <c r="BH57" s="24">
        <v>3</v>
      </c>
      <c r="BI57" s="24">
        <v>0</v>
      </c>
      <c r="BJ57" s="24">
        <v>1</v>
      </c>
      <c r="BK57" s="24">
        <v>17</v>
      </c>
      <c r="BL57" s="24">
        <v>0</v>
      </c>
      <c r="BM57" s="24">
        <v>0</v>
      </c>
      <c r="BN57" s="24">
        <v>0</v>
      </c>
      <c r="BO57" s="24">
        <v>0</v>
      </c>
      <c r="BP57" s="24">
        <v>0</v>
      </c>
      <c r="BQ57" s="24">
        <v>0</v>
      </c>
      <c r="BR57" s="24">
        <v>1</v>
      </c>
      <c r="BS57" s="24">
        <v>0</v>
      </c>
      <c r="BT57" s="24">
        <v>0</v>
      </c>
      <c r="BU57" s="24">
        <v>0</v>
      </c>
      <c r="BV57" s="24">
        <v>0</v>
      </c>
      <c r="BW57" s="24">
        <v>0</v>
      </c>
      <c r="BX57" s="24">
        <v>0</v>
      </c>
      <c r="BY57" s="24">
        <v>0</v>
      </c>
      <c r="BZ57" s="24">
        <v>0</v>
      </c>
      <c r="CA57" s="22">
        <v>0</v>
      </c>
      <c r="CB57" s="22">
        <v>0</v>
      </c>
      <c r="CC57" s="22">
        <v>0</v>
      </c>
      <c r="CD57" s="24">
        <v>0</v>
      </c>
      <c r="CE57" s="22">
        <v>0</v>
      </c>
      <c r="CF57" s="24">
        <v>0</v>
      </c>
      <c r="CG57" s="24">
        <v>0</v>
      </c>
      <c r="CH57" s="24">
        <v>0</v>
      </c>
      <c r="CI57" s="24">
        <v>0</v>
      </c>
      <c r="CJ57" s="22">
        <v>0</v>
      </c>
      <c r="CK57" s="24">
        <v>0</v>
      </c>
      <c r="CL57" s="24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  <c r="CR57" s="22">
        <v>0</v>
      </c>
      <c r="CS57" s="22">
        <v>0</v>
      </c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</row>
    <row r="58" spans="1:122" s="1" customFormat="1" ht="15.6" x14ac:dyDescent="0.3">
      <c r="A58" s="1" t="s">
        <v>126</v>
      </c>
      <c r="B58" s="6">
        <v>2012</v>
      </c>
      <c r="C58" s="6">
        <v>44</v>
      </c>
      <c r="D58" s="23">
        <v>41060</v>
      </c>
      <c r="E58" s="8">
        <v>22</v>
      </c>
      <c r="F58" s="10">
        <v>18.992541666666664</v>
      </c>
      <c r="G58" s="10">
        <v>-0.73737500000000011</v>
      </c>
      <c r="H58" s="10">
        <v>-1.5945416666666645</v>
      </c>
      <c r="I58" s="10">
        <v>-1.7070833333333368</v>
      </c>
      <c r="J58" s="10">
        <v>11.89832623914449</v>
      </c>
      <c r="K58" s="10">
        <v>-0.96055937718373841</v>
      </c>
      <c r="L58" s="10">
        <v>-1.3851700107108922</v>
      </c>
      <c r="M58" s="10">
        <v>4.1128300021398445E-2</v>
      </c>
      <c r="N58" s="9" t="s">
        <v>77</v>
      </c>
      <c r="O58" s="9" t="s">
        <v>78</v>
      </c>
      <c r="P58" s="9">
        <v>10</v>
      </c>
      <c r="Q58" s="11">
        <v>2.1666137931034481</v>
      </c>
      <c r="R58" s="9">
        <v>0.8</v>
      </c>
      <c r="S58" s="12">
        <v>0.71735609089952279</v>
      </c>
      <c r="T58" s="12">
        <v>0.69670670934716539</v>
      </c>
      <c r="U58" s="21">
        <v>6095</v>
      </c>
      <c r="V58" s="6">
        <v>121900</v>
      </c>
      <c r="W58" s="9">
        <v>8</v>
      </c>
      <c r="X58" s="6">
        <v>40</v>
      </c>
      <c r="Y58" s="14">
        <v>800</v>
      </c>
      <c r="Z58" s="6">
        <v>4</v>
      </c>
      <c r="AA58" s="1" t="s">
        <v>126</v>
      </c>
      <c r="AB58" s="21">
        <v>0</v>
      </c>
      <c r="AC58" s="21">
        <v>0</v>
      </c>
      <c r="AD58" s="21">
        <v>0</v>
      </c>
      <c r="AE58" s="22">
        <v>0</v>
      </c>
      <c r="AF58" s="21">
        <v>0</v>
      </c>
      <c r="AG58" s="21">
        <v>0</v>
      </c>
      <c r="AH58" s="22">
        <v>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27</v>
      </c>
      <c r="AW58" s="21">
        <v>0</v>
      </c>
      <c r="AX58" s="22">
        <v>0</v>
      </c>
      <c r="AY58" s="21">
        <v>0</v>
      </c>
      <c r="AZ58" s="22">
        <v>0</v>
      </c>
      <c r="BA58" s="21">
        <v>0</v>
      </c>
      <c r="BB58" s="21">
        <v>0</v>
      </c>
      <c r="BC58" s="22">
        <v>0</v>
      </c>
      <c r="BD58" s="21">
        <v>0</v>
      </c>
      <c r="BE58" s="21">
        <v>0</v>
      </c>
      <c r="BF58" s="21">
        <v>0</v>
      </c>
      <c r="BG58" s="22">
        <v>0</v>
      </c>
      <c r="BH58" s="21">
        <v>3</v>
      </c>
      <c r="BI58" s="21">
        <v>0</v>
      </c>
      <c r="BJ58" s="21">
        <v>2</v>
      </c>
      <c r="BK58" s="21">
        <v>8</v>
      </c>
      <c r="BL58" s="21">
        <v>0</v>
      </c>
      <c r="BM58" s="21">
        <v>0</v>
      </c>
      <c r="BN58" s="21">
        <v>0</v>
      </c>
      <c r="BO58" s="21">
        <v>0</v>
      </c>
      <c r="BP58" s="21">
        <v>0</v>
      </c>
      <c r="BQ58" s="21">
        <v>0</v>
      </c>
      <c r="BR58" s="21">
        <v>0</v>
      </c>
      <c r="BS58" s="21">
        <v>0</v>
      </c>
      <c r="BT58" s="21">
        <v>0</v>
      </c>
      <c r="BU58" s="21">
        <v>0</v>
      </c>
      <c r="BV58" s="21">
        <v>0</v>
      </c>
      <c r="BW58" s="21">
        <v>0</v>
      </c>
      <c r="BX58" s="21">
        <v>0</v>
      </c>
      <c r="BY58" s="21">
        <v>0</v>
      </c>
      <c r="BZ58" s="21">
        <v>0</v>
      </c>
      <c r="CA58" s="22">
        <v>0</v>
      </c>
      <c r="CB58" s="22">
        <v>0</v>
      </c>
      <c r="CC58" s="22">
        <v>0</v>
      </c>
      <c r="CD58" s="21">
        <v>0</v>
      </c>
      <c r="CE58" s="22">
        <v>0</v>
      </c>
      <c r="CF58" s="21">
        <v>0</v>
      </c>
      <c r="CG58" s="21">
        <v>0</v>
      </c>
      <c r="CH58" s="21">
        <v>0</v>
      </c>
      <c r="CI58" s="21">
        <v>0</v>
      </c>
      <c r="CJ58" s="22">
        <v>0</v>
      </c>
      <c r="CK58" s="21">
        <v>0</v>
      </c>
      <c r="CL58" s="21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  <c r="CR58" s="22">
        <v>0</v>
      </c>
      <c r="CS58" s="22">
        <v>0</v>
      </c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</row>
    <row r="59" spans="1:122" s="1" customFormat="1" ht="15.6" x14ac:dyDescent="0.3">
      <c r="A59" s="1" t="s">
        <v>127</v>
      </c>
      <c r="B59" s="6">
        <v>2012</v>
      </c>
      <c r="C59" s="6">
        <v>45</v>
      </c>
      <c r="D59" s="23">
        <v>41061</v>
      </c>
      <c r="E59" s="8">
        <v>23</v>
      </c>
      <c r="F59" s="10">
        <v>17.708166666666671</v>
      </c>
      <c r="G59" s="10">
        <v>-1.2843749999999936</v>
      </c>
      <c r="H59" s="10">
        <v>-2.0217499999999937</v>
      </c>
      <c r="I59" s="10">
        <v>-2.8789166666666581</v>
      </c>
      <c r="J59" s="10">
        <v>11.948048284542324</v>
      </c>
      <c r="K59" s="10">
        <v>4.972204539783398E-2</v>
      </c>
      <c r="L59" s="10">
        <v>-0.91083733178590442</v>
      </c>
      <c r="M59" s="10">
        <v>-1.3354479653130582</v>
      </c>
      <c r="N59" s="9" t="s">
        <v>77</v>
      </c>
      <c r="O59" s="9" t="s">
        <v>78</v>
      </c>
      <c r="P59" s="9">
        <v>11</v>
      </c>
      <c r="Q59" s="11">
        <v>2.3832751724137928</v>
      </c>
      <c r="R59" s="9">
        <v>0.89</v>
      </c>
      <c r="S59" s="12">
        <v>0.77707174752682384</v>
      </c>
      <c r="T59" s="12">
        <v>0.62941202657369688</v>
      </c>
      <c r="U59" s="21">
        <v>1131</v>
      </c>
      <c r="V59" s="6">
        <v>22620</v>
      </c>
      <c r="W59" s="9">
        <v>17</v>
      </c>
      <c r="X59" s="6">
        <v>145</v>
      </c>
      <c r="Y59" s="14">
        <v>2900</v>
      </c>
      <c r="Z59" s="6">
        <v>9</v>
      </c>
      <c r="AA59" s="1" t="s">
        <v>127</v>
      </c>
      <c r="AB59" s="21">
        <v>0</v>
      </c>
      <c r="AC59" s="21">
        <v>0</v>
      </c>
      <c r="AD59" s="21">
        <v>0</v>
      </c>
      <c r="AE59" s="22">
        <v>0</v>
      </c>
      <c r="AF59" s="21">
        <v>1</v>
      </c>
      <c r="AG59" s="21">
        <v>0</v>
      </c>
      <c r="AH59" s="22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70</v>
      </c>
      <c r="AW59" s="21">
        <v>0</v>
      </c>
      <c r="AX59" s="22">
        <v>0</v>
      </c>
      <c r="AY59" s="21">
        <v>2</v>
      </c>
      <c r="AZ59" s="22">
        <v>0</v>
      </c>
      <c r="BA59" s="21">
        <v>0</v>
      </c>
      <c r="BB59" s="21">
        <v>0</v>
      </c>
      <c r="BC59" s="22">
        <v>0</v>
      </c>
      <c r="BD59" s="21">
        <v>1</v>
      </c>
      <c r="BE59" s="21">
        <v>0</v>
      </c>
      <c r="BF59" s="21">
        <v>0</v>
      </c>
      <c r="BG59" s="22">
        <v>0</v>
      </c>
      <c r="BH59" s="21">
        <v>14</v>
      </c>
      <c r="BI59" s="21">
        <v>0</v>
      </c>
      <c r="BJ59" s="21">
        <v>5</v>
      </c>
      <c r="BK59" s="21">
        <v>41</v>
      </c>
      <c r="BL59" s="21">
        <v>0</v>
      </c>
      <c r="BM59" s="21">
        <v>0</v>
      </c>
      <c r="BN59" s="21">
        <v>0</v>
      </c>
      <c r="BO59" s="21">
        <v>0</v>
      </c>
      <c r="BP59" s="21">
        <v>0</v>
      </c>
      <c r="BQ59" s="21">
        <v>0</v>
      </c>
      <c r="BR59" s="21">
        <v>0</v>
      </c>
      <c r="BS59" s="21">
        <v>0</v>
      </c>
      <c r="BT59" s="21">
        <v>0</v>
      </c>
      <c r="BU59" s="21">
        <v>0</v>
      </c>
      <c r="BV59" s="21">
        <v>0</v>
      </c>
      <c r="BW59" s="21">
        <v>0</v>
      </c>
      <c r="BX59" s="21">
        <v>0</v>
      </c>
      <c r="BY59" s="21">
        <v>0</v>
      </c>
      <c r="BZ59" s="21">
        <v>0</v>
      </c>
      <c r="CA59" s="22">
        <v>0</v>
      </c>
      <c r="CB59" s="22">
        <v>0</v>
      </c>
      <c r="CC59" s="22">
        <v>0</v>
      </c>
      <c r="CD59" s="21">
        <v>2</v>
      </c>
      <c r="CE59" s="22">
        <v>0</v>
      </c>
      <c r="CF59" s="21">
        <v>9</v>
      </c>
      <c r="CG59" s="21">
        <v>0</v>
      </c>
      <c r="CH59" s="21">
        <v>0</v>
      </c>
      <c r="CI59" s="21">
        <v>0</v>
      </c>
      <c r="CJ59" s="22">
        <v>0</v>
      </c>
      <c r="CK59" s="21">
        <v>0</v>
      </c>
      <c r="CL59" s="21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  <c r="CR59" s="22">
        <v>0</v>
      </c>
      <c r="CS59" s="22">
        <v>0</v>
      </c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</row>
    <row r="60" spans="1:122" s="1" customFormat="1" ht="15.6" x14ac:dyDescent="0.3">
      <c r="A60" s="1" t="s">
        <v>128</v>
      </c>
      <c r="B60" s="6">
        <v>2012</v>
      </c>
      <c r="C60" s="6">
        <v>46</v>
      </c>
      <c r="D60" s="23">
        <v>41067</v>
      </c>
      <c r="E60" s="8">
        <v>24</v>
      </c>
      <c r="F60" s="10">
        <v>17.799583333333334</v>
      </c>
      <c r="G60" s="10">
        <v>1.2534583333333345</v>
      </c>
      <c r="H60" s="10">
        <v>2.0522916666666671</v>
      </c>
      <c r="I60" s="10">
        <v>2.9879999999999978</v>
      </c>
      <c r="J60" s="10">
        <v>15.534596621637268</v>
      </c>
      <c r="K60" s="10">
        <v>-4.5069800970984968</v>
      </c>
      <c r="L60" s="10">
        <v>-7.9863246296690367</v>
      </c>
      <c r="M60" s="10">
        <v>-8.2420567556668072</v>
      </c>
      <c r="N60" s="9" t="s">
        <v>44</v>
      </c>
      <c r="O60" s="9" t="s">
        <v>45</v>
      </c>
      <c r="P60" s="9">
        <v>12</v>
      </c>
      <c r="Q60" s="11">
        <v>2.599936551724138</v>
      </c>
      <c r="R60" s="9">
        <v>0.86</v>
      </c>
      <c r="S60" s="12">
        <v>0.75784256289527696</v>
      </c>
      <c r="T60" s="12">
        <v>0.6524374681640519</v>
      </c>
      <c r="U60" s="21">
        <v>129</v>
      </c>
      <c r="V60" s="6">
        <v>2580</v>
      </c>
      <c r="W60" s="9">
        <v>3</v>
      </c>
      <c r="X60" s="6">
        <v>177</v>
      </c>
      <c r="Y60" s="14">
        <v>3540</v>
      </c>
      <c r="Z60" s="6">
        <v>9</v>
      </c>
      <c r="AA60" s="1" t="s">
        <v>128</v>
      </c>
      <c r="AB60" s="21">
        <v>0</v>
      </c>
      <c r="AC60" s="21">
        <v>0</v>
      </c>
      <c r="AD60" s="21">
        <v>0</v>
      </c>
      <c r="AE60" s="22">
        <v>0</v>
      </c>
      <c r="AF60" s="21">
        <v>0</v>
      </c>
      <c r="AG60" s="21">
        <v>0</v>
      </c>
      <c r="AH60" s="22">
        <v>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52</v>
      </c>
      <c r="AW60" s="21">
        <v>0</v>
      </c>
      <c r="AX60" s="22">
        <v>0</v>
      </c>
      <c r="AY60" s="21">
        <v>0</v>
      </c>
      <c r="AZ60" s="22">
        <v>0</v>
      </c>
      <c r="BA60" s="21">
        <v>1</v>
      </c>
      <c r="BB60" s="21">
        <v>1</v>
      </c>
      <c r="BC60" s="22">
        <v>0</v>
      </c>
      <c r="BD60" s="21">
        <v>1</v>
      </c>
      <c r="BE60" s="21">
        <v>0</v>
      </c>
      <c r="BF60" s="21">
        <v>0</v>
      </c>
      <c r="BG60" s="22">
        <v>0</v>
      </c>
      <c r="BH60" s="21">
        <v>32</v>
      </c>
      <c r="BI60" s="21">
        <v>0</v>
      </c>
      <c r="BJ60" s="21">
        <v>5</v>
      </c>
      <c r="BK60" s="21">
        <v>79</v>
      </c>
      <c r="BL60" s="21">
        <v>0</v>
      </c>
      <c r="BM60" s="21">
        <v>0</v>
      </c>
      <c r="BN60" s="21">
        <v>0</v>
      </c>
      <c r="BO60" s="21">
        <v>0</v>
      </c>
      <c r="BP60" s="21">
        <v>0</v>
      </c>
      <c r="BQ60" s="21">
        <v>0</v>
      </c>
      <c r="BR60" s="21">
        <v>1</v>
      </c>
      <c r="BS60" s="21">
        <v>0</v>
      </c>
      <c r="BT60" s="21">
        <v>0</v>
      </c>
      <c r="BU60" s="21">
        <v>0</v>
      </c>
      <c r="BV60" s="21">
        <v>0</v>
      </c>
      <c r="BW60" s="21">
        <v>0</v>
      </c>
      <c r="BX60" s="21">
        <v>0</v>
      </c>
      <c r="BY60" s="21">
        <v>0</v>
      </c>
      <c r="BZ60" s="21">
        <v>0</v>
      </c>
      <c r="CA60" s="22">
        <v>0</v>
      </c>
      <c r="CB60" s="22">
        <v>0</v>
      </c>
      <c r="CC60" s="22">
        <v>0</v>
      </c>
      <c r="CD60" s="21">
        <v>0</v>
      </c>
      <c r="CE60" s="22">
        <v>0</v>
      </c>
      <c r="CF60" s="21">
        <v>5</v>
      </c>
      <c r="CG60" s="21">
        <v>0</v>
      </c>
      <c r="CH60" s="21">
        <v>0</v>
      </c>
      <c r="CI60" s="21">
        <v>0</v>
      </c>
      <c r="CJ60" s="22">
        <v>0</v>
      </c>
      <c r="CK60" s="21">
        <v>0</v>
      </c>
      <c r="CL60" s="21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  <c r="CR60" s="22">
        <v>0</v>
      </c>
      <c r="CS60" s="22">
        <v>0</v>
      </c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</row>
    <row r="61" spans="1:122" s="1" customFormat="1" ht="15.6" x14ac:dyDescent="0.3">
      <c r="A61" s="1" t="s">
        <v>129</v>
      </c>
      <c r="B61" s="6">
        <v>2012</v>
      </c>
      <c r="C61" s="6">
        <v>47</v>
      </c>
      <c r="D61" s="23">
        <v>41068</v>
      </c>
      <c r="E61" s="8">
        <v>25</v>
      </c>
      <c r="F61" s="10">
        <v>19.155291666666667</v>
      </c>
      <c r="G61" s="10">
        <v>1.3557083333333324</v>
      </c>
      <c r="H61" s="10">
        <v>2.6091666666666669</v>
      </c>
      <c r="I61" s="10">
        <v>3.4079999999999995</v>
      </c>
      <c r="J61" s="10">
        <v>11.640015909910048</v>
      </c>
      <c r="K61" s="10">
        <v>-3.8945807117272206</v>
      </c>
      <c r="L61" s="10">
        <v>-8.4015608088257174</v>
      </c>
      <c r="M61" s="10">
        <v>-11.880905341396257</v>
      </c>
      <c r="N61" s="9" t="s">
        <v>44</v>
      </c>
      <c r="O61" s="9" t="s">
        <v>45</v>
      </c>
      <c r="P61" s="9">
        <v>13</v>
      </c>
      <c r="Q61" s="11">
        <v>2.8165979310344826</v>
      </c>
      <c r="R61" s="9">
        <v>0.78</v>
      </c>
      <c r="S61" s="12">
        <v>0.70327941920041015</v>
      </c>
      <c r="T61" s="12">
        <v>0.7109135380122773</v>
      </c>
      <c r="U61" s="21">
        <v>132</v>
      </c>
      <c r="V61" s="6">
        <v>2640</v>
      </c>
      <c r="W61" s="9">
        <v>1</v>
      </c>
      <c r="X61" s="6">
        <v>63</v>
      </c>
      <c r="Y61" s="14">
        <v>1260</v>
      </c>
      <c r="Z61" s="6">
        <v>7</v>
      </c>
      <c r="AA61" s="1" t="s">
        <v>129</v>
      </c>
      <c r="AB61" s="24">
        <v>0</v>
      </c>
      <c r="AC61" s="24">
        <v>0</v>
      </c>
      <c r="AD61" s="24">
        <v>0</v>
      </c>
      <c r="AE61" s="22">
        <v>0</v>
      </c>
      <c r="AF61" s="24">
        <v>0</v>
      </c>
      <c r="AG61" s="24">
        <v>0</v>
      </c>
      <c r="AH61" s="22">
        <v>0</v>
      </c>
      <c r="AI61" s="24">
        <v>0</v>
      </c>
      <c r="AJ61" s="24">
        <v>0</v>
      </c>
      <c r="AK61" s="24">
        <v>0</v>
      </c>
      <c r="AL61" s="24">
        <v>0</v>
      </c>
      <c r="AM61" s="24">
        <v>0</v>
      </c>
      <c r="AN61" s="24">
        <v>0</v>
      </c>
      <c r="AO61" s="24">
        <v>0</v>
      </c>
      <c r="AP61" s="24">
        <v>0</v>
      </c>
      <c r="AQ61" s="24">
        <v>0</v>
      </c>
      <c r="AR61" s="24">
        <v>0</v>
      </c>
      <c r="AS61" s="24">
        <v>0</v>
      </c>
      <c r="AT61" s="24">
        <v>0</v>
      </c>
      <c r="AU61" s="24">
        <v>0</v>
      </c>
      <c r="AV61" s="24">
        <v>23</v>
      </c>
      <c r="AW61" s="24">
        <v>0</v>
      </c>
      <c r="AX61" s="22">
        <v>0</v>
      </c>
      <c r="AY61" s="24">
        <v>0</v>
      </c>
      <c r="AZ61" s="22">
        <v>0</v>
      </c>
      <c r="BA61" s="24">
        <v>0</v>
      </c>
      <c r="BB61" s="24">
        <v>0</v>
      </c>
      <c r="BC61" s="22">
        <v>0</v>
      </c>
      <c r="BD61" s="24">
        <v>0</v>
      </c>
      <c r="BE61" s="24">
        <v>0</v>
      </c>
      <c r="BF61" s="24">
        <v>0</v>
      </c>
      <c r="BG61" s="22">
        <v>0</v>
      </c>
      <c r="BH61" s="24">
        <v>7</v>
      </c>
      <c r="BI61" s="24">
        <v>0</v>
      </c>
      <c r="BJ61" s="24">
        <v>4</v>
      </c>
      <c r="BK61" s="24">
        <v>24</v>
      </c>
      <c r="BL61" s="24">
        <v>0</v>
      </c>
      <c r="BM61" s="24">
        <v>0</v>
      </c>
      <c r="BN61" s="24">
        <v>0</v>
      </c>
      <c r="BO61" s="24">
        <v>0</v>
      </c>
      <c r="BP61" s="24">
        <v>0</v>
      </c>
      <c r="BQ61" s="24">
        <v>0</v>
      </c>
      <c r="BR61" s="24">
        <v>1</v>
      </c>
      <c r="BS61" s="24">
        <v>1</v>
      </c>
      <c r="BT61" s="24">
        <v>0</v>
      </c>
      <c r="BU61" s="24">
        <v>0</v>
      </c>
      <c r="BV61" s="24">
        <v>0</v>
      </c>
      <c r="BW61" s="24">
        <v>0</v>
      </c>
      <c r="BX61" s="24">
        <v>0</v>
      </c>
      <c r="BY61" s="24">
        <v>0</v>
      </c>
      <c r="BZ61" s="24">
        <v>0</v>
      </c>
      <c r="CA61" s="22">
        <v>0</v>
      </c>
      <c r="CB61" s="22">
        <v>0</v>
      </c>
      <c r="CC61" s="22">
        <v>0</v>
      </c>
      <c r="CD61" s="24">
        <v>0</v>
      </c>
      <c r="CE61" s="22">
        <v>0</v>
      </c>
      <c r="CF61" s="24">
        <v>3</v>
      </c>
      <c r="CG61" s="24">
        <v>0</v>
      </c>
      <c r="CH61" s="24">
        <v>0</v>
      </c>
      <c r="CI61" s="24">
        <v>0</v>
      </c>
      <c r="CJ61" s="22">
        <v>0</v>
      </c>
      <c r="CK61" s="24">
        <v>0</v>
      </c>
      <c r="CL61" s="24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  <c r="CR61" s="22">
        <v>0</v>
      </c>
      <c r="CS61" s="22">
        <v>0</v>
      </c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</row>
    <row r="62" spans="1:122" s="1" customFormat="1" ht="15.6" x14ac:dyDescent="0.3">
      <c r="A62" s="1" t="s">
        <v>130</v>
      </c>
      <c r="B62" s="6">
        <v>2012</v>
      </c>
      <c r="C62" s="6">
        <v>48</v>
      </c>
      <c r="D62" s="23">
        <v>41069</v>
      </c>
      <c r="E62" s="8">
        <v>26</v>
      </c>
      <c r="F62" s="10">
        <v>20.150833333333335</v>
      </c>
      <c r="G62" s="10">
        <v>0.99554166666666788</v>
      </c>
      <c r="H62" s="10">
        <v>2.3512500000000003</v>
      </c>
      <c r="I62" s="10">
        <v>3.6047083333333347</v>
      </c>
      <c r="J62" s="10">
        <v>14.748894674360464</v>
      </c>
      <c r="K62" s="10">
        <v>3.1088787644504166</v>
      </c>
      <c r="L62" s="10">
        <v>-0.78570194727680409</v>
      </c>
      <c r="M62" s="10">
        <v>-5.2926820443753009</v>
      </c>
      <c r="N62" s="9" t="s">
        <v>44</v>
      </c>
      <c r="O62" s="9" t="s">
        <v>45</v>
      </c>
      <c r="P62" s="9">
        <v>14</v>
      </c>
      <c r="Q62" s="11">
        <v>3.0332593103448278</v>
      </c>
      <c r="R62" s="9">
        <v>0.68</v>
      </c>
      <c r="S62" s="12">
        <v>0.62879302401846859</v>
      </c>
      <c r="T62" s="12">
        <v>0.77757271875092793</v>
      </c>
      <c r="U62" s="21">
        <v>106</v>
      </c>
      <c r="V62" s="6">
        <v>2120</v>
      </c>
      <c r="W62" s="9">
        <v>1</v>
      </c>
      <c r="X62" s="6">
        <v>97</v>
      </c>
      <c r="Y62" s="14">
        <v>1940</v>
      </c>
      <c r="Z62" s="6">
        <v>10</v>
      </c>
      <c r="AA62" s="1" t="s">
        <v>130</v>
      </c>
      <c r="AB62" s="24">
        <v>0</v>
      </c>
      <c r="AC62" s="24">
        <v>0</v>
      </c>
      <c r="AD62" s="24">
        <v>1</v>
      </c>
      <c r="AE62" s="22">
        <v>0</v>
      </c>
      <c r="AF62" s="24">
        <v>0</v>
      </c>
      <c r="AG62" s="24">
        <v>0</v>
      </c>
      <c r="AH62" s="22">
        <v>0</v>
      </c>
      <c r="AI62" s="24">
        <v>0</v>
      </c>
      <c r="AJ62" s="24">
        <v>0</v>
      </c>
      <c r="AK62" s="24">
        <v>1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  <c r="AV62" s="24">
        <v>51</v>
      </c>
      <c r="AW62" s="24">
        <v>0</v>
      </c>
      <c r="AX62" s="22">
        <v>0</v>
      </c>
      <c r="AY62" s="24">
        <v>0</v>
      </c>
      <c r="AZ62" s="22">
        <v>0</v>
      </c>
      <c r="BA62" s="24">
        <v>0</v>
      </c>
      <c r="BB62" s="24">
        <v>1</v>
      </c>
      <c r="BC62" s="22">
        <v>0</v>
      </c>
      <c r="BD62" s="24">
        <v>4</v>
      </c>
      <c r="BE62" s="24">
        <v>0</v>
      </c>
      <c r="BF62" s="24">
        <v>0</v>
      </c>
      <c r="BG62" s="22">
        <v>0</v>
      </c>
      <c r="BH62" s="24">
        <v>9</v>
      </c>
      <c r="BI62" s="24">
        <v>0</v>
      </c>
      <c r="BJ62" s="24">
        <v>1</v>
      </c>
      <c r="BK62" s="24">
        <v>24</v>
      </c>
      <c r="BL62" s="24">
        <v>0</v>
      </c>
      <c r="BM62" s="24">
        <v>0</v>
      </c>
      <c r="BN62" s="24">
        <v>0</v>
      </c>
      <c r="BO62" s="24">
        <v>0</v>
      </c>
      <c r="BP62" s="24">
        <v>0</v>
      </c>
      <c r="BQ62" s="24">
        <v>0</v>
      </c>
      <c r="BR62" s="24">
        <v>0</v>
      </c>
      <c r="BS62" s="24">
        <v>0</v>
      </c>
      <c r="BT62" s="24">
        <v>0</v>
      </c>
      <c r="BU62" s="24">
        <v>0</v>
      </c>
      <c r="BV62" s="24">
        <v>0</v>
      </c>
      <c r="BW62" s="24">
        <v>0</v>
      </c>
      <c r="BX62" s="24">
        <v>0</v>
      </c>
      <c r="BY62" s="24">
        <v>0</v>
      </c>
      <c r="BZ62" s="24">
        <v>0</v>
      </c>
      <c r="CA62" s="22">
        <v>0</v>
      </c>
      <c r="CB62" s="22">
        <v>0</v>
      </c>
      <c r="CC62" s="22">
        <v>0</v>
      </c>
      <c r="CD62" s="24">
        <v>0</v>
      </c>
      <c r="CE62" s="22">
        <v>0</v>
      </c>
      <c r="CF62" s="24">
        <v>1</v>
      </c>
      <c r="CG62" s="24">
        <v>4</v>
      </c>
      <c r="CH62" s="24">
        <v>0</v>
      </c>
      <c r="CI62" s="24">
        <v>0</v>
      </c>
      <c r="CJ62" s="22">
        <v>0</v>
      </c>
      <c r="CK62" s="24">
        <v>0</v>
      </c>
      <c r="CL62" s="24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  <c r="CR62" s="22">
        <v>0</v>
      </c>
      <c r="CS62" s="22">
        <v>0</v>
      </c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</row>
    <row r="63" spans="1:122" s="1" customFormat="1" ht="15.6" x14ac:dyDescent="0.3">
      <c r="A63" s="1" t="s">
        <v>131</v>
      </c>
      <c r="B63" s="6">
        <v>2012</v>
      </c>
      <c r="C63" s="6">
        <v>49</v>
      </c>
      <c r="D63" s="23">
        <v>41070</v>
      </c>
      <c r="E63" s="8">
        <v>27</v>
      </c>
      <c r="F63" s="10">
        <v>21.908916666666666</v>
      </c>
      <c r="G63" s="10">
        <v>1.7580833333333317</v>
      </c>
      <c r="H63" s="10">
        <v>2.7536249999999995</v>
      </c>
      <c r="I63" s="10">
        <v>4.109333333333332</v>
      </c>
      <c r="J63" s="10">
        <v>14.794135254752463</v>
      </c>
      <c r="K63" s="10">
        <v>4.5240580391999075E-2</v>
      </c>
      <c r="L63" s="10">
        <v>3.1541193448424156</v>
      </c>
      <c r="M63" s="10">
        <v>-0.74046136688480502</v>
      </c>
      <c r="N63" s="9" t="s">
        <v>44</v>
      </c>
      <c r="O63" s="9" t="s">
        <v>45</v>
      </c>
      <c r="P63" s="9">
        <v>15</v>
      </c>
      <c r="Q63" s="11">
        <v>3.2499206896551724</v>
      </c>
      <c r="R63" s="9">
        <v>0.57999999999999996</v>
      </c>
      <c r="S63" s="12">
        <v>0.54802393679187356</v>
      </c>
      <c r="T63" s="12">
        <v>0.83646264991518693</v>
      </c>
      <c r="U63" s="21">
        <v>79</v>
      </c>
      <c r="V63" s="6">
        <v>1580</v>
      </c>
      <c r="W63" s="9">
        <v>0</v>
      </c>
      <c r="X63" s="6">
        <v>77</v>
      </c>
      <c r="Y63" s="14">
        <v>1540</v>
      </c>
      <c r="Z63" s="6">
        <v>8</v>
      </c>
      <c r="AA63" s="1" t="s">
        <v>131</v>
      </c>
      <c r="AB63" s="24">
        <v>0</v>
      </c>
      <c r="AC63" s="24">
        <v>0</v>
      </c>
      <c r="AD63" s="24">
        <v>0</v>
      </c>
      <c r="AE63" s="22">
        <v>0</v>
      </c>
      <c r="AF63" s="24">
        <v>0</v>
      </c>
      <c r="AG63" s="24">
        <v>0</v>
      </c>
      <c r="AH63" s="22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1</v>
      </c>
      <c r="AP63" s="24">
        <v>0</v>
      </c>
      <c r="AQ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39</v>
      </c>
      <c r="AW63" s="24">
        <v>0</v>
      </c>
      <c r="AX63" s="22">
        <v>0</v>
      </c>
      <c r="AY63" s="24">
        <v>0</v>
      </c>
      <c r="AZ63" s="22">
        <v>0</v>
      </c>
      <c r="BA63" s="24">
        <v>0</v>
      </c>
      <c r="BB63" s="24">
        <v>2</v>
      </c>
      <c r="BC63" s="22">
        <v>0</v>
      </c>
      <c r="BD63" s="24">
        <v>3</v>
      </c>
      <c r="BE63" s="24">
        <v>0</v>
      </c>
      <c r="BF63" s="24">
        <v>0</v>
      </c>
      <c r="BG63" s="22">
        <v>0</v>
      </c>
      <c r="BH63" s="24">
        <v>7</v>
      </c>
      <c r="BI63" s="24">
        <v>0</v>
      </c>
      <c r="BJ63" s="24">
        <v>0</v>
      </c>
      <c r="BK63" s="24">
        <v>22</v>
      </c>
      <c r="BL63" s="24">
        <v>0</v>
      </c>
      <c r="BM63" s="24">
        <v>0</v>
      </c>
      <c r="BN63" s="24">
        <v>0</v>
      </c>
      <c r="BO63" s="24">
        <v>0</v>
      </c>
      <c r="BP63" s="24">
        <v>0</v>
      </c>
      <c r="BQ63" s="24">
        <v>0</v>
      </c>
      <c r="BR63" s="24">
        <v>0</v>
      </c>
      <c r="BS63" s="24">
        <v>0</v>
      </c>
      <c r="BT63" s="24">
        <v>0</v>
      </c>
      <c r="BU63" s="24">
        <v>0</v>
      </c>
      <c r="BV63" s="24">
        <v>0</v>
      </c>
      <c r="BW63" s="24">
        <v>0</v>
      </c>
      <c r="BX63" s="24">
        <v>0</v>
      </c>
      <c r="BY63" s="24">
        <v>0</v>
      </c>
      <c r="BZ63" s="24">
        <v>0</v>
      </c>
      <c r="CA63" s="22">
        <v>0</v>
      </c>
      <c r="CB63" s="22">
        <v>0</v>
      </c>
      <c r="CC63" s="22">
        <v>0</v>
      </c>
      <c r="CD63" s="24">
        <v>0</v>
      </c>
      <c r="CE63" s="22">
        <v>0</v>
      </c>
      <c r="CF63" s="24">
        <v>1</v>
      </c>
      <c r="CG63" s="24">
        <v>2</v>
      </c>
      <c r="CH63" s="24">
        <v>0</v>
      </c>
      <c r="CI63" s="24">
        <v>0</v>
      </c>
      <c r="CJ63" s="22">
        <v>0</v>
      </c>
      <c r="CK63" s="24">
        <v>0</v>
      </c>
      <c r="CL63" s="24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  <c r="CR63" s="22">
        <v>0</v>
      </c>
      <c r="CS63" s="22">
        <v>0</v>
      </c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</row>
    <row r="64" spans="1:122" s="1" customFormat="1" ht="15.6" x14ac:dyDescent="0.3">
      <c r="A64" s="1" t="s">
        <v>132</v>
      </c>
      <c r="B64" s="6">
        <v>2012</v>
      </c>
      <c r="C64" s="6">
        <v>50</v>
      </c>
      <c r="D64" s="23">
        <v>41071</v>
      </c>
      <c r="E64" s="8">
        <v>28</v>
      </c>
      <c r="F64" s="10">
        <v>23.339250000000007</v>
      </c>
      <c r="G64" s="10">
        <v>1.4303333333333406</v>
      </c>
      <c r="H64" s="10">
        <v>3.1884166666666722</v>
      </c>
      <c r="I64" s="10">
        <v>4.1839583333333401</v>
      </c>
      <c r="J64" s="10">
        <v>14.672472781790304</v>
      </c>
      <c r="K64" s="10">
        <v>-0.12166247296215893</v>
      </c>
      <c r="L64" s="10">
        <v>-7.6421892570159855E-2</v>
      </c>
      <c r="M64" s="10">
        <v>3.0324568718802567</v>
      </c>
      <c r="N64" s="9" t="s">
        <v>51</v>
      </c>
      <c r="O64" s="9" t="s">
        <v>52</v>
      </c>
      <c r="P64" s="9">
        <v>16</v>
      </c>
      <c r="Q64" s="9">
        <v>3.4665820689655171</v>
      </c>
      <c r="R64" s="9">
        <v>0.5</v>
      </c>
      <c r="S64" s="12">
        <v>0.47942553860420301</v>
      </c>
      <c r="T64" s="12">
        <v>0.87758256189037276</v>
      </c>
      <c r="U64" s="21">
        <v>54</v>
      </c>
      <c r="V64" s="6">
        <v>1080</v>
      </c>
      <c r="W64" s="9">
        <v>20</v>
      </c>
      <c r="X64" s="6">
        <v>41</v>
      </c>
      <c r="Y64" s="14">
        <v>820</v>
      </c>
      <c r="Z64" s="6">
        <v>7</v>
      </c>
      <c r="AA64" s="1" t="s">
        <v>132</v>
      </c>
      <c r="AB64" s="24">
        <v>0</v>
      </c>
      <c r="AC64" s="24">
        <v>0</v>
      </c>
      <c r="AD64" s="24">
        <v>1</v>
      </c>
      <c r="AE64" s="22">
        <v>0</v>
      </c>
      <c r="AF64" s="24">
        <v>0</v>
      </c>
      <c r="AG64" s="24">
        <v>0</v>
      </c>
      <c r="AH64" s="22">
        <v>0</v>
      </c>
      <c r="AI64" s="24">
        <v>0</v>
      </c>
      <c r="AJ64" s="24">
        <v>0</v>
      </c>
      <c r="AK64" s="24">
        <v>0</v>
      </c>
      <c r="AL64" s="24">
        <v>0</v>
      </c>
      <c r="AM64" s="24">
        <v>0</v>
      </c>
      <c r="AN64" s="24">
        <v>0</v>
      </c>
      <c r="AO64" s="24">
        <v>0</v>
      </c>
      <c r="AP64" s="24">
        <v>0</v>
      </c>
      <c r="AQ64" s="24">
        <v>0</v>
      </c>
      <c r="AR64" s="24">
        <v>0</v>
      </c>
      <c r="AS64" s="24">
        <v>0</v>
      </c>
      <c r="AT64" s="24">
        <v>0</v>
      </c>
      <c r="AU64" s="24">
        <v>0</v>
      </c>
      <c r="AV64" s="24">
        <v>13</v>
      </c>
      <c r="AW64" s="24">
        <v>0</v>
      </c>
      <c r="AX64" s="22">
        <v>0</v>
      </c>
      <c r="AY64" s="24">
        <v>0</v>
      </c>
      <c r="AZ64" s="22">
        <v>0</v>
      </c>
      <c r="BA64" s="24">
        <v>0</v>
      </c>
      <c r="BB64" s="24">
        <v>1</v>
      </c>
      <c r="BC64" s="22">
        <v>0</v>
      </c>
      <c r="BD64" s="24">
        <v>1</v>
      </c>
      <c r="BE64" s="24">
        <v>0</v>
      </c>
      <c r="BF64" s="24">
        <v>0</v>
      </c>
      <c r="BG64" s="22">
        <v>0</v>
      </c>
      <c r="BH64" s="24">
        <v>4</v>
      </c>
      <c r="BI64" s="24">
        <v>0</v>
      </c>
      <c r="BJ64" s="24">
        <v>0</v>
      </c>
      <c r="BK64" s="24">
        <v>17</v>
      </c>
      <c r="BL64" s="24">
        <v>0</v>
      </c>
      <c r="BM64" s="24">
        <v>0</v>
      </c>
      <c r="BN64" s="24">
        <v>0</v>
      </c>
      <c r="BO64" s="24">
        <v>0</v>
      </c>
      <c r="BP64" s="24">
        <v>0</v>
      </c>
      <c r="BQ64" s="24">
        <v>0</v>
      </c>
      <c r="BR64" s="24">
        <v>0</v>
      </c>
      <c r="BS64" s="24">
        <v>0</v>
      </c>
      <c r="BT64" s="24">
        <v>0</v>
      </c>
      <c r="BU64" s="24">
        <v>0</v>
      </c>
      <c r="BV64" s="24">
        <v>0</v>
      </c>
      <c r="BW64" s="24">
        <v>0</v>
      </c>
      <c r="BX64" s="24">
        <v>0</v>
      </c>
      <c r="BY64" s="24">
        <v>0</v>
      </c>
      <c r="BZ64" s="24">
        <v>0</v>
      </c>
      <c r="CA64" s="22">
        <v>0</v>
      </c>
      <c r="CB64" s="22">
        <v>0</v>
      </c>
      <c r="CC64" s="22">
        <v>0</v>
      </c>
      <c r="CD64" s="24">
        <v>0</v>
      </c>
      <c r="CE64" s="22">
        <v>0</v>
      </c>
      <c r="CF64" s="24">
        <v>4</v>
      </c>
      <c r="CG64" s="24">
        <v>0</v>
      </c>
      <c r="CH64" s="24">
        <v>0</v>
      </c>
      <c r="CI64" s="24">
        <v>0</v>
      </c>
      <c r="CJ64" s="22">
        <v>0</v>
      </c>
      <c r="CK64" s="24">
        <v>0</v>
      </c>
      <c r="CL64" s="24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  <c r="CR64" s="22">
        <v>0</v>
      </c>
      <c r="CS64" s="22">
        <v>0</v>
      </c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</row>
    <row r="65" spans="1:122" s="1" customFormat="1" ht="15.6" x14ac:dyDescent="0.3">
      <c r="A65" s="1" t="s">
        <v>133</v>
      </c>
      <c r="B65" s="6">
        <v>2012</v>
      </c>
      <c r="C65" s="6">
        <v>51</v>
      </c>
      <c r="D65" s="23">
        <v>41072</v>
      </c>
      <c r="E65" s="8">
        <v>29</v>
      </c>
      <c r="F65" s="10">
        <v>21.637166666666662</v>
      </c>
      <c r="G65" s="10">
        <v>-1.7020833333333449</v>
      </c>
      <c r="H65" s="10">
        <v>-0.27175000000000438</v>
      </c>
      <c r="I65" s="10">
        <v>1.4863333333333273</v>
      </c>
      <c r="J65" s="10">
        <v>12.547821858829549</v>
      </c>
      <c r="K65" s="10">
        <v>-2.1246509229607558</v>
      </c>
      <c r="L65" s="10">
        <v>-2.2463133959229147</v>
      </c>
      <c r="M65" s="10">
        <v>-2.2010728155309156</v>
      </c>
      <c r="N65" s="9" t="s">
        <v>54</v>
      </c>
      <c r="O65" s="9" t="s">
        <v>55</v>
      </c>
      <c r="P65" s="9">
        <v>17</v>
      </c>
      <c r="Q65" s="9">
        <v>3.6832434482758618</v>
      </c>
      <c r="R65" s="9">
        <v>0.38</v>
      </c>
      <c r="S65" s="12">
        <v>0.37092046941298268</v>
      </c>
      <c r="T65" s="12">
        <v>0.92866463557651024</v>
      </c>
      <c r="U65" s="21">
        <v>169</v>
      </c>
      <c r="V65" s="6">
        <v>3380</v>
      </c>
      <c r="W65" s="9">
        <v>51</v>
      </c>
      <c r="X65" s="6">
        <v>39</v>
      </c>
      <c r="Y65" s="14">
        <v>780</v>
      </c>
      <c r="Z65" s="6">
        <v>7</v>
      </c>
      <c r="AA65" s="1" t="s">
        <v>133</v>
      </c>
      <c r="AB65" s="24">
        <v>0</v>
      </c>
      <c r="AC65" s="24">
        <v>0</v>
      </c>
      <c r="AD65" s="24">
        <v>0</v>
      </c>
      <c r="AE65" s="22">
        <v>0</v>
      </c>
      <c r="AF65" s="24">
        <v>0</v>
      </c>
      <c r="AG65" s="24">
        <v>0</v>
      </c>
      <c r="AH65" s="22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1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6</v>
      </c>
      <c r="AW65" s="24">
        <v>0</v>
      </c>
      <c r="AX65" s="22">
        <v>0</v>
      </c>
      <c r="AY65" s="24">
        <v>0</v>
      </c>
      <c r="AZ65" s="22">
        <v>0</v>
      </c>
      <c r="BA65" s="24">
        <v>0</v>
      </c>
      <c r="BB65" s="24">
        <v>1</v>
      </c>
      <c r="BC65" s="22">
        <v>0</v>
      </c>
      <c r="BD65" s="24">
        <v>0</v>
      </c>
      <c r="BE65" s="24">
        <v>0</v>
      </c>
      <c r="BF65" s="24">
        <v>0</v>
      </c>
      <c r="BG65" s="22">
        <v>0</v>
      </c>
      <c r="BH65" s="24">
        <v>6</v>
      </c>
      <c r="BI65" s="24">
        <v>0</v>
      </c>
      <c r="BJ65" s="24">
        <v>1</v>
      </c>
      <c r="BK65" s="24">
        <v>21</v>
      </c>
      <c r="BL65" s="24">
        <v>0</v>
      </c>
      <c r="BM65" s="24">
        <v>0</v>
      </c>
      <c r="BN65" s="24">
        <v>0</v>
      </c>
      <c r="BO65" s="24">
        <v>0</v>
      </c>
      <c r="BP65" s="24">
        <v>0</v>
      </c>
      <c r="BQ65" s="24">
        <v>0</v>
      </c>
      <c r="BR65" s="24">
        <v>0</v>
      </c>
      <c r="BS65" s="24">
        <v>0</v>
      </c>
      <c r="BT65" s="24">
        <v>0</v>
      </c>
      <c r="BU65" s="24">
        <v>0</v>
      </c>
      <c r="BV65" s="24">
        <v>0</v>
      </c>
      <c r="BW65" s="24">
        <v>0</v>
      </c>
      <c r="BX65" s="24">
        <v>0</v>
      </c>
      <c r="BY65" s="24">
        <v>0</v>
      </c>
      <c r="BZ65" s="24">
        <v>0</v>
      </c>
      <c r="CA65" s="22">
        <v>0</v>
      </c>
      <c r="CB65" s="22">
        <v>0</v>
      </c>
      <c r="CC65" s="22">
        <v>0</v>
      </c>
      <c r="CD65" s="24">
        <v>0</v>
      </c>
      <c r="CE65" s="22">
        <v>0</v>
      </c>
      <c r="CF65" s="24">
        <v>3</v>
      </c>
      <c r="CG65" s="24">
        <v>0</v>
      </c>
      <c r="CH65" s="24">
        <v>0</v>
      </c>
      <c r="CI65" s="24">
        <v>0</v>
      </c>
      <c r="CJ65" s="22">
        <v>0</v>
      </c>
      <c r="CK65" s="24">
        <v>0</v>
      </c>
      <c r="CL65" s="24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  <c r="CR65" s="22">
        <v>0</v>
      </c>
      <c r="CS65" s="22">
        <v>0</v>
      </c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</row>
    <row r="66" spans="1:122" s="1" customFormat="1" ht="15.6" x14ac:dyDescent="0.3">
      <c r="A66" s="1" t="s">
        <v>134</v>
      </c>
      <c r="B66" s="6">
        <v>2012</v>
      </c>
      <c r="C66" s="6">
        <v>52</v>
      </c>
      <c r="D66" s="23">
        <v>41073</v>
      </c>
      <c r="E66" s="8">
        <v>30</v>
      </c>
      <c r="F66" s="10">
        <v>21.076791666666669</v>
      </c>
      <c r="G66" s="10">
        <v>-0.56037499999999341</v>
      </c>
      <c r="H66" s="10">
        <v>-2.2624583333333383</v>
      </c>
      <c r="I66" s="10">
        <v>-0.83212499999999778</v>
      </c>
      <c r="J66" s="10">
        <v>11.173940787122419</v>
      </c>
      <c r="K66" s="10">
        <v>-1.3738810717071299</v>
      </c>
      <c r="L66" s="10">
        <v>-3.4985319946678857</v>
      </c>
      <c r="M66" s="10">
        <v>-3.6201944676300446</v>
      </c>
      <c r="N66" s="9" t="s">
        <v>54</v>
      </c>
      <c r="O66" s="9" t="s">
        <v>55</v>
      </c>
      <c r="P66" s="9">
        <v>18</v>
      </c>
      <c r="Q66" s="9">
        <v>3.8999048275862069</v>
      </c>
      <c r="R66" s="9">
        <v>0.28999999999999998</v>
      </c>
      <c r="S66" s="12">
        <v>0.28595222510483553</v>
      </c>
      <c r="T66" s="12">
        <v>0.95824387551269719</v>
      </c>
      <c r="U66" s="21">
        <v>93</v>
      </c>
      <c r="V66" s="6">
        <v>1860</v>
      </c>
      <c r="W66" s="9">
        <v>181</v>
      </c>
      <c r="X66" s="6">
        <v>46</v>
      </c>
      <c r="Y66" s="14">
        <v>920</v>
      </c>
      <c r="Z66" s="6">
        <v>5</v>
      </c>
      <c r="AA66" s="1" t="s">
        <v>134</v>
      </c>
      <c r="AB66" s="24">
        <v>0</v>
      </c>
      <c r="AC66" s="24">
        <v>0</v>
      </c>
      <c r="AD66" s="24">
        <v>0</v>
      </c>
      <c r="AE66" s="22">
        <v>0</v>
      </c>
      <c r="AF66" s="24">
        <v>0</v>
      </c>
      <c r="AG66" s="24">
        <v>0</v>
      </c>
      <c r="AH66" s="22">
        <v>0</v>
      </c>
      <c r="AI66" s="24">
        <v>0</v>
      </c>
      <c r="AJ66" s="24">
        <v>0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</v>
      </c>
      <c r="AR66" s="24">
        <v>0</v>
      </c>
      <c r="AS66" s="24">
        <v>0</v>
      </c>
      <c r="AT66" s="24">
        <v>0</v>
      </c>
      <c r="AU66" s="24">
        <v>0</v>
      </c>
      <c r="AV66" s="24">
        <v>6</v>
      </c>
      <c r="AW66" s="24">
        <v>0</v>
      </c>
      <c r="AX66" s="22">
        <v>0</v>
      </c>
      <c r="AY66" s="24">
        <v>0</v>
      </c>
      <c r="AZ66" s="22">
        <v>0</v>
      </c>
      <c r="BA66" s="24">
        <v>1</v>
      </c>
      <c r="BB66" s="24">
        <v>0</v>
      </c>
      <c r="BC66" s="22">
        <v>0</v>
      </c>
      <c r="BD66" s="24">
        <v>0</v>
      </c>
      <c r="BE66" s="24">
        <v>0</v>
      </c>
      <c r="BF66" s="24">
        <v>0</v>
      </c>
      <c r="BG66" s="22">
        <v>0</v>
      </c>
      <c r="BH66" s="24">
        <v>2</v>
      </c>
      <c r="BI66" s="24">
        <v>0</v>
      </c>
      <c r="BJ66" s="24">
        <v>0</v>
      </c>
      <c r="BK66" s="24">
        <v>34</v>
      </c>
      <c r="BL66" s="24">
        <v>0</v>
      </c>
      <c r="BM66" s="24">
        <v>0</v>
      </c>
      <c r="BN66" s="24">
        <v>0</v>
      </c>
      <c r="BO66" s="24">
        <v>0</v>
      </c>
      <c r="BP66" s="24">
        <v>0</v>
      </c>
      <c r="BQ66" s="24">
        <v>0</v>
      </c>
      <c r="BR66" s="24">
        <v>0</v>
      </c>
      <c r="BS66" s="24">
        <v>0</v>
      </c>
      <c r="BT66" s="24">
        <v>0</v>
      </c>
      <c r="BU66" s="24">
        <v>0</v>
      </c>
      <c r="BV66" s="24">
        <v>0</v>
      </c>
      <c r="BW66" s="24">
        <v>0</v>
      </c>
      <c r="BX66" s="24">
        <v>0</v>
      </c>
      <c r="BY66" s="24">
        <v>0</v>
      </c>
      <c r="BZ66" s="24">
        <v>0</v>
      </c>
      <c r="CA66" s="22">
        <v>0</v>
      </c>
      <c r="CB66" s="22">
        <v>0</v>
      </c>
      <c r="CC66" s="22">
        <v>0</v>
      </c>
      <c r="CD66" s="24">
        <v>0</v>
      </c>
      <c r="CE66" s="22">
        <v>0</v>
      </c>
      <c r="CF66" s="24">
        <v>3</v>
      </c>
      <c r="CG66" s="24">
        <v>0</v>
      </c>
      <c r="CH66" s="24">
        <v>0</v>
      </c>
      <c r="CI66" s="24">
        <v>0</v>
      </c>
      <c r="CJ66" s="22">
        <v>0</v>
      </c>
      <c r="CK66" s="24">
        <v>0</v>
      </c>
      <c r="CL66" s="24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  <c r="CR66" s="22">
        <v>0</v>
      </c>
      <c r="CS66" s="22">
        <v>0</v>
      </c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</row>
    <row r="67" spans="1:122" s="1" customFormat="1" ht="15.6" x14ac:dyDescent="0.3">
      <c r="A67" s="1" t="s">
        <v>135</v>
      </c>
      <c r="B67" s="6">
        <v>2012</v>
      </c>
      <c r="C67" s="6">
        <v>53</v>
      </c>
      <c r="D67" s="23">
        <v>41074</v>
      </c>
      <c r="E67" s="8">
        <v>31</v>
      </c>
      <c r="F67" s="10">
        <v>21.43908333333334</v>
      </c>
      <c r="G67" s="10">
        <v>0.36229166666667112</v>
      </c>
      <c r="H67" s="10">
        <v>-0.19808333333332229</v>
      </c>
      <c r="I67" s="10">
        <v>-1.9001666666666672</v>
      </c>
      <c r="J67" s="10">
        <v>11.594891876495495</v>
      </c>
      <c r="K67" s="10">
        <v>0.42095108937307657</v>
      </c>
      <c r="L67" s="10">
        <v>-0.95292998233405335</v>
      </c>
      <c r="M67" s="10">
        <v>-3.0775809052948091</v>
      </c>
      <c r="N67" s="9" t="s">
        <v>54</v>
      </c>
      <c r="O67" s="9" t="s">
        <v>55</v>
      </c>
      <c r="P67" s="9">
        <v>19</v>
      </c>
      <c r="Q67" s="9">
        <v>4.1165662068965512</v>
      </c>
      <c r="R67" s="9">
        <v>0.21</v>
      </c>
      <c r="S67" s="12">
        <v>0.20845989984609956</v>
      </c>
      <c r="T67" s="12">
        <v>0.97803091472414827</v>
      </c>
      <c r="U67" s="21">
        <v>43</v>
      </c>
      <c r="V67" s="6">
        <v>860</v>
      </c>
      <c r="W67" s="9">
        <v>286</v>
      </c>
      <c r="X67" s="6">
        <v>80</v>
      </c>
      <c r="Y67" s="14">
        <v>1600</v>
      </c>
      <c r="Z67" s="6">
        <v>10</v>
      </c>
      <c r="AA67" s="1" t="s">
        <v>135</v>
      </c>
      <c r="AB67" s="24">
        <v>0</v>
      </c>
      <c r="AC67" s="24">
        <v>0</v>
      </c>
      <c r="AD67" s="24">
        <v>0</v>
      </c>
      <c r="AE67" s="22">
        <v>0</v>
      </c>
      <c r="AF67" s="24">
        <v>1</v>
      </c>
      <c r="AG67" s="24">
        <v>0</v>
      </c>
      <c r="AH67" s="22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0</v>
      </c>
      <c r="AT67" s="24">
        <v>0</v>
      </c>
      <c r="AU67" s="24">
        <v>0</v>
      </c>
      <c r="AV67" s="24">
        <v>18</v>
      </c>
      <c r="AW67" s="24">
        <v>0</v>
      </c>
      <c r="AX67" s="22">
        <v>0</v>
      </c>
      <c r="AY67" s="24">
        <v>1</v>
      </c>
      <c r="AZ67" s="22">
        <v>0</v>
      </c>
      <c r="BA67" s="24">
        <v>0</v>
      </c>
      <c r="BB67" s="24">
        <v>4</v>
      </c>
      <c r="BC67" s="22">
        <v>0</v>
      </c>
      <c r="BD67" s="24">
        <v>1</v>
      </c>
      <c r="BE67" s="24">
        <v>0</v>
      </c>
      <c r="BF67" s="24">
        <v>0</v>
      </c>
      <c r="BG67" s="22">
        <v>0</v>
      </c>
      <c r="BH67" s="24">
        <v>7</v>
      </c>
      <c r="BI67" s="24">
        <v>0</v>
      </c>
      <c r="BJ67" s="24">
        <v>2</v>
      </c>
      <c r="BK67" s="24">
        <v>37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V67" s="24">
        <v>0</v>
      </c>
      <c r="BW67" s="24">
        <v>0</v>
      </c>
      <c r="BX67" s="24">
        <v>0</v>
      </c>
      <c r="BY67" s="24">
        <v>0</v>
      </c>
      <c r="BZ67" s="24">
        <v>0</v>
      </c>
      <c r="CA67" s="22">
        <v>0</v>
      </c>
      <c r="CB67" s="22">
        <v>0</v>
      </c>
      <c r="CC67" s="22">
        <v>0</v>
      </c>
      <c r="CD67" s="24">
        <v>0</v>
      </c>
      <c r="CE67" s="22">
        <v>0</v>
      </c>
      <c r="CF67" s="24">
        <v>8</v>
      </c>
      <c r="CG67" s="24">
        <v>1</v>
      </c>
      <c r="CH67" s="24">
        <v>0</v>
      </c>
      <c r="CI67" s="24">
        <v>0</v>
      </c>
      <c r="CJ67" s="22">
        <v>0</v>
      </c>
      <c r="CK67" s="24">
        <v>0</v>
      </c>
      <c r="CL67" s="24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  <c r="CR67" s="22">
        <v>0</v>
      </c>
      <c r="CS67" s="22">
        <v>0</v>
      </c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</row>
    <row r="68" spans="1:122" s="1" customFormat="1" ht="15.6" x14ac:dyDescent="0.3">
      <c r="A68" s="1" t="s">
        <v>136</v>
      </c>
      <c r="B68" s="6">
        <v>2012</v>
      </c>
      <c r="C68" s="6">
        <v>54</v>
      </c>
      <c r="D68" s="23">
        <v>41075</v>
      </c>
      <c r="E68" s="8">
        <v>32</v>
      </c>
      <c r="F68" s="10">
        <v>22.171625000000009</v>
      </c>
      <c r="G68" s="10">
        <v>0.73254166666666976</v>
      </c>
      <c r="H68" s="10">
        <v>1.0948333333333409</v>
      </c>
      <c r="I68" s="10">
        <v>0.53445833333334747</v>
      </c>
      <c r="J68" s="10">
        <v>10.532863525799337</v>
      </c>
      <c r="K68" s="10">
        <v>-1.0620283506961581</v>
      </c>
      <c r="L68" s="10">
        <v>-0.64107726132308152</v>
      </c>
      <c r="M68" s="10">
        <v>-2.0149583330302114</v>
      </c>
      <c r="N68" s="9" t="s">
        <v>54</v>
      </c>
      <c r="O68" s="9" t="s">
        <v>55</v>
      </c>
      <c r="P68" s="9">
        <v>20</v>
      </c>
      <c r="Q68" s="9">
        <v>4.3332275862068963</v>
      </c>
      <c r="R68" s="9">
        <v>0.14000000000000001</v>
      </c>
      <c r="S68" s="12">
        <v>0.13954311464423649</v>
      </c>
      <c r="T68" s="12">
        <v>0.99021599621263712</v>
      </c>
      <c r="U68" s="24">
        <v>317</v>
      </c>
      <c r="V68" s="6">
        <v>6340</v>
      </c>
      <c r="W68" s="9">
        <v>103</v>
      </c>
      <c r="X68" s="6">
        <v>50</v>
      </c>
      <c r="Y68" s="14">
        <v>1000</v>
      </c>
      <c r="Z68" s="6">
        <v>5</v>
      </c>
      <c r="AA68" s="1" t="s">
        <v>136</v>
      </c>
      <c r="AB68" s="24">
        <v>0</v>
      </c>
      <c r="AC68" s="24">
        <v>0</v>
      </c>
      <c r="AD68" s="24">
        <v>1</v>
      </c>
      <c r="AE68" s="22">
        <v>0</v>
      </c>
      <c r="AF68" s="24">
        <v>0</v>
      </c>
      <c r="AG68" s="24">
        <v>0</v>
      </c>
      <c r="AH68" s="25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>
        <v>0</v>
      </c>
      <c r="AT68" s="24">
        <v>0</v>
      </c>
      <c r="AU68" s="24">
        <v>0</v>
      </c>
      <c r="AV68" s="24">
        <v>37</v>
      </c>
      <c r="AW68" s="24">
        <v>0</v>
      </c>
      <c r="AX68" s="22">
        <v>0</v>
      </c>
      <c r="AY68" s="24">
        <v>0</v>
      </c>
      <c r="AZ68" s="25">
        <v>0</v>
      </c>
      <c r="BA68" s="24">
        <v>0</v>
      </c>
      <c r="BB68" s="24">
        <v>0</v>
      </c>
      <c r="BC68" s="25">
        <v>0</v>
      </c>
      <c r="BD68" s="24">
        <v>0</v>
      </c>
      <c r="BE68" s="24">
        <v>0</v>
      </c>
      <c r="BF68" s="24">
        <v>0</v>
      </c>
      <c r="BG68" s="22">
        <v>0</v>
      </c>
      <c r="BH68" s="24">
        <v>6</v>
      </c>
      <c r="BI68" s="24">
        <v>0</v>
      </c>
      <c r="BJ68" s="24">
        <v>0</v>
      </c>
      <c r="BK68" s="24">
        <v>5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0</v>
      </c>
      <c r="BS68" s="24">
        <v>0</v>
      </c>
      <c r="BT68" s="24">
        <v>0</v>
      </c>
      <c r="BU68" s="24">
        <v>0</v>
      </c>
      <c r="BV68" s="24">
        <v>0</v>
      </c>
      <c r="BW68" s="24">
        <v>0</v>
      </c>
      <c r="BX68" s="24">
        <v>0</v>
      </c>
      <c r="BY68" s="24">
        <v>0</v>
      </c>
      <c r="BZ68" s="24">
        <v>0</v>
      </c>
      <c r="CA68" s="25">
        <v>0</v>
      </c>
      <c r="CB68" s="25">
        <v>0</v>
      </c>
      <c r="CC68" s="25">
        <v>0</v>
      </c>
      <c r="CD68" s="24">
        <v>0</v>
      </c>
      <c r="CE68" s="25">
        <v>0</v>
      </c>
      <c r="CF68" s="24">
        <v>1</v>
      </c>
      <c r="CG68" s="24">
        <v>0</v>
      </c>
      <c r="CH68" s="24">
        <v>0</v>
      </c>
      <c r="CI68" s="24">
        <v>0</v>
      </c>
      <c r="CJ68" s="25">
        <v>0</v>
      </c>
      <c r="CK68" s="24">
        <v>0</v>
      </c>
      <c r="CL68" s="24">
        <v>0</v>
      </c>
      <c r="CM68" s="25">
        <v>0</v>
      </c>
      <c r="CN68" s="25">
        <v>0</v>
      </c>
      <c r="CO68" s="22">
        <v>0</v>
      </c>
      <c r="CP68" s="25">
        <v>0</v>
      </c>
      <c r="CQ68" s="22">
        <v>0</v>
      </c>
      <c r="CR68" s="22">
        <v>0</v>
      </c>
      <c r="CS68" s="22">
        <v>0</v>
      </c>
      <c r="CT68" s="22"/>
      <c r="CU68" s="22"/>
      <c r="CV68" s="22"/>
      <c r="CW68" s="22"/>
      <c r="CX68" s="22"/>
      <c r="CY68" s="22"/>
      <c r="CZ68" s="22"/>
      <c r="DA68" s="22"/>
      <c r="DB68" s="25"/>
      <c r="DC68" s="25"/>
      <c r="DD68" s="25"/>
      <c r="DE68" s="22"/>
      <c r="DF68" s="22"/>
      <c r="DG68" s="25"/>
      <c r="DH68" s="25"/>
      <c r="DI68" s="25"/>
      <c r="DJ68" s="25"/>
      <c r="DK68" s="22"/>
      <c r="DL68" s="25"/>
      <c r="DM68" s="25"/>
      <c r="DN68" s="25"/>
      <c r="DO68" s="25"/>
      <c r="DP68" s="25"/>
      <c r="DQ68" s="22"/>
      <c r="DR68" s="26"/>
    </row>
    <row r="69" spans="1:122" s="1" customFormat="1" ht="15.6" x14ac:dyDescent="0.3">
      <c r="A69" s="1" t="s">
        <v>137</v>
      </c>
      <c r="B69" s="6">
        <v>2012</v>
      </c>
      <c r="C69" s="6">
        <v>55</v>
      </c>
      <c r="D69" s="23">
        <v>41076</v>
      </c>
      <c r="E69" s="8">
        <v>33</v>
      </c>
      <c r="F69" s="10">
        <v>22.598666666666677</v>
      </c>
      <c r="G69" s="10">
        <v>0.42704166666666765</v>
      </c>
      <c r="H69" s="10">
        <v>1.1595833333333374</v>
      </c>
      <c r="I69" s="10">
        <v>1.5218750000000085</v>
      </c>
      <c r="J69" s="10">
        <v>10.646298634971151</v>
      </c>
      <c r="K69" s="10">
        <v>0.11343510917181376</v>
      </c>
      <c r="L69" s="10">
        <v>-0.94859324152434432</v>
      </c>
      <c r="M69" s="10">
        <v>-0.52764215215126775</v>
      </c>
      <c r="N69" s="9" t="s">
        <v>54</v>
      </c>
      <c r="O69" s="9" t="s">
        <v>55</v>
      </c>
      <c r="P69" s="9">
        <v>21</v>
      </c>
      <c r="Q69" s="9">
        <v>4.5498889655172414</v>
      </c>
      <c r="R69" s="9">
        <v>0.08</v>
      </c>
      <c r="S69" s="12">
        <v>7.9914693969172695E-2</v>
      </c>
      <c r="T69" s="12">
        <v>0.99680170630261944</v>
      </c>
      <c r="U69" s="21">
        <v>13</v>
      </c>
      <c r="V69" s="6">
        <v>260</v>
      </c>
      <c r="W69" s="9">
        <v>30</v>
      </c>
      <c r="X69" s="6">
        <v>31</v>
      </c>
      <c r="Y69" s="14">
        <v>620</v>
      </c>
      <c r="Z69" s="6">
        <v>7</v>
      </c>
      <c r="AA69" s="1" t="s">
        <v>137</v>
      </c>
      <c r="AB69" s="24">
        <v>0</v>
      </c>
      <c r="AC69" s="24">
        <v>0</v>
      </c>
      <c r="AD69" s="24">
        <v>0</v>
      </c>
      <c r="AE69" s="22">
        <v>0</v>
      </c>
      <c r="AF69" s="24">
        <v>0</v>
      </c>
      <c r="AG69" s="24">
        <v>0</v>
      </c>
      <c r="AH69" s="25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1</v>
      </c>
      <c r="AW69" s="24">
        <v>0</v>
      </c>
      <c r="AX69" s="22">
        <v>0</v>
      </c>
      <c r="AY69" s="24">
        <v>0</v>
      </c>
      <c r="AZ69" s="25">
        <v>0</v>
      </c>
      <c r="BA69" s="24">
        <v>0</v>
      </c>
      <c r="BB69" s="24">
        <v>0</v>
      </c>
      <c r="BC69" s="25">
        <v>0</v>
      </c>
      <c r="BD69" s="24">
        <v>0</v>
      </c>
      <c r="BE69" s="24">
        <v>0</v>
      </c>
      <c r="BF69" s="24">
        <v>0</v>
      </c>
      <c r="BG69" s="22">
        <v>0</v>
      </c>
      <c r="BH69" s="24">
        <v>7</v>
      </c>
      <c r="BI69" s="24">
        <v>0</v>
      </c>
      <c r="BJ69" s="24">
        <v>1</v>
      </c>
      <c r="BK69" s="24">
        <v>13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1</v>
      </c>
      <c r="BU69" s="24">
        <v>0</v>
      </c>
      <c r="BV69" s="24">
        <v>0</v>
      </c>
      <c r="BW69" s="24">
        <v>0</v>
      </c>
      <c r="BX69" s="24">
        <v>0</v>
      </c>
      <c r="BY69" s="24">
        <v>0</v>
      </c>
      <c r="BZ69" s="24">
        <v>0</v>
      </c>
      <c r="CA69" s="25">
        <v>0</v>
      </c>
      <c r="CB69" s="25">
        <v>0</v>
      </c>
      <c r="CC69" s="25">
        <v>0</v>
      </c>
      <c r="CD69" s="24">
        <v>0</v>
      </c>
      <c r="CE69" s="25">
        <v>0</v>
      </c>
      <c r="CF69" s="24">
        <v>6</v>
      </c>
      <c r="CG69" s="24">
        <v>2</v>
      </c>
      <c r="CH69" s="24">
        <v>0</v>
      </c>
      <c r="CI69" s="24">
        <v>0</v>
      </c>
      <c r="CJ69" s="25">
        <v>0</v>
      </c>
      <c r="CK69" s="24">
        <v>0</v>
      </c>
      <c r="CL69" s="24">
        <v>0</v>
      </c>
      <c r="CM69" s="25">
        <v>0</v>
      </c>
      <c r="CN69" s="25">
        <v>0</v>
      </c>
      <c r="CO69" s="22">
        <v>0</v>
      </c>
      <c r="CP69" s="25">
        <v>0</v>
      </c>
      <c r="CQ69" s="22">
        <v>0</v>
      </c>
      <c r="CR69" s="22">
        <v>0</v>
      </c>
      <c r="CS69" s="22">
        <v>0</v>
      </c>
      <c r="CT69" s="22"/>
      <c r="CU69" s="22"/>
      <c r="CV69" s="22"/>
      <c r="CW69" s="22"/>
      <c r="CX69" s="22"/>
      <c r="CY69" s="22"/>
      <c r="CZ69" s="22"/>
      <c r="DA69" s="22"/>
      <c r="DB69" s="25"/>
      <c r="DC69" s="25"/>
      <c r="DD69" s="25"/>
      <c r="DE69" s="22"/>
      <c r="DF69" s="22"/>
      <c r="DG69" s="25"/>
      <c r="DH69" s="25"/>
      <c r="DI69" s="25"/>
      <c r="DJ69" s="25"/>
      <c r="DK69" s="22"/>
      <c r="DL69" s="25"/>
      <c r="DM69" s="25"/>
      <c r="DN69" s="25"/>
      <c r="DO69" s="25"/>
      <c r="DP69" s="25"/>
      <c r="DQ69" s="22"/>
      <c r="DR69" s="26"/>
    </row>
    <row r="70" spans="1:122" s="1" customFormat="1" ht="15.6" x14ac:dyDescent="0.3">
      <c r="A70" s="1" t="s">
        <v>138</v>
      </c>
      <c r="B70" s="6">
        <v>2012</v>
      </c>
      <c r="C70" s="6">
        <v>56</v>
      </c>
      <c r="D70" s="23">
        <v>41077</v>
      </c>
      <c r="E70" s="8">
        <v>34</v>
      </c>
      <c r="F70" s="10">
        <v>22.166333333333331</v>
      </c>
      <c r="G70" s="10">
        <v>-0.43233333333334656</v>
      </c>
      <c r="H70" s="10">
        <v>-5.2916666666789069E-3</v>
      </c>
      <c r="I70" s="10">
        <v>0.72724999999999085</v>
      </c>
      <c r="J70" s="10">
        <v>12.830707220463573</v>
      </c>
      <c r="K70" s="10">
        <v>2.184408585492422</v>
      </c>
      <c r="L70" s="10">
        <v>2.2978436946642358</v>
      </c>
      <c r="M70" s="10">
        <v>1.2358153439680777</v>
      </c>
      <c r="N70" s="9" t="s">
        <v>54</v>
      </c>
      <c r="O70" s="9" t="s">
        <v>55</v>
      </c>
      <c r="P70" s="9">
        <v>22</v>
      </c>
      <c r="Q70" s="9">
        <v>4.7665503448275857</v>
      </c>
      <c r="R70" s="9">
        <v>0.04</v>
      </c>
      <c r="S70" s="12">
        <v>3.9989334186634161E-2</v>
      </c>
      <c r="T70" s="12">
        <v>0.99920010666097792</v>
      </c>
      <c r="U70" s="21">
        <v>11</v>
      </c>
      <c r="V70" s="6">
        <v>220</v>
      </c>
      <c r="W70" s="9">
        <v>13</v>
      </c>
      <c r="X70" s="6">
        <v>37</v>
      </c>
      <c r="Y70" s="14">
        <v>740</v>
      </c>
      <c r="Z70" s="6">
        <v>9</v>
      </c>
      <c r="AA70" s="1" t="s">
        <v>138</v>
      </c>
      <c r="AB70" s="21">
        <v>0</v>
      </c>
      <c r="AC70" s="21">
        <v>0</v>
      </c>
      <c r="AD70" s="21">
        <v>1</v>
      </c>
      <c r="AE70" s="22">
        <v>0</v>
      </c>
      <c r="AF70" s="21">
        <v>0</v>
      </c>
      <c r="AG70" s="21">
        <v>0</v>
      </c>
      <c r="AH70" s="25">
        <v>0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4</v>
      </c>
      <c r="AW70" s="21">
        <v>0</v>
      </c>
      <c r="AX70" s="22">
        <v>0</v>
      </c>
      <c r="AY70" s="21">
        <v>1</v>
      </c>
      <c r="AZ70" s="25">
        <v>0</v>
      </c>
      <c r="BA70" s="21">
        <v>0</v>
      </c>
      <c r="BB70" s="21">
        <v>1</v>
      </c>
      <c r="BC70" s="25">
        <v>0</v>
      </c>
      <c r="BD70" s="21">
        <v>2</v>
      </c>
      <c r="BE70" s="21">
        <v>1</v>
      </c>
      <c r="BF70" s="21">
        <v>0</v>
      </c>
      <c r="BG70" s="22">
        <v>0</v>
      </c>
      <c r="BH70" s="21">
        <v>8</v>
      </c>
      <c r="BI70" s="21">
        <v>0</v>
      </c>
      <c r="BJ70" s="21">
        <v>0</v>
      </c>
      <c r="BK70" s="21">
        <v>9</v>
      </c>
      <c r="BL70" s="21">
        <v>0</v>
      </c>
      <c r="BM70" s="21">
        <v>0</v>
      </c>
      <c r="BN70" s="21">
        <v>0</v>
      </c>
      <c r="BO70" s="21">
        <v>0</v>
      </c>
      <c r="BP70" s="21">
        <v>0</v>
      </c>
      <c r="BQ70" s="21">
        <v>0</v>
      </c>
      <c r="BR70" s="21">
        <v>0</v>
      </c>
      <c r="BS70" s="21">
        <v>0</v>
      </c>
      <c r="BT70" s="21">
        <v>0</v>
      </c>
      <c r="BU70" s="21">
        <v>0</v>
      </c>
      <c r="BV70" s="21">
        <v>0</v>
      </c>
      <c r="BW70" s="21">
        <v>0</v>
      </c>
      <c r="BX70" s="21">
        <v>0</v>
      </c>
      <c r="BY70" s="21">
        <v>0</v>
      </c>
      <c r="BZ70" s="21">
        <v>0</v>
      </c>
      <c r="CA70" s="25">
        <v>0</v>
      </c>
      <c r="CB70" s="25">
        <v>0</v>
      </c>
      <c r="CC70" s="25">
        <v>0</v>
      </c>
      <c r="CD70" s="21">
        <v>0</v>
      </c>
      <c r="CE70" s="25">
        <v>0</v>
      </c>
      <c r="CF70" s="21">
        <v>10</v>
      </c>
      <c r="CG70" s="21">
        <v>0</v>
      </c>
      <c r="CH70" s="21">
        <v>0</v>
      </c>
      <c r="CI70" s="21">
        <v>0</v>
      </c>
      <c r="CJ70" s="25">
        <v>0</v>
      </c>
      <c r="CK70" s="21">
        <v>0</v>
      </c>
      <c r="CL70" s="21">
        <v>0</v>
      </c>
      <c r="CM70" s="25">
        <v>0</v>
      </c>
      <c r="CN70" s="25">
        <v>0</v>
      </c>
      <c r="CO70" s="22">
        <v>0</v>
      </c>
      <c r="CP70" s="25">
        <v>0</v>
      </c>
      <c r="CQ70" s="22">
        <v>0</v>
      </c>
      <c r="CR70" s="22">
        <v>0</v>
      </c>
      <c r="CS70" s="22">
        <v>0</v>
      </c>
      <c r="CT70" s="22"/>
      <c r="CU70" s="22"/>
      <c r="CV70" s="22"/>
      <c r="CW70" s="22"/>
      <c r="CX70" s="22"/>
      <c r="CY70" s="22"/>
      <c r="CZ70" s="22"/>
      <c r="DA70" s="22"/>
      <c r="DB70" s="25"/>
      <c r="DC70" s="25"/>
      <c r="DD70" s="25"/>
      <c r="DE70" s="22"/>
      <c r="DF70" s="22"/>
      <c r="DG70" s="25"/>
      <c r="DH70" s="25"/>
      <c r="DI70" s="25"/>
      <c r="DJ70" s="25"/>
      <c r="DK70" s="22"/>
      <c r="DL70" s="25"/>
      <c r="DM70" s="25"/>
      <c r="DN70" s="25"/>
      <c r="DO70" s="25"/>
      <c r="DP70" s="25"/>
      <c r="DQ70" s="22"/>
      <c r="DR70" s="26"/>
    </row>
    <row r="71" spans="1:122" s="1" customFormat="1" ht="15.6" x14ac:dyDescent="0.3">
      <c r="A71" s="1" t="s">
        <v>139</v>
      </c>
      <c r="B71" s="6">
        <v>2012</v>
      </c>
      <c r="C71" s="6">
        <v>57</v>
      </c>
      <c r="D71" s="23">
        <v>41082</v>
      </c>
      <c r="E71" s="8">
        <v>35</v>
      </c>
      <c r="F71" s="10">
        <v>22.564999999999998</v>
      </c>
      <c r="G71" s="10">
        <v>-0.26350000000000406</v>
      </c>
      <c r="H71" s="10">
        <v>-0.11670833333333874</v>
      </c>
      <c r="I71" s="10">
        <v>0.69741666666666902</v>
      </c>
      <c r="J71" s="10">
        <v>16.829989176270207</v>
      </c>
      <c r="K71" s="10">
        <v>-4.7343298169948014</v>
      </c>
      <c r="L71" s="10">
        <v>-7.1879286600465377</v>
      </c>
      <c r="M71" s="10">
        <v>-3.5497168314712617</v>
      </c>
      <c r="N71" s="9" t="s">
        <v>66</v>
      </c>
      <c r="O71" s="9" t="s">
        <v>67</v>
      </c>
      <c r="P71" s="9">
        <v>2</v>
      </c>
      <c r="Q71" s="9">
        <v>0.43332275862068964</v>
      </c>
      <c r="R71" s="9">
        <v>0.09</v>
      </c>
      <c r="S71" s="12">
        <v>8.987854919801104E-2</v>
      </c>
      <c r="T71" s="12">
        <v>0.99595273301199427</v>
      </c>
      <c r="U71" s="21">
        <v>41</v>
      </c>
      <c r="V71" s="6">
        <v>820</v>
      </c>
      <c r="W71" s="9">
        <v>0</v>
      </c>
      <c r="X71" s="6">
        <v>38</v>
      </c>
      <c r="Y71" s="14">
        <v>760</v>
      </c>
      <c r="Z71" s="6">
        <v>9</v>
      </c>
      <c r="AA71" s="1" t="s">
        <v>139</v>
      </c>
      <c r="AB71" s="21">
        <v>0</v>
      </c>
      <c r="AC71" s="21">
        <v>0</v>
      </c>
      <c r="AD71" s="21">
        <v>1</v>
      </c>
      <c r="AE71" s="22">
        <v>0</v>
      </c>
      <c r="AF71" s="21">
        <v>0</v>
      </c>
      <c r="AG71" s="21">
        <v>0</v>
      </c>
      <c r="AH71" s="25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2</v>
      </c>
      <c r="AW71" s="21">
        <v>0</v>
      </c>
      <c r="AX71" s="22">
        <v>0</v>
      </c>
      <c r="AY71" s="21">
        <v>0</v>
      </c>
      <c r="AZ71" s="25">
        <v>0</v>
      </c>
      <c r="BA71" s="21">
        <v>0</v>
      </c>
      <c r="BB71" s="21">
        <v>0</v>
      </c>
      <c r="BC71" s="25">
        <v>0</v>
      </c>
      <c r="BD71" s="21">
        <v>2</v>
      </c>
      <c r="BE71" s="21">
        <v>0</v>
      </c>
      <c r="BF71" s="21">
        <v>0</v>
      </c>
      <c r="BG71" s="22">
        <v>0</v>
      </c>
      <c r="BH71" s="21">
        <v>13</v>
      </c>
      <c r="BI71" s="21">
        <v>0</v>
      </c>
      <c r="BJ71" s="21">
        <v>2</v>
      </c>
      <c r="BK71" s="21">
        <v>13</v>
      </c>
      <c r="BL71" s="21">
        <v>0</v>
      </c>
      <c r="BM71" s="21">
        <v>0</v>
      </c>
      <c r="BN71" s="21">
        <v>0</v>
      </c>
      <c r="BO71" s="21">
        <v>0</v>
      </c>
      <c r="BP71" s="21">
        <v>0</v>
      </c>
      <c r="BQ71" s="21">
        <v>0</v>
      </c>
      <c r="BR71" s="21">
        <v>1</v>
      </c>
      <c r="BS71" s="21">
        <v>0</v>
      </c>
      <c r="BT71" s="21">
        <v>0</v>
      </c>
      <c r="BU71" s="21">
        <v>0</v>
      </c>
      <c r="BV71" s="21">
        <v>0</v>
      </c>
      <c r="BW71" s="21">
        <v>0</v>
      </c>
      <c r="BX71" s="21">
        <v>0</v>
      </c>
      <c r="BY71" s="21">
        <v>0</v>
      </c>
      <c r="BZ71" s="21">
        <v>0</v>
      </c>
      <c r="CA71" s="25">
        <v>0</v>
      </c>
      <c r="CB71" s="25">
        <v>0</v>
      </c>
      <c r="CC71" s="25">
        <v>0</v>
      </c>
      <c r="CD71" s="21">
        <v>0</v>
      </c>
      <c r="CE71" s="25">
        <v>0</v>
      </c>
      <c r="CF71" s="21">
        <v>1</v>
      </c>
      <c r="CG71" s="21">
        <v>3</v>
      </c>
      <c r="CH71" s="21">
        <v>0</v>
      </c>
      <c r="CI71" s="21">
        <v>0</v>
      </c>
      <c r="CJ71" s="25">
        <v>0</v>
      </c>
      <c r="CK71" s="21">
        <v>0</v>
      </c>
      <c r="CL71" s="21">
        <v>0</v>
      </c>
      <c r="CM71" s="25">
        <v>0</v>
      </c>
      <c r="CN71" s="25">
        <v>0</v>
      </c>
      <c r="CO71" s="22">
        <v>0</v>
      </c>
      <c r="CP71" s="25">
        <v>0</v>
      </c>
      <c r="CQ71" s="22">
        <v>0</v>
      </c>
      <c r="CR71" s="22">
        <v>0</v>
      </c>
      <c r="CS71" s="22">
        <v>0</v>
      </c>
      <c r="CT71" s="22"/>
      <c r="CU71" s="22"/>
      <c r="CV71" s="22"/>
      <c r="CW71" s="22"/>
      <c r="CX71" s="22"/>
      <c r="CY71" s="22"/>
      <c r="CZ71" s="22"/>
      <c r="DA71" s="22"/>
      <c r="DB71" s="25"/>
      <c r="DC71" s="25"/>
      <c r="DD71" s="25"/>
      <c r="DE71" s="22"/>
      <c r="DF71" s="22"/>
      <c r="DG71" s="25"/>
      <c r="DH71" s="25"/>
      <c r="DI71" s="25"/>
      <c r="DJ71" s="25"/>
      <c r="DK71" s="22"/>
      <c r="DL71" s="25"/>
      <c r="DM71" s="25"/>
      <c r="DN71" s="25"/>
      <c r="DO71" s="25"/>
      <c r="DP71" s="25"/>
      <c r="DQ71" s="22"/>
      <c r="DR71" s="26"/>
    </row>
    <row r="72" spans="1:122" s="1" customFormat="1" ht="15.6" x14ac:dyDescent="0.3">
      <c r="A72" s="1" t="s">
        <v>140</v>
      </c>
      <c r="B72" s="6">
        <v>2012</v>
      </c>
      <c r="C72" s="6">
        <v>58</v>
      </c>
      <c r="D72" s="23">
        <v>41083</v>
      </c>
      <c r="E72" s="8">
        <v>36</v>
      </c>
      <c r="F72" s="10">
        <v>22.594166666666666</v>
      </c>
      <c r="G72" s="10">
        <v>2.9166666666668561E-2</v>
      </c>
      <c r="H72" s="10">
        <v>-0.2343333333333355</v>
      </c>
      <c r="I72" s="10">
        <v>-8.7541666666670181E-2</v>
      </c>
      <c r="J72" s="10">
        <v>13.110926184418261</v>
      </c>
      <c r="K72" s="10">
        <v>-3.7190629918519456</v>
      </c>
      <c r="L72" s="10">
        <v>-8.4533928088467469</v>
      </c>
      <c r="M72" s="10">
        <v>-10.906991651898483</v>
      </c>
      <c r="N72" s="9" t="s">
        <v>66</v>
      </c>
      <c r="O72" s="9" t="s">
        <v>67</v>
      </c>
      <c r="P72" s="9">
        <v>3</v>
      </c>
      <c r="Q72" s="9">
        <v>0.64998413793103449</v>
      </c>
      <c r="R72" s="9">
        <v>0.16</v>
      </c>
      <c r="S72" s="12">
        <v>0.15931820661424598</v>
      </c>
      <c r="T72" s="12">
        <v>0.98722728337562693</v>
      </c>
      <c r="U72" s="21">
        <v>2</v>
      </c>
      <c r="V72" s="6">
        <v>40</v>
      </c>
      <c r="W72" s="9">
        <v>0</v>
      </c>
      <c r="X72" s="6">
        <v>43</v>
      </c>
      <c r="Y72" s="14">
        <v>860</v>
      </c>
      <c r="Z72" s="6">
        <v>6</v>
      </c>
      <c r="AA72" s="1" t="s">
        <v>140</v>
      </c>
      <c r="AB72" s="21">
        <v>0</v>
      </c>
      <c r="AC72" s="21">
        <v>0</v>
      </c>
      <c r="AD72" s="21">
        <v>1</v>
      </c>
      <c r="AE72" s="22">
        <v>0</v>
      </c>
      <c r="AF72" s="21">
        <v>0</v>
      </c>
      <c r="AG72" s="21">
        <v>0</v>
      </c>
      <c r="AH72" s="25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1</v>
      </c>
      <c r="AW72" s="21">
        <v>0</v>
      </c>
      <c r="AX72" s="22">
        <v>0</v>
      </c>
      <c r="AY72" s="21">
        <v>0</v>
      </c>
      <c r="AZ72" s="25">
        <v>0</v>
      </c>
      <c r="BA72" s="21">
        <v>0</v>
      </c>
      <c r="BB72" s="21">
        <v>1</v>
      </c>
      <c r="BC72" s="25">
        <v>0</v>
      </c>
      <c r="BD72" s="21">
        <v>0</v>
      </c>
      <c r="BE72" s="21">
        <v>0</v>
      </c>
      <c r="BF72" s="21">
        <v>0</v>
      </c>
      <c r="BG72" s="22">
        <v>0</v>
      </c>
      <c r="BH72" s="21">
        <v>12</v>
      </c>
      <c r="BI72" s="21">
        <v>0</v>
      </c>
      <c r="BJ72" s="21">
        <v>0</v>
      </c>
      <c r="BK72" s="21">
        <v>10</v>
      </c>
      <c r="BL72" s="21">
        <v>0</v>
      </c>
      <c r="BM72" s="21">
        <v>0</v>
      </c>
      <c r="BN72" s="21">
        <v>0</v>
      </c>
      <c r="BO72" s="21">
        <v>0</v>
      </c>
      <c r="BP72" s="21">
        <v>0</v>
      </c>
      <c r="BQ72" s="21">
        <v>0</v>
      </c>
      <c r="BR72" s="21">
        <v>0</v>
      </c>
      <c r="BS72" s="21">
        <v>0</v>
      </c>
      <c r="BT72" s="21">
        <v>0</v>
      </c>
      <c r="BU72" s="21">
        <v>0</v>
      </c>
      <c r="BV72" s="21">
        <v>0</v>
      </c>
      <c r="BW72" s="21">
        <v>0</v>
      </c>
      <c r="BX72" s="21">
        <v>0</v>
      </c>
      <c r="BY72" s="21">
        <v>0</v>
      </c>
      <c r="BZ72" s="21">
        <v>0</v>
      </c>
      <c r="CA72" s="25">
        <v>0</v>
      </c>
      <c r="CB72" s="25">
        <v>0</v>
      </c>
      <c r="CC72" s="25">
        <v>0</v>
      </c>
      <c r="CD72" s="21">
        <v>0</v>
      </c>
      <c r="CE72" s="25">
        <v>0</v>
      </c>
      <c r="CF72" s="21">
        <v>18</v>
      </c>
      <c r="CG72" s="21">
        <v>0</v>
      </c>
      <c r="CH72" s="21">
        <v>0</v>
      </c>
      <c r="CI72" s="21">
        <v>0</v>
      </c>
      <c r="CJ72" s="25">
        <v>0</v>
      </c>
      <c r="CK72" s="21">
        <v>0</v>
      </c>
      <c r="CL72" s="21">
        <v>0</v>
      </c>
      <c r="CM72" s="25">
        <v>0</v>
      </c>
      <c r="CN72" s="25">
        <v>0</v>
      </c>
      <c r="CO72" s="22">
        <v>0</v>
      </c>
      <c r="CP72" s="25">
        <v>0</v>
      </c>
      <c r="CQ72" s="22">
        <v>0</v>
      </c>
      <c r="CR72" s="22">
        <v>0</v>
      </c>
      <c r="CS72" s="22">
        <v>0</v>
      </c>
      <c r="CT72" s="22"/>
      <c r="CU72" s="22"/>
      <c r="CV72" s="22"/>
      <c r="CW72" s="22"/>
      <c r="CX72" s="22"/>
      <c r="CY72" s="22"/>
      <c r="CZ72" s="22"/>
      <c r="DA72" s="22"/>
      <c r="DB72" s="25"/>
      <c r="DC72" s="25"/>
      <c r="DD72" s="25"/>
      <c r="DE72" s="22"/>
      <c r="DF72" s="22"/>
      <c r="DG72" s="25"/>
      <c r="DH72" s="25"/>
      <c r="DI72" s="25"/>
      <c r="DJ72" s="25"/>
      <c r="DK72" s="22"/>
      <c r="DL72" s="25"/>
      <c r="DM72" s="25"/>
      <c r="DN72" s="25"/>
      <c r="DO72" s="25"/>
      <c r="DP72" s="25"/>
      <c r="DQ72" s="22"/>
      <c r="DR72" s="26"/>
    </row>
    <row r="73" spans="1:122" ht="15.6" x14ac:dyDescent="0.3">
      <c r="A73" s="1" t="s">
        <v>143</v>
      </c>
      <c r="B73" s="6">
        <v>2013</v>
      </c>
      <c r="C73" s="6">
        <v>15</v>
      </c>
      <c r="D73" s="28">
        <v>41412</v>
      </c>
      <c r="E73" s="8">
        <v>1</v>
      </c>
      <c r="F73" s="10">
        <v>13.656583333333337</v>
      </c>
      <c r="G73" s="10">
        <v>-1.2065833333333291</v>
      </c>
      <c r="H73" s="10">
        <v>-1.2537916666666664</v>
      </c>
      <c r="I73" s="10">
        <v>0.91695833333333532</v>
      </c>
      <c r="J73" s="10">
        <v>8.0932997623279146</v>
      </c>
      <c r="K73" s="10">
        <v>-0.92044396445545473</v>
      </c>
      <c r="L73" s="10">
        <v>-0.85840973352120642</v>
      </c>
      <c r="M73" s="10">
        <v>-0.70733346229924621</v>
      </c>
      <c r="N73" s="9" t="s">
        <v>74</v>
      </c>
      <c r="O73" s="9" t="s">
        <v>75</v>
      </c>
      <c r="P73" s="9">
        <v>8</v>
      </c>
      <c r="Q73" s="11">
        <v>1.7332910344827586</v>
      </c>
      <c r="R73" s="9">
        <v>0.5</v>
      </c>
      <c r="S73" s="12">
        <v>0.47942553860420301</v>
      </c>
      <c r="T73" s="12">
        <v>0.87758256189037276</v>
      </c>
      <c r="U73" s="29">
        <v>67</v>
      </c>
      <c r="V73" s="6">
        <v>1340</v>
      </c>
      <c r="W73" s="20">
        <v>11</v>
      </c>
      <c r="X73" s="6">
        <v>75</v>
      </c>
      <c r="Y73" s="14">
        <v>1500</v>
      </c>
      <c r="Z73" s="6">
        <v>6</v>
      </c>
      <c r="AA73" s="1" t="s">
        <v>143</v>
      </c>
      <c r="AB73" s="22">
        <v>0</v>
      </c>
      <c r="AC73" s="22">
        <v>0</v>
      </c>
      <c r="AD73" s="22">
        <v>1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5">
        <v>0</v>
      </c>
      <c r="BA73" s="22">
        <v>0</v>
      </c>
      <c r="BB73" s="22">
        <v>5</v>
      </c>
      <c r="BC73" s="25">
        <v>0</v>
      </c>
      <c r="BD73" s="22">
        <v>2</v>
      </c>
      <c r="BE73" s="22">
        <v>0</v>
      </c>
      <c r="BF73" s="22">
        <v>0</v>
      </c>
      <c r="BG73" s="22">
        <v>0</v>
      </c>
      <c r="BH73" s="22">
        <v>11</v>
      </c>
      <c r="BI73" s="22">
        <v>0</v>
      </c>
      <c r="BJ73" s="22">
        <v>2</v>
      </c>
      <c r="BK73" s="22">
        <v>54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5">
        <v>0</v>
      </c>
      <c r="CB73" s="25">
        <v>0</v>
      </c>
      <c r="CC73" s="25">
        <v>0</v>
      </c>
      <c r="CD73" s="22">
        <v>0</v>
      </c>
      <c r="CE73" s="25">
        <v>0</v>
      </c>
      <c r="CF73" s="22">
        <v>0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5">
        <v>0</v>
      </c>
      <c r="CN73" s="25">
        <v>0</v>
      </c>
      <c r="CO73" s="22">
        <v>0</v>
      </c>
      <c r="CP73" s="25">
        <v>0</v>
      </c>
      <c r="CQ73" s="22">
        <v>0</v>
      </c>
      <c r="CR73" s="22">
        <v>0</v>
      </c>
      <c r="CS73" s="22">
        <v>0</v>
      </c>
    </row>
    <row r="74" spans="1:122" ht="15.6" x14ac:dyDescent="0.3">
      <c r="A74" s="1" t="s">
        <v>144</v>
      </c>
      <c r="B74" s="6">
        <v>2013</v>
      </c>
      <c r="C74" s="6">
        <v>16</v>
      </c>
      <c r="D74" s="28">
        <v>41413</v>
      </c>
      <c r="E74" s="8">
        <v>3</v>
      </c>
      <c r="F74" s="10">
        <v>13.810666666666668</v>
      </c>
      <c r="G74" s="10">
        <v>0.15408333333333069</v>
      </c>
      <c r="H74" s="10">
        <v>-1.0524999999999984</v>
      </c>
      <c r="I74" s="10">
        <v>-1.0997083333333357</v>
      </c>
      <c r="J74" s="10">
        <v>6.5516562739483426</v>
      </c>
      <c r="K74" s="10">
        <v>-1.541643488379572</v>
      </c>
      <c r="L74" s="10">
        <v>-2.4620874528350267</v>
      </c>
      <c r="M74" s="10">
        <v>-2.4000532219007784</v>
      </c>
      <c r="N74" s="9" t="s">
        <v>77</v>
      </c>
      <c r="O74" s="9" t="s">
        <v>78</v>
      </c>
      <c r="P74" s="9">
        <v>9</v>
      </c>
      <c r="Q74" s="11">
        <v>1.9499524137931035</v>
      </c>
      <c r="R74" s="9">
        <v>0.65</v>
      </c>
      <c r="S74" s="12">
        <v>0.60518640573603955</v>
      </c>
      <c r="T74" s="12">
        <v>0.79608379854905587</v>
      </c>
      <c r="U74" s="29">
        <v>158</v>
      </c>
      <c r="V74" s="6">
        <v>3160</v>
      </c>
      <c r="W74" s="24">
        <v>51</v>
      </c>
      <c r="X74" s="6">
        <v>28</v>
      </c>
      <c r="Y74" s="14">
        <v>560</v>
      </c>
      <c r="Z74" s="6">
        <v>9</v>
      </c>
      <c r="AA74" s="1" t="s">
        <v>144</v>
      </c>
      <c r="AB74" s="22">
        <v>0</v>
      </c>
      <c r="AC74" s="22">
        <v>0</v>
      </c>
      <c r="AD74" s="22">
        <v>1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5">
        <v>0</v>
      </c>
      <c r="BA74" s="22">
        <v>0</v>
      </c>
      <c r="BB74" s="22">
        <v>2</v>
      </c>
      <c r="BC74" s="25">
        <v>0</v>
      </c>
      <c r="BD74" s="22">
        <v>1</v>
      </c>
      <c r="BE74" s="22">
        <v>0</v>
      </c>
      <c r="BF74" s="22">
        <v>0</v>
      </c>
      <c r="BG74" s="22">
        <v>0</v>
      </c>
      <c r="BH74" s="22">
        <v>6</v>
      </c>
      <c r="BI74" s="22">
        <v>0</v>
      </c>
      <c r="BJ74" s="22">
        <v>1</v>
      </c>
      <c r="BK74" s="22">
        <v>13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5">
        <v>0</v>
      </c>
      <c r="CB74" s="25">
        <v>0</v>
      </c>
      <c r="CC74" s="25">
        <v>0</v>
      </c>
      <c r="CD74" s="22">
        <v>0</v>
      </c>
      <c r="CE74" s="25">
        <v>0</v>
      </c>
      <c r="CF74" s="22">
        <v>1</v>
      </c>
      <c r="CG74" s="22">
        <v>1</v>
      </c>
      <c r="CH74" s="22">
        <v>0</v>
      </c>
      <c r="CI74" s="22">
        <v>0</v>
      </c>
      <c r="CJ74" s="22">
        <v>2</v>
      </c>
      <c r="CK74" s="22">
        <v>0</v>
      </c>
      <c r="CL74" s="22">
        <v>0</v>
      </c>
      <c r="CM74" s="25">
        <v>0</v>
      </c>
      <c r="CN74" s="25">
        <v>0</v>
      </c>
      <c r="CO74" s="22">
        <v>0</v>
      </c>
      <c r="CP74" s="25">
        <v>0</v>
      </c>
      <c r="CQ74" s="22">
        <v>0</v>
      </c>
      <c r="CR74" s="22">
        <v>0</v>
      </c>
      <c r="CS74" s="22">
        <v>0</v>
      </c>
    </row>
    <row r="75" spans="1:122" ht="15.6" x14ac:dyDescent="0.3">
      <c r="A75" s="1" t="s">
        <v>145</v>
      </c>
      <c r="B75" s="6">
        <v>2013</v>
      </c>
      <c r="C75" s="6">
        <v>17</v>
      </c>
      <c r="D75" s="28">
        <v>41414</v>
      </c>
      <c r="E75" s="8">
        <v>4</v>
      </c>
      <c r="F75" s="10">
        <v>16.410458333333334</v>
      </c>
      <c r="G75" s="10">
        <v>2.5997916666666665</v>
      </c>
      <c r="H75" s="10">
        <v>2.7538749999999972</v>
      </c>
      <c r="I75" s="10">
        <v>1.5472916666666681</v>
      </c>
      <c r="J75" s="10">
        <v>5.7826579384243857</v>
      </c>
      <c r="K75" s="10">
        <v>-0.76899833552395691</v>
      </c>
      <c r="L75" s="10">
        <v>-2.3106418239035289</v>
      </c>
      <c r="M75" s="10">
        <v>-3.2310857883589836</v>
      </c>
      <c r="N75" s="9" t="s">
        <v>77</v>
      </c>
      <c r="O75" s="9" t="s">
        <v>78</v>
      </c>
      <c r="P75" s="9">
        <v>10</v>
      </c>
      <c r="Q75" s="11">
        <v>2.1666137931034481</v>
      </c>
      <c r="R75" s="9">
        <v>0.75</v>
      </c>
      <c r="S75" s="12">
        <v>0.68163876002333412</v>
      </c>
      <c r="T75" s="12">
        <v>0.7316888688738209</v>
      </c>
      <c r="U75" s="29">
        <v>734</v>
      </c>
      <c r="V75" s="6">
        <v>14680</v>
      </c>
      <c r="W75" s="24">
        <v>171</v>
      </c>
      <c r="X75" s="6">
        <v>45</v>
      </c>
      <c r="Y75" s="14">
        <v>900</v>
      </c>
      <c r="Z75" s="6">
        <v>6</v>
      </c>
      <c r="AA75" s="1" t="s">
        <v>145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1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5">
        <v>0</v>
      </c>
      <c r="BA75" s="22">
        <v>0</v>
      </c>
      <c r="BB75" s="22">
        <v>7</v>
      </c>
      <c r="BC75" s="25">
        <v>0</v>
      </c>
      <c r="BD75" s="22">
        <v>1</v>
      </c>
      <c r="BE75" s="22">
        <v>0</v>
      </c>
      <c r="BF75" s="22">
        <v>0</v>
      </c>
      <c r="BG75" s="22">
        <v>0</v>
      </c>
      <c r="BH75" s="22">
        <v>9</v>
      </c>
      <c r="BI75" s="22">
        <v>0</v>
      </c>
      <c r="BJ75" s="22">
        <v>1</v>
      </c>
      <c r="BK75" s="22">
        <v>26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5">
        <v>0</v>
      </c>
      <c r="CB75" s="25">
        <v>0</v>
      </c>
      <c r="CC75" s="25">
        <v>0</v>
      </c>
      <c r="CD75" s="22">
        <v>0</v>
      </c>
      <c r="CE75" s="25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5">
        <v>0</v>
      </c>
      <c r="CN75" s="25">
        <v>0</v>
      </c>
      <c r="CO75" s="22">
        <v>0</v>
      </c>
      <c r="CP75" s="25">
        <v>0</v>
      </c>
      <c r="CQ75" s="22">
        <v>0</v>
      </c>
      <c r="CR75" s="22">
        <v>0</v>
      </c>
      <c r="CS75" s="22">
        <v>0</v>
      </c>
    </row>
    <row r="76" spans="1:122" ht="15.6" x14ac:dyDescent="0.3">
      <c r="A76" s="1" t="s">
        <v>146</v>
      </c>
      <c r="B76" s="6">
        <v>2013</v>
      </c>
      <c r="C76" s="6">
        <v>25</v>
      </c>
      <c r="D76" s="28">
        <v>41422</v>
      </c>
      <c r="E76" s="8">
        <v>12</v>
      </c>
      <c r="F76" s="10">
        <v>13.701416666666669</v>
      </c>
      <c r="G76" s="10">
        <v>-0.20320833333332899</v>
      </c>
      <c r="H76" s="10">
        <v>0.39850000000000207</v>
      </c>
      <c r="I76" s="10">
        <v>1.279166666666665</v>
      </c>
      <c r="J76" s="10">
        <v>9.2630385958535584</v>
      </c>
      <c r="K76" s="10">
        <v>-3.7672185037631767</v>
      </c>
      <c r="L76" s="10">
        <v>-6.8262364047028115</v>
      </c>
      <c r="M76" s="10">
        <v>-7.7640611872638026</v>
      </c>
      <c r="N76" s="9" t="s">
        <v>44</v>
      </c>
      <c r="O76" s="9" t="s">
        <v>45</v>
      </c>
      <c r="P76" s="9">
        <v>18</v>
      </c>
      <c r="Q76" s="11">
        <v>3.8999048275862069</v>
      </c>
      <c r="R76" s="9">
        <v>0.83</v>
      </c>
      <c r="S76" s="12">
        <v>0.73793137110996265</v>
      </c>
      <c r="T76" s="12">
        <v>0.67487576007126715</v>
      </c>
      <c r="U76" s="29">
        <v>4</v>
      </c>
      <c r="V76" s="6">
        <v>80</v>
      </c>
      <c r="W76" s="24">
        <v>6</v>
      </c>
      <c r="X76" s="6">
        <v>25</v>
      </c>
      <c r="Y76" s="14">
        <v>500</v>
      </c>
      <c r="Z76" s="6">
        <v>4</v>
      </c>
      <c r="AA76" s="1" t="s">
        <v>146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5">
        <v>0</v>
      </c>
      <c r="BA76" s="22">
        <v>0</v>
      </c>
      <c r="BB76" s="22">
        <v>0</v>
      </c>
      <c r="BC76" s="25">
        <v>0</v>
      </c>
      <c r="BD76" s="22">
        <v>3</v>
      </c>
      <c r="BE76" s="22">
        <v>0</v>
      </c>
      <c r="BF76" s="22">
        <v>0</v>
      </c>
      <c r="BG76" s="22">
        <v>0</v>
      </c>
      <c r="BH76" s="22">
        <v>14</v>
      </c>
      <c r="BI76" s="22">
        <v>0</v>
      </c>
      <c r="BJ76" s="22">
        <v>0</v>
      </c>
      <c r="BK76" s="22">
        <v>7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5">
        <v>0</v>
      </c>
      <c r="CB76" s="25">
        <v>0</v>
      </c>
      <c r="CC76" s="25">
        <v>0</v>
      </c>
      <c r="CD76" s="22">
        <v>0</v>
      </c>
      <c r="CE76" s="25">
        <v>0</v>
      </c>
      <c r="CF76" s="22">
        <v>0</v>
      </c>
      <c r="CG76" s="22">
        <v>0</v>
      </c>
      <c r="CH76" s="22">
        <v>0</v>
      </c>
      <c r="CI76" s="22">
        <v>1</v>
      </c>
      <c r="CJ76" s="22">
        <v>0</v>
      </c>
      <c r="CK76" s="22">
        <v>0</v>
      </c>
      <c r="CL76" s="22">
        <v>0</v>
      </c>
      <c r="CM76" s="25">
        <v>0</v>
      </c>
      <c r="CN76" s="25">
        <v>0</v>
      </c>
      <c r="CO76" s="22">
        <v>0</v>
      </c>
      <c r="CP76" s="25">
        <v>0</v>
      </c>
      <c r="CQ76" s="22">
        <v>0</v>
      </c>
      <c r="CR76" s="22">
        <v>0</v>
      </c>
      <c r="CS76" s="22">
        <v>0</v>
      </c>
    </row>
    <row r="77" spans="1:122" ht="15.6" x14ac:dyDescent="0.3">
      <c r="A77" s="1" t="s">
        <v>147</v>
      </c>
      <c r="B77" s="6">
        <v>2013</v>
      </c>
      <c r="C77" s="6">
        <v>26</v>
      </c>
      <c r="D77" s="28">
        <v>41423</v>
      </c>
      <c r="E77" s="8">
        <v>13</v>
      </c>
      <c r="F77" s="10">
        <v>13.704499999999998</v>
      </c>
      <c r="G77" s="10">
        <v>3.083333333329108E-3</v>
      </c>
      <c r="H77" s="10">
        <v>-0.20012499999999989</v>
      </c>
      <c r="I77" s="10">
        <v>0.40158333333333118</v>
      </c>
      <c r="J77" s="10">
        <v>7.7428344989290316</v>
      </c>
      <c r="K77" s="10">
        <v>-1.5202040969245267</v>
      </c>
      <c r="L77" s="10">
        <v>-5.2874226006877034</v>
      </c>
      <c r="M77" s="10">
        <v>-8.3464405016273382</v>
      </c>
      <c r="N77" s="9" t="s">
        <v>44</v>
      </c>
      <c r="O77" s="9" t="s">
        <v>45</v>
      </c>
      <c r="P77" s="9">
        <v>19</v>
      </c>
      <c r="Q77" s="11">
        <v>4.1165662068965512</v>
      </c>
      <c r="R77" s="9">
        <v>0.73</v>
      </c>
      <c r="S77" s="12">
        <v>0.66686963500369789</v>
      </c>
      <c r="T77" s="12">
        <v>0.74517440234487042</v>
      </c>
      <c r="U77" s="29">
        <v>12</v>
      </c>
      <c r="V77" s="6">
        <v>240</v>
      </c>
      <c r="W77" s="24">
        <v>3</v>
      </c>
      <c r="X77" s="6">
        <v>81</v>
      </c>
      <c r="Y77" s="14">
        <v>1620</v>
      </c>
      <c r="Z77" s="6">
        <v>7</v>
      </c>
      <c r="AA77" s="1" t="s">
        <v>147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1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5">
        <v>0</v>
      </c>
      <c r="BA77" s="22">
        <v>0</v>
      </c>
      <c r="BB77" s="22">
        <v>5</v>
      </c>
      <c r="BC77" s="25">
        <v>0</v>
      </c>
      <c r="BD77" s="22">
        <v>2</v>
      </c>
      <c r="BE77" s="22">
        <v>0</v>
      </c>
      <c r="BF77" s="22">
        <v>0</v>
      </c>
      <c r="BG77" s="22">
        <v>0</v>
      </c>
      <c r="BH77" s="22">
        <v>33</v>
      </c>
      <c r="BI77" s="22">
        <v>0</v>
      </c>
      <c r="BJ77" s="22">
        <v>1</v>
      </c>
      <c r="BK77" s="22">
        <v>38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5">
        <v>0</v>
      </c>
      <c r="CB77" s="25">
        <v>0</v>
      </c>
      <c r="CC77" s="25">
        <v>0</v>
      </c>
      <c r="CD77" s="22">
        <v>0</v>
      </c>
      <c r="CE77" s="25">
        <v>0</v>
      </c>
      <c r="CF77" s="22">
        <v>0</v>
      </c>
      <c r="CG77" s="22">
        <v>0</v>
      </c>
      <c r="CH77" s="22">
        <v>0</v>
      </c>
      <c r="CI77" s="22">
        <v>1</v>
      </c>
      <c r="CJ77" s="22">
        <v>0</v>
      </c>
      <c r="CK77" s="22">
        <v>0</v>
      </c>
      <c r="CL77" s="22">
        <v>0</v>
      </c>
      <c r="CM77" s="25">
        <v>0</v>
      </c>
      <c r="CN77" s="25">
        <v>0</v>
      </c>
      <c r="CO77" s="22">
        <v>0</v>
      </c>
      <c r="CP77" s="25">
        <v>0</v>
      </c>
      <c r="CQ77" s="22">
        <v>0</v>
      </c>
      <c r="CR77" s="22">
        <v>0</v>
      </c>
      <c r="CS77" s="22">
        <v>0</v>
      </c>
    </row>
    <row r="78" spans="1:122" ht="15.6" x14ac:dyDescent="0.3">
      <c r="A78" s="1" t="s">
        <v>148</v>
      </c>
      <c r="B78" s="6">
        <v>2013</v>
      </c>
      <c r="C78" s="6">
        <v>27</v>
      </c>
      <c r="D78" s="28">
        <v>41424</v>
      </c>
      <c r="E78" s="8">
        <v>14</v>
      </c>
      <c r="F78" s="10">
        <v>16.171083333333335</v>
      </c>
      <c r="G78" s="10">
        <v>2.4665833333333378</v>
      </c>
      <c r="H78" s="10">
        <v>2.4696666666666669</v>
      </c>
      <c r="I78" s="10">
        <v>2.2664583333333379</v>
      </c>
      <c r="J78" s="10">
        <v>7.7935367539639921</v>
      </c>
      <c r="K78" s="10">
        <v>5.0702255034960508E-2</v>
      </c>
      <c r="L78" s="10">
        <v>-1.4695018418895662</v>
      </c>
      <c r="M78" s="10">
        <v>-5.2367203456527429</v>
      </c>
      <c r="N78" s="9" t="s">
        <v>44</v>
      </c>
      <c r="O78" s="9" t="s">
        <v>45</v>
      </c>
      <c r="P78" s="9">
        <v>20</v>
      </c>
      <c r="Q78" s="11">
        <v>4.3332275862068963</v>
      </c>
      <c r="R78" s="9">
        <v>0.62</v>
      </c>
      <c r="S78" s="12">
        <v>0.58103516053730508</v>
      </c>
      <c r="T78" s="12">
        <v>0.81387845666253389</v>
      </c>
      <c r="U78" s="29">
        <v>13</v>
      </c>
      <c r="V78" s="6">
        <v>260</v>
      </c>
      <c r="W78" s="24">
        <v>16</v>
      </c>
      <c r="X78" s="6">
        <v>120</v>
      </c>
      <c r="Y78" s="14">
        <v>2400</v>
      </c>
      <c r="Z78" s="6">
        <v>8</v>
      </c>
      <c r="AA78" s="1" t="s">
        <v>148</v>
      </c>
      <c r="AB78" s="22">
        <v>0</v>
      </c>
      <c r="AC78" s="22">
        <v>0</v>
      </c>
      <c r="AD78" s="22">
        <v>2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5">
        <v>0</v>
      </c>
      <c r="BA78" s="22">
        <v>0</v>
      </c>
      <c r="BB78" s="22">
        <v>0</v>
      </c>
      <c r="BC78" s="25">
        <v>0</v>
      </c>
      <c r="BD78" s="22">
        <v>1</v>
      </c>
      <c r="BE78" s="22">
        <v>0</v>
      </c>
      <c r="BF78" s="22">
        <v>0</v>
      </c>
      <c r="BG78" s="22">
        <v>1</v>
      </c>
      <c r="BH78" s="22">
        <v>31</v>
      </c>
      <c r="BI78" s="22">
        <v>0</v>
      </c>
      <c r="BJ78" s="22">
        <v>7</v>
      </c>
      <c r="BK78" s="22">
        <v>76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5">
        <v>0</v>
      </c>
      <c r="CB78" s="25">
        <v>0</v>
      </c>
      <c r="CC78" s="25">
        <v>0</v>
      </c>
      <c r="CD78" s="22">
        <v>0</v>
      </c>
      <c r="CE78" s="25">
        <v>0</v>
      </c>
      <c r="CF78" s="22">
        <v>0</v>
      </c>
      <c r="CG78" s="22">
        <v>1</v>
      </c>
      <c r="CH78" s="22">
        <v>0</v>
      </c>
      <c r="CI78" s="22">
        <v>1</v>
      </c>
      <c r="CJ78" s="22">
        <v>0</v>
      </c>
      <c r="CK78" s="22">
        <v>0</v>
      </c>
      <c r="CL78" s="22">
        <v>0</v>
      </c>
      <c r="CM78" s="25">
        <v>0</v>
      </c>
      <c r="CN78" s="25">
        <v>0</v>
      </c>
      <c r="CO78" s="22">
        <v>0</v>
      </c>
      <c r="CP78" s="25">
        <v>0</v>
      </c>
      <c r="CQ78" s="22">
        <v>0</v>
      </c>
      <c r="CR78" s="22">
        <v>0</v>
      </c>
      <c r="CS78" s="22">
        <v>0</v>
      </c>
    </row>
    <row r="79" spans="1:122" ht="15.6" x14ac:dyDescent="0.3">
      <c r="A79" s="1" t="s">
        <v>149</v>
      </c>
      <c r="B79" s="6">
        <v>2013</v>
      </c>
      <c r="C79" s="6">
        <v>28</v>
      </c>
      <c r="D79" s="28">
        <v>41425</v>
      </c>
      <c r="E79" s="8">
        <v>15</v>
      </c>
      <c r="F79" s="10">
        <v>19.230749999999997</v>
      </c>
      <c r="G79" s="10">
        <v>3.0596666666666614</v>
      </c>
      <c r="H79" s="10">
        <v>5.5262499999999992</v>
      </c>
      <c r="I79" s="10">
        <v>5.5293333333333283</v>
      </c>
      <c r="J79" s="10">
        <v>7.0172806578446831</v>
      </c>
      <c r="K79" s="10">
        <v>-0.77625609611930901</v>
      </c>
      <c r="L79" s="10">
        <v>-0.72555384108434851</v>
      </c>
      <c r="M79" s="10">
        <v>-2.2457579380088752</v>
      </c>
      <c r="N79" s="9" t="s">
        <v>51</v>
      </c>
      <c r="O79" s="9" t="s">
        <v>52</v>
      </c>
      <c r="P79" s="9">
        <v>21</v>
      </c>
      <c r="Q79" s="11">
        <v>4.5498889655172414</v>
      </c>
      <c r="R79" s="9">
        <v>0.5</v>
      </c>
      <c r="S79" s="12">
        <v>0.47942553860420301</v>
      </c>
      <c r="T79" s="12">
        <v>0.87758256189037276</v>
      </c>
      <c r="U79" s="29">
        <v>5</v>
      </c>
      <c r="V79" s="6">
        <v>100</v>
      </c>
      <c r="W79" s="24">
        <v>9</v>
      </c>
      <c r="X79" s="6">
        <v>65</v>
      </c>
      <c r="Y79" s="14">
        <v>1300</v>
      </c>
      <c r="Z79" s="6">
        <v>8</v>
      </c>
      <c r="AA79" s="1" t="s">
        <v>149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3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5">
        <v>0</v>
      </c>
      <c r="BA79" s="22">
        <v>0</v>
      </c>
      <c r="BB79" s="22">
        <v>4</v>
      </c>
      <c r="BC79" s="25">
        <v>0</v>
      </c>
      <c r="BD79" s="22">
        <v>3</v>
      </c>
      <c r="BE79" s="22">
        <v>0</v>
      </c>
      <c r="BF79" s="22">
        <v>0</v>
      </c>
      <c r="BG79" s="22">
        <v>0</v>
      </c>
      <c r="BH79" s="22">
        <v>16</v>
      </c>
      <c r="BI79" s="22">
        <v>0</v>
      </c>
      <c r="BJ79" s="22">
        <v>3</v>
      </c>
      <c r="BK79" s="22">
        <v>34</v>
      </c>
      <c r="BL79" s="22">
        <v>0</v>
      </c>
      <c r="BM79" s="22">
        <v>0</v>
      </c>
      <c r="BN79" s="22">
        <v>1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5">
        <v>0</v>
      </c>
      <c r="CB79" s="25">
        <v>0</v>
      </c>
      <c r="CC79" s="25">
        <v>0</v>
      </c>
      <c r="CD79" s="22">
        <v>0</v>
      </c>
      <c r="CE79" s="25">
        <v>0</v>
      </c>
      <c r="CF79" s="22">
        <v>1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5">
        <v>0</v>
      </c>
      <c r="CN79" s="25">
        <v>0</v>
      </c>
      <c r="CO79" s="22">
        <v>0</v>
      </c>
      <c r="CP79" s="25">
        <v>0</v>
      </c>
      <c r="CQ79" s="22">
        <v>0</v>
      </c>
      <c r="CR79" s="22">
        <v>0</v>
      </c>
      <c r="CS79" s="22">
        <v>0</v>
      </c>
    </row>
    <row r="80" spans="1:122" ht="15.6" x14ac:dyDescent="0.3">
      <c r="A80" s="1" t="s">
        <v>150</v>
      </c>
      <c r="B80" s="6">
        <v>2013</v>
      </c>
      <c r="C80" s="6">
        <v>29</v>
      </c>
      <c r="D80" s="28">
        <v>41426</v>
      </c>
      <c r="E80" s="8">
        <v>16</v>
      </c>
      <c r="F80" s="10">
        <v>20.408541666666668</v>
      </c>
      <c r="G80" s="10">
        <v>1.1777916666666712</v>
      </c>
      <c r="H80" s="10">
        <v>4.2374583333333327</v>
      </c>
      <c r="I80" s="10">
        <v>6.7040416666666705</v>
      </c>
      <c r="J80" s="10">
        <v>5.9340323992672177</v>
      </c>
      <c r="K80" s="10">
        <v>-1.0832482585774654</v>
      </c>
      <c r="L80" s="10">
        <v>-1.8595043546967744</v>
      </c>
      <c r="M80" s="10">
        <v>-1.8088020996618139</v>
      </c>
      <c r="N80" s="9" t="s">
        <v>54</v>
      </c>
      <c r="O80" s="9" t="s">
        <v>55</v>
      </c>
      <c r="P80" s="9">
        <v>22</v>
      </c>
      <c r="Q80" s="11">
        <v>4.7665503448275857</v>
      </c>
      <c r="R80" s="9">
        <v>0.41</v>
      </c>
      <c r="S80" s="12">
        <v>0.39860932798442289</v>
      </c>
      <c r="T80" s="12">
        <v>0.91712082281660512</v>
      </c>
      <c r="U80" s="29">
        <v>0</v>
      </c>
      <c r="V80" s="6">
        <v>0</v>
      </c>
      <c r="W80" s="24">
        <v>14</v>
      </c>
      <c r="X80" s="6">
        <v>141</v>
      </c>
      <c r="Y80" s="14">
        <v>2820</v>
      </c>
      <c r="Z80" s="6">
        <v>6</v>
      </c>
      <c r="AA80" s="1" t="s">
        <v>150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5">
        <v>0</v>
      </c>
      <c r="BA80" s="22">
        <v>0</v>
      </c>
      <c r="BB80" s="22">
        <v>6</v>
      </c>
      <c r="BC80" s="25">
        <v>0</v>
      </c>
      <c r="BD80" s="22">
        <v>2</v>
      </c>
      <c r="BE80" s="22">
        <v>0</v>
      </c>
      <c r="BF80" s="22">
        <v>0</v>
      </c>
      <c r="BG80" s="22">
        <v>0</v>
      </c>
      <c r="BH80" s="22">
        <v>12</v>
      </c>
      <c r="BI80" s="22">
        <v>0</v>
      </c>
      <c r="BJ80" s="22">
        <v>6</v>
      </c>
      <c r="BK80" s="22">
        <v>114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5">
        <v>0</v>
      </c>
      <c r="CB80" s="25">
        <v>0</v>
      </c>
      <c r="CC80" s="25">
        <v>0</v>
      </c>
      <c r="CD80" s="22">
        <v>0</v>
      </c>
      <c r="CE80" s="25">
        <v>0</v>
      </c>
      <c r="CF80" s="22">
        <v>1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5">
        <v>0</v>
      </c>
      <c r="CN80" s="25">
        <v>0</v>
      </c>
      <c r="CO80" s="22">
        <v>0</v>
      </c>
      <c r="CP80" s="25">
        <v>0</v>
      </c>
      <c r="CQ80" s="22">
        <v>0</v>
      </c>
      <c r="CR80" s="22">
        <v>0</v>
      </c>
      <c r="CS80" s="22">
        <v>0</v>
      </c>
    </row>
    <row r="81" spans="1:97" ht="15.6" x14ac:dyDescent="0.3">
      <c r="A81" s="1" t="s">
        <v>151</v>
      </c>
      <c r="B81" s="6">
        <v>2013</v>
      </c>
      <c r="C81" s="6">
        <v>33</v>
      </c>
      <c r="D81" s="28">
        <v>41430</v>
      </c>
      <c r="E81" s="8">
        <v>20</v>
      </c>
      <c r="F81" s="10">
        <v>14.117791666666671</v>
      </c>
      <c r="G81" s="10">
        <v>0.13679166666667086</v>
      </c>
      <c r="H81" s="10">
        <v>-0.2708333333333286</v>
      </c>
      <c r="I81" s="10">
        <v>-4.490333333333334</v>
      </c>
      <c r="J81" s="10">
        <v>7.9065726558598328</v>
      </c>
      <c r="K81" s="10">
        <v>-0.76063512939817635</v>
      </c>
      <c r="L81" s="10">
        <v>-0.10176106973057131</v>
      </c>
      <c r="M81" s="10">
        <v>1.4217633087851418</v>
      </c>
      <c r="N81" s="9" t="s">
        <v>54</v>
      </c>
      <c r="O81" s="9" t="s">
        <v>55</v>
      </c>
      <c r="P81" s="9">
        <v>26</v>
      </c>
      <c r="Q81" s="11">
        <v>5.6331958620689653</v>
      </c>
      <c r="R81" s="9">
        <v>0.08</v>
      </c>
      <c r="S81" s="12">
        <v>7.9914693969172695E-2</v>
      </c>
      <c r="T81" s="12">
        <v>0.99680170630261944</v>
      </c>
      <c r="U81" s="29">
        <v>6</v>
      </c>
      <c r="V81" s="6">
        <v>120</v>
      </c>
      <c r="W81" s="24">
        <v>15</v>
      </c>
      <c r="X81" s="6">
        <v>70</v>
      </c>
      <c r="Y81" s="14">
        <v>1400</v>
      </c>
      <c r="Z81" s="6">
        <v>6</v>
      </c>
      <c r="AA81" s="1" t="s">
        <v>151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5">
        <v>0</v>
      </c>
      <c r="BA81" s="22">
        <v>0</v>
      </c>
      <c r="BB81" s="22">
        <v>3</v>
      </c>
      <c r="BC81" s="25">
        <v>0</v>
      </c>
      <c r="BD81" s="22">
        <v>5</v>
      </c>
      <c r="BE81" s="22">
        <v>0</v>
      </c>
      <c r="BF81" s="22">
        <v>0</v>
      </c>
      <c r="BG81" s="22">
        <v>0</v>
      </c>
      <c r="BH81" s="22">
        <v>7</v>
      </c>
      <c r="BI81" s="22">
        <v>0</v>
      </c>
      <c r="BJ81" s="22">
        <v>1</v>
      </c>
      <c r="BK81" s="22">
        <v>53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5">
        <v>0</v>
      </c>
      <c r="CB81" s="25">
        <v>0</v>
      </c>
      <c r="CC81" s="25">
        <v>0</v>
      </c>
      <c r="CD81" s="22">
        <v>0</v>
      </c>
      <c r="CE81" s="25">
        <v>0</v>
      </c>
      <c r="CF81" s="22">
        <v>0</v>
      </c>
      <c r="CG81" s="22">
        <v>1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5">
        <v>0</v>
      </c>
      <c r="CN81" s="25">
        <v>0</v>
      </c>
      <c r="CO81" s="22">
        <v>0</v>
      </c>
      <c r="CP81" s="25">
        <v>0</v>
      </c>
      <c r="CQ81" s="22">
        <v>0</v>
      </c>
      <c r="CR81" s="22">
        <v>0</v>
      </c>
      <c r="CS81" s="22">
        <v>0</v>
      </c>
    </row>
    <row r="82" spans="1:97" ht="15.6" x14ac:dyDescent="0.3">
      <c r="A82" s="1" t="s">
        <v>152</v>
      </c>
      <c r="B82" s="6">
        <v>2013</v>
      </c>
      <c r="C82" s="6">
        <v>34</v>
      </c>
      <c r="D82" s="28">
        <v>41431</v>
      </c>
      <c r="E82" s="8">
        <v>21</v>
      </c>
      <c r="F82" s="10">
        <v>14.164249999999997</v>
      </c>
      <c r="G82" s="10">
        <v>4.6458333333326607E-2</v>
      </c>
      <c r="H82" s="10">
        <v>0.18324999999999747</v>
      </c>
      <c r="I82" s="10">
        <v>-0.22437500000000199</v>
      </c>
      <c r="J82" s="10">
        <v>6.6114553366187998</v>
      </c>
      <c r="K82" s="10">
        <v>-1.295117319241033</v>
      </c>
      <c r="L82" s="10">
        <v>-2.0557524486392094</v>
      </c>
      <c r="M82" s="10">
        <v>-1.3968783889716043</v>
      </c>
      <c r="N82" s="9" t="s">
        <v>54</v>
      </c>
      <c r="O82" s="9" t="s">
        <v>55</v>
      </c>
      <c r="P82" s="9">
        <v>27</v>
      </c>
      <c r="Q82" s="11">
        <v>5.8498572413793095</v>
      </c>
      <c r="R82" s="9">
        <v>0.04</v>
      </c>
      <c r="S82" s="12">
        <v>3.9989334186634161E-2</v>
      </c>
      <c r="T82" s="12">
        <v>0.99920010666097792</v>
      </c>
      <c r="U82" s="29">
        <v>25</v>
      </c>
      <c r="V82" s="6">
        <v>500</v>
      </c>
      <c r="W82" s="24">
        <v>30</v>
      </c>
      <c r="X82" s="6">
        <v>29</v>
      </c>
      <c r="Y82" s="14">
        <v>580</v>
      </c>
      <c r="Z82" s="6">
        <v>4</v>
      </c>
      <c r="AA82" s="1" t="s">
        <v>152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5">
        <v>0</v>
      </c>
      <c r="BA82" s="22">
        <v>0</v>
      </c>
      <c r="BB82" s="22">
        <v>1</v>
      </c>
      <c r="BC82" s="25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4</v>
      </c>
      <c r="BI82" s="22">
        <v>0</v>
      </c>
      <c r="BJ82" s="22">
        <v>0</v>
      </c>
      <c r="BK82" s="22">
        <v>23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5">
        <v>0</v>
      </c>
      <c r="CB82" s="25">
        <v>0</v>
      </c>
      <c r="CC82" s="25">
        <v>0</v>
      </c>
      <c r="CD82" s="22">
        <v>0</v>
      </c>
      <c r="CE82" s="25">
        <v>0</v>
      </c>
      <c r="CF82" s="22">
        <v>1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5">
        <v>0</v>
      </c>
      <c r="CN82" s="25">
        <v>0</v>
      </c>
      <c r="CO82" s="22">
        <v>0</v>
      </c>
      <c r="CP82" s="25">
        <v>0</v>
      </c>
      <c r="CQ82" s="22">
        <v>0</v>
      </c>
      <c r="CR82" s="22">
        <v>0</v>
      </c>
      <c r="CS82" s="22">
        <v>0</v>
      </c>
    </row>
    <row r="83" spans="1:97" ht="15.6" x14ac:dyDescent="0.3">
      <c r="A83" s="1" t="s">
        <v>153</v>
      </c>
      <c r="B83" s="6">
        <v>2013</v>
      </c>
      <c r="C83" s="6">
        <v>35</v>
      </c>
      <c r="D83" s="28">
        <v>41432</v>
      </c>
      <c r="E83" s="8">
        <v>22</v>
      </c>
      <c r="F83" s="10">
        <v>15.348083333333335</v>
      </c>
      <c r="G83" s="10">
        <v>1.1838333333333377</v>
      </c>
      <c r="H83" s="10">
        <v>1.2302916666666643</v>
      </c>
      <c r="I83" s="10">
        <v>1.3670833333333352</v>
      </c>
      <c r="J83" s="10">
        <v>5.8573619356759998</v>
      </c>
      <c r="K83" s="10">
        <v>-0.75409340094279997</v>
      </c>
      <c r="L83" s="10">
        <v>-2.049210720183833</v>
      </c>
      <c r="M83" s="10">
        <v>-2.8098458495820093</v>
      </c>
      <c r="N83" s="9" t="s">
        <v>54</v>
      </c>
      <c r="O83" s="9" t="s">
        <v>55</v>
      </c>
      <c r="P83" s="9">
        <v>28</v>
      </c>
      <c r="Q83" s="11">
        <v>6.0665186206896555</v>
      </c>
      <c r="R83" s="9">
        <v>0.01</v>
      </c>
      <c r="S83" s="12">
        <v>9.9998333341666645E-3</v>
      </c>
      <c r="T83" s="12">
        <v>0.99995000041666526</v>
      </c>
      <c r="U83" s="29">
        <v>72</v>
      </c>
      <c r="V83" s="6">
        <v>1440</v>
      </c>
      <c r="W83" s="24">
        <v>36</v>
      </c>
      <c r="X83" s="6">
        <v>77</v>
      </c>
      <c r="Y83" s="14">
        <v>1540</v>
      </c>
      <c r="Z83" s="6">
        <v>5</v>
      </c>
      <c r="AA83" s="1" t="s">
        <v>153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5">
        <v>0</v>
      </c>
      <c r="BA83" s="22">
        <v>0</v>
      </c>
      <c r="BB83" s="22">
        <v>2</v>
      </c>
      <c r="BC83" s="25">
        <v>0</v>
      </c>
      <c r="BD83" s="22">
        <v>3</v>
      </c>
      <c r="BE83" s="22">
        <v>0</v>
      </c>
      <c r="BF83" s="22">
        <v>0</v>
      </c>
      <c r="BG83" s="22">
        <v>0</v>
      </c>
      <c r="BH83" s="22">
        <v>6</v>
      </c>
      <c r="BI83" s="22">
        <v>0</v>
      </c>
      <c r="BJ83" s="22">
        <v>5</v>
      </c>
      <c r="BK83" s="22">
        <v>61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5">
        <v>0</v>
      </c>
      <c r="CB83" s="25">
        <v>0</v>
      </c>
      <c r="CC83" s="25">
        <v>0</v>
      </c>
      <c r="CD83" s="22">
        <v>0</v>
      </c>
      <c r="CE83" s="25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5">
        <v>0</v>
      </c>
      <c r="CN83" s="25">
        <v>0</v>
      </c>
      <c r="CO83" s="22">
        <v>0</v>
      </c>
      <c r="CP83" s="25">
        <v>0</v>
      </c>
      <c r="CQ83" s="22">
        <v>0</v>
      </c>
      <c r="CR83" s="22">
        <v>0</v>
      </c>
      <c r="CS83" s="22">
        <v>0</v>
      </c>
    </row>
    <row r="84" spans="1:97" ht="15.6" x14ac:dyDescent="0.3">
      <c r="A84" s="1" t="s">
        <v>154</v>
      </c>
      <c r="B84" s="6">
        <v>2013</v>
      </c>
      <c r="C84" s="6">
        <v>36</v>
      </c>
      <c r="D84" s="28">
        <v>41433</v>
      </c>
      <c r="E84" s="8">
        <v>23</v>
      </c>
      <c r="F84" s="10">
        <v>15.950458333333335</v>
      </c>
      <c r="G84" s="10">
        <v>0.60237500000000033</v>
      </c>
      <c r="H84" s="10">
        <v>1.7862083333333381</v>
      </c>
      <c r="I84" s="10">
        <v>1.8326666666666647</v>
      </c>
      <c r="J84" s="10">
        <v>5.7891252742372137</v>
      </c>
      <c r="K84" s="10">
        <v>-6.823666143878615E-2</v>
      </c>
      <c r="L84" s="10">
        <v>-0.82233006238158612</v>
      </c>
      <c r="M84" s="10">
        <v>-2.1174473816226191</v>
      </c>
      <c r="N84" s="9" t="s">
        <v>63</v>
      </c>
      <c r="O84" s="9" t="s">
        <v>64</v>
      </c>
      <c r="P84" s="9">
        <v>0</v>
      </c>
      <c r="Q84" s="11">
        <v>0</v>
      </c>
      <c r="R84" s="9">
        <v>0</v>
      </c>
      <c r="S84" s="12">
        <v>0</v>
      </c>
      <c r="T84" s="12">
        <v>1</v>
      </c>
      <c r="U84" s="29">
        <v>85</v>
      </c>
      <c r="V84" s="6">
        <v>1700</v>
      </c>
      <c r="W84" s="24">
        <v>69</v>
      </c>
      <c r="X84" s="6">
        <v>166</v>
      </c>
      <c r="Y84" s="14">
        <v>3320</v>
      </c>
      <c r="Z84" s="6">
        <v>7</v>
      </c>
      <c r="AA84" s="1" t="s">
        <v>154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2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5">
        <v>0</v>
      </c>
      <c r="BA84" s="22">
        <v>0</v>
      </c>
      <c r="BB84" s="22">
        <v>2</v>
      </c>
      <c r="BC84" s="25">
        <v>0</v>
      </c>
      <c r="BD84" s="22">
        <v>2</v>
      </c>
      <c r="BE84" s="22">
        <v>0</v>
      </c>
      <c r="BF84" s="22">
        <v>0</v>
      </c>
      <c r="BG84" s="22">
        <v>0</v>
      </c>
      <c r="BH84" s="22">
        <v>12</v>
      </c>
      <c r="BI84" s="22">
        <v>0</v>
      </c>
      <c r="BJ84" s="22">
        <v>6</v>
      </c>
      <c r="BK84" s="22">
        <v>141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5">
        <v>0</v>
      </c>
      <c r="CB84" s="25">
        <v>0</v>
      </c>
      <c r="CC84" s="25">
        <v>0</v>
      </c>
      <c r="CD84" s="22">
        <v>0</v>
      </c>
      <c r="CE84" s="25">
        <v>0</v>
      </c>
      <c r="CF84" s="22">
        <v>0</v>
      </c>
      <c r="CG84" s="22">
        <v>0</v>
      </c>
      <c r="CH84" s="22">
        <v>1</v>
      </c>
      <c r="CI84" s="22">
        <v>0</v>
      </c>
      <c r="CJ84" s="22">
        <v>0</v>
      </c>
      <c r="CK84" s="22">
        <v>0</v>
      </c>
      <c r="CL84" s="22">
        <v>0</v>
      </c>
      <c r="CM84" s="25">
        <v>0</v>
      </c>
      <c r="CN84" s="25">
        <v>0</v>
      </c>
      <c r="CO84" s="22">
        <v>0</v>
      </c>
      <c r="CP84" s="25">
        <v>0</v>
      </c>
      <c r="CQ84" s="22">
        <v>0</v>
      </c>
      <c r="CR84" s="22">
        <v>0</v>
      </c>
      <c r="CS84" s="22">
        <v>0</v>
      </c>
    </row>
    <row r="85" spans="1:97" ht="15.6" x14ac:dyDescent="0.3">
      <c r="A85" s="1" t="s">
        <v>155</v>
      </c>
      <c r="B85" s="6">
        <v>2013</v>
      </c>
      <c r="C85" s="6">
        <v>37</v>
      </c>
      <c r="D85" s="28">
        <v>41434</v>
      </c>
      <c r="E85" s="8">
        <v>24</v>
      </c>
      <c r="F85" s="10">
        <v>15.576000000000001</v>
      </c>
      <c r="G85" s="10">
        <v>-0.37445833333333489</v>
      </c>
      <c r="H85" s="10">
        <v>0.22791666666666544</v>
      </c>
      <c r="I85" s="10">
        <v>1.4117500000000032</v>
      </c>
      <c r="J85" s="10">
        <v>6.1476473908655906</v>
      </c>
      <c r="K85" s="10">
        <v>0.35852211662837696</v>
      </c>
      <c r="L85" s="10">
        <v>0.29028545518959081</v>
      </c>
      <c r="M85" s="10">
        <v>-0.46380794575320916</v>
      </c>
      <c r="N85" s="9" t="s">
        <v>66</v>
      </c>
      <c r="O85" s="9" t="s">
        <v>67</v>
      </c>
      <c r="P85" s="9">
        <v>1</v>
      </c>
      <c r="Q85" s="11">
        <v>0.21666137931034482</v>
      </c>
      <c r="R85" s="9">
        <v>0.01</v>
      </c>
      <c r="S85" s="12">
        <v>9.9998333341666645E-3</v>
      </c>
      <c r="T85" s="12">
        <v>0.99995000041666526</v>
      </c>
      <c r="U85" s="29">
        <v>208</v>
      </c>
      <c r="V85" s="6">
        <v>4160</v>
      </c>
      <c r="W85" s="24">
        <v>37</v>
      </c>
      <c r="X85" s="6">
        <v>105</v>
      </c>
      <c r="Y85" s="14">
        <v>2100</v>
      </c>
      <c r="Z85" s="6">
        <v>6</v>
      </c>
      <c r="AA85" s="1" t="s">
        <v>155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5">
        <v>0</v>
      </c>
      <c r="BA85" s="22">
        <v>0</v>
      </c>
      <c r="BB85" s="22">
        <v>1</v>
      </c>
      <c r="BC85" s="25">
        <v>0</v>
      </c>
      <c r="BD85" s="22">
        <v>1</v>
      </c>
      <c r="BE85" s="22">
        <v>0</v>
      </c>
      <c r="BF85" s="22">
        <v>0</v>
      </c>
      <c r="BG85" s="22">
        <v>0</v>
      </c>
      <c r="BH85" s="22">
        <v>7</v>
      </c>
      <c r="BI85" s="22">
        <v>0</v>
      </c>
      <c r="BJ85" s="22">
        <v>4</v>
      </c>
      <c r="BK85" s="22">
        <v>91</v>
      </c>
      <c r="BL85" s="22">
        <v>0</v>
      </c>
      <c r="BM85" s="22">
        <v>0</v>
      </c>
      <c r="BN85" s="22">
        <v>1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5">
        <v>0</v>
      </c>
      <c r="CB85" s="25">
        <v>0</v>
      </c>
      <c r="CC85" s="25">
        <v>0</v>
      </c>
      <c r="CD85" s="22">
        <v>0</v>
      </c>
      <c r="CE85" s="25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5">
        <v>0</v>
      </c>
      <c r="CN85" s="25">
        <v>0</v>
      </c>
      <c r="CO85" s="22">
        <v>0</v>
      </c>
      <c r="CP85" s="25">
        <v>0</v>
      </c>
      <c r="CQ85" s="22">
        <v>0</v>
      </c>
      <c r="CR85" s="22">
        <v>0</v>
      </c>
      <c r="CS85" s="22">
        <v>0</v>
      </c>
    </row>
    <row r="86" spans="1:97" ht="15.6" x14ac:dyDescent="0.3">
      <c r="A86" s="1" t="s">
        <v>156</v>
      </c>
      <c r="B86" s="6">
        <v>2013</v>
      </c>
      <c r="C86" s="6">
        <v>38</v>
      </c>
      <c r="D86" s="28">
        <v>41435</v>
      </c>
      <c r="E86" s="8">
        <v>25</v>
      </c>
      <c r="F86" s="10">
        <v>15.990166666666669</v>
      </c>
      <c r="G86" s="10">
        <v>0.41416666666666835</v>
      </c>
      <c r="H86" s="10">
        <v>3.9708333333333456E-2</v>
      </c>
      <c r="I86" s="10">
        <v>0.64208333333333378</v>
      </c>
      <c r="J86" s="10">
        <v>5.1061304346483301</v>
      </c>
      <c r="K86" s="10">
        <v>-1.0415169562172606</v>
      </c>
      <c r="L86" s="10">
        <v>-0.68299483958888363</v>
      </c>
      <c r="M86" s="10">
        <v>-0.75123150102766978</v>
      </c>
      <c r="N86" s="9" t="s">
        <v>66</v>
      </c>
      <c r="O86" s="9" t="s">
        <v>67</v>
      </c>
      <c r="P86" s="9">
        <v>2</v>
      </c>
      <c r="Q86" s="11">
        <v>0.43332275862068964</v>
      </c>
      <c r="R86" s="9">
        <v>0.04</v>
      </c>
      <c r="S86" s="12">
        <v>3.9989334186634161E-2</v>
      </c>
      <c r="T86" s="12">
        <v>0.99920010666097792</v>
      </c>
      <c r="U86" s="29">
        <v>184</v>
      </c>
      <c r="V86" s="6">
        <v>3680</v>
      </c>
      <c r="W86" s="24">
        <v>64</v>
      </c>
      <c r="X86" s="6">
        <v>124</v>
      </c>
      <c r="Y86" s="14">
        <v>2480</v>
      </c>
      <c r="Z86" s="6">
        <v>5</v>
      </c>
      <c r="AA86" s="1" t="s">
        <v>156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5">
        <v>0</v>
      </c>
      <c r="BA86" s="22">
        <v>0</v>
      </c>
      <c r="BB86" s="22">
        <v>1</v>
      </c>
      <c r="BC86" s="25">
        <v>0</v>
      </c>
      <c r="BD86" s="22">
        <v>2</v>
      </c>
      <c r="BE86" s="22">
        <v>0</v>
      </c>
      <c r="BF86" s="22">
        <v>0</v>
      </c>
      <c r="BG86" s="22">
        <v>0</v>
      </c>
      <c r="BH86" s="22">
        <v>6</v>
      </c>
      <c r="BI86" s="22">
        <v>0</v>
      </c>
      <c r="BJ86" s="22">
        <v>5</v>
      </c>
      <c r="BK86" s="22">
        <v>110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5">
        <v>0</v>
      </c>
      <c r="CB86" s="25">
        <v>0</v>
      </c>
      <c r="CC86" s="25">
        <v>0</v>
      </c>
      <c r="CD86" s="22">
        <v>0</v>
      </c>
      <c r="CE86" s="25">
        <v>0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5">
        <v>0</v>
      </c>
      <c r="CN86" s="25">
        <v>0</v>
      </c>
      <c r="CO86" s="22">
        <v>0</v>
      </c>
      <c r="CP86" s="25">
        <v>0</v>
      </c>
      <c r="CQ86" s="22">
        <v>0</v>
      </c>
      <c r="CR86" s="22">
        <v>0</v>
      </c>
      <c r="CS86" s="22">
        <v>0</v>
      </c>
    </row>
    <row r="87" spans="1:97" ht="15.6" x14ac:dyDescent="0.3">
      <c r="A87" s="1" t="s">
        <v>157</v>
      </c>
      <c r="B87" s="6">
        <v>2013</v>
      </c>
      <c r="C87" s="6">
        <v>39</v>
      </c>
      <c r="D87" s="28">
        <v>41436</v>
      </c>
      <c r="E87" s="8">
        <v>26</v>
      </c>
      <c r="F87" s="10">
        <v>16.398750000000003</v>
      </c>
      <c r="G87" s="10">
        <v>0.40858333333333441</v>
      </c>
      <c r="H87" s="10">
        <v>0.82275000000000276</v>
      </c>
      <c r="I87" s="10">
        <v>0.44829166666666787</v>
      </c>
      <c r="J87" s="10">
        <v>4.7364410917768218</v>
      </c>
      <c r="K87" s="10">
        <v>-0.36968934287150823</v>
      </c>
      <c r="L87" s="10">
        <v>-1.4112062990887688</v>
      </c>
      <c r="M87" s="10">
        <v>-1.0526841824603919</v>
      </c>
      <c r="N87" s="9" t="s">
        <v>66</v>
      </c>
      <c r="O87" s="9" t="s">
        <v>67</v>
      </c>
      <c r="P87" s="9">
        <v>3</v>
      </c>
      <c r="Q87" s="11">
        <v>0.64998413793103449</v>
      </c>
      <c r="R87" s="9">
        <v>0.08</v>
      </c>
      <c r="S87" s="12">
        <v>7.9914693969172695E-2</v>
      </c>
      <c r="T87" s="12">
        <v>0.99680170630261944</v>
      </c>
      <c r="U87" s="29">
        <v>1130</v>
      </c>
      <c r="V87" s="6">
        <v>22600</v>
      </c>
      <c r="W87" s="24">
        <v>58</v>
      </c>
      <c r="X87" s="6">
        <v>110</v>
      </c>
      <c r="Y87" s="14">
        <v>2200</v>
      </c>
      <c r="Z87" s="6">
        <v>7</v>
      </c>
      <c r="AA87" s="1" t="s">
        <v>157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5">
        <v>0</v>
      </c>
      <c r="BA87" s="22">
        <v>0</v>
      </c>
      <c r="BB87" s="22">
        <v>2</v>
      </c>
      <c r="BC87" s="25">
        <v>0</v>
      </c>
      <c r="BD87" s="22">
        <v>3</v>
      </c>
      <c r="BE87" s="22">
        <v>0</v>
      </c>
      <c r="BF87" s="22">
        <v>0</v>
      </c>
      <c r="BG87" s="22">
        <v>0</v>
      </c>
      <c r="BH87" s="22">
        <v>6</v>
      </c>
      <c r="BI87" s="22">
        <v>0</v>
      </c>
      <c r="BJ87" s="22">
        <v>2</v>
      </c>
      <c r="BK87" s="22">
        <v>95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5">
        <v>0</v>
      </c>
      <c r="CB87" s="25">
        <v>0</v>
      </c>
      <c r="CC87" s="25">
        <v>0</v>
      </c>
      <c r="CD87" s="22">
        <v>0</v>
      </c>
      <c r="CE87" s="25">
        <v>0</v>
      </c>
      <c r="CF87" s="22">
        <v>1</v>
      </c>
      <c r="CG87" s="22">
        <v>0</v>
      </c>
      <c r="CH87" s="22">
        <v>1</v>
      </c>
      <c r="CI87" s="22">
        <v>0</v>
      </c>
      <c r="CJ87" s="22">
        <v>0</v>
      </c>
      <c r="CK87" s="22">
        <v>0</v>
      </c>
      <c r="CL87" s="22">
        <v>0</v>
      </c>
      <c r="CM87" s="25">
        <v>0</v>
      </c>
      <c r="CN87" s="25">
        <v>0</v>
      </c>
      <c r="CO87" s="22">
        <v>0</v>
      </c>
      <c r="CP87" s="25">
        <v>0</v>
      </c>
      <c r="CQ87" s="22">
        <v>0</v>
      </c>
      <c r="CR87" s="22">
        <v>0</v>
      </c>
      <c r="CS87" s="22">
        <v>0</v>
      </c>
    </row>
    <row r="88" spans="1:97" ht="15.6" x14ac:dyDescent="0.3">
      <c r="A88" s="1" t="s">
        <v>158</v>
      </c>
      <c r="B88" s="6">
        <v>2013</v>
      </c>
      <c r="C88" s="6">
        <v>40</v>
      </c>
      <c r="D88" s="28">
        <v>41437</v>
      </c>
      <c r="E88" s="8">
        <v>27</v>
      </c>
      <c r="F88" s="10">
        <v>18.02924999999999</v>
      </c>
      <c r="G88" s="10">
        <v>1.6304999999999872</v>
      </c>
      <c r="H88" s="10">
        <v>2.0390833333333216</v>
      </c>
      <c r="I88" s="10">
        <v>2.4532499999999899</v>
      </c>
      <c r="J88" s="10">
        <v>4.8278997222711801</v>
      </c>
      <c r="K88" s="10">
        <v>9.1458630494358317E-2</v>
      </c>
      <c r="L88" s="10">
        <v>-0.27823071237714991</v>
      </c>
      <c r="M88" s="10">
        <v>-1.3197476685944105</v>
      </c>
      <c r="N88" s="9" t="s">
        <v>66</v>
      </c>
      <c r="O88" s="9" t="s">
        <v>67</v>
      </c>
      <c r="P88" s="9">
        <v>4</v>
      </c>
      <c r="Q88" s="11">
        <v>0.86664551724137928</v>
      </c>
      <c r="R88" s="9">
        <v>0.14000000000000001</v>
      </c>
      <c r="S88" s="12">
        <v>0.13954311464423649</v>
      </c>
      <c r="T88" s="12">
        <v>0.99021599621263712</v>
      </c>
      <c r="U88" s="29">
        <v>509</v>
      </c>
      <c r="V88" s="6">
        <v>10180</v>
      </c>
      <c r="W88" s="24">
        <v>27</v>
      </c>
      <c r="X88" s="6">
        <v>118</v>
      </c>
      <c r="Y88" s="14">
        <v>2360</v>
      </c>
      <c r="Z88" s="6">
        <v>6</v>
      </c>
      <c r="AA88" s="1" t="s">
        <v>158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1</v>
      </c>
      <c r="AW88" s="22">
        <v>0</v>
      </c>
      <c r="AX88" s="22">
        <v>0</v>
      </c>
      <c r="AY88" s="22">
        <v>0</v>
      </c>
      <c r="AZ88" s="25">
        <v>0</v>
      </c>
      <c r="BA88" s="22">
        <v>0</v>
      </c>
      <c r="BB88" s="22">
        <v>1</v>
      </c>
      <c r="BC88" s="25">
        <v>0</v>
      </c>
      <c r="BD88" s="22">
        <v>1</v>
      </c>
      <c r="BE88" s="22">
        <v>0</v>
      </c>
      <c r="BF88" s="22">
        <v>0</v>
      </c>
      <c r="BG88" s="22">
        <v>0</v>
      </c>
      <c r="BH88" s="22">
        <v>7</v>
      </c>
      <c r="BI88" s="22">
        <v>0</v>
      </c>
      <c r="BJ88" s="22">
        <v>7</v>
      </c>
      <c r="BK88" s="22">
        <v>101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5">
        <v>0</v>
      </c>
      <c r="CB88" s="25">
        <v>0</v>
      </c>
      <c r="CC88" s="25">
        <v>0</v>
      </c>
      <c r="CD88" s="22">
        <v>0</v>
      </c>
      <c r="CE88" s="25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5">
        <v>0</v>
      </c>
      <c r="CN88" s="25">
        <v>0</v>
      </c>
      <c r="CO88" s="22">
        <v>0</v>
      </c>
      <c r="CP88" s="25">
        <v>0</v>
      </c>
      <c r="CQ88" s="22">
        <v>0</v>
      </c>
      <c r="CR88" s="22">
        <v>0</v>
      </c>
      <c r="CS88" s="22">
        <v>0</v>
      </c>
    </row>
    <row r="89" spans="1:97" ht="15.6" x14ac:dyDescent="0.3">
      <c r="A89" s="1" t="s">
        <v>159</v>
      </c>
      <c r="B89" s="6">
        <v>2013</v>
      </c>
      <c r="C89" s="6">
        <v>41</v>
      </c>
      <c r="D89" s="28">
        <v>41438</v>
      </c>
      <c r="E89" s="8">
        <v>28</v>
      </c>
      <c r="F89" s="10">
        <v>19.087833333333329</v>
      </c>
      <c r="G89" s="10">
        <v>1.0585833333333383</v>
      </c>
      <c r="H89" s="10">
        <v>2.6890833333333255</v>
      </c>
      <c r="I89" s="10">
        <v>3.0976666666666599</v>
      </c>
      <c r="J89" s="10">
        <v>4.5278820573572345</v>
      </c>
      <c r="K89" s="10">
        <v>-0.30001766491394566</v>
      </c>
      <c r="L89" s="10">
        <v>-0.20855903441958734</v>
      </c>
      <c r="M89" s="10">
        <v>-0.57824837729109557</v>
      </c>
      <c r="N89" s="9" t="s">
        <v>66</v>
      </c>
      <c r="O89" s="9" t="s">
        <v>67</v>
      </c>
      <c r="P89" s="9">
        <v>5</v>
      </c>
      <c r="Q89" s="11">
        <v>1.0833068965517241</v>
      </c>
      <c r="R89" s="9">
        <v>0.21</v>
      </c>
      <c r="S89" s="12">
        <v>0.20845989984609956</v>
      </c>
      <c r="T89" s="12">
        <v>0.97803091472414827</v>
      </c>
      <c r="U89" s="29">
        <v>436</v>
      </c>
      <c r="V89" s="6">
        <v>8720</v>
      </c>
      <c r="W89" s="24">
        <v>33</v>
      </c>
      <c r="X89" s="6">
        <v>38</v>
      </c>
      <c r="Y89" s="14">
        <v>760</v>
      </c>
      <c r="Z89" s="6">
        <v>5</v>
      </c>
      <c r="AA89" s="1" t="s">
        <v>159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2</v>
      </c>
      <c r="AW89" s="22">
        <v>0</v>
      </c>
      <c r="AX89" s="22">
        <v>0</v>
      </c>
      <c r="AY89" s="22">
        <v>0</v>
      </c>
      <c r="AZ89" s="25">
        <v>0</v>
      </c>
      <c r="BA89" s="22">
        <v>0</v>
      </c>
      <c r="BB89" s="22">
        <v>0</v>
      </c>
      <c r="BC89" s="25">
        <v>0</v>
      </c>
      <c r="BD89" s="22">
        <v>2</v>
      </c>
      <c r="BE89" s="22">
        <v>0</v>
      </c>
      <c r="BF89" s="22">
        <v>0</v>
      </c>
      <c r="BG89" s="22">
        <v>0</v>
      </c>
      <c r="BH89" s="22">
        <v>6</v>
      </c>
      <c r="BI89" s="22">
        <v>0</v>
      </c>
      <c r="BJ89" s="22">
        <v>2</v>
      </c>
      <c r="BK89" s="22">
        <v>26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5">
        <v>0</v>
      </c>
      <c r="CB89" s="25">
        <v>0</v>
      </c>
      <c r="CC89" s="25">
        <v>0</v>
      </c>
      <c r="CD89" s="22">
        <v>0</v>
      </c>
      <c r="CE89" s="25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5">
        <v>0</v>
      </c>
      <c r="CN89" s="25">
        <v>0</v>
      </c>
      <c r="CO89" s="22">
        <v>0</v>
      </c>
      <c r="CP89" s="25">
        <v>0</v>
      </c>
      <c r="CQ89" s="22">
        <v>0</v>
      </c>
      <c r="CR89" s="22">
        <v>0</v>
      </c>
      <c r="CS89" s="22">
        <v>0</v>
      </c>
    </row>
    <row r="90" spans="1:97" ht="15.6" x14ac:dyDescent="0.3">
      <c r="A90" s="1" t="s">
        <v>160</v>
      </c>
      <c r="B90" s="6">
        <v>2013</v>
      </c>
      <c r="C90" s="6">
        <v>42</v>
      </c>
      <c r="D90" s="28">
        <v>41439</v>
      </c>
      <c r="E90" s="8">
        <v>29</v>
      </c>
      <c r="F90" s="10">
        <v>18.957083333333326</v>
      </c>
      <c r="G90" s="10">
        <v>-0.13075000000000259</v>
      </c>
      <c r="H90" s="10">
        <v>0.92783333333333573</v>
      </c>
      <c r="I90" s="10">
        <v>2.5583333333333229</v>
      </c>
      <c r="J90" s="10">
        <v>5.6060063485232421</v>
      </c>
      <c r="K90" s="10">
        <v>1.0781242911660076</v>
      </c>
      <c r="L90" s="10">
        <v>0.77810662625206195</v>
      </c>
      <c r="M90" s="10">
        <v>0.86956525674642027</v>
      </c>
      <c r="N90" s="9" t="s">
        <v>66</v>
      </c>
      <c r="O90" s="9" t="s">
        <v>67</v>
      </c>
      <c r="P90" s="9">
        <v>6</v>
      </c>
      <c r="Q90" s="9">
        <v>1.299968275862069</v>
      </c>
      <c r="R90" s="9">
        <v>0.3</v>
      </c>
      <c r="S90" s="12">
        <v>0.29552020666133955</v>
      </c>
      <c r="T90" s="12">
        <v>0.95533648912560598</v>
      </c>
      <c r="U90" s="29">
        <v>354</v>
      </c>
      <c r="V90" s="6">
        <v>7080</v>
      </c>
      <c r="W90" s="24">
        <v>60</v>
      </c>
      <c r="X90" s="6">
        <v>82</v>
      </c>
      <c r="Y90" s="14">
        <v>1640</v>
      </c>
      <c r="Z90" s="6">
        <v>6</v>
      </c>
      <c r="AA90" s="1" t="s">
        <v>160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29</v>
      </c>
      <c r="AW90" s="22">
        <v>0</v>
      </c>
      <c r="AX90" s="22">
        <v>0</v>
      </c>
      <c r="AY90" s="22">
        <v>0</v>
      </c>
      <c r="AZ90" s="25">
        <v>0</v>
      </c>
      <c r="BA90" s="22">
        <v>0</v>
      </c>
      <c r="BB90" s="22">
        <v>0</v>
      </c>
      <c r="BC90" s="25">
        <v>0</v>
      </c>
      <c r="BD90" s="22">
        <v>1</v>
      </c>
      <c r="BE90" s="22">
        <v>0</v>
      </c>
      <c r="BF90" s="22">
        <v>0</v>
      </c>
      <c r="BG90" s="22">
        <v>0</v>
      </c>
      <c r="BH90" s="22">
        <v>6</v>
      </c>
      <c r="BI90" s="22">
        <v>0</v>
      </c>
      <c r="BJ90" s="22">
        <v>3</v>
      </c>
      <c r="BK90" s="22">
        <v>40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5">
        <v>0</v>
      </c>
      <c r="CB90" s="25">
        <v>0</v>
      </c>
      <c r="CC90" s="25">
        <v>0</v>
      </c>
      <c r="CD90" s="22">
        <v>0</v>
      </c>
      <c r="CE90" s="25">
        <v>0</v>
      </c>
      <c r="CF90" s="22">
        <v>3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5">
        <v>0</v>
      </c>
      <c r="CN90" s="25">
        <v>0</v>
      </c>
      <c r="CO90" s="22">
        <v>0</v>
      </c>
      <c r="CP90" s="25">
        <v>0</v>
      </c>
      <c r="CQ90" s="22">
        <v>0</v>
      </c>
      <c r="CR90" s="22">
        <v>0</v>
      </c>
      <c r="CS90" s="22">
        <v>0</v>
      </c>
    </row>
    <row r="91" spans="1:97" ht="15.6" x14ac:dyDescent="0.3">
      <c r="A91" s="1" t="s">
        <v>161</v>
      </c>
      <c r="B91" s="6">
        <v>2013</v>
      </c>
      <c r="C91" s="6">
        <v>43</v>
      </c>
      <c r="D91" s="28">
        <v>41440</v>
      </c>
      <c r="E91" s="8">
        <v>30</v>
      </c>
      <c r="F91" s="10">
        <v>17.835249999999998</v>
      </c>
      <c r="G91" s="10">
        <v>-1.1218333333333277</v>
      </c>
      <c r="H91" s="10">
        <v>-1.2525833333333303</v>
      </c>
      <c r="I91" s="10">
        <v>-0.19399999999999196</v>
      </c>
      <c r="J91" s="10">
        <v>4.8445306558539265</v>
      </c>
      <c r="K91" s="10">
        <v>-0.76147569266931558</v>
      </c>
      <c r="L91" s="10">
        <v>0.31664859849669202</v>
      </c>
      <c r="M91" s="10">
        <v>1.6630933582746366E-2</v>
      </c>
      <c r="N91" s="9" t="s">
        <v>66</v>
      </c>
      <c r="O91" s="9" t="s">
        <v>67</v>
      </c>
      <c r="P91" s="9">
        <v>7</v>
      </c>
      <c r="Q91" s="9">
        <v>1.5166296551724139</v>
      </c>
      <c r="R91" s="9">
        <v>0.39</v>
      </c>
      <c r="S91" s="12">
        <v>0.38018841512316143</v>
      </c>
      <c r="T91" s="12">
        <v>0.92490905985731309</v>
      </c>
      <c r="U91" s="29">
        <v>4</v>
      </c>
      <c r="V91" s="6">
        <v>80</v>
      </c>
      <c r="W91" s="24">
        <v>47</v>
      </c>
      <c r="X91" s="6">
        <v>126</v>
      </c>
      <c r="Y91" s="14">
        <v>2520</v>
      </c>
      <c r="Z91" s="6">
        <v>6</v>
      </c>
      <c r="AA91" s="1" t="s">
        <v>161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1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81</v>
      </c>
      <c r="AW91" s="22">
        <v>0</v>
      </c>
      <c r="AX91" s="22">
        <v>0</v>
      </c>
      <c r="AY91" s="22">
        <v>0</v>
      </c>
      <c r="AZ91" s="25">
        <v>0</v>
      </c>
      <c r="BA91" s="22">
        <v>0</v>
      </c>
      <c r="BB91" s="22">
        <v>2</v>
      </c>
      <c r="BC91" s="25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6</v>
      </c>
      <c r="BI91" s="22">
        <v>0</v>
      </c>
      <c r="BJ91" s="22">
        <v>6</v>
      </c>
      <c r="BK91" s="22">
        <v>30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5">
        <v>0</v>
      </c>
      <c r="CB91" s="25">
        <v>0</v>
      </c>
      <c r="CC91" s="25">
        <v>0</v>
      </c>
      <c r="CD91" s="22">
        <v>0</v>
      </c>
      <c r="CE91" s="25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5">
        <v>0</v>
      </c>
      <c r="CN91" s="25">
        <v>0</v>
      </c>
      <c r="CO91" s="22">
        <v>0</v>
      </c>
      <c r="CP91" s="25">
        <v>0</v>
      </c>
      <c r="CQ91" s="22">
        <v>0</v>
      </c>
      <c r="CR91" s="22">
        <v>0</v>
      </c>
      <c r="CS91" s="22">
        <v>0</v>
      </c>
    </row>
    <row r="92" spans="1:97" ht="15.6" x14ac:dyDescent="0.3">
      <c r="A92" s="1" t="s">
        <v>162</v>
      </c>
      <c r="B92" s="6">
        <v>2013</v>
      </c>
      <c r="C92" s="6">
        <v>44</v>
      </c>
      <c r="D92" s="28">
        <v>41441</v>
      </c>
      <c r="E92" s="8">
        <v>31</v>
      </c>
      <c r="F92" s="10">
        <v>18.302874999999997</v>
      </c>
      <c r="G92" s="10">
        <v>0.46762499999999818</v>
      </c>
      <c r="H92" s="10">
        <v>-0.65420833333332951</v>
      </c>
      <c r="I92" s="10">
        <v>-0.78495833333333209</v>
      </c>
      <c r="J92" s="10">
        <v>4.035192727333631</v>
      </c>
      <c r="K92" s="10">
        <v>-0.80933792852029551</v>
      </c>
      <c r="L92" s="10">
        <v>-1.5708136211896111</v>
      </c>
      <c r="M92" s="10">
        <v>-0.49268933002360349</v>
      </c>
      <c r="N92" s="9" t="s">
        <v>74</v>
      </c>
      <c r="O92" s="9" t="s">
        <v>75</v>
      </c>
      <c r="P92" s="9">
        <v>8</v>
      </c>
      <c r="Q92" s="9">
        <v>1.7332910344827586</v>
      </c>
      <c r="R92" s="9">
        <v>0.5</v>
      </c>
      <c r="S92" s="12">
        <v>0.47942553860420301</v>
      </c>
      <c r="T92" s="12">
        <v>0.87758256189037276</v>
      </c>
      <c r="U92" s="29">
        <v>15</v>
      </c>
      <c r="V92" s="6">
        <v>300</v>
      </c>
      <c r="W92" s="24">
        <v>54</v>
      </c>
      <c r="X92" s="6">
        <v>146</v>
      </c>
      <c r="Y92" s="14">
        <v>2920</v>
      </c>
      <c r="Z92" s="6">
        <v>7</v>
      </c>
      <c r="AA92" s="1" t="s">
        <v>162</v>
      </c>
      <c r="AB92" s="22">
        <v>0</v>
      </c>
      <c r="AC92" s="22">
        <v>0</v>
      </c>
      <c r="AD92" s="22">
        <v>0</v>
      </c>
      <c r="AE92" s="22">
        <v>0</v>
      </c>
      <c r="AF92" s="22">
        <v>1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106</v>
      </c>
      <c r="AW92" s="22">
        <v>0</v>
      </c>
      <c r="AX92" s="22">
        <v>0</v>
      </c>
      <c r="AY92" s="22">
        <v>0</v>
      </c>
      <c r="AZ92" s="25">
        <v>0</v>
      </c>
      <c r="BA92" s="22">
        <v>0</v>
      </c>
      <c r="BB92" s="22">
        <v>1</v>
      </c>
      <c r="BC92" s="25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5</v>
      </c>
      <c r="BI92" s="22">
        <v>0</v>
      </c>
      <c r="BJ92" s="22">
        <v>4</v>
      </c>
      <c r="BK92" s="22">
        <v>27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5">
        <v>0</v>
      </c>
      <c r="CB92" s="25">
        <v>0</v>
      </c>
      <c r="CC92" s="25">
        <v>0</v>
      </c>
      <c r="CD92" s="22">
        <v>0</v>
      </c>
      <c r="CE92" s="25">
        <v>0</v>
      </c>
      <c r="CF92" s="22">
        <v>2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5">
        <v>0</v>
      </c>
      <c r="CN92" s="25">
        <v>0</v>
      </c>
      <c r="CO92" s="22">
        <v>0</v>
      </c>
      <c r="CP92" s="25">
        <v>0</v>
      </c>
      <c r="CQ92" s="22">
        <v>0</v>
      </c>
      <c r="CR92" s="22">
        <v>0</v>
      </c>
      <c r="CS92" s="22">
        <v>0</v>
      </c>
    </row>
    <row r="93" spans="1:97" ht="15.6" x14ac:dyDescent="0.3">
      <c r="A93" s="1" t="s">
        <v>163</v>
      </c>
      <c r="B93" s="6">
        <v>2013</v>
      </c>
      <c r="C93" s="6">
        <v>45</v>
      </c>
      <c r="D93" s="28">
        <v>41442</v>
      </c>
      <c r="E93" s="8">
        <v>32</v>
      </c>
      <c r="F93" s="10">
        <v>18.298833333333334</v>
      </c>
      <c r="G93" s="10">
        <v>-4.0416666666622802E-3</v>
      </c>
      <c r="H93" s="10">
        <v>0.4635833333333359</v>
      </c>
      <c r="I93" s="10">
        <v>-0.65824999999999179</v>
      </c>
      <c r="J93" s="10">
        <v>5.5017534351732609</v>
      </c>
      <c r="K93" s="10">
        <v>1.4665607078396299</v>
      </c>
      <c r="L93" s="10">
        <v>0.65722277931933437</v>
      </c>
      <c r="M93" s="10">
        <v>-0.10425291334998121</v>
      </c>
      <c r="N93" s="9" t="s">
        <v>77</v>
      </c>
      <c r="O93" s="9" t="s">
        <v>78</v>
      </c>
      <c r="P93" s="9">
        <v>9</v>
      </c>
      <c r="Q93" s="9">
        <v>1.9499524137931035</v>
      </c>
      <c r="R93" s="9">
        <v>0.6</v>
      </c>
      <c r="S93" s="12">
        <v>0.56464247339503537</v>
      </c>
      <c r="T93" s="12">
        <v>0.82533561490967833</v>
      </c>
      <c r="U93" s="29">
        <v>57</v>
      </c>
      <c r="V93" s="6">
        <v>1140</v>
      </c>
      <c r="W93" s="24">
        <v>48</v>
      </c>
      <c r="X93" s="6">
        <v>62</v>
      </c>
      <c r="Y93" s="14">
        <v>1240</v>
      </c>
      <c r="Z93" s="6">
        <v>5</v>
      </c>
      <c r="AA93" s="1" t="s">
        <v>163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51</v>
      </c>
      <c r="AW93" s="22">
        <v>0</v>
      </c>
      <c r="AX93" s="22">
        <v>0</v>
      </c>
      <c r="AY93" s="22">
        <v>3</v>
      </c>
      <c r="AZ93" s="25">
        <v>0</v>
      </c>
      <c r="BA93" s="22">
        <v>0</v>
      </c>
      <c r="BB93" s="22">
        <v>0</v>
      </c>
      <c r="BC93" s="25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5</v>
      </c>
      <c r="BI93" s="22">
        <v>0</v>
      </c>
      <c r="BJ93" s="22">
        <v>1</v>
      </c>
      <c r="BK93" s="22">
        <v>2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5">
        <v>0</v>
      </c>
      <c r="CB93" s="25">
        <v>0</v>
      </c>
      <c r="CC93" s="25">
        <v>0</v>
      </c>
      <c r="CD93" s="22">
        <v>0</v>
      </c>
      <c r="CE93" s="25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5">
        <v>0</v>
      </c>
      <c r="CN93" s="25">
        <v>0</v>
      </c>
      <c r="CO93" s="22">
        <v>0</v>
      </c>
      <c r="CP93" s="25">
        <v>0</v>
      </c>
      <c r="CQ93" s="22">
        <v>0</v>
      </c>
      <c r="CR93" s="22">
        <v>0</v>
      </c>
      <c r="CS93" s="22">
        <v>0</v>
      </c>
    </row>
    <row r="94" spans="1:97" ht="15.6" x14ac:dyDescent="0.3">
      <c r="A94" s="1" t="s">
        <v>164</v>
      </c>
      <c r="B94" s="6">
        <v>2013</v>
      </c>
      <c r="C94" s="6">
        <v>46</v>
      </c>
      <c r="D94" s="28">
        <v>41443</v>
      </c>
      <c r="E94" s="8">
        <v>33</v>
      </c>
      <c r="F94" s="10">
        <v>17.152625</v>
      </c>
      <c r="G94" s="10">
        <v>-1.1462083333333339</v>
      </c>
      <c r="H94" s="10">
        <v>-1.1502499999999962</v>
      </c>
      <c r="I94" s="10">
        <v>-0.68262499999999804</v>
      </c>
      <c r="J94" s="10">
        <v>6.6590055084781916</v>
      </c>
      <c r="K94" s="10">
        <v>1.1572520733049307</v>
      </c>
      <c r="L94" s="10">
        <v>2.6238127811445606</v>
      </c>
      <c r="M94" s="10">
        <v>1.8144748526242651</v>
      </c>
      <c r="N94" s="9" t="s">
        <v>77</v>
      </c>
      <c r="O94" s="9" t="s">
        <v>78</v>
      </c>
      <c r="P94" s="9">
        <v>10</v>
      </c>
      <c r="Q94" s="9">
        <v>2.1666137931034481</v>
      </c>
      <c r="R94" s="9">
        <v>0.7</v>
      </c>
      <c r="S94" s="12">
        <v>0.64421768723769102</v>
      </c>
      <c r="T94" s="12">
        <v>0.7648421872844885</v>
      </c>
      <c r="U94" s="29">
        <v>182</v>
      </c>
      <c r="V94" s="6">
        <v>3640</v>
      </c>
      <c r="W94" s="24">
        <v>29</v>
      </c>
      <c r="X94" s="6">
        <v>50</v>
      </c>
      <c r="Y94" s="14">
        <v>1000</v>
      </c>
      <c r="Z94" s="6">
        <v>7</v>
      </c>
      <c r="AA94" s="1" t="s">
        <v>164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1</v>
      </c>
      <c r="AJ94" s="22">
        <v>0</v>
      </c>
      <c r="AK94" s="22">
        <v>0</v>
      </c>
      <c r="AL94" s="22">
        <v>1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37</v>
      </c>
      <c r="AW94" s="22">
        <v>0</v>
      </c>
      <c r="AX94" s="22">
        <v>0</v>
      </c>
      <c r="AY94" s="22">
        <v>0</v>
      </c>
      <c r="AZ94" s="25">
        <v>0</v>
      </c>
      <c r="BA94" s="22">
        <v>0</v>
      </c>
      <c r="BB94" s="22">
        <v>0</v>
      </c>
      <c r="BC94" s="25">
        <v>0</v>
      </c>
      <c r="BD94" s="22">
        <v>1</v>
      </c>
      <c r="BE94" s="22">
        <v>0</v>
      </c>
      <c r="BF94" s="22">
        <v>0</v>
      </c>
      <c r="BG94" s="22">
        <v>0</v>
      </c>
      <c r="BH94" s="22">
        <v>1</v>
      </c>
      <c r="BI94" s="22">
        <v>0</v>
      </c>
      <c r="BJ94" s="22">
        <v>2</v>
      </c>
      <c r="BK94" s="22">
        <v>7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5">
        <v>0</v>
      </c>
      <c r="CB94" s="25">
        <v>0</v>
      </c>
      <c r="CC94" s="25">
        <v>0</v>
      </c>
      <c r="CD94" s="22">
        <v>0</v>
      </c>
      <c r="CE94" s="25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5">
        <v>0</v>
      </c>
      <c r="CN94" s="25">
        <v>0</v>
      </c>
      <c r="CO94" s="22">
        <v>0</v>
      </c>
      <c r="CP94" s="25">
        <v>0</v>
      </c>
      <c r="CQ94" s="22">
        <v>0</v>
      </c>
      <c r="CR94" s="22">
        <v>0</v>
      </c>
      <c r="CS94" s="22">
        <v>0</v>
      </c>
    </row>
    <row r="95" spans="1:97" ht="15.6" x14ac:dyDescent="0.3">
      <c r="A95" s="1" t="s">
        <v>165</v>
      </c>
      <c r="B95" s="6">
        <v>2013</v>
      </c>
      <c r="C95" s="6">
        <v>47</v>
      </c>
      <c r="D95" s="28">
        <v>41444</v>
      </c>
      <c r="E95" s="8">
        <v>34</v>
      </c>
      <c r="F95" s="10">
        <v>17.458249999999996</v>
      </c>
      <c r="G95" s="10">
        <v>0.30562499999999559</v>
      </c>
      <c r="H95" s="10">
        <v>-0.84058333333333835</v>
      </c>
      <c r="I95" s="10">
        <v>-0.84462500000000063</v>
      </c>
      <c r="J95" s="10">
        <v>6.5380108490176028</v>
      </c>
      <c r="K95" s="10">
        <v>-0.12099465946058885</v>
      </c>
      <c r="L95" s="10">
        <v>1.0362574138443419</v>
      </c>
      <c r="M95" s="10">
        <v>2.5028181216839718</v>
      </c>
      <c r="N95" s="9" t="s">
        <v>77</v>
      </c>
      <c r="O95" s="9" t="s">
        <v>78</v>
      </c>
      <c r="P95" s="9">
        <v>11</v>
      </c>
      <c r="Q95" s="9">
        <v>2.3832751724137928</v>
      </c>
      <c r="R95" s="9">
        <v>0.8</v>
      </c>
      <c r="S95" s="12">
        <v>0.71735609089952279</v>
      </c>
      <c r="T95" s="12">
        <v>0.69670670934716539</v>
      </c>
      <c r="U95" s="29">
        <v>435</v>
      </c>
      <c r="V95" s="6">
        <v>8700</v>
      </c>
      <c r="W95" s="24">
        <v>17</v>
      </c>
      <c r="X95" s="6">
        <v>36</v>
      </c>
      <c r="Y95" s="14">
        <v>720</v>
      </c>
      <c r="Z95" s="6">
        <v>7</v>
      </c>
      <c r="AA95" s="1" t="s">
        <v>165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1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23</v>
      </c>
      <c r="AW95" s="22">
        <v>0</v>
      </c>
      <c r="AX95" s="22">
        <v>0</v>
      </c>
      <c r="AY95" s="22">
        <v>0</v>
      </c>
      <c r="AZ95" s="25">
        <v>0</v>
      </c>
      <c r="BA95" s="22">
        <v>0</v>
      </c>
      <c r="BB95" s="22">
        <v>0</v>
      </c>
      <c r="BC95" s="25">
        <v>0</v>
      </c>
      <c r="BD95" s="22">
        <v>4</v>
      </c>
      <c r="BE95" s="22">
        <v>0</v>
      </c>
      <c r="BF95" s="22">
        <v>0</v>
      </c>
      <c r="BG95" s="22">
        <v>0</v>
      </c>
      <c r="BH95" s="22">
        <v>3</v>
      </c>
      <c r="BI95" s="22">
        <v>0</v>
      </c>
      <c r="BJ95" s="22">
        <v>1</v>
      </c>
      <c r="BK95" s="22">
        <v>3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5">
        <v>0</v>
      </c>
      <c r="CB95" s="25">
        <v>0</v>
      </c>
      <c r="CC95" s="25">
        <v>0</v>
      </c>
      <c r="CD95" s="22">
        <v>0</v>
      </c>
      <c r="CE95" s="25">
        <v>0</v>
      </c>
      <c r="CF95" s="22">
        <v>1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5">
        <v>0</v>
      </c>
      <c r="CN95" s="25">
        <v>0</v>
      </c>
      <c r="CO95" s="22">
        <v>0</v>
      </c>
      <c r="CP95" s="25">
        <v>0</v>
      </c>
      <c r="CQ95" s="22">
        <v>0</v>
      </c>
      <c r="CR95" s="22">
        <v>0</v>
      </c>
      <c r="CS95" s="22">
        <v>0</v>
      </c>
    </row>
    <row r="96" spans="1:97" ht="15.6" x14ac:dyDescent="0.3">
      <c r="A96" s="1" t="s">
        <v>166</v>
      </c>
      <c r="B96" s="6">
        <v>2013</v>
      </c>
      <c r="C96" s="6">
        <v>48</v>
      </c>
      <c r="D96" s="28">
        <v>41445</v>
      </c>
      <c r="E96" s="8">
        <v>35</v>
      </c>
      <c r="F96" s="10">
        <v>17.874708333333331</v>
      </c>
      <c r="G96" s="10">
        <v>0.41645833333333471</v>
      </c>
      <c r="H96" s="10">
        <v>0.7220833333333303</v>
      </c>
      <c r="I96" s="10">
        <v>-0.42412500000000364</v>
      </c>
      <c r="J96" s="10">
        <v>6.0141354036974342</v>
      </c>
      <c r="K96" s="10">
        <v>-0.52387544532016861</v>
      </c>
      <c r="L96" s="10">
        <v>-0.64487010478075746</v>
      </c>
      <c r="M96" s="10">
        <v>0.51238196852417328</v>
      </c>
      <c r="N96" s="9" t="s">
        <v>77</v>
      </c>
      <c r="O96" s="9" t="s">
        <v>78</v>
      </c>
      <c r="P96" s="9">
        <v>12</v>
      </c>
      <c r="Q96" s="9">
        <v>2.599936551724138</v>
      </c>
      <c r="R96" s="9">
        <v>0.89</v>
      </c>
      <c r="S96" s="12">
        <v>0.77707174752682384</v>
      </c>
      <c r="T96" s="12">
        <v>0.62941202657369688</v>
      </c>
      <c r="U96" s="29">
        <v>484</v>
      </c>
      <c r="V96" s="6">
        <v>9680</v>
      </c>
      <c r="W96" s="24">
        <v>10</v>
      </c>
      <c r="X96" s="6">
        <v>32</v>
      </c>
      <c r="Y96" s="14">
        <v>640</v>
      </c>
      <c r="Z96" s="6">
        <v>5</v>
      </c>
      <c r="AA96" s="1" t="s">
        <v>166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0</v>
      </c>
      <c r="AL96" s="22">
        <v>4</v>
      </c>
      <c r="AM96" s="22">
        <v>0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25</v>
      </c>
      <c r="AW96" s="22">
        <v>0</v>
      </c>
      <c r="AX96" s="22">
        <v>0</v>
      </c>
      <c r="AY96" s="22">
        <v>0</v>
      </c>
      <c r="AZ96" s="25">
        <v>0</v>
      </c>
      <c r="BA96" s="22">
        <v>0</v>
      </c>
      <c r="BB96" s="22">
        <v>0</v>
      </c>
      <c r="BC96" s="25">
        <v>0</v>
      </c>
      <c r="BD96" s="22">
        <v>1</v>
      </c>
      <c r="BE96" s="22">
        <v>0</v>
      </c>
      <c r="BF96" s="22">
        <v>0</v>
      </c>
      <c r="BG96" s="22">
        <v>0</v>
      </c>
      <c r="BH96" s="22">
        <v>0</v>
      </c>
      <c r="BI96" s="22">
        <v>0</v>
      </c>
      <c r="BJ96" s="22">
        <v>1</v>
      </c>
      <c r="BK96" s="22">
        <v>0</v>
      </c>
      <c r="BL96" s="22">
        <v>0</v>
      </c>
      <c r="BM96" s="22">
        <v>0</v>
      </c>
      <c r="BN96" s="22">
        <v>0</v>
      </c>
      <c r="BO96" s="22">
        <v>0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2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5">
        <v>0</v>
      </c>
      <c r="CB96" s="25">
        <v>0</v>
      </c>
      <c r="CC96" s="25">
        <v>0</v>
      </c>
      <c r="CD96" s="22">
        <v>0</v>
      </c>
      <c r="CE96" s="25">
        <v>0</v>
      </c>
      <c r="CF96" s="22">
        <v>0</v>
      </c>
      <c r="CG96" s="22">
        <v>0</v>
      </c>
      <c r="CH96" s="22">
        <v>1</v>
      </c>
      <c r="CI96" s="22">
        <v>0</v>
      </c>
      <c r="CJ96" s="22">
        <v>0</v>
      </c>
      <c r="CK96" s="22">
        <v>0</v>
      </c>
      <c r="CL96" s="22">
        <v>0</v>
      </c>
      <c r="CM96" s="25">
        <v>0</v>
      </c>
      <c r="CN96" s="25">
        <v>0</v>
      </c>
      <c r="CO96" s="22">
        <v>0</v>
      </c>
      <c r="CP96" s="25">
        <v>0</v>
      </c>
      <c r="CQ96" s="22">
        <v>0</v>
      </c>
      <c r="CR96" s="22">
        <v>0</v>
      </c>
      <c r="CS96" s="22">
        <v>0</v>
      </c>
    </row>
    <row r="97" spans="1:97" ht="15.6" x14ac:dyDescent="0.3">
      <c r="A97" s="1" t="s">
        <v>167</v>
      </c>
      <c r="B97" s="6">
        <v>2013</v>
      </c>
      <c r="C97" s="6">
        <v>49</v>
      </c>
      <c r="D97" s="28">
        <v>41446</v>
      </c>
      <c r="E97" s="8">
        <v>36</v>
      </c>
      <c r="F97" s="10">
        <v>18.667541666666661</v>
      </c>
      <c r="G97" s="10">
        <v>0.79283333333333061</v>
      </c>
      <c r="H97" s="10">
        <v>1.2092916666666653</v>
      </c>
      <c r="I97" s="10">
        <v>1.5149166666666609</v>
      </c>
      <c r="J97" s="10">
        <v>5.3578692149671321</v>
      </c>
      <c r="K97" s="10">
        <v>-0.65626618873030207</v>
      </c>
      <c r="L97" s="10">
        <v>-1.1801416340504707</v>
      </c>
      <c r="M97" s="10">
        <v>-1.3011362935110595</v>
      </c>
      <c r="N97" s="9" t="s">
        <v>77</v>
      </c>
      <c r="O97" s="9" t="s">
        <v>78</v>
      </c>
      <c r="P97" s="9">
        <v>13</v>
      </c>
      <c r="Q97" s="9">
        <v>2.8165979310344826</v>
      </c>
      <c r="R97" s="9">
        <v>0.95</v>
      </c>
      <c r="S97" s="12">
        <v>0.81341550478937374</v>
      </c>
      <c r="T97" s="12">
        <v>0.58168308946388358</v>
      </c>
      <c r="U97" s="29">
        <v>249</v>
      </c>
      <c r="V97" s="6">
        <v>4980</v>
      </c>
      <c r="W97" s="24">
        <v>5</v>
      </c>
      <c r="X97" s="6">
        <v>36</v>
      </c>
      <c r="Y97" s="14">
        <v>720</v>
      </c>
      <c r="Z97" s="6">
        <v>8</v>
      </c>
      <c r="AA97" s="1" t="s">
        <v>167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2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25</v>
      </c>
      <c r="AW97" s="22">
        <v>0</v>
      </c>
      <c r="AX97" s="22">
        <v>1</v>
      </c>
      <c r="AY97" s="22">
        <v>0</v>
      </c>
      <c r="AZ97" s="25">
        <v>0</v>
      </c>
      <c r="BA97" s="22">
        <v>0</v>
      </c>
      <c r="BB97" s="22">
        <v>0</v>
      </c>
      <c r="BC97" s="25">
        <v>0</v>
      </c>
      <c r="BD97" s="22">
        <v>1</v>
      </c>
      <c r="BE97" s="22">
        <v>0</v>
      </c>
      <c r="BF97" s="22">
        <v>0</v>
      </c>
      <c r="BG97" s="22">
        <v>0</v>
      </c>
      <c r="BH97" s="22">
        <v>4</v>
      </c>
      <c r="BI97" s="22">
        <v>0</v>
      </c>
      <c r="BJ97" s="22">
        <v>1</v>
      </c>
      <c r="BK97" s="22">
        <v>1</v>
      </c>
      <c r="BL97" s="22">
        <v>0</v>
      </c>
      <c r="BM97" s="22">
        <v>0</v>
      </c>
      <c r="BN97" s="22">
        <v>0</v>
      </c>
      <c r="BO97" s="22">
        <v>0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2">
        <v>0</v>
      </c>
      <c r="BV97" s="22">
        <v>0</v>
      </c>
      <c r="BW97" s="22">
        <v>0</v>
      </c>
      <c r="BX97" s="22">
        <v>0</v>
      </c>
      <c r="BY97" s="22">
        <v>0</v>
      </c>
      <c r="BZ97" s="22">
        <v>0</v>
      </c>
      <c r="CA97" s="25">
        <v>0</v>
      </c>
      <c r="CB97" s="25">
        <v>0</v>
      </c>
      <c r="CC97" s="25">
        <v>0</v>
      </c>
      <c r="CD97" s="22">
        <v>0</v>
      </c>
      <c r="CE97" s="25">
        <v>0</v>
      </c>
      <c r="CF97" s="22">
        <v>1</v>
      </c>
      <c r="CG97" s="22">
        <v>0</v>
      </c>
      <c r="CH97" s="22">
        <v>0</v>
      </c>
      <c r="CI97" s="22">
        <v>0</v>
      </c>
      <c r="CJ97" s="22">
        <v>0</v>
      </c>
      <c r="CK97" s="22">
        <v>0</v>
      </c>
      <c r="CL97" s="22">
        <v>0</v>
      </c>
      <c r="CM97" s="25">
        <v>0</v>
      </c>
      <c r="CN97" s="25">
        <v>0</v>
      </c>
      <c r="CO97" s="22">
        <v>0</v>
      </c>
      <c r="CP97" s="25">
        <v>0</v>
      </c>
      <c r="CQ97" s="22">
        <v>0</v>
      </c>
      <c r="CR97" s="22">
        <v>0</v>
      </c>
      <c r="CS97" s="22">
        <v>0</v>
      </c>
    </row>
    <row r="98" spans="1:97" ht="15.6" x14ac:dyDescent="0.3">
      <c r="A98" s="1" t="s">
        <v>168</v>
      </c>
      <c r="B98" s="6">
        <v>2013</v>
      </c>
      <c r="C98" s="6">
        <v>50</v>
      </c>
      <c r="D98" s="28">
        <v>41447</v>
      </c>
      <c r="E98" s="8">
        <v>37</v>
      </c>
      <c r="F98" s="10">
        <v>18.849791666666658</v>
      </c>
      <c r="G98" s="10">
        <v>0.18224999999999625</v>
      </c>
      <c r="H98" s="10">
        <v>0.97508333333332686</v>
      </c>
      <c r="I98" s="10">
        <v>1.3915416666666616</v>
      </c>
      <c r="J98" s="10">
        <v>4.9071652150272138</v>
      </c>
      <c r="K98" s="10">
        <v>-0.45070399993991828</v>
      </c>
      <c r="L98" s="10">
        <v>-1.1069701886702203</v>
      </c>
      <c r="M98" s="10">
        <v>-1.630845633990389</v>
      </c>
      <c r="N98" s="9" t="s">
        <v>77</v>
      </c>
      <c r="O98" s="9" t="s">
        <v>78</v>
      </c>
      <c r="P98" s="9">
        <v>14</v>
      </c>
      <c r="Q98" s="9">
        <v>3.0332593103448278</v>
      </c>
      <c r="R98" s="9">
        <v>0.99</v>
      </c>
      <c r="S98" s="12">
        <v>0.83602597860052053</v>
      </c>
      <c r="T98" s="12">
        <v>0.54868986058158753</v>
      </c>
      <c r="U98" s="29">
        <v>166</v>
      </c>
      <c r="V98" s="6">
        <v>3320</v>
      </c>
      <c r="W98" s="24">
        <v>2</v>
      </c>
      <c r="X98" s="6">
        <v>19</v>
      </c>
      <c r="Y98" s="14">
        <v>380</v>
      </c>
      <c r="Z98" s="6">
        <v>7</v>
      </c>
      <c r="AA98" s="1" t="s">
        <v>168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1</v>
      </c>
      <c r="AH98" s="22">
        <v>0</v>
      </c>
      <c r="AI98" s="22">
        <v>0</v>
      </c>
      <c r="AJ98" s="22">
        <v>0</v>
      </c>
      <c r="AK98" s="22">
        <v>0</v>
      </c>
      <c r="AL98" s="22">
        <v>2</v>
      </c>
      <c r="AM98" s="22">
        <v>0</v>
      </c>
      <c r="AN98" s="22">
        <v>0</v>
      </c>
      <c r="AO98" s="22">
        <v>0</v>
      </c>
      <c r="AP98" s="22">
        <v>0</v>
      </c>
      <c r="AQ98" s="22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7</v>
      </c>
      <c r="AW98" s="22">
        <v>0</v>
      </c>
      <c r="AX98" s="22">
        <v>0</v>
      </c>
      <c r="AY98" s="22">
        <v>0</v>
      </c>
      <c r="AZ98" s="25">
        <v>0</v>
      </c>
      <c r="BA98" s="22">
        <v>0</v>
      </c>
      <c r="BB98" s="22">
        <v>0</v>
      </c>
      <c r="BC98" s="25">
        <v>0</v>
      </c>
      <c r="BD98" s="22">
        <v>1</v>
      </c>
      <c r="BE98" s="22">
        <v>0</v>
      </c>
      <c r="BF98" s="22">
        <v>0</v>
      </c>
      <c r="BG98" s="22">
        <v>0</v>
      </c>
      <c r="BH98" s="22">
        <v>4</v>
      </c>
      <c r="BI98" s="22">
        <v>0</v>
      </c>
      <c r="BJ98" s="22">
        <v>0</v>
      </c>
      <c r="BK98" s="22">
        <v>1</v>
      </c>
      <c r="BL98" s="22">
        <v>0</v>
      </c>
      <c r="BM98" s="22">
        <v>0</v>
      </c>
      <c r="BN98" s="22">
        <v>0</v>
      </c>
      <c r="BO98" s="22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5">
        <v>0</v>
      </c>
      <c r="CB98" s="25">
        <v>0</v>
      </c>
      <c r="CC98" s="25">
        <v>0</v>
      </c>
      <c r="CD98" s="22">
        <v>0</v>
      </c>
      <c r="CE98" s="25">
        <v>0</v>
      </c>
      <c r="CF98" s="22">
        <v>0</v>
      </c>
      <c r="CG98" s="22">
        <v>0</v>
      </c>
      <c r="CH98" s="22">
        <v>0</v>
      </c>
      <c r="CI98" s="22">
        <v>0</v>
      </c>
      <c r="CJ98" s="22">
        <v>3</v>
      </c>
      <c r="CK98" s="22">
        <v>0</v>
      </c>
      <c r="CL98" s="22">
        <v>0</v>
      </c>
      <c r="CM98" s="25">
        <v>0</v>
      </c>
      <c r="CN98" s="25">
        <v>0</v>
      </c>
      <c r="CO98" s="22">
        <v>0</v>
      </c>
      <c r="CP98" s="25">
        <v>0</v>
      </c>
      <c r="CQ98" s="22">
        <v>0</v>
      </c>
      <c r="CR98" s="22">
        <v>0</v>
      </c>
      <c r="CS98" s="22">
        <v>0</v>
      </c>
    </row>
    <row r="99" spans="1:97" ht="15.6" x14ac:dyDescent="0.3">
      <c r="A99" s="1" t="s">
        <v>169</v>
      </c>
      <c r="B99" s="6">
        <v>2013</v>
      </c>
      <c r="C99" s="6">
        <v>51</v>
      </c>
      <c r="D99" s="28">
        <v>41448</v>
      </c>
      <c r="E99" s="8">
        <v>38</v>
      </c>
      <c r="F99" s="10">
        <v>19.564166666666665</v>
      </c>
      <c r="G99" s="10">
        <v>0.71437500000000753</v>
      </c>
      <c r="H99" s="10">
        <v>0.89662500000000378</v>
      </c>
      <c r="I99" s="10">
        <v>1.6894583333333344</v>
      </c>
      <c r="J99" s="10">
        <v>4.4723019685666499</v>
      </c>
      <c r="K99" s="10">
        <v>-0.43486324646056396</v>
      </c>
      <c r="L99" s="10">
        <v>-0.88556724640048223</v>
      </c>
      <c r="M99" s="10">
        <v>-1.5418334351307843</v>
      </c>
      <c r="N99" s="9" t="s">
        <v>85</v>
      </c>
      <c r="O99" s="9" t="s">
        <v>86</v>
      </c>
      <c r="P99" s="9">
        <v>15</v>
      </c>
      <c r="Q99" s="9">
        <v>3.2499206896551724</v>
      </c>
      <c r="R99" s="9">
        <v>100</v>
      </c>
      <c r="S99" s="12">
        <v>-0.50636564110975879</v>
      </c>
      <c r="T99" s="12">
        <v>0.86231887228768389</v>
      </c>
      <c r="U99" s="29">
        <v>66</v>
      </c>
      <c r="V99" s="6">
        <v>1320</v>
      </c>
      <c r="W99" s="24">
        <v>0</v>
      </c>
      <c r="X99" s="6">
        <v>24</v>
      </c>
      <c r="Y99" s="14">
        <v>480</v>
      </c>
      <c r="Z99" s="6">
        <v>6</v>
      </c>
      <c r="AA99" s="1" t="s">
        <v>169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6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12</v>
      </c>
      <c r="AW99" s="22">
        <v>0</v>
      </c>
      <c r="AX99" s="22">
        <v>1</v>
      </c>
      <c r="AY99" s="22">
        <v>0</v>
      </c>
      <c r="AZ99" s="25">
        <v>0</v>
      </c>
      <c r="BA99" s="22">
        <v>0</v>
      </c>
      <c r="BB99" s="22">
        <v>0</v>
      </c>
      <c r="BC99" s="25">
        <v>0</v>
      </c>
      <c r="BD99" s="22">
        <v>1</v>
      </c>
      <c r="BE99" s="22">
        <v>0</v>
      </c>
      <c r="BF99" s="22">
        <v>0</v>
      </c>
      <c r="BG99" s="22">
        <v>0</v>
      </c>
      <c r="BH99" s="22">
        <v>2</v>
      </c>
      <c r="BI99" s="22">
        <v>0</v>
      </c>
      <c r="BJ99" s="22">
        <v>0</v>
      </c>
      <c r="BK99" s="22">
        <v>2</v>
      </c>
      <c r="BL99" s="22">
        <v>0</v>
      </c>
      <c r="BM99" s="22">
        <v>0</v>
      </c>
      <c r="BN99" s="22">
        <v>0</v>
      </c>
      <c r="BO99" s="22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5">
        <v>0</v>
      </c>
      <c r="CB99" s="25">
        <v>0</v>
      </c>
      <c r="CC99" s="25">
        <v>0</v>
      </c>
      <c r="CD99" s="22">
        <v>0</v>
      </c>
      <c r="CE99" s="25">
        <v>0</v>
      </c>
      <c r="CF99" s="22">
        <v>0</v>
      </c>
      <c r="CG99" s="22">
        <v>0</v>
      </c>
      <c r="CH99" s="22">
        <v>0</v>
      </c>
      <c r="CI99" s="22">
        <v>0</v>
      </c>
      <c r="CJ99" s="22">
        <v>0</v>
      </c>
      <c r="CK99" s="22">
        <v>0</v>
      </c>
      <c r="CL99" s="22">
        <v>0</v>
      </c>
      <c r="CM99" s="25">
        <v>0</v>
      </c>
      <c r="CN99" s="25">
        <v>0</v>
      </c>
      <c r="CO99" s="22">
        <v>0</v>
      </c>
      <c r="CP99" s="25">
        <v>0</v>
      </c>
      <c r="CQ99" s="22">
        <v>0</v>
      </c>
      <c r="CR99" s="22">
        <v>0</v>
      </c>
      <c r="CS99" s="22">
        <v>0</v>
      </c>
    </row>
    <row r="100" spans="1:97" ht="15.6" x14ac:dyDescent="0.3">
      <c r="A100" s="1" t="s">
        <v>170</v>
      </c>
      <c r="B100" s="6">
        <v>2013</v>
      </c>
      <c r="C100" s="6">
        <v>52</v>
      </c>
      <c r="D100" s="28">
        <v>41449</v>
      </c>
      <c r="E100" s="8">
        <v>39</v>
      </c>
      <c r="F100" s="10">
        <v>21.677625000000006</v>
      </c>
      <c r="G100" s="10">
        <v>2.113458333333341</v>
      </c>
      <c r="H100" s="10">
        <v>2.8278333333333485</v>
      </c>
      <c r="I100" s="10">
        <v>3.0100833333333448</v>
      </c>
      <c r="J100" s="10">
        <v>4.1756162044097493</v>
      </c>
      <c r="K100" s="10">
        <v>-0.29668576415690051</v>
      </c>
      <c r="L100" s="10">
        <v>-0.73154901061746447</v>
      </c>
      <c r="M100" s="10">
        <v>-1.1822530105573827</v>
      </c>
      <c r="N100" s="9" t="s">
        <v>44</v>
      </c>
      <c r="O100" s="9" t="s">
        <v>45</v>
      </c>
      <c r="P100" s="9">
        <v>16</v>
      </c>
      <c r="Q100" s="9">
        <v>3.4665820689655171</v>
      </c>
      <c r="R100" s="9">
        <v>0.98</v>
      </c>
      <c r="S100" s="12">
        <v>0.83049737049197048</v>
      </c>
      <c r="T100" s="12">
        <v>0.55702254676621732</v>
      </c>
      <c r="U100" s="29">
        <v>61</v>
      </c>
      <c r="V100" s="6">
        <v>1220</v>
      </c>
      <c r="W100" s="24">
        <v>0</v>
      </c>
      <c r="X100" s="6">
        <v>13</v>
      </c>
      <c r="Y100" s="14">
        <v>260</v>
      </c>
      <c r="Z100" s="6">
        <v>3</v>
      </c>
      <c r="AA100" s="1" t="s">
        <v>170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  <c r="AK100" s="22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2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8</v>
      </c>
      <c r="AW100" s="22">
        <v>0</v>
      </c>
      <c r="AX100" s="22">
        <v>0</v>
      </c>
      <c r="AY100" s="22">
        <v>0</v>
      </c>
      <c r="AZ100" s="25">
        <v>0</v>
      </c>
      <c r="BA100" s="22">
        <v>0</v>
      </c>
      <c r="BB100" s="22">
        <v>0</v>
      </c>
      <c r="BC100" s="25">
        <v>0</v>
      </c>
      <c r="BD100" s="22">
        <v>0</v>
      </c>
      <c r="BE100" s="22">
        <v>0</v>
      </c>
      <c r="BF100" s="22">
        <v>0</v>
      </c>
      <c r="BG100" s="22">
        <v>0</v>
      </c>
      <c r="BH100" s="22">
        <v>2</v>
      </c>
      <c r="BI100" s="22">
        <v>0</v>
      </c>
      <c r="BJ100" s="22">
        <v>0</v>
      </c>
      <c r="BK100" s="22">
        <v>3</v>
      </c>
      <c r="BL100" s="22">
        <v>0</v>
      </c>
      <c r="BM100" s="22">
        <v>0</v>
      </c>
      <c r="BN100" s="22">
        <v>0</v>
      </c>
      <c r="BO100" s="22">
        <v>0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2">
        <v>0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5">
        <v>0</v>
      </c>
      <c r="CB100" s="25">
        <v>0</v>
      </c>
      <c r="CC100" s="25">
        <v>0</v>
      </c>
      <c r="CD100" s="22">
        <v>0</v>
      </c>
      <c r="CE100" s="25">
        <v>0</v>
      </c>
      <c r="CF100" s="22">
        <v>0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5">
        <v>0</v>
      </c>
      <c r="CN100" s="25">
        <v>0</v>
      </c>
      <c r="CO100" s="22">
        <v>0</v>
      </c>
      <c r="CP100" s="25">
        <v>0</v>
      </c>
      <c r="CQ100" s="22">
        <v>0</v>
      </c>
      <c r="CR100" s="22">
        <v>0</v>
      </c>
      <c r="CS100" s="22">
        <v>0</v>
      </c>
    </row>
    <row r="101" spans="1:97" ht="15.6" x14ac:dyDescent="0.3">
      <c r="A101" s="1" t="s">
        <v>175</v>
      </c>
      <c r="B101" s="6">
        <v>2014</v>
      </c>
      <c r="C101" s="6">
        <v>18</v>
      </c>
      <c r="D101" s="30">
        <v>41785</v>
      </c>
      <c r="E101" s="8">
        <v>1</v>
      </c>
      <c r="F101" s="10">
        <v>18.372145833333338</v>
      </c>
      <c r="G101" s="10">
        <v>1.0206249999999955</v>
      </c>
      <c r="H101" s="10">
        <v>2.1358750000000022</v>
      </c>
      <c r="I101" s="10">
        <v>3.199708333333346</v>
      </c>
      <c r="J101" s="31" t="s">
        <v>114</v>
      </c>
      <c r="K101" s="31" t="s">
        <v>114</v>
      </c>
      <c r="L101" s="31" t="s">
        <v>114</v>
      </c>
      <c r="M101" s="31" t="s">
        <v>114</v>
      </c>
      <c r="N101" s="9" t="s">
        <v>54</v>
      </c>
      <c r="O101" s="9" t="s">
        <v>55</v>
      </c>
      <c r="P101" s="9">
        <v>27</v>
      </c>
      <c r="Q101" s="11">
        <v>5.8498572413793095</v>
      </c>
      <c r="R101" s="9">
        <v>0.05</v>
      </c>
      <c r="S101" s="12">
        <v>4.9979169270678331E-2</v>
      </c>
      <c r="T101" s="12">
        <v>0.99875026039496628</v>
      </c>
      <c r="U101">
        <v>31</v>
      </c>
      <c r="V101" s="6">
        <v>620</v>
      </c>
      <c r="W101">
        <v>1</v>
      </c>
      <c r="X101" s="6">
        <v>362</v>
      </c>
      <c r="Y101" s="14">
        <v>7240</v>
      </c>
      <c r="Z101" s="6">
        <v>15</v>
      </c>
      <c r="AA101" s="1" t="s">
        <v>175</v>
      </c>
      <c r="AB101" s="22">
        <v>0</v>
      </c>
      <c r="AC101" s="22">
        <v>0</v>
      </c>
      <c r="AD101" s="22">
        <v>2</v>
      </c>
      <c r="AE101" s="22">
        <v>1</v>
      </c>
      <c r="AF101" s="22">
        <v>0</v>
      </c>
      <c r="AG101" s="22">
        <v>22</v>
      </c>
      <c r="AH101" s="22">
        <v>0</v>
      </c>
      <c r="AI101" s="22">
        <v>10</v>
      </c>
      <c r="AJ101" s="22">
        <v>0</v>
      </c>
      <c r="AK101" s="22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22">
        <v>0</v>
      </c>
      <c r="AT101" s="22">
        <v>0</v>
      </c>
      <c r="AU101" s="22">
        <v>0</v>
      </c>
      <c r="AV101" s="22">
        <v>0</v>
      </c>
      <c r="AW101" s="22">
        <v>0</v>
      </c>
      <c r="AX101" s="22">
        <v>0</v>
      </c>
      <c r="AY101" s="22">
        <v>8</v>
      </c>
      <c r="AZ101" s="22">
        <v>0</v>
      </c>
      <c r="BA101" s="22">
        <v>0</v>
      </c>
      <c r="BB101" s="22">
        <v>10</v>
      </c>
      <c r="BC101" s="22">
        <v>0</v>
      </c>
      <c r="BD101" s="22">
        <v>1</v>
      </c>
      <c r="BE101" s="22">
        <v>0</v>
      </c>
      <c r="BF101" s="22">
        <v>0</v>
      </c>
      <c r="BG101" s="22">
        <v>0</v>
      </c>
      <c r="BH101" s="22">
        <v>37</v>
      </c>
      <c r="BI101" s="22">
        <v>0</v>
      </c>
      <c r="BJ101" s="22">
        <v>3</v>
      </c>
      <c r="BK101" s="22">
        <v>210</v>
      </c>
      <c r="BL101" s="22">
        <v>0</v>
      </c>
      <c r="BM101" s="22">
        <v>0</v>
      </c>
      <c r="BN101" s="22">
        <v>0</v>
      </c>
      <c r="BO101" s="22">
        <v>0</v>
      </c>
      <c r="BP101" s="22">
        <v>1</v>
      </c>
      <c r="BQ101" s="22">
        <v>0</v>
      </c>
      <c r="BR101" s="22">
        <v>0</v>
      </c>
      <c r="BS101" s="22">
        <v>0</v>
      </c>
      <c r="BT101" s="22">
        <v>1</v>
      </c>
      <c r="BU101" s="22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</v>
      </c>
      <c r="CC101" s="22">
        <v>0</v>
      </c>
      <c r="CD101" s="22">
        <v>0</v>
      </c>
      <c r="CE101" s="22">
        <v>0</v>
      </c>
      <c r="CF101" s="22">
        <v>6</v>
      </c>
      <c r="CG101" s="22">
        <v>0</v>
      </c>
      <c r="CH101" s="22">
        <v>0</v>
      </c>
      <c r="CI101" s="22">
        <v>0</v>
      </c>
      <c r="CJ101" s="22">
        <v>0</v>
      </c>
      <c r="CK101" s="22">
        <v>0</v>
      </c>
      <c r="CL101" s="22">
        <v>0</v>
      </c>
      <c r="CM101" s="22">
        <v>0</v>
      </c>
      <c r="CN101" s="22">
        <v>49</v>
      </c>
      <c r="CO101" s="22">
        <v>0</v>
      </c>
      <c r="CP101" s="22">
        <v>1</v>
      </c>
      <c r="CQ101" s="22">
        <v>0</v>
      </c>
      <c r="CR101" s="22">
        <v>0</v>
      </c>
      <c r="CS101" s="22">
        <v>0</v>
      </c>
    </row>
    <row r="102" spans="1:97" ht="15.6" x14ac:dyDescent="0.3">
      <c r="A102" s="1" t="s">
        <v>176</v>
      </c>
      <c r="B102" s="6">
        <v>2014</v>
      </c>
      <c r="C102" s="6">
        <v>19</v>
      </c>
      <c r="D102" s="32">
        <v>41786</v>
      </c>
      <c r="E102" s="8">
        <v>2</v>
      </c>
      <c r="F102" s="10">
        <v>19.256145833333331</v>
      </c>
      <c r="G102" s="10">
        <v>0.88399999999999324</v>
      </c>
      <c r="H102" s="10">
        <v>1.9046249999999887</v>
      </c>
      <c r="I102" s="10">
        <v>3.0198749999999954</v>
      </c>
      <c r="J102" s="31" t="s">
        <v>114</v>
      </c>
      <c r="K102" s="31" t="s">
        <v>114</v>
      </c>
      <c r="L102" s="31" t="s">
        <v>114</v>
      </c>
      <c r="M102" s="31" t="s">
        <v>114</v>
      </c>
      <c r="N102" s="9" t="s">
        <v>54</v>
      </c>
      <c r="O102" s="9" t="s">
        <v>55</v>
      </c>
      <c r="P102" s="9">
        <v>28</v>
      </c>
      <c r="Q102" s="11">
        <v>6.0665186206896555</v>
      </c>
      <c r="R102" s="9">
        <v>0.01</v>
      </c>
      <c r="S102" s="12">
        <v>9.9998333341666645E-3</v>
      </c>
      <c r="T102" s="12">
        <v>0.99995000041666526</v>
      </c>
      <c r="U102">
        <v>459</v>
      </c>
      <c r="V102" s="6">
        <v>9180</v>
      </c>
      <c r="W102">
        <v>23</v>
      </c>
      <c r="X102" s="6">
        <v>617</v>
      </c>
      <c r="Y102" s="14">
        <v>12340</v>
      </c>
      <c r="Z102" s="6">
        <v>14</v>
      </c>
      <c r="AA102" s="1" t="s">
        <v>176</v>
      </c>
      <c r="AB102" s="22">
        <v>1</v>
      </c>
      <c r="AC102" s="22">
        <v>0</v>
      </c>
      <c r="AD102" s="22">
        <v>2</v>
      </c>
      <c r="AE102" s="22">
        <v>0</v>
      </c>
      <c r="AF102" s="22">
        <v>0</v>
      </c>
      <c r="AG102" s="22">
        <v>13</v>
      </c>
      <c r="AH102" s="22">
        <v>0</v>
      </c>
      <c r="AI102" s="22">
        <v>3</v>
      </c>
      <c r="AJ102" s="22">
        <v>0</v>
      </c>
      <c r="AK102" s="22">
        <v>0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2">
        <v>0</v>
      </c>
      <c r="AR102" s="22">
        <v>0</v>
      </c>
      <c r="AS102" s="22">
        <v>0</v>
      </c>
      <c r="AT102" s="22">
        <v>0</v>
      </c>
      <c r="AU102" s="22">
        <v>0</v>
      </c>
      <c r="AV102" s="22">
        <v>0</v>
      </c>
      <c r="AW102" s="22">
        <v>0</v>
      </c>
      <c r="AX102" s="22">
        <v>0</v>
      </c>
      <c r="AY102" s="22">
        <v>2</v>
      </c>
      <c r="AZ102" s="22">
        <v>0</v>
      </c>
      <c r="BA102" s="22">
        <v>0</v>
      </c>
      <c r="BB102" s="22">
        <v>22</v>
      </c>
      <c r="BC102" s="22">
        <v>0</v>
      </c>
      <c r="BD102" s="22">
        <v>0</v>
      </c>
      <c r="BE102" s="22">
        <v>0</v>
      </c>
      <c r="BF102" s="22">
        <v>0</v>
      </c>
      <c r="BG102" s="22">
        <v>0</v>
      </c>
      <c r="BH102" s="22">
        <v>58</v>
      </c>
      <c r="BI102" s="22">
        <v>0</v>
      </c>
      <c r="BJ102" s="22">
        <v>3</v>
      </c>
      <c r="BK102" s="22">
        <v>429</v>
      </c>
      <c r="BL102" s="22">
        <v>0</v>
      </c>
      <c r="BM102" s="22">
        <v>0</v>
      </c>
      <c r="BN102" s="22">
        <v>0</v>
      </c>
      <c r="BO102" s="22">
        <v>0</v>
      </c>
      <c r="BP102" s="22">
        <v>0</v>
      </c>
      <c r="BQ102" s="22">
        <v>0</v>
      </c>
      <c r="BR102" s="22">
        <v>1</v>
      </c>
      <c r="BS102" s="22">
        <v>0</v>
      </c>
      <c r="BT102" s="22">
        <v>0</v>
      </c>
      <c r="BU102" s="22">
        <v>0</v>
      </c>
      <c r="BV102" s="22">
        <v>0</v>
      </c>
      <c r="BW102" s="22">
        <v>0</v>
      </c>
      <c r="BX102" s="22">
        <v>0</v>
      </c>
      <c r="BY102" s="22">
        <v>0</v>
      </c>
      <c r="BZ102" s="22">
        <v>0</v>
      </c>
      <c r="CA102" s="22">
        <v>0</v>
      </c>
      <c r="CB102" s="22">
        <v>0</v>
      </c>
      <c r="CC102" s="22">
        <v>0</v>
      </c>
      <c r="CD102" s="22">
        <v>0</v>
      </c>
      <c r="CE102" s="22">
        <v>0</v>
      </c>
      <c r="CF102" s="22">
        <v>6</v>
      </c>
      <c r="CG102" s="22">
        <v>1</v>
      </c>
      <c r="CH102" s="22">
        <v>0</v>
      </c>
      <c r="CI102" s="22">
        <v>0</v>
      </c>
      <c r="CJ102" s="22">
        <v>0</v>
      </c>
      <c r="CK102" s="22">
        <v>0</v>
      </c>
      <c r="CL102" s="22">
        <v>0</v>
      </c>
      <c r="CM102" s="22">
        <v>0</v>
      </c>
      <c r="CN102" s="22">
        <v>3</v>
      </c>
      <c r="CO102" s="22">
        <v>73</v>
      </c>
      <c r="CP102" s="22">
        <v>0</v>
      </c>
      <c r="CQ102" s="22">
        <v>0</v>
      </c>
      <c r="CR102" s="22">
        <v>0</v>
      </c>
      <c r="CS102" s="22">
        <v>0</v>
      </c>
    </row>
    <row r="103" spans="1:97" ht="15.6" x14ac:dyDescent="0.3">
      <c r="A103" s="1" t="s">
        <v>177</v>
      </c>
      <c r="B103" s="6">
        <v>2014</v>
      </c>
      <c r="C103" s="6">
        <v>20</v>
      </c>
      <c r="D103" s="32">
        <v>41787</v>
      </c>
      <c r="E103" s="8">
        <v>3</v>
      </c>
      <c r="F103" s="10">
        <v>19.706291666666662</v>
      </c>
      <c r="G103" s="10">
        <v>0.45014583333333036</v>
      </c>
      <c r="H103" s="10">
        <v>1.3341458333333236</v>
      </c>
      <c r="I103" s="10">
        <v>2.354770833333319</v>
      </c>
      <c r="J103" s="31" t="s">
        <v>114</v>
      </c>
      <c r="K103" s="31" t="s">
        <v>114</v>
      </c>
      <c r="L103" s="31" t="s">
        <v>114</v>
      </c>
      <c r="M103" s="31" t="s">
        <v>114</v>
      </c>
      <c r="N103" s="9" t="s">
        <v>63</v>
      </c>
      <c r="O103" s="9" t="s">
        <v>64</v>
      </c>
      <c r="P103" s="9">
        <v>1</v>
      </c>
      <c r="Q103" s="11">
        <v>0.21666137931034482</v>
      </c>
      <c r="R103" s="9">
        <v>0</v>
      </c>
      <c r="S103" s="12">
        <v>0</v>
      </c>
      <c r="T103" s="12">
        <v>1</v>
      </c>
      <c r="U103">
        <v>1219</v>
      </c>
      <c r="V103" s="6">
        <v>24380</v>
      </c>
      <c r="W103">
        <v>388</v>
      </c>
      <c r="X103" s="6">
        <v>254</v>
      </c>
      <c r="Y103" s="14">
        <v>5080</v>
      </c>
      <c r="Z103" s="6">
        <v>10</v>
      </c>
      <c r="AA103" s="1" t="s">
        <v>177</v>
      </c>
      <c r="AB103" s="22">
        <v>2</v>
      </c>
      <c r="AC103" s="22">
        <v>0</v>
      </c>
      <c r="AD103" s="22">
        <v>0</v>
      </c>
      <c r="AE103" s="22">
        <v>0</v>
      </c>
      <c r="AF103" s="22">
        <v>0</v>
      </c>
      <c r="AG103" s="22">
        <v>6</v>
      </c>
      <c r="AH103" s="22">
        <v>0</v>
      </c>
      <c r="AI103" s="22">
        <v>2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0</v>
      </c>
      <c r="AR103" s="22">
        <v>0</v>
      </c>
      <c r="AS103" s="22">
        <v>0</v>
      </c>
      <c r="AT103" s="22">
        <v>0</v>
      </c>
      <c r="AU103" s="22">
        <v>0</v>
      </c>
      <c r="AV103" s="22">
        <v>0</v>
      </c>
      <c r="AW103" s="22">
        <v>0</v>
      </c>
      <c r="AX103" s="22">
        <v>0</v>
      </c>
      <c r="AY103" s="22">
        <v>0</v>
      </c>
      <c r="AZ103" s="22">
        <v>0</v>
      </c>
      <c r="BA103" s="22">
        <v>0</v>
      </c>
      <c r="BB103" s="22">
        <v>34</v>
      </c>
      <c r="BC103" s="22">
        <v>0</v>
      </c>
      <c r="BD103" s="22">
        <v>2</v>
      </c>
      <c r="BE103" s="22">
        <v>0</v>
      </c>
      <c r="BF103" s="22">
        <v>0</v>
      </c>
      <c r="BG103" s="22">
        <v>0</v>
      </c>
      <c r="BH103" s="22">
        <v>30</v>
      </c>
      <c r="BI103" s="22">
        <v>0</v>
      </c>
      <c r="BJ103" s="22">
        <v>6</v>
      </c>
      <c r="BK103" s="22">
        <v>167</v>
      </c>
      <c r="BL103" s="22">
        <v>0</v>
      </c>
      <c r="BM103" s="22">
        <v>0</v>
      </c>
      <c r="BN103" s="22">
        <v>0</v>
      </c>
      <c r="BO103" s="22">
        <v>0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2">
        <v>0</v>
      </c>
      <c r="BV103" s="22">
        <v>0</v>
      </c>
      <c r="BW103" s="22">
        <v>0</v>
      </c>
      <c r="BX103" s="22">
        <v>0</v>
      </c>
      <c r="BY103" s="22">
        <v>0</v>
      </c>
      <c r="BZ103" s="22">
        <v>0</v>
      </c>
      <c r="CA103" s="22">
        <v>0</v>
      </c>
      <c r="CB103" s="22">
        <v>0</v>
      </c>
      <c r="CC103" s="22">
        <v>0</v>
      </c>
      <c r="CD103" s="22">
        <v>0</v>
      </c>
      <c r="CE103" s="22">
        <v>0</v>
      </c>
      <c r="CF103" s="22">
        <v>4</v>
      </c>
      <c r="CG103" s="22">
        <v>0</v>
      </c>
      <c r="CH103" s="22">
        <v>0</v>
      </c>
      <c r="CI103" s="22">
        <v>0</v>
      </c>
      <c r="CJ103" s="22">
        <v>0</v>
      </c>
      <c r="CK103" s="22">
        <v>0</v>
      </c>
      <c r="CL103" s="22">
        <v>0</v>
      </c>
      <c r="CM103" s="22">
        <v>0</v>
      </c>
      <c r="CN103" s="22">
        <v>1</v>
      </c>
      <c r="CO103" s="22">
        <v>0</v>
      </c>
      <c r="CP103" s="22">
        <v>0</v>
      </c>
      <c r="CQ103" s="22">
        <v>0</v>
      </c>
      <c r="CR103" s="22">
        <v>0</v>
      </c>
      <c r="CS103" s="22">
        <v>0</v>
      </c>
    </row>
    <row r="104" spans="1:97" ht="15.6" x14ac:dyDescent="0.3">
      <c r="A104" s="1" t="s">
        <v>178</v>
      </c>
      <c r="B104" s="6">
        <v>2014</v>
      </c>
      <c r="C104" s="6">
        <v>21</v>
      </c>
      <c r="D104" s="32">
        <v>41788</v>
      </c>
      <c r="E104" s="8">
        <v>4</v>
      </c>
      <c r="F104" s="10">
        <v>20.298229166666665</v>
      </c>
      <c r="G104" s="10">
        <v>0.59193750000000378</v>
      </c>
      <c r="H104" s="10">
        <v>1.0420833333333341</v>
      </c>
      <c r="I104" s="10">
        <v>1.9260833333333274</v>
      </c>
      <c r="J104" s="31" t="s">
        <v>114</v>
      </c>
      <c r="K104" s="31" t="s">
        <v>114</v>
      </c>
      <c r="L104" s="31" t="s">
        <v>114</v>
      </c>
      <c r="M104" s="31" t="s">
        <v>114</v>
      </c>
      <c r="N104" s="9" t="s">
        <v>66</v>
      </c>
      <c r="O104" s="9" t="s">
        <v>67</v>
      </c>
      <c r="P104" s="9">
        <v>2</v>
      </c>
      <c r="Q104" s="11">
        <v>0.43332275862068964</v>
      </c>
      <c r="R104" s="9">
        <v>0.01</v>
      </c>
      <c r="S104" s="12">
        <v>9.9998333341666645E-3</v>
      </c>
      <c r="T104" s="12">
        <v>0.99995000041666526</v>
      </c>
      <c r="U104">
        <v>2355</v>
      </c>
      <c r="V104" s="6">
        <v>47100</v>
      </c>
      <c r="W104">
        <v>1269</v>
      </c>
      <c r="X104" s="6">
        <v>356</v>
      </c>
      <c r="Y104" s="14">
        <v>7120</v>
      </c>
      <c r="Z104" s="6">
        <v>11</v>
      </c>
      <c r="AA104" s="1" t="s">
        <v>178</v>
      </c>
      <c r="AB104" s="22">
        <v>5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4</v>
      </c>
      <c r="AJ104" s="22">
        <v>0</v>
      </c>
      <c r="AK104" s="22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2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2</v>
      </c>
      <c r="AZ104" s="22">
        <v>0</v>
      </c>
      <c r="BA104" s="22">
        <v>0</v>
      </c>
      <c r="BB104" s="22">
        <v>101</v>
      </c>
      <c r="BC104" s="22">
        <v>1</v>
      </c>
      <c r="BD104" s="22">
        <v>1</v>
      </c>
      <c r="BE104" s="22">
        <v>0</v>
      </c>
      <c r="BF104" s="22">
        <v>0</v>
      </c>
      <c r="BG104" s="22">
        <v>0</v>
      </c>
      <c r="BH104" s="22">
        <v>33</v>
      </c>
      <c r="BI104" s="22">
        <v>0</v>
      </c>
      <c r="BJ104" s="22">
        <v>0</v>
      </c>
      <c r="BK104" s="22">
        <v>203</v>
      </c>
      <c r="BL104" s="22">
        <v>0</v>
      </c>
      <c r="BM104" s="22">
        <v>0</v>
      </c>
      <c r="BN104" s="22">
        <v>0</v>
      </c>
      <c r="BO104" s="22">
        <v>0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2">
        <v>0</v>
      </c>
      <c r="BV104" s="22">
        <v>0</v>
      </c>
      <c r="BW104" s="22">
        <v>0</v>
      </c>
      <c r="BX104" s="22">
        <v>0</v>
      </c>
      <c r="BY104" s="22">
        <v>0</v>
      </c>
      <c r="BZ104" s="22">
        <v>0</v>
      </c>
      <c r="CA104" s="22">
        <v>0</v>
      </c>
      <c r="CB104" s="22">
        <v>0</v>
      </c>
      <c r="CC104" s="22">
        <v>0</v>
      </c>
      <c r="CD104" s="22">
        <v>0</v>
      </c>
      <c r="CE104" s="22">
        <v>0</v>
      </c>
      <c r="CF104" s="22">
        <v>3</v>
      </c>
      <c r="CG104" s="22">
        <v>0</v>
      </c>
      <c r="CH104" s="22">
        <v>0</v>
      </c>
      <c r="CI104" s="22">
        <v>0</v>
      </c>
      <c r="CJ104" s="22">
        <v>0</v>
      </c>
      <c r="CK104" s="22">
        <v>0</v>
      </c>
      <c r="CL104" s="22">
        <v>0</v>
      </c>
      <c r="CM104" s="22">
        <v>0</v>
      </c>
      <c r="CN104" s="22">
        <v>1</v>
      </c>
      <c r="CO104" s="22">
        <v>2</v>
      </c>
      <c r="CP104" s="22">
        <v>0</v>
      </c>
      <c r="CQ104" s="22">
        <v>0</v>
      </c>
      <c r="CR104" s="22">
        <v>0</v>
      </c>
      <c r="CS104" s="22">
        <v>0</v>
      </c>
    </row>
    <row r="105" spans="1:97" ht="15.6" x14ac:dyDescent="0.3">
      <c r="A105" s="1" t="s">
        <v>179</v>
      </c>
      <c r="B105" s="6">
        <v>2014</v>
      </c>
      <c r="C105" s="6">
        <v>22</v>
      </c>
      <c r="D105" s="32">
        <v>41789</v>
      </c>
      <c r="E105" s="8">
        <v>5</v>
      </c>
      <c r="F105" s="10">
        <v>20.674770833333326</v>
      </c>
      <c r="G105" s="10">
        <v>0.376541666666661</v>
      </c>
      <c r="H105" s="10">
        <v>0.96847916666666478</v>
      </c>
      <c r="I105" s="10">
        <v>1.4186249999999951</v>
      </c>
      <c r="J105" s="31" t="s">
        <v>114</v>
      </c>
      <c r="K105" s="31" t="s">
        <v>114</v>
      </c>
      <c r="L105" s="31" t="s">
        <v>114</v>
      </c>
      <c r="M105" s="31" t="s">
        <v>114</v>
      </c>
      <c r="N105" s="9" t="s">
        <v>66</v>
      </c>
      <c r="O105" s="9" t="s">
        <v>67</v>
      </c>
      <c r="P105" s="9">
        <v>3</v>
      </c>
      <c r="Q105" s="11">
        <v>0.64998413793103449</v>
      </c>
      <c r="R105" s="9">
        <v>0.04</v>
      </c>
      <c r="S105" s="12">
        <v>3.9989334186634161E-2</v>
      </c>
      <c r="T105" s="12">
        <v>0.99920010666097792</v>
      </c>
      <c r="U105">
        <v>602</v>
      </c>
      <c r="V105" s="6">
        <v>12040</v>
      </c>
      <c r="W105">
        <v>2791</v>
      </c>
      <c r="X105" s="6">
        <v>276</v>
      </c>
      <c r="Y105" s="14">
        <v>5520</v>
      </c>
      <c r="Z105" s="6">
        <v>13</v>
      </c>
      <c r="AA105" s="1" t="s">
        <v>179</v>
      </c>
      <c r="AB105" s="22">
        <v>1</v>
      </c>
      <c r="AC105" s="22">
        <v>0</v>
      </c>
      <c r="AD105" s="22">
        <v>1</v>
      </c>
      <c r="AE105" s="22">
        <v>0</v>
      </c>
      <c r="AF105" s="22">
        <v>0</v>
      </c>
      <c r="AG105" s="22">
        <v>5</v>
      </c>
      <c r="AH105" s="22">
        <v>0</v>
      </c>
      <c r="AI105" s="22">
        <v>11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2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2">
        <v>0</v>
      </c>
      <c r="AX105" s="22">
        <v>0</v>
      </c>
      <c r="AY105" s="22">
        <v>3</v>
      </c>
      <c r="AZ105" s="22">
        <v>0</v>
      </c>
      <c r="BA105" s="22">
        <v>0</v>
      </c>
      <c r="BB105" s="22">
        <v>20</v>
      </c>
      <c r="BC105" s="22">
        <v>0</v>
      </c>
      <c r="BD105" s="22">
        <v>0</v>
      </c>
      <c r="BE105" s="22">
        <v>0</v>
      </c>
      <c r="BF105" s="22">
        <v>0</v>
      </c>
      <c r="BG105" s="22">
        <v>0</v>
      </c>
      <c r="BH105" s="22">
        <v>49</v>
      </c>
      <c r="BI105" s="22">
        <v>0</v>
      </c>
      <c r="BJ105" s="22">
        <v>1</v>
      </c>
      <c r="BK105" s="22">
        <v>172</v>
      </c>
      <c r="BL105" s="22">
        <v>0</v>
      </c>
      <c r="BM105" s="22">
        <v>0</v>
      </c>
      <c r="BN105" s="22">
        <v>1</v>
      </c>
      <c r="BO105" s="22">
        <v>0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2">
        <v>0</v>
      </c>
      <c r="BV105" s="22">
        <v>0</v>
      </c>
      <c r="BW105" s="22">
        <v>0</v>
      </c>
      <c r="BX105" s="22">
        <v>0</v>
      </c>
      <c r="BY105" s="22">
        <v>0</v>
      </c>
      <c r="BZ105" s="22">
        <v>0</v>
      </c>
      <c r="CA105" s="22">
        <v>0</v>
      </c>
      <c r="CB105" s="22">
        <v>0</v>
      </c>
      <c r="CC105" s="22">
        <v>0</v>
      </c>
      <c r="CD105" s="22">
        <v>0</v>
      </c>
      <c r="CE105" s="22">
        <v>2</v>
      </c>
      <c r="CF105" s="22">
        <v>2</v>
      </c>
      <c r="CG105" s="22">
        <v>0</v>
      </c>
      <c r="CH105" s="22">
        <v>0</v>
      </c>
      <c r="CI105" s="22">
        <v>0</v>
      </c>
      <c r="CJ105" s="22">
        <v>0</v>
      </c>
      <c r="CK105" s="22">
        <v>0</v>
      </c>
      <c r="CL105" s="22">
        <v>0</v>
      </c>
      <c r="CM105" s="22">
        <v>0</v>
      </c>
      <c r="CN105" s="22">
        <v>8</v>
      </c>
      <c r="CO105" s="22">
        <v>0</v>
      </c>
      <c r="CP105" s="22">
        <v>0</v>
      </c>
      <c r="CQ105" s="22">
        <v>0</v>
      </c>
      <c r="CR105" s="22">
        <v>0</v>
      </c>
      <c r="CS105" s="22">
        <v>0</v>
      </c>
    </row>
    <row r="106" spans="1:97" ht="15.6" x14ac:dyDescent="0.3">
      <c r="A106" s="1" t="s">
        <v>180</v>
      </c>
      <c r="B106" s="6">
        <v>2014</v>
      </c>
      <c r="C106" s="6">
        <v>23</v>
      </c>
      <c r="D106" s="32">
        <v>41790</v>
      </c>
      <c r="E106" s="8">
        <v>6</v>
      </c>
      <c r="F106" s="10">
        <v>21.70589583333334</v>
      </c>
      <c r="G106" s="10">
        <v>1.0311250000000136</v>
      </c>
      <c r="H106" s="10">
        <v>1.4076666666666746</v>
      </c>
      <c r="I106" s="10">
        <v>1.9996041666666784</v>
      </c>
      <c r="J106" s="31" t="s">
        <v>114</v>
      </c>
      <c r="K106" s="31" t="s">
        <v>114</v>
      </c>
      <c r="L106" s="31" t="s">
        <v>114</v>
      </c>
      <c r="M106" s="31" t="s">
        <v>114</v>
      </c>
      <c r="N106" s="9" t="s">
        <v>66</v>
      </c>
      <c r="O106" s="9" t="s">
        <v>67</v>
      </c>
      <c r="P106" s="9">
        <v>4</v>
      </c>
      <c r="Q106" s="11">
        <v>0.86664551724137928</v>
      </c>
      <c r="R106" s="9">
        <v>0.08</v>
      </c>
      <c r="S106" s="12">
        <v>7.9914693969172695E-2</v>
      </c>
      <c r="T106" s="12">
        <v>0.99680170630261944</v>
      </c>
      <c r="U106">
        <v>51</v>
      </c>
      <c r="V106" s="6">
        <v>1020</v>
      </c>
      <c r="W106">
        <v>3123</v>
      </c>
      <c r="X106" s="6">
        <v>109</v>
      </c>
      <c r="Y106" s="14">
        <v>2180</v>
      </c>
      <c r="Z106" s="6">
        <v>10</v>
      </c>
      <c r="AA106" s="1" t="s">
        <v>180</v>
      </c>
      <c r="AB106" s="22">
        <v>2</v>
      </c>
      <c r="AC106" s="22">
        <v>0</v>
      </c>
      <c r="AD106" s="22">
        <v>0</v>
      </c>
      <c r="AE106" s="22">
        <v>0</v>
      </c>
      <c r="AF106" s="22">
        <v>0</v>
      </c>
      <c r="AG106" s="22">
        <v>2</v>
      </c>
      <c r="AH106" s="22">
        <v>0</v>
      </c>
      <c r="AI106" s="22">
        <v>5</v>
      </c>
      <c r="AJ106" s="22">
        <v>0</v>
      </c>
      <c r="AK106" s="22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2">
        <v>0</v>
      </c>
      <c r="AR106" s="22">
        <v>0</v>
      </c>
      <c r="AS106" s="22">
        <v>0</v>
      </c>
      <c r="AT106" s="22">
        <v>0</v>
      </c>
      <c r="AU106" s="22">
        <v>0</v>
      </c>
      <c r="AV106" s="22">
        <v>0</v>
      </c>
      <c r="AW106" s="22">
        <v>0</v>
      </c>
      <c r="AX106" s="22">
        <v>0</v>
      </c>
      <c r="AY106" s="22">
        <v>1</v>
      </c>
      <c r="AZ106" s="22">
        <v>0</v>
      </c>
      <c r="BA106" s="22">
        <v>0</v>
      </c>
      <c r="BB106" s="22">
        <v>10</v>
      </c>
      <c r="BC106" s="22">
        <v>0</v>
      </c>
      <c r="BD106" s="22">
        <v>2</v>
      </c>
      <c r="BE106" s="22">
        <v>0</v>
      </c>
      <c r="BF106" s="22">
        <v>0</v>
      </c>
      <c r="BG106" s="22">
        <v>0</v>
      </c>
      <c r="BH106" s="22">
        <v>29</v>
      </c>
      <c r="BI106" s="22">
        <v>0</v>
      </c>
      <c r="BJ106" s="22">
        <v>0</v>
      </c>
      <c r="BK106" s="22">
        <v>49</v>
      </c>
      <c r="BL106" s="22">
        <v>0</v>
      </c>
      <c r="BM106" s="22">
        <v>0</v>
      </c>
      <c r="BN106" s="22">
        <v>0</v>
      </c>
      <c r="BO106" s="22">
        <v>0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2">
        <v>0</v>
      </c>
      <c r="BV106" s="22">
        <v>0</v>
      </c>
      <c r="BW106" s="22">
        <v>0</v>
      </c>
      <c r="BX106" s="22">
        <v>0</v>
      </c>
      <c r="BY106" s="22">
        <v>0</v>
      </c>
      <c r="BZ106" s="22">
        <v>0</v>
      </c>
      <c r="CA106" s="22">
        <v>0</v>
      </c>
      <c r="CB106" s="22">
        <v>0</v>
      </c>
      <c r="CC106" s="22">
        <v>0</v>
      </c>
      <c r="CD106" s="22">
        <v>0</v>
      </c>
      <c r="CE106" s="22">
        <v>1</v>
      </c>
      <c r="CF106" s="22">
        <v>0</v>
      </c>
      <c r="CG106" s="22">
        <v>0</v>
      </c>
      <c r="CH106" s="22">
        <v>0</v>
      </c>
      <c r="CI106" s="22">
        <v>0</v>
      </c>
      <c r="CJ106" s="22">
        <v>0</v>
      </c>
      <c r="CK106" s="22">
        <v>0</v>
      </c>
      <c r="CL106" s="22">
        <v>0</v>
      </c>
      <c r="CM106" s="22">
        <v>0</v>
      </c>
      <c r="CN106" s="22">
        <v>0</v>
      </c>
      <c r="CO106" s="22">
        <v>8</v>
      </c>
      <c r="CP106" s="22">
        <v>0</v>
      </c>
      <c r="CQ106" s="22">
        <v>0</v>
      </c>
      <c r="CR106" s="22">
        <v>0</v>
      </c>
      <c r="CS106" s="22">
        <v>0</v>
      </c>
    </row>
    <row r="107" spans="1:97" ht="15.6" x14ac:dyDescent="0.3">
      <c r="A107" s="1" t="s">
        <v>181</v>
      </c>
      <c r="B107" s="6">
        <v>2014</v>
      </c>
      <c r="C107" s="6">
        <v>24</v>
      </c>
      <c r="D107" s="32">
        <v>41791</v>
      </c>
      <c r="E107" s="8">
        <v>7</v>
      </c>
      <c r="F107" s="10">
        <v>21.748374999999992</v>
      </c>
      <c r="G107" s="10">
        <v>4.2479166666652191E-2</v>
      </c>
      <c r="H107" s="10">
        <v>1.0736041666666658</v>
      </c>
      <c r="I107" s="10">
        <v>1.4501458333333268</v>
      </c>
      <c r="J107" s="31" t="s">
        <v>114</v>
      </c>
      <c r="K107" s="31" t="s">
        <v>114</v>
      </c>
      <c r="L107" s="31" t="s">
        <v>114</v>
      </c>
      <c r="M107" s="31" t="s">
        <v>114</v>
      </c>
      <c r="N107" s="9" t="s">
        <v>66</v>
      </c>
      <c r="O107" s="9" t="s">
        <v>67</v>
      </c>
      <c r="P107" s="9">
        <v>5</v>
      </c>
      <c r="Q107" s="11">
        <v>1.0833068965517241</v>
      </c>
      <c r="R107" s="9">
        <v>0.14000000000000001</v>
      </c>
      <c r="S107" s="12">
        <v>0.13954311464423649</v>
      </c>
      <c r="T107" s="12">
        <v>0.99021599621263712</v>
      </c>
      <c r="U107">
        <v>32</v>
      </c>
      <c r="V107" s="6">
        <v>640</v>
      </c>
      <c r="W107">
        <v>1214</v>
      </c>
      <c r="X107" s="6">
        <v>184</v>
      </c>
      <c r="Y107" s="14">
        <v>3680</v>
      </c>
      <c r="Z107" s="6">
        <v>14</v>
      </c>
      <c r="AA107" s="1" t="s">
        <v>181</v>
      </c>
      <c r="AB107" s="22">
        <v>0</v>
      </c>
      <c r="AC107" s="22">
        <v>0</v>
      </c>
      <c r="AD107" s="22">
        <v>1</v>
      </c>
      <c r="AE107" s="22">
        <v>0</v>
      </c>
      <c r="AF107" s="22">
        <v>0</v>
      </c>
      <c r="AG107" s="22">
        <v>2</v>
      </c>
      <c r="AH107" s="22">
        <v>0</v>
      </c>
      <c r="AI107" s="22">
        <v>4</v>
      </c>
      <c r="AJ107" s="22">
        <v>0</v>
      </c>
      <c r="AK107" s="22">
        <v>0</v>
      </c>
      <c r="AL107" s="22">
        <v>1</v>
      </c>
      <c r="AM107" s="22">
        <v>0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2">
        <v>0</v>
      </c>
      <c r="AX107" s="22">
        <v>0</v>
      </c>
      <c r="AY107" s="22">
        <v>6</v>
      </c>
      <c r="AZ107" s="22">
        <v>1</v>
      </c>
      <c r="BA107" s="22">
        <v>0</v>
      </c>
      <c r="BB107" s="22">
        <v>4</v>
      </c>
      <c r="BC107" s="22">
        <v>0</v>
      </c>
      <c r="BD107" s="22">
        <v>3</v>
      </c>
      <c r="BE107" s="22">
        <v>0</v>
      </c>
      <c r="BF107" s="22">
        <v>0</v>
      </c>
      <c r="BG107" s="22">
        <v>0</v>
      </c>
      <c r="BH107" s="22">
        <v>35</v>
      </c>
      <c r="BI107" s="22">
        <v>0</v>
      </c>
      <c r="BJ107" s="22">
        <v>5</v>
      </c>
      <c r="BK107" s="22">
        <v>117</v>
      </c>
      <c r="BL107" s="22">
        <v>0</v>
      </c>
      <c r="BM107" s="22">
        <v>0</v>
      </c>
      <c r="BN107" s="22">
        <v>0</v>
      </c>
      <c r="BO107" s="22">
        <v>0</v>
      </c>
      <c r="BP107" s="22">
        <v>2</v>
      </c>
      <c r="BQ107" s="22">
        <v>0</v>
      </c>
      <c r="BR107" s="22">
        <v>0</v>
      </c>
      <c r="BS107" s="22">
        <v>0</v>
      </c>
      <c r="BT107" s="22">
        <v>0</v>
      </c>
      <c r="BU107" s="22">
        <v>0</v>
      </c>
      <c r="BV107" s="22">
        <v>0</v>
      </c>
      <c r="BW107" s="22">
        <v>0</v>
      </c>
      <c r="BX107" s="22">
        <v>0</v>
      </c>
      <c r="BY107" s="22">
        <v>0</v>
      </c>
      <c r="BZ107" s="22">
        <v>0</v>
      </c>
      <c r="CA107" s="22">
        <v>0</v>
      </c>
      <c r="CB107" s="22">
        <v>0</v>
      </c>
      <c r="CC107" s="22">
        <v>0</v>
      </c>
      <c r="CD107" s="22">
        <v>0</v>
      </c>
      <c r="CE107" s="22">
        <v>2</v>
      </c>
      <c r="CF107" s="22">
        <v>0</v>
      </c>
      <c r="CG107" s="22">
        <v>0</v>
      </c>
      <c r="CH107" s="22">
        <v>0</v>
      </c>
      <c r="CI107" s="22">
        <v>0</v>
      </c>
      <c r="CJ107" s="22">
        <v>0</v>
      </c>
      <c r="CK107" s="22">
        <v>0</v>
      </c>
      <c r="CL107" s="22">
        <v>0</v>
      </c>
      <c r="CM107" s="22">
        <v>0</v>
      </c>
      <c r="CN107" s="22">
        <v>0</v>
      </c>
      <c r="CO107" s="22">
        <v>0</v>
      </c>
      <c r="CP107" s="22">
        <v>1</v>
      </c>
      <c r="CQ107" s="22">
        <v>0</v>
      </c>
      <c r="CR107" s="22">
        <v>0</v>
      </c>
      <c r="CS107" s="22">
        <v>0</v>
      </c>
    </row>
    <row r="108" spans="1:97" ht="15.6" x14ac:dyDescent="0.3">
      <c r="A108" s="1" t="s">
        <v>182</v>
      </c>
      <c r="B108" s="6">
        <v>2014</v>
      </c>
      <c r="C108" s="6">
        <v>25</v>
      </c>
      <c r="D108" s="32">
        <v>41792</v>
      </c>
      <c r="E108" s="8">
        <v>8</v>
      </c>
      <c r="F108" s="10">
        <v>21.981562500000006</v>
      </c>
      <c r="G108" s="10">
        <v>0.23318750000001387</v>
      </c>
      <c r="H108" s="10">
        <v>0.27566666666666606</v>
      </c>
      <c r="I108" s="10">
        <v>1.3067916666666797</v>
      </c>
      <c r="J108" s="31" t="s">
        <v>114</v>
      </c>
      <c r="K108" s="31" t="s">
        <v>114</v>
      </c>
      <c r="L108" s="31" t="s">
        <v>114</v>
      </c>
      <c r="M108" s="31" t="s">
        <v>114</v>
      </c>
      <c r="N108" s="9" t="s">
        <v>66</v>
      </c>
      <c r="O108" s="9" t="s">
        <v>67</v>
      </c>
      <c r="P108" s="9">
        <v>6</v>
      </c>
      <c r="Q108" s="11">
        <v>1.299968275862069</v>
      </c>
      <c r="R108" s="9">
        <v>0.22</v>
      </c>
      <c r="S108" s="12">
        <v>0.21822962308086932</v>
      </c>
      <c r="T108" s="12">
        <v>0.97589744933060552</v>
      </c>
      <c r="U108">
        <v>13</v>
      </c>
      <c r="V108" s="6">
        <v>260</v>
      </c>
      <c r="W108">
        <v>705</v>
      </c>
      <c r="X108" s="6">
        <v>212</v>
      </c>
      <c r="Y108" s="14">
        <v>4240</v>
      </c>
      <c r="Z108" s="6">
        <v>14</v>
      </c>
      <c r="AA108" s="1" t="s">
        <v>182</v>
      </c>
      <c r="AB108" s="22">
        <v>0</v>
      </c>
      <c r="AC108" s="22">
        <v>0</v>
      </c>
      <c r="AD108" s="22">
        <v>1</v>
      </c>
      <c r="AE108" s="22">
        <v>0</v>
      </c>
      <c r="AF108" s="22">
        <v>0</v>
      </c>
      <c r="AG108" s="22">
        <v>11</v>
      </c>
      <c r="AH108" s="22">
        <v>0</v>
      </c>
      <c r="AI108" s="22">
        <v>1</v>
      </c>
      <c r="AJ108" s="22">
        <v>0</v>
      </c>
      <c r="AK108" s="22">
        <v>0</v>
      </c>
      <c r="AL108" s="22">
        <v>0</v>
      </c>
      <c r="AM108" s="22">
        <v>0</v>
      </c>
      <c r="AN108" s="22">
        <v>0</v>
      </c>
      <c r="AO108" s="22">
        <v>0</v>
      </c>
      <c r="AP108" s="22">
        <v>0</v>
      </c>
      <c r="AQ108" s="22">
        <v>0</v>
      </c>
      <c r="AR108" s="22">
        <v>0</v>
      </c>
      <c r="AS108" s="22">
        <v>0</v>
      </c>
      <c r="AT108" s="22">
        <v>0</v>
      </c>
      <c r="AU108" s="22">
        <v>0</v>
      </c>
      <c r="AV108" s="22">
        <v>0</v>
      </c>
      <c r="AW108" s="22">
        <v>0</v>
      </c>
      <c r="AX108" s="22">
        <v>0</v>
      </c>
      <c r="AY108" s="22">
        <v>3</v>
      </c>
      <c r="AZ108" s="22">
        <v>1</v>
      </c>
      <c r="BA108" s="22">
        <v>0</v>
      </c>
      <c r="BB108" s="22">
        <v>30</v>
      </c>
      <c r="BC108" s="22">
        <v>0</v>
      </c>
      <c r="BD108" s="22">
        <v>4</v>
      </c>
      <c r="BE108" s="22">
        <v>0</v>
      </c>
      <c r="BF108" s="22">
        <v>0</v>
      </c>
      <c r="BG108" s="22">
        <v>0</v>
      </c>
      <c r="BH108" s="22">
        <v>50</v>
      </c>
      <c r="BI108" s="22">
        <v>0</v>
      </c>
      <c r="BJ108" s="22">
        <v>6</v>
      </c>
      <c r="BK108" s="22">
        <v>94</v>
      </c>
      <c r="BL108" s="22">
        <v>0</v>
      </c>
      <c r="BM108" s="22">
        <v>0</v>
      </c>
      <c r="BN108" s="22">
        <v>1</v>
      </c>
      <c r="BO108" s="22">
        <v>0</v>
      </c>
      <c r="BP108" s="22">
        <v>0</v>
      </c>
      <c r="BQ108" s="22">
        <v>0</v>
      </c>
      <c r="BR108" s="22">
        <v>0</v>
      </c>
      <c r="BS108" s="22">
        <v>0</v>
      </c>
      <c r="BT108" s="22">
        <v>0</v>
      </c>
      <c r="BU108" s="22">
        <v>0</v>
      </c>
      <c r="BV108" s="22">
        <v>0</v>
      </c>
      <c r="BW108" s="22">
        <v>0</v>
      </c>
      <c r="BX108" s="22">
        <v>0</v>
      </c>
      <c r="BY108" s="22">
        <v>0</v>
      </c>
      <c r="BZ108" s="22">
        <v>0</v>
      </c>
      <c r="CA108" s="22">
        <v>0</v>
      </c>
      <c r="CB108" s="22">
        <v>0</v>
      </c>
      <c r="CC108" s="22">
        <v>0</v>
      </c>
      <c r="CD108" s="22">
        <v>0</v>
      </c>
      <c r="CE108" s="22">
        <v>0</v>
      </c>
      <c r="CF108" s="22">
        <v>5</v>
      </c>
      <c r="CG108" s="22">
        <v>3</v>
      </c>
      <c r="CH108" s="22">
        <v>2</v>
      </c>
      <c r="CI108" s="22">
        <v>0</v>
      </c>
      <c r="CJ108" s="22">
        <v>0</v>
      </c>
      <c r="CK108" s="22">
        <v>0</v>
      </c>
      <c r="CL108" s="22">
        <v>0</v>
      </c>
      <c r="CM108" s="22">
        <v>0</v>
      </c>
      <c r="CN108" s="22">
        <v>0</v>
      </c>
      <c r="CO108" s="22">
        <v>0</v>
      </c>
      <c r="CP108" s="22">
        <v>0</v>
      </c>
      <c r="CQ108" s="22">
        <v>0</v>
      </c>
      <c r="CR108" s="22">
        <v>0</v>
      </c>
      <c r="CS108" s="22">
        <v>0</v>
      </c>
    </row>
    <row r="109" spans="1:97" ht="15.6" x14ac:dyDescent="0.3">
      <c r="A109" s="1" t="s">
        <v>183</v>
      </c>
      <c r="B109" s="6">
        <v>2014</v>
      </c>
      <c r="C109" s="6">
        <v>26</v>
      </c>
      <c r="D109" s="32">
        <v>41793</v>
      </c>
      <c r="E109" s="8">
        <v>9</v>
      </c>
      <c r="F109" s="10">
        <v>20.873083333333323</v>
      </c>
      <c r="G109" s="10">
        <v>-1.1084791666666831</v>
      </c>
      <c r="H109" s="10">
        <v>-0.87529166666666924</v>
      </c>
      <c r="I109" s="10">
        <v>-0.83281250000001705</v>
      </c>
      <c r="J109" s="31" t="s">
        <v>114</v>
      </c>
      <c r="K109" s="31" t="s">
        <v>114</v>
      </c>
      <c r="L109" s="31" t="s">
        <v>114</v>
      </c>
      <c r="M109" s="31" t="s">
        <v>114</v>
      </c>
      <c r="N109" s="9" t="s">
        <v>66</v>
      </c>
      <c r="O109" s="9" t="s">
        <v>67</v>
      </c>
      <c r="P109" s="9">
        <v>7</v>
      </c>
      <c r="Q109" s="11">
        <v>1.5166296551724139</v>
      </c>
      <c r="R109" s="9">
        <v>0.3</v>
      </c>
      <c r="S109" s="12">
        <v>0.29552020666133955</v>
      </c>
      <c r="T109" s="12">
        <v>0.95533648912560598</v>
      </c>
      <c r="U109">
        <v>15</v>
      </c>
      <c r="V109" s="6">
        <v>300</v>
      </c>
      <c r="W109">
        <v>2062</v>
      </c>
      <c r="X109" s="6">
        <v>91</v>
      </c>
      <c r="Y109" s="14">
        <v>1820</v>
      </c>
      <c r="Z109" s="6">
        <v>14</v>
      </c>
      <c r="AA109" s="1" t="s">
        <v>183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3</v>
      </c>
      <c r="AH109" s="22">
        <v>0</v>
      </c>
      <c r="AI109" s="22">
        <v>4</v>
      </c>
      <c r="AJ109" s="22">
        <v>0</v>
      </c>
      <c r="AK109" s="22">
        <v>0</v>
      </c>
      <c r="AL109" s="22">
        <v>0</v>
      </c>
      <c r="AM109" s="22">
        <v>0</v>
      </c>
      <c r="AN109" s="22">
        <v>0</v>
      </c>
      <c r="AO109" s="22">
        <v>1</v>
      </c>
      <c r="AP109" s="22">
        <v>0</v>
      </c>
      <c r="AQ109" s="22">
        <v>0</v>
      </c>
      <c r="AR109" s="22">
        <v>0</v>
      </c>
      <c r="AS109" s="22">
        <v>0</v>
      </c>
      <c r="AT109" s="22">
        <v>0</v>
      </c>
      <c r="AU109" s="22">
        <v>0</v>
      </c>
      <c r="AV109" s="22">
        <v>0</v>
      </c>
      <c r="AW109" s="22">
        <v>0</v>
      </c>
      <c r="AX109" s="22">
        <v>0</v>
      </c>
      <c r="AY109" s="22">
        <v>1</v>
      </c>
      <c r="AZ109" s="22">
        <v>0</v>
      </c>
      <c r="BA109" s="22">
        <v>0</v>
      </c>
      <c r="BB109" s="22">
        <v>19</v>
      </c>
      <c r="BC109" s="22">
        <v>1</v>
      </c>
      <c r="BD109" s="22">
        <v>2</v>
      </c>
      <c r="BE109" s="22">
        <v>0</v>
      </c>
      <c r="BF109" s="22">
        <v>0</v>
      </c>
      <c r="BG109" s="22">
        <v>0</v>
      </c>
      <c r="BH109" s="22">
        <v>15</v>
      </c>
      <c r="BI109" s="22">
        <v>0</v>
      </c>
      <c r="BJ109" s="22">
        <v>2</v>
      </c>
      <c r="BK109" s="22">
        <v>38</v>
      </c>
      <c r="BL109" s="22">
        <v>0</v>
      </c>
      <c r="BM109" s="22">
        <v>0</v>
      </c>
      <c r="BN109" s="22">
        <v>2</v>
      </c>
      <c r="BO109" s="22">
        <v>0</v>
      </c>
      <c r="BP109" s="22">
        <v>0</v>
      </c>
      <c r="BQ109" s="22">
        <v>0</v>
      </c>
      <c r="BR109" s="22">
        <v>0</v>
      </c>
      <c r="BS109" s="22">
        <v>0</v>
      </c>
      <c r="BT109" s="22">
        <v>0</v>
      </c>
      <c r="BU109" s="22">
        <v>0</v>
      </c>
      <c r="BV109" s="22">
        <v>0</v>
      </c>
      <c r="BW109" s="22">
        <v>0</v>
      </c>
      <c r="BX109" s="22">
        <v>0</v>
      </c>
      <c r="BY109" s="22">
        <v>0</v>
      </c>
      <c r="BZ109" s="22">
        <v>0</v>
      </c>
      <c r="CA109" s="22">
        <v>0</v>
      </c>
      <c r="CB109" s="22">
        <v>0</v>
      </c>
      <c r="CC109" s="22">
        <v>0</v>
      </c>
      <c r="CD109" s="22">
        <v>0</v>
      </c>
      <c r="CE109" s="22">
        <v>1</v>
      </c>
      <c r="CF109" s="22">
        <v>1</v>
      </c>
      <c r="CG109" s="22">
        <v>1</v>
      </c>
      <c r="CH109" s="22">
        <v>0</v>
      </c>
      <c r="CI109" s="22">
        <v>0</v>
      </c>
      <c r="CJ109" s="22">
        <v>0</v>
      </c>
      <c r="CK109" s="22">
        <v>0</v>
      </c>
      <c r="CL109" s="22">
        <v>0</v>
      </c>
      <c r="CM109" s="22">
        <v>0</v>
      </c>
      <c r="CN109" s="22">
        <v>0</v>
      </c>
      <c r="CO109" s="22">
        <v>0</v>
      </c>
      <c r="CP109" s="22">
        <v>0</v>
      </c>
      <c r="CQ109" s="22">
        <v>0</v>
      </c>
      <c r="CR109" s="22">
        <v>0</v>
      </c>
      <c r="CS109" s="22">
        <v>0</v>
      </c>
    </row>
    <row r="110" spans="1:97" ht="15.6" x14ac:dyDescent="0.3">
      <c r="A110" s="1" t="s">
        <v>184</v>
      </c>
      <c r="B110" s="6">
        <v>2014</v>
      </c>
      <c r="C110" s="6">
        <v>27</v>
      </c>
      <c r="D110" s="32">
        <v>41794</v>
      </c>
      <c r="E110" s="8">
        <v>10</v>
      </c>
      <c r="F110" s="10">
        <v>20.305354166666671</v>
      </c>
      <c r="G110" s="10">
        <v>-0.56772916666665196</v>
      </c>
      <c r="H110" s="10">
        <v>-1.6762083333333351</v>
      </c>
      <c r="I110" s="10">
        <v>-1.4430208333333212</v>
      </c>
      <c r="J110" s="31" t="s">
        <v>114</v>
      </c>
      <c r="K110" s="31" t="s">
        <v>114</v>
      </c>
      <c r="L110" s="31" t="s">
        <v>114</v>
      </c>
      <c r="M110" s="31" t="s">
        <v>114</v>
      </c>
      <c r="N110" s="9" t="s">
        <v>66</v>
      </c>
      <c r="O110" s="9" t="s">
        <v>67</v>
      </c>
      <c r="P110" s="9">
        <v>8</v>
      </c>
      <c r="Q110" s="11">
        <v>1.7332910344827586</v>
      </c>
      <c r="R110" s="9">
        <v>0.39</v>
      </c>
      <c r="S110" s="12">
        <v>0.38018841512316143</v>
      </c>
      <c r="T110" s="12">
        <v>0.92490905985731309</v>
      </c>
      <c r="U110">
        <v>21</v>
      </c>
      <c r="V110" s="6">
        <v>420</v>
      </c>
      <c r="W110">
        <v>2283</v>
      </c>
      <c r="X110" s="6">
        <v>85</v>
      </c>
      <c r="Y110" s="14">
        <v>1700</v>
      </c>
      <c r="Z110" s="6">
        <v>12</v>
      </c>
      <c r="AA110" s="1" t="s">
        <v>184</v>
      </c>
      <c r="AB110" s="22">
        <v>0</v>
      </c>
      <c r="AC110" s="22">
        <v>0</v>
      </c>
      <c r="AD110" s="22">
        <v>0</v>
      </c>
      <c r="AE110" s="22">
        <v>0</v>
      </c>
      <c r="AF110" s="22">
        <v>0</v>
      </c>
      <c r="AG110" s="22">
        <v>2</v>
      </c>
      <c r="AH110" s="22">
        <v>0</v>
      </c>
      <c r="AI110" s="22">
        <v>8</v>
      </c>
      <c r="AJ110" s="22">
        <v>0</v>
      </c>
      <c r="AK110" s="22">
        <v>0</v>
      </c>
      <c r="AL110" s="22">
        <v>1</v>
      </c>
      <c r="AM110" s="22">
        <v>0</v>
      </c>
      <c r="AN110" s="22">
        <v>0</v>
      </c>
      <c r="AO110" s="22">
        <v>0</v>
      </c>
      <c r="AP110" s="22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0</v>
      </c>
      <c r="AW110" s="22">
        <v>0</v>
      </c>
      <c r="AX110" s="22">
        <v>0</v>
      </c>
      <c r="AY110" s="22">
        <v>0</v>
      </c>
      <c r="AZ110" s="22">
        <v>0</v>
      </c>
      <c r="BA110" s="22">
        <v>0</v>
      </c>
      <c r="BB110" s="22">
        <v>11</v>
      </c>
      <c r="BC110" s="22">
        <v>0</v>
      </c>
      <c r="BD110" s="22">
        <v>3</v>
      </c>
      <c r="BE110" s="22">
        <v>0</v>
      </c>
      <c r="BF110" s="22">
        <v>0</v>
      </c>
      <c r="BG110" s="22">
        <v>0</v>
      </c>
      <c r="BH110" s="22">
        <v>11</v>
      </c>
      <c r="BI110" s="22">
        <v>0</v>
      </c>
      <c r="BJ110" s="22">
        <v>7</v>
      </c>
      <c r="BK110" s="22">
        <v>33</v>
      </c>
      <c r="BL110" s="22">
        <v>0</v>
      </c>
      <c r="BM110" s="22">
        <v>0</v>
      </c>
      <c r="BN110" s="22">
        <v>3</v>
      </c>
      <c r="BO110" s="22">
        <v>0</v>
      </c>
      <c r="BP110" s="22">
        <v>1</v>
      </c>
      <c r="BQ110" s="22">
        <v>0</v>
      </c>
      <c r="BR110" s="22">
        <v>0</v>
      </c>
      <c r="BS110" s="22">
        <v>0</v>
      </c>
      <c r="BT110" s="22">
        <v>0</v>
      </c>
      <c r="BU110" s="22">
        <v>0</v>
      </c>
      <c r="BV110" s="22">
        <v>0</v>
      </c>
      <c r="BW110" s="22">
        <v>0</v>
      </c>
      <c r="BX110" s="22">
        <v>0</v>
      </c>
      <c r="BY110" s="22">
        <v>0</v>
      </c>
      <c r="BZ110" s="22">
        <v>0</v>
      </c>
      <c r="CA110" s="22">
        <v>0</v>
      </c>
      <c r="CB110" s="22">
        <v>0</v>
      </c>
      <c r="CC110" s="22">
        <v>0</v>
      </c>
      <c r="CD110" s="22">
        <v>0</v>
      </c>
      <c r="CE110" s="22">
        <v>0</v>
      </c>
      <c r="CF110" s="22">
        <v>4</v>
      </c>
      <c r="CG110" s="22">
        <v>1</v>
      </c>
      <c r="CH110" s="22">
        <v>0</v>
      </c>
      <c r="CI110" s="22">
        <v>0</v>
      </c>
      <c r="CJ110" s="22">
        <v>0</v>
      </c>
      <c r="CK110" s="22">
        <v>0</v>
      </c>
      <c r="CL110" s="22">
        <v>0</v>
      </c>
      <c r="CM110" s="22">
        <v>0</v>
      </c>
      <c r="CN110" s="22">
        <v>0</v>
      </c>
      <c r="CO110" s="22">
        <v>0</v>
      </c>
      <c r="CP110" s="22">
        <v>0</v>
      </c>
      <c r="CQ110" s="22">
        <v>0</v>
      </c>
      <c r="CR110" s="22">
        <v>0</v>
      </c>
      <c r="CS110" s="22">
        <v>0</v>
      </c>
    </row>
    <row r="111" spans="1:97" ht="15.6" x14ac:dyDescent="0.3">
      <c r="A111" s="1" t="s">
        <v>185</v>
      </c>
      <c r="B111" s="6">
        <v>2014</v>
      </c>
      <c r="C111" s="6">
        <v>28</v>
      </c>
      <c r="D111" s="32">
        <v>41795</v>
      </c>
      <c r="E111" s="8">
        <v>11</v>
      </c>
      <c r="F111" s="10">
        <v>20.215958333333326</v>
      </c>
      <c r="G111" s="10">
        <v>-8.9395833333345109E-2</v>
      </c>
      <c r="H111" s="10">
        <v>-0.65712499999999707</v>
      </c>
      <c r="I111" s="10">
        <v>-1.7656041666666802</v>
      </c>
      <c r="J111" s="31" t="s">
        <v>114</v>
      </c>
      <c r="K111" s="31" t="s">
        <v>114</v>
      </c>
      <c r="L111" s="31" t="s">
        <v>114</v>
      </c>
      <c r="M111" s="31" t="s">
        <v>114</v>
      </c>
      <c r="N111" s="9" t="s">
        <v>74</v>
      </c>
      <c r="O111" s="9" t="s">
        <v>75</v>
      </c>
      <c r="P111" s="9">
        <v>9</v>
      </c>
      <c r="Q111" s="11">
        <v>1.9499524137931035</v>
      </c>
      <c r="R111" s="9">
        <v>0.5</v>
      </c>
      <c r="S111" s="12">
        <v>0.47942553860420301</v>
      </c>
      <c r="T111" s="12">
        <v>0.87758256189037276</v>
      </c>
      <c r="U111">
        <v>21</v>
      </c>
      <c r="V111" s="6">
        <v>420</v>
      </c>
      <c r="W111">
        <v>963</v>
      </c>
      <c r="X111" s="6">
        <v>143</v>
      </c>
      <c r="Y111" s="14">
        <v>2860</v>
      </c>
      <c r="Z111" s="6">
        <v>14</v>
      </c>
      <c r="AA111" s="1" t="s">
        <v>185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1</v>
      </c>
      <c r="AH111" s="22">
        <v>0</v>
      </c>
      <c r="AI111" s="22">
        <v>1</v>
      </c>
      <c r="AJ111" s="22">
        <v>0</v>
      </c>
      <c r="AK111" s="22">
        <v>0</v>
      </c>
      <c r="AL111" s="22">
        <v>0</v>
      </c>
      <c r="AM111" s="22">
        <v>0</v>
      </c>
      <c r="AN111" s="22">
        <v>0</v>
      </c>
      <c r="AO111" s="22">
        <v>0</v>
      </c>
      <c r="AP111" s="22">
        <v>0</v>
      </c>
      <c r="AQ111" s="22">
        <v>0</v>
      </c>
      <c r="AR111" s="22">
        <v>0</v>
      </c>
      <c r="AS111" s="22">
        <v>0</v>
      </c>
      <c r="AT111" s="22">
        <v>0</v>
      </c>
      <c r="AU111" s="22">
        <v>0</v>
      </c>
      <c r="AV111" s="22">
        <v>0</v>
      </c>
      <c r="AW111" s="22">
        <v>0</v>
      </c>
      <c r="AX111" s="22">
        <v>0</v>
      </c>
      <c r="AY111" s="22">
        <v>3</v>
      </c>
      <c r="AZ111" s="22">
        <v>1</v>
      </c>
      <c r="BA111" s="22">
        <v>0</v>
      </c>
      <c r="BB111" s="22">
        <v>63</v>
      </c>
      <c r="BC111" s="22">
        <v>0</v>
      </c>
      <c r="BD111" s="22">
        <v>7</v>
      </c>
      <c r="BE111" s="22">
        <v>0</v>
      </c>
      <c r="BF111" s="22">
        <v>0</v>
      </c>
      <c r="BG111" s="22">
        <v>0</v>
      </c>
      <c r="BH111" s="22">
        <v>14</v>
      </c>
      <c r="BI111" s="22">
        <v>0</v>
      </c>
      <c r="BJ111" s="22">
        <v>2</v>
      </c>
      <c r="BK111" s="22">
        <v>36</v>
      </c>
      <c r="BL111" s="22">
        <v>0</v>
      </c>
      <c r="BM111" s="22">
        <v>0</v>
      </c>
      <c r="BN111" s="22">
        <v>1</v>
      </c>
      <c r="BO111" s="22">
        <v>0</v>
      </c>
      <c r="BP111" s="22">
        <v>2</v>
      </c>
      <c r="BQ111" s="22">
        <v>0</v>
      </c>
      <c r="BR111" s="22">
        <v>0</v>
      </c>
      <c r="BS111" s="22">
        <v>0</v>
      </c>
      <c r="BT111" s="22">
        <v>1</v>
      </c>
      <c r="BU111" s="22">
        <v>0</v>
      </c>
      <c r="BV111" s="22">
        <v>0</v>
      </c>
      <c r="BW111" s="22">
        <v>0</v>
      </c>
      <c r="BX111" s="22">
        <v>0</v>
      </c>
      <c r="BY111" s="22">
        <v>0</v>
      </c>
      <c r="BZ111" s="22">
        <v>0</v>
      </c>
      <c r="CA111" s="22">
        <v>0</v>
      </c>
      <c r="CB111" s="22">
        <v>0</v>
      </c>
      <c r="CC111" s="22">
        <v>0</v>
      </c>
      <c r="CD111" s="22">
        <v>0</v>
      </c>
      <c r="CE111" s="22">
        <v>0</v>
      </c>
      <c r="CF111" s="22">
        <v>10</v>
      </c>
      <c r="CG111" s="22">
        <v>0</v>
      </c>
      <c r="CH111" s="22">
        <v>0</v>
      </c>
      <c r="CI111" s="22">
        <v>0</v>
      </c>
      <c r="CJ111" s="22">
        <v>0</v>
      </c>
      <c r="CK111" s="22">
        <v>0</v>
      </c>
      <c r="CL111" s="22">
        <v>0</v>
      </c>
      <c r="CM111" s="22">
        <v>0</v>
      </c>
      <c r="CN111" s="22">
        <v>0</v>
      </c>
      <c r="CO111" s="22">
        <v>1</v>
      </c>
      <c r="CP111" s="22">
        <v>0</v>
      </c>
      <c r="CQ111" s="22">
        <v>0</v>
      </c>
      <c r="CR111" s="22">
        <v>0</v>
      </c>
      <c r="CS111" s="22">
        <v>0</v>
      </c>
    </row>
    <row r="112" spans="1:97" ht="15.6" x14ac:dyDescent="0.3">
      <c r="A112" s="1" t="s">
        <v>186</v>
      </c>
      <c r="B112" s="6">
        <v>2014</v>
      </c>
      <c r="C112" s="6">
        <v>29</v>
      </c>
      <c r="D112" s="32">
        <v>41796</v>
      </c>
      <c r="E112" s="8">
        <v>12</v>
      </c>
      <c r="F112" s="10">
        <v>20.404875000000001</v>
      </c>
      <c r="G112" s="10">
        <v>0.18891666666667462</v>
      </c>
      <c r="H112" s="10">
        <v>9.9520833333329506E-2</v>
      </c>
      <c r="I112" s="10">
        <v>-0.46820833333332246</v>
      </c>
      <c r="J112" s="31" t="s">
        <v>114</v>
      </c>
      <c r="K112" s="31" t="s">
        <v>114</v>
      </c>
      <c r="L112" s="31" t="s">
        <v>114</v>
      </c>
      <c r="M112" s="31" t="s">
        <v>114</v>
      </c>
      <c r="N112" s="9" t="s">
        <v>77</v>
      </c>
      <c r="O112" s="9" t="s">
        <v>78</v>
      </c>
      <c r="P112" s="9">
        <v>10</v>
      </c>
      <c r="Q112" s="11">
        <v>2.1666137931034481</v>
      </c>
      <c r="R112" s="9">
        <v>0.57999999999999996</v>
      </c>
      <c r="S112" s="12">
        <v>0.54802393679187356</v>
      </c>
      <c r="T112" s="12">
        <v>0.83646264991518693</v>
      </c>
      <c r="U112">
        <v>201</v>
      </c>
      <c r="V112" s="6">
        <v>4020</v>
      </c>
      <c r="W112">
        <v>425</v>
      </c>
      <c r="X112" s="6">
        <v>197</v>
      </c>
      <c r="Y112" s="14">
        <v>3940</v>
      </c>
      <c r="Z112" s="6">
        <v>11</v>
      </c>
      <c r="AA112" s="1" t="s">
        <v>186</v>
      </c>
      <c r="AB112" s="22">
        <v>0</v>
      </c>
      <c r="AC112" s="22">
        <v>0</v>
      </c>
      <c r="AD112" s="22">
        <v>0</v>
      </c>
      <c r="AE112" s="22">
        <v>0</v>
      </c>
      <c r="AF112" s="22">
        <v>0</v>
      </c>
      <c r="AG112" s="22">
        <v>0</v>
      </c>
      <c r="AH112" s="22">
        <v>0</v>
      </c>
      <c r="AI112" s="22">
        <v>1</v>
      </c>
      <c r="AJ112" s="22">
        <v>0</v>
      </c>
      <c r="AK112" s="22">
        <v>0</v>
      </c>
      <c r="AL112" s="22">
        <v>0</v>
      </c>
      <c r="AM112" s="22">
        <v>0</v>
      </c>
      <c r="AN112" s="22">
        <v>0</v>
      </c>
      <c r="AO112" s="22">
        <v>0</v>
      </c>
      <c r="AP112" s="22">
        <v>0</v>
      </c>
      <c r="AQ112" s="22">
        <v>0</v>
      </c>
      <c r="AR112" s="22">
        <v>0</v>
      </c>
      <c r="AS112" s="22">
        <v>0</v>
      </c>
      <c r="AT112" s="22">
        <v>0</v>
      </c>
      <c r="AU112" s="22">
        <v>0</v>
      </c>
      <c r="AV112" s="22">
        <v>0</v>
      </c>
      <c r="AW112" s="22">
        <v>0</v>
      </c>
      <c r="AX112" s="22">
        <v>1</v>
      </c>
      <c r="AY112" s="22">
        <v>0</v>
      </c>
      <c r="AZ112" s="22">
        <v>0</v>
      </c>
      <c r="BA112" s="22">
        <v>0</v>
      </c>
      <c r="BB112" s="22">
        <v>36</v>
      </c>
      <c r="BC112" s="22">
        <v>0</v>
      </c>
      <c r="BD112" s="22">
        <v>5</v>
      </c>
      <c r="BE112" s="22">
        <v>0</v>
      </c>
      <c r="BF112" s="22">
        <v>0</v>
      </c>
      <c r="BG112" s="22">
        <v>0</v>
      </c>
      <c r="BH112" s="22">
        <v>17</v>
      </c>
      <c r="BI112" s="22">
        <v>0</v>
      </c>
      <c r="BJ112" s="22">
        <v>3</v>
      </c>
      <c r="BK112" s="22">
        <v>126</v>
      </c>
      <c r="BL112" s="22">
        <v>0</v>
      </c>
      <c r="BM112" s="22">
        <v>0</v>
      </c>
      <c r="BN112" s="22">
        <v>2</v>
      </c>
      <c r="BO112" s="22">
        <v>0</v>
      </c>
      <c r="BP112" s="22">
        <v>0</v>
      </c>
      <c r="BQ112" s="22">
        <v>0</v>
      </c>
      <c r="BR112" s="22">
        <v>0</v>
      </c>
      <c r="BS112" s="22">
        <v>1</v>
      </c>
      <c r="BT112" s="22">
        <v>0</v>
      </c>
      <c r="BU112" s="22">
        <v>0</v>
      </c>
      <c r="BV112" s="22">
        <v>0</v>
      </c>
      <c r="BW112" s="22">
        <v>0</v>
      </c>
      <c r="BX112" s="22">
        <v>0</v>
      </c>
      <c r="BY112" s="22">
        <v>0</v>
      </c>
      <c r="BZ112" s="22">
        <v>0</v>
      </c>
      <c r="CA112" s="22">
        <v>0</v>
      </c>
      <c r="CB112" s="22">
        <v>0</v>
      </c>
      <c r="CC112" s="22">
        <v>0</v>
      </c>
      <c r="CD112" s="22">
        <v>0</v>
      </c>
      <c r="CE112" s="22">
        <v>4</v>
      </c>
      <c r="CF112" s="22">
        <v>0</v>
      </c>
      <c r="CG112" s="22">
        <v>0</v>
      </c>
      <c r="CH112" s="22">
        <v>0</v>
      </c>
      <c r="CI112" s="22">
        <v>0</v>
      </c>
      <c r="CJ112" s="22">
        <v>0</v>
      </c>
      <c r="CK112" s="22">
        <v>0</v>
      </c>
      <c r="CL112" s="22">
        <v>0</v>
      </c>
      <c r="CM112" s="22">
        <v>0</v>
      </c>
      <c r="CN112" s="22">
        <v>0</v>
      </c>
      <c r="CO112" s="22">
        <v>1</v>
      </c>
      <c r="CP112" s="22">
        <v>0</v>
      </c>
      <c r="CQ112" s="22">
        <v>0</v>
      </c>
      <c r="CR112" s="22">
        <v>0</v>
      </c>
      <c r="CS112" s="22">
        <v>0</v>
      </c>
    </row>
    <row r="113" spans="1:97" ht="15.6" x14ac:dyDescent="0.3">
      <c r="A113" s="1" t="s">
        <v>187</v>
      </c>
      <c r="B113" s="6">
        <v>2014</v>
      </c>
      <c r="C113" s="6">
        <v>30</v>
      </c>
      <c r="D113" s="32">
        <v>41797</v>
      </c>
      <c r="E113" s="8">
        <v>13</v>
      </c>
      <c r="F113" s="10">
        <v>20.659187499999998</v>
      </c>
      <c r="G113" s="10">
        <v>0.2543124999999975</v>
      </c>
      <c r="H113" s="10">
        <v>0.44322916666667211</v>
      </c>
      <c r="I113" s="10">
        <v>0.353833333333327</v>
      </c>
      <c r="J113" s="31" t="s">
        <v>114</v>
      </c>
      <c r="K113" s="31" t="s">
        <v>114</v>
      </c>
      <c r="L113" s="31" t="s">
        <v>114</v>
      </c>
      <c r="M113" s="31" t="s">
        <v>114</v>
      </c>
      <c r="N113" s="9" t="s">
        <v>77</v>
      </c>
      <c r="O113" s="9" t="s">
        <v>78</v>
      </c>
      <c r="P113" s="9">
        <v>11</v>
      </c>
      <c r="Q113" s="11">
        <v>2.3832751724137928</v>
      </c>
      <c r="R113" s="9">
        <v>0.68</v>
      </c>
      <c r="S113" s="12">
        <v>0.62879302401846859</v>
      </c>
      <c r="T113" s="12">
        <v>0.77757271875092793</v>
      </c>
      <c r="U113">
        <v>391</v>
      </c>
      <c r="V113" s="6">
        <v>7820</v>
      </c>
      <c r="W113">
        <v>164</v>
      </c>
      <c r="X113" s="6">
        <v>128</v>
      </c>
      <c r="Y113" s="14">
        <v>2560</v>
      </c>
      <c r="Z113" s="6">
        <v>13</v>
      </c>
      <c r="AA113" s="1" t="s">
        <v>187</v>
      </c>
      <c r="AB113" s="22">
        <v>0</v>
      </c>
      <c r="AC113" s="22">
        <v>0</v>
      </c>
      <c r="AD113" s="22">
        <v>0</v>
      </c>
      <c r="AE113" s="22">
        <v>0</v>
      </c>
      <c r="AF113" s="22">
        <v>1</v>
      </c>
      <c r="AG113" s="22">
        <v>3</v>
      </c>
      <c r="AH113" s="22">
        <v>0</v>
      </c>
      <c r="AI113" s="22">
        <v>0</v>
      </c>
      <c r="AJ113" s="22">
        <v>0</v>
      </c>
      <c r="AK113" s="22">
        <v>0</v>
      </c>
      <c r="AL113" s="22">
        <v>0</v>
      </c>
      <c r="AM113" s="22">
        <v>0</v>
      </c>
      <c r="AN113" s="22">
        <v>0</v>
      </c>
      <c r="AO113" s="22">
        <v>1</v>
      </c>
      <c r="AP113" s="22">
        <v>0</v>
      </c>
      <c r="AQ113" s="22">
        <v>0</v>
      </c>
      <c r="AR113" s="22">
        <v>0</v>
      </c>
      <c r="AS113" s="22">
        <v>0</v>
      </c>
      <c r="AT113" s="22">
        <v>0</v>
      </c>
      <c r="AU113" s="22">
        <v>0</v>
      </c>
      <c r="AV113" s="22">
        <v>0</v>
      </c>
      <c r="AW113" s="22">
        <v>0</v>
      </c>
      <c r="AX113" s="22">
        <v>0</v>
      </c>
      <c r="AY113" s="22">
        <v>1</v>
      </c>
      <c r="AZ113" s="22">
        <v>1</v>
      </c>
      <c r="BA113" s="22">
        <v>0</v>
      </c>
      <c r="BB113" s="22">
        <v>46</v>
      </c>
      <c r="BC113" s="22">
        <v>0</v>
      </c>
      <c r="BD113" s="22">
        <v>14</v>
      </c>
      <c r="BE113" s="22">
        <v>0</v>
      </c>
      <c r="BF113" s="22">
        <v>0</v>
      </c>
      <c r="BG113" s="22">
        <v>0</v>
      </c>
      <c r="BH113" s="22">
        <v>7</v>
      </c>
      <c r="BI113" s="22">
        <v>0</v>
      </c>
      <c r="BJ113" s="22">
        <v>4</v>
      </c>
      <c r="BK113" s="22">
        <v>46</v>
      </c>
      <c r="BL113" s="22">
        <v>0</v>
      </c>
      <c r="BM113" s="22">
        <v>0</v>
      </c>
      <c r="BN113" s="22">
        <v>1</v>
      </c>
      <c r="BO113" s="22">
        <v>0</v>
      </c>
      <c r="BP113" s="22">
        <v>0</v>
      </c>
      <c r="BQ113" s="22">
        <v>0</v>
      </c>
      <c r="BR113" s="22">
        <v>0</v>
      </c>
      <c r="BS113" s="22">
        <v>0</v>
      </c>
      <c r="BT113" s="22">
        <v>0</v>
      </c>
      <c r="BU113" s="22">
        <v>0</v>
      </c>
      <c r="BV113" s="22">
        <v>0</v>
      </c>
      <c r="BW113" s="22">
        <v>0</v>
      </c>
      <c r="BX113" s="22">
        <v>0</v>
      </c>
      <c r="BY113" s="22">
        <v>0</v>
      </c>
      <c r="BZ113" s="22">
        <v>0</v>
      </c>
      <c r="CA113" s="22">
        <v>0</v>
      </c>
      <c r="CB113" s="22">
        <v>0</v>
      </c>
      <c r="CC113" s="22">
        <v>0</v>
      </c>
      <c r="CD113" s="22">
        <v>0</v>
      </c>
      <c r="CE113" s="22">
        <v>0</v>
      </c>
      <c r="CF113" s="22">
        <v>0</v>
      </c>
      <c r="CG113" s="22">
        <v>0</v>
      </c>
      <c r="CH113" s="22">
        <v>0</v>
      </c>
      <c r="CI113" s="22">
        <v>0</v>
      </c>
      <c r="CJ113" s="22">
        <v>0</v>
      </c>
      <c r="CK113" s="22">
        <v>0</v>
      </c>
      <c r="CL113" s="22">
        <v>0</v>
      </c>
      <c r="CM113" s="22">
        <v>2</v>
      </c>
      <c r="CN113" s="22">
        <v>0</v>
      </c>
      <c r="CO113" s="22">
        <v>1</v>
      </c>
      <c r="CP113" s="22">
        <v>0</v>
      </c>
      <c r="CQ113" s="22">
        <v>0</v>
      </c>
      <c r="CR113" s="22">
        <v>0</v>
      </c>
      <c r="CS113" s="22">
        <v>0</v>
      </c>
    </row>
    <row r="114" spans="1:97" ht="15.6" x14ac:dyDescent="0.3">
      <c r="A114" s="1" t="s">
        <v>188</v>
      </c>
      <c r="B114" s="6">
        <v>2014</v>
      </c>
      <c r="C114" s="6">
        <v>31</v>
      </c>
      <c r="D114" s="32">
        <v>41798</v>
      </c>
      <c r="E114" s="8">
        <v>14</v>
      </c>
      <c r="F114" s="10">
        <v>20.035395833333332</v>
      </c>
      <c r="G114" s="10">
        <v>-0.62379166666666563</v>
      </c>
      <c r="H114" s="10">
        <v>-0.36947916666666814</v>
      </c>
      <c r="I114" s="10">
        <v>-0.18056249999999352</v>
      </c>
      <c r="J114" s="31" t="s">
        <v>114</v>
      </c>
      <c r="K114" s="31" t="s">
        <v>114</v>
      </c>
      <c r="L114" s="31" t="s">
        <v>114</v>
      </c>
      <c r="M114" s="31" t="s">
        <v>114</v>
      </c>
      <c r="N114" s="9" t="s">
        <v>77</v>
      </c>
      <c r="O114" s="9" t="s">
        <v>78</v>
      </c>
      <c r="P114" s="9">
        <v>12</v>
      </c>
      <c r="Q114" s="11">
        <v>2.599936551724138</v>
      </c>
      <c r="R114" s="9">
        <v>0.77</v>
      </c>
      <c r="S114" s="12">
        <v>0.69613523862735671</v>
      </c>
      <c r="T114" s="12">
        <v>0.7179106696109433</v>
      </c>
      <c r="U114">
        <v>670</v>
      </c>
      <c r="V114" s="6">
        <v>13400</v>
      </c>
      <c r="W114">
        <v>47</v>
      </c>
      <c r="X114" s="6">
        <v>90</v>
      </c>
      <c r="Y114" s="14">
        <v>1800</v>
      </c>
      <c r="Z114" s="6">
        <v>11</v>
      </c>
      <c r="AA114" s="1" t="s">
        <v>188</v>
      </c>
      <c r="AB114" s="22">
        <v>0</v>
      </c>
      <c r="AC114" s="22">
        <v>0</v>
      </c>
      <c r="AD114" s="22">
        <v>0</v>
      </c>
      <c r="AE114" s="22">
        <v>0</v>
      </c>
      <c r="AF114" s="22">
        <v>1</v>
      </c>
      <c r="AG114" s="22">
        <v>1</v>
      </c>
      <c r="AH114" s="22">
        <v>0</v>
      </c>
      <c r="AI114" s="22">
        <v>2</v>
      </c>
      <c r="AJ114" s="22">
        <v>0</v>
      </c>
      <c r="AK114" s="22">
        <v>0</v>
      </c>
      <c r="AL114" s="22">
        <v>0</v>
      </c>
      <c r="AM114" s="22">
        <v>0</v>
      </c>
      <c r="AN114" s="22">
        <v>0</v>
      </c>
      <c r="AO114" s="22">
        <v>0</v>
      </c>
      <c r="AP114" s="22">
        <v>0</v>
      </c>
      <c r="AQ114" s="22">
        <v>0</v>
      </c>
      <c r="AR114" s="22">
        <v>0</v>
      </c>
      <c r="AS114" s="22">
        <v>0</v>
      </c>
      <c r="AT114" s="22">
        <v>0</v>
      </c>
      <c r="AU114" s="22">
        <v>0</v>
      </c>
      <c r="AV114" s="22">
        <v>0</v>
      </c>
      <c r="AW114" s="22">
        <v>0</v>
      </c>
      <c r="AX114" s="22">
        <v>0</v>
      </c>
      <c r="AY114" s="22">
        <v>0</v>
      </c>
      <c r="AZ114" s="22">
        <v>0</v>
      </c>
      <c r="BA114" s="22">
        <v>0</v>
      </c>
      <c r="BB114" s="22">
        <v>10</v>
      </c>
      <c r="BC114" s="22">
        <v>0</v>
      </c>
      <c r="BD114" s="22">
        <v>5</v>
      </c>
      <c r="BE114" s="22">
        <v>0</v>
      </c>
      <c r="BF114" s="22">
        <v>0</v>
      </c>
      <c r="BG114" s="22">
        <v>0</v>
      </c>
      <c r="BH114" s="22">
        <v>9</v>
      </c>
      <c r="BI114" s="22">
        <v>0</v>
      </c>
      <c r="BJ114" s="22">
        <v>4</v>
      </c>
      <c r="BK114" s="22">
        <v>54</v>
      </c>
      <c r="BL114" s="22">
        <v>0</v>
      </c>
      <c r="BM114" s="22">
        <v>0</v>
      </c>
      <c r="BN114" s="22">
        <v>0</v>
      </c>
      <c r="BO114" s="22">
        <v>0</v>
      </c>
      <c r="BP114" s="22">
        <v>2</v>
      </c>
      <c r="BQ114" s="22">
        <v>0</v>
      </c>
      <c r="BR114" s="22">
        <v>0</v>
      </c>
      <c r="BS114" s="22">
        <v>0</v>
      </c>
      <c r="BT114" s="22">
        <v>0</v>
      </c>
      <c r="BU114" s="22">
        <v>0</v>
      </c>
      <c r="BV114" s="22">
        <v>0</v>
      </c>
      <c r="BW114" s="22">
        <v>0</v>
      </c>
      <c r="BX114" s="22">
        <v>0</v>
      </c>
      <c r="BY114" s="22">
        <v>0</v>
      </c>
      <c r="BZ114" s="22">
        <v>0</v>
      </c>
      <c r="CA114" s="22">
        <v>0</v>
      </c>
      <c r="CB114" s="22">
        <v>0</v>
      </c>
      <c r="CC114" s="22">
        <v>0</v>
      </c>
      <c r="CD114" s="22">
        <v>0</v>
      </c>
      <c r="CE114" s="22">
        <v>0</v>
      </c>
      <c r="CF114" s="22">
        <v>1</v>
      </c>
      <c r="CG114" s="22">
        <v>1</v>
      </c>
      <c r="CH114" s="22">
        <v>0</v>
      </c>
      <c r="CI114" s="22">
        <v>0</v>
      </c>
      <c r="CJ114" s="22">
        <v>0</v>
      </c>
      <c r="CK114" s="22">
        <v>0</v>
      </c>
      <c r="CL114" s="22">
        <v>0</v>
      </c>
      <c r="CM114" s="22">
        <v>0</v>
      </c>
      <c r="CN114" s="22">
        <v>0</v>
      </c>
      <c r="CO114" s="22">
        <v>0</v>
      </c>
      <c r="CP114" s="22">
        <v>0</v>
      </c>
      <c r="CQ114" s="22">
        <v>0</v>
      </c>
      <c r="CR114" s="22">
        <v>0</v>
      </c>
      <c r="CS114" s="22">
        <v>0</v>
      </c>
    </row>
    <row r="115" spans="1:97" ht="15.6" x14ac:dyDescent="0.3">
      <c r="A115" s="1" t="s">
        <v>189</v>
      </c>
      <c r="B115" s="6">
        <v>2014</v>
      </c>
      <c r="C115" s="6">
        <v>32</v>
      </c>
      <c r="D115" s="32">
        <v>41799</v>
      </c>
      <c r="E115" s="8">
        <v>15</v>
      </c>
      <c r="F115" s="10">
        <v>20.733479166666665</v>
      </c>
      <c r="G115" s="10">
        <v>0.69808333333333294</v>
      </c>
      <c r="H115" s="10">
        <v>7.4291666666667311E-2</v>
      </c>
      <c r="I115" s="10">
        <v>0.32860416666666481</v>
      </c>
      <c r="J115" s="31" t="s">
        <v>114</v>
      </c>
      <c r="K115" s="31" t="s">
        <v>114</v>
      </c>
      <c r="L115" s="31" t="s">
        <v>114</v>
      </c>
      <c r="M115" s="31" t="s">
        <v>114</v>
      </c>
      <c r="N115" s="9" t="s">
        <v>77</v>
      </c>
      <c r="O115" s="9" t="s">
        <v>78</v>
      </c>
      <c r="P115" s="9">
        <v>13</v>
      </c>
      <c r="Q115" s="11">
        <v>2.8165979310344826</v>
      </c>
      <c r="R115" s="9">
        <v>0.85</v>
      </c>
      <c r="S115" s="12">
        <v>0.75128040514029271</v>
      </c>
      <c r="T115" s="12">
        <v>0.65998314588498219</v>
      </c>
      <c r="U115">
        <v>2195</v>
      </c>
      <c r="V115" s="6">
        <v>43900</v>
      </c>
      <c r="W115">
        <v>11</v>
      </c>
      <c r="X115" s="6">
        <v>85</v>
      </c>
      <c r="Y115" s="14">
        <v>1700</v>
      </c>
      <c r="Z115" s="6">
        <v>14</v>
      </c>
      <c r="AA115" s="1" t="s">
        <v>189</v>
      </c>
      <c r="AB115" s="22">
        <v>0</v>
      </c>
      <c r="AC115" s="22">
        <v>0</v>
      </c>
      <c r="AD115" s="22">
        <v>0</v>
      </c>
      <c r="AE115" s="22">
        <v>0</v>
      </c>
      <c r="AF115" s="22">
        <v>0</v>
      </c>
      <c r="AG115" s="22">
        <v>3</v>
      </c>
      <c r="AH115" s="22">
        <v>0</v>
      </c>
      <c r="AI115" s="22">
        <v>1</v>
      </c>
      <c r="AJ115" s="22">
        <v>0</v>
      </c>
      <c r="AK115" s="22">
        <v>0</v>
      </c>
      <c r="AL115" s="22">
        <v>2</v>
      </c>
      <c r="AM115" s="22">
        <v>0</v>
      </c>
      <c r="AN115" s="22">
        <v>0</v>
      </c>
      <c r="AO115" s="22">
        <v>1</v>
      </c>
      <c r="AP115" s="22">
        <v>0</v>
      </c>
      <c r="AQ115" s="22">
        <v>0</v>
      </c>
      <c r="AR115" s="22">
        <v>0</v>
      </c>
      <c r="AS115" s="22">
        <v>0</v>
      </c>
      <c r="AT115" s="22">
        <v>0</v>
      </c>
      <c r="AU115" s="22">
        <v>0</v>
      </c>
      <c r="AV115" s="22">
        <v>0</v>
      </c>
      <c r="AW115" s="22">
        <v>0</v>
      </c>
      <c r="AX115" s="22">
        <v>0</v>
      </c>
      <c r="AY115" s="22">
        <v>4</v>
      </c>
      <c r="AZ115" s="22">
        <v>1</v>
      </c>
      <c r="BA115" s="22">
        <v>0</v>
      </c>
      <c r="BB115" s="22">
        <v>20</v>
      </c>
      <c r="BC115" s="22">
        <v>0</v>
      </c>
      <c r="BD115" s="22">
        <v>3</v>
      </c>
      <c r="BE115" s="22">
        <v>0</v>
      </c>
      <c r="BF115" s="22">
        <v>0</v>
      </c>
      <c r="BG115" s="22">
        <v>0</v>
      </c>
      <c r="BH115" s="22">
        <v>14</v>
      </c>
      <c r="BI115" s="22">
        <v>0</v>
      </c>
      <c r="BJ115" s="22">
        <v>1</v>
      </c>
      <c r="BK115" s="22">
        <v>29</v>
      </c>
      <c r="BL115" s="22">
        <v>0</v>
      </c>
      <c r="BM115" s="22">
        <v>0</v>
      </c>
      <c r="BN115" s="22">
        <v>0</v>
      </c>
      <c r="BO115" s="22">
        <v>0</v>
      </c>
      <c r="BP115" s="22">
        <v>3</v>
      </c>
      <c r="BQ115" s="22">
        <v>0</v>
      </c>
      <c r="BR115" s="22">
        <v>0</v>
      </c>
      <c r="BS115" s="22">
        <v>0</v>
      </c>
      <c r="BT115" s="22">
        <v>0</v>
      </c>
      <c r="BU115" s="22">
        <v>0</v>
      </c>
      <c r="BV115" s="22">
        <v>0</v>
      </c>
      <c r="BW115" s="22">
        <v>0</v>
      </c>
      <c r="BX115" s="22">
        <v>0</v>
      </c>
      <c r="BY115" s="22">
        <v>0</v>
      </c>
      <c r="BZ115" s="22">
        <v>0</v>
      </c>
      <c r="CA115" s="22">
        <v>0</v>
      </c>
      <c r="CB115" s="22">
        <v>0</v>
      </c>
      <c r="CC115" s="22">
        <v>0</v>
      </c>
      <c r="CD115" s="22">
        <v>0</v>
      </c>
      <c r="CE115" s="22">
        <v>0</v>
      </c>
      <c r="CF115" s="22">
        <v>2</v>
      </c>
      <c r="CG115" s="22">
        <v>0</v>
      </c>
      <c r="CH115" s="22">
        <v>0</v>
      </c>
      <c r="CI115" s="22">
        <v>0</v>
      </c>
      <c r="CJ115" s="22">
        <v>0</v>
      </c>
      <c r="CK115" s="22">
        <v>0</v>
      </c>
      <c r="CL115" s="22">
        <v>0</v>
      </c>
      <c r="CM115" s="22">
        <v>0</v>
      </c>
      <c r="CN115" s="22">
        <v>0</v>
      </c>
      <c r="CO115" s="22">
        <v>1</v>
      </c>
      <c r="CP115" s="22">
        <v>0</v>
      </c>
      <c r="CQ115" s="22">
        <v>0</v>
      </c>
      <c r="CR115" s="22">
        <v>0</v>
      </c>
      <c r="CS115" s="22">
        <v>0</v>
      </c>
    </row>
    <row r="116" spans="1:97" ht="15.6" x14ac:dyDescent="0.3">
      <c r="A116" s="1" t="s">
        <v>190</v>
      </c>
      <c r="B116" s="6">
        <v>2014</v>
      </c>
      <c r="C116" s="6">
        <v>33</v>
      </c>
      <c r="D116" s="32">
        <v>41800</v>
      </c>
      <c r="E116" s="8">
        <v>16</v>
      </c>
      <c r="F116" s="10">
        <v>20.654875000000001</v>
      </c>
      <c r="G116" s="10">
        <v>-7.860416666666481E-2</v>
      </c>
      <c r="H116" s="10">
        <v>0.61947916666666814</v>
      </c>
      <c r="I116" s="10">
        <v>-4.3124999999974989E-3</v>
      </c>
      <c r="J116" s="31" t="s">
        <v>114</v>
      </c>
      <c r="K116" s="31" t="s">
        <v>114</v>
      </c>
      <c r="L116" s="31" t="s">
        <v>114</v>
      </c>
      <c r="M116" s="31" t="s">
        <v>114</v>
      </c>
      <c r="N116" s="9" t="s">
        <v>77</v>
      </c>
      <c r="O116" s="9" t="s">
        <v>78</v>
      </c>
      <c r="P116" s="9">
        <v>14</v>
      </c>
      <c r="Q116" s="11">
        <v>3.0332593103448278</v>
      </c>
      <c r="R116" s="9">
        <v>0.92</v>
      </c>
      <c r="S116" s="12">
        <v>0.79560162003636603</v>
      </c>
      <c r="T116" s="12">
        <v>0.60582015664346278</v>
      </c>
      <c r="U116">
        <v>3233</v>
      </c>
      <c r="V116" s="6">
        <v>64660</v>
      </c>
      <c r="W116">
        <v>2</v>
      </c>
      <c r="X116" s="6">
        <v>72</v>
      </c>
      <c r="Y116" s="14">
        <v>1440</v>
      </c>
      <c r="Z116" s="6">
        <v>10</v>
      </c>
      <c r="AA116" s="1" t="s">
        <v>190</v>
      </c>
      <c r="AB116" s="22">
        <v>1</v>
      </c>
      <c r="AC116" s="22">
        <v>0</v>
      </c>
      <c r="AD116" s="22">
        <v>0</v>
      </c>
      <c r="AE116" s="22">
        <v>0</v>
      </c>
      <c r="AF116" s="22">
        <v>0</v>
      </c>
      <c r="AG116" s="22">
        <v>0</v>
      </c>
      <c r="AH116" s="22">
        <v>0</v>
      </c>
      <c r="AI116" s="22">
        <v>1</v>
      </c>
      <c r="AJ116" s="22">
        <v>0</v>
      </c>
      <c r="AK116" s="22">
        <v>0</v>
      </c>
      <c r="AL116" s="22">
        <v>0</v>
      </c>
      <c r="AM116" s="22">
        <v>0</v>
      </c>
      <c r="AN116" s="22">
        <v>0</v>
      </c>
      <c r="AO116" s="22">
        <v>0</v>
      </c>
      <c r="AP116" s="22">
        <v>0</v>
      </c>
      <c r="AQ116" s="22">
        <v>0</v>
      </c>
      <c r="AR116" s="22">
        <v>0</v>
      </c>
      <c r="AS116" s="22">
        <v>0</v>
      </c>
      <c r="AT116" s="22">
        <v>0</v>
      </c>
      <c r="AU116" s="22">
        <v>0</v>
      </c>
      <c r="AV116" s="22">
        <v>0</v>
      </c>
      <c r="AW116" s="22">
        <v>0</v>
      </c>
      <c r="AX116" s="22">
        <v>0</v>
      </c>
      <c r="AY116" s="22">
        <v>0</v>
      </c>
      <c r="AZ116" s="22">
        <v>0</v>
      </c>
      <c r="BA116" s="22">
        <v>0</v>
      </c>
      <c r="BB116" s="22">
        <v>26</v>
      </c>
      <c r="BC116" s="22">
        <v>0</v>
      </c>
      <c r="BD116" s="22">
        <v>5</v>
      </c>
      <c r="BE116" s="22">
        <v>0</v>
      </c>
      <c r="BF116" s="22">
        <v>0</v>
      </c>
      <c r="BG116" s="22">
        <v>0</v>
      </c>
      <c r="BH116" s="22">
        <v>8</v>
      </c>
      <c r="BI116" s="22">
        <v>0</v>
      </c>
      <c r="BJ116" s="22">
        <v>2</v>
      </c>
      <c r="BK116" s="22">
        <v>26</v>
      </c>
      <c r="BL116" s="22">
        <v>0</v>
      </c>
      <c r="BM116" s="22">
        <v>0</v>
      </c>
      <c r="BN116" s="22">
        <v>1</v>
      </c>
      <c r="BO116" s="22">
        <v>0</v>
      </c>
      <c r="BP116" s="22">
        <v>0</v>
      </c>
      <c r="BQ116" s="22">
        <v>0</v>
      </c>
      <c r="BR116" s="22">
        <v>0</v>
      </c>
      <c r="BS116" s="22">
        <v>0</v>
      </c>
      <c r="BT116" s="22">
        <v>0</v>
      </c>
      <c r="BU116" s="22">
        <v>0</v>
      </c>
      <c r="BV116" s="22">
        <v>0</v>
      </c>
      <c r="BW116" s="22">
        <v>0</v>
      </c>
      <c r="BX116" s="22">
        <v>0</v>
      </c>
      <c r="BY116" s="22">
        <v>0</v>
      </c>
      <c r="BZ116" s="22">
        <v>0</v>
      </c>
      <c r="CA116" s="22">
        <v>1</v>
      </c>
      <c r="CB116" s="22">
        <v>0</v>
      </c>
      <c r="CC116" s="22">
        <v>0</v>
      </c>
      <c r="CD116" s="22">
        <v>0</v>
      </c>
      <c r="CE116" s="22">
        <v>1</v>
      </c>
      <c r="CF116" s="22">
        <v>0</v>
      </c>
      <c r="CG116" s="22">
        <v>0</v>
      </c>
      <c r="CH116" s="22">
        <v>0</v>
      </c>
      <c r="CI116" s="22">
        <v>0</v>
      </c>
      <c r="CJ116" s="22">
        <v>0</v>
      </c>
      <c r="CK116" s="22">
        <v>0</v>
      </c>
      <c r="CL116" s="22">
        <v>0</v>
      </c>
      <c r="CM116" s="22">
        <v>0</v>
      </c>
      <c r="CN116" s="22">
        <v>0</v>
      </c>
      <c r="CO116" s="22">
        <v>0</v>
      </c>
      <c r="CP116" s="22">
        <v>0</v>
      </c>
      <c r="CQ116" s="22">
        <v>0</v>
      </c>
      <c r="CR116" s="22">
        <v>0</v>
      </c>
      <c r="CS116" s="22">
        <v>0</v>
      </c>
    </row>
    <row r="117" spans="1:97" ht="15.6" x14ac:dyDescent="0.3">
      <c r="A117" s="1" t="s">
        <v>191</v>
      </c>
      <c r="B117" s="6">
        <v>2014</v>
      </c>
      <c r="C117" s="6">
        <v>34</v>
      </c>
      <c r="D117" s="32">
        <v>41801</v>
      </c>
      <c r="E117" s="8">
        <v>17</v>
      </c>
      <c r="F117" s="10">
        <v>20.096791666666672</v>
      </c>
      <c r="G117" s="10">
        <v>-0.55808333333332882</v>
      </c>
      <c r="H117" s="10">
        <v>-0.63668749999999363</v>
      </c>
      <c r="I117" s="10">
        <v>6.1395833333339311E-2</v>
      </c>
      <c r="J117" s="31" t="s">
        <v>114</v>
      </c>
      <c r="K117" s="31" t="s">
        <v>114</v>
      </c>
      <c r="L117" s="31" t="s">
        <v>114</v>
      </c>
      <c r="M117" s="31" t="s">
        <v>114</v>
      </c>
      <c r="N117" s="9" t="s">
        <v>77</v>
      </c>
      <c r="O117" s="9" t="s">
        <v>78</v>
      </c>
      <c r="P117" s="9">
        <v>15</v>
      </c>
      <c r="Q117" s="11">
        <v>3.2499206896551724</v>
      </c>
      <c r="R117" s="9">
        <v>0.97</v>
      </c>
      <c r="S117" s="12">
        <v>0.82488571333845007</v>
      </c>
      <c r="T117" s="12">
        <v>0.56529953116035436</v>
      </c>
      <c r="U117">
        <v>2667</v>
      </c>
      <c r="V117" s="6">
        <v>53340</v>
      </c>
      <c r="W117">
        <v>1</v>
      </c>
      <c r="X117" s="6">
        <v>69</v>
      </c>
      <c r="Y117" s="14">
        <v>1380</v>
      </c>
      <c r="Z117" s="6">
        <v>9</v>
      </c>
      <c r="AA117" s="1" t="s">
        <v>191</v>
      </c>
      <c r="AB117" s="22">
        <v>0</v>
      </c>
      <c r="AC117" s="22">
        <v>0</v>
      </c>
      <c r="AD117" s="22">
        <v>0</v>
      </c>
      <c r="AE117" s="22">
        <v>0</v>
      </c>
      <c r="AF117" s="22">
        <v>0</v>
      </c>
      <c r="AG117" s="22">
        <v>0</v>
      </c>
      <c r="AH117" s="22">
        <v>0</v>
      </c>
      <c r="AI117" s="22">
        <v>0</v>
      </c>
      <c r="AJ117" s="22">
        <v>0</v>
      </c>
      <c r="AK117" s="22">
        <v>1</v>
      </c>
      <c r="AL117" s="22">
        <v>0</v>
      </c>
      <c r="AM117" s="22">
        <v>0</v>
      </c>
      <c r="AN117" s="22">
        <v>0</v>
      </c>
      <c r="AO117" s="22">
        <v>0</v>
      </c>
      <c r="AP117" s="22">
        <v>0</v>
      </c>
      <c r="AQ117" s="22">
        <v>0</v>
      </c>
      <c r="AR117" s="22">
        <v>0</v>
      </c>
      <c r="AS117" s="22">
        <v>0</v>
      </c>
      <c r="AT117" s="22">
        <v>0</v>
      </c>
      <c r="AU117" s="22">
        <v>0</v>
      </c>
      <c r="AV117" s="22">
        <v>1</v>
      </c>
      <c r="AW117" s="22">
        <v>0</v>
      </c>
      <c r="AX117" s="22">
        <v>0</v>
      </c>
      <c r="AY117" s="22">
        <v>2</v>
      </c>
      <c r="AZ117" s="22">
        <v>0</v>
      </c>
      <c r="BA117" s="22">
        <v>0</v>
      </c>
      <c r="BB117" s="22">
        <v>12</v>
      </c>
      <c r="BC117" s="22">
        <v>0</v>
      </c>
      <c r="BD117" s="22">
        <v>15</v>
      </c>
      <c r="BE117" s="22">
        <v>0</v>
      </c>
      <c r="BF117" s="22">
        <v>0</v>
      </c>
      <c r="BG117" s="22">
        <v>0</v>
      </c>
      <c r="BH117" s="22">
        <v>5</v>
      </c>
      <c r="BI117" s="22">
        <v>0</v>
      </c>
      <c r="BJ117" s="22">
        <v>1</v>
      </c>
      <c r="BK117" s="22">
        <v>31</v>
      </c>
      <c r="BL117" s="22">
        <v>0</v>
      </c>
      <c r="BM117" s="22">
        <v>0</v>
      </c>
      <c r="BN117" s="22">
        <v>0</v>
      </c>
      <c r="BO117" s="22">
        <v>0</v>
      </c>
      <c r="BP117" s="22">
        <v>0</v>
      </c>
      <c r="BQ117" s="22">
        <v>0</v>
      </c>
      <c r="BR117" s="22">
        <v>0</v>
      </c>
      <c r="BS117" s="22">
        <v>0</v>
      </c>
      <c r="BT117" s="22">
        <v>0</v>
      </c>
      <c r="BU117" s="22">
        <v>0</v>
      </c>
      <c r="BV117" s="22">
        <v>0</v>
      </c>
      <c r="BW117" s="22">
        <v>0</v>
      </c>
      <c r="BX117" s="22">
        <v>0</v>
      </c>
      <c r="BY117" s="22">
        <v>0</v>
      </c>
      <c r="BZ117" s="22">
        <v>0</v>
      </c>
      <c r="CA117" s="22">
        <v>0</v>
      </c>
      <c r="CB117" s="22">
        <v>0</v>
      </c>
      <c r="CC117" s="22">
        <v>0</v>
      </c>
      <c r="CD117" s="22">
        <v>0</v>
      </c>
      <c r="CE117" s="22">
        <v>0</v>
      </c>
      <c r="CF117" s="22">
        <v>1</v>
      </c>
      <c r="CG117" s="22">
        <v>0</v>
      </c>
      <c r="CH117" s="22">
        <v>0</v>
      </c>
      <c r="CI117" s="22">
        <v>0</v>
      </c>
      <c r="CJ117" s="22">
        <v>0</v>
      </c>
      <c r="CK117" s="22">
        <v>0</v>
      </c>
      <c r="CL117" s="22">
        <v>0</v>
      </c>
      <c r="CM117" s="22">
        <v>0</v>
      </c>
      <c r="CN117" s="22">
        <v>0</v>
      </c>
      <c r="CO117" s="22">
        <v>0</v>
      </c>
      <c r="CP117" s="22">
        <v>0</v>
      </c>
      <c r="CQ117" s="22">
        <v>0</v>
      </c>
      <c r="CR117" s="22">
        <v>0</v>
      </c>
      <c r="CS117" s="22">
        <v>0</v>
      </c>
    </row>
    <row r="118" spans="1:97" ht="15.6" x14ac:dyDescent="0.3">
      <c r="A118" s="1" t="s">
        <v>192</v>
      </c>
      <c r="B118" s="6">
        <v>2014</v>
      </c>
      <c r="C118" s="6">
        <v>35</v>
      </c>
      <c r="D118" s="32">
        <v>41802</v>
      </c>
      <c r="E118" s="8">
        <v>18</v>
      </c>
      <c r="F118" s="10">
        <v>20.04345833333333</v>
      </c>
      <c r="G118" s="10">
        <v>-5.333333333334167E-2</v>
      </c>
      <c r="H118" s="10">
        <v>-0.61141666666667049</v>
      </c>
      <c r="I118" s="10">
        <v>-0.6900208333333353</v>
      </c>
      <c r="J118" s="31" t="s">
        <v>114</v>
      </c>
      <c r="K118" s="31" t="s">
        <v>114</v>
      </c>
      <c r="L118" s="31" t="s">
        <v>114</v>
      </c>
      <c r="M118" s="31" t="s">
        <v>114</v>
      </c>
      <c r="N118" s="9" t="s">
        <v>85</v>
      </c>
      <c r="O118" s="9" t="s">
        <v>86</v>
      </c>
      <c r="P118" s="9">
        <v>16</v>
      </c>
      <c r="Q118" s="11">
        <v>3.4665820689655171</v>
      </c>
      <c r="R118" s="9">
        <v>1</v>
      </c>
      <c r="S118" s="12">
        <v>0.8414709848078965</v>
      </c>
      <c r="T118" s="12">
        <v>0.54030230586813977</v>
      </c>
      <c r="U118">
        <v>738</v>
      </c>
      <c r="V118" s="6">
        <v>14760</v>
      </c>
      <c r="W118">
        <v>0</v>
      </c>
      <c r="X118" s="6">
        <v>70</v>
      </c>
      <c r="Y118" s="14">
        <v>1400</v>
      </c>
      <c r="Z118" s="6">
        <v>16</v>
      </c>
      <c r="AA118" s="1" t="s">
        <v>192</v>
      </c>
      <c r="AB118" s="22">
        <v>0</v>
      </c>
      <c r="AC118" s="22">
        <v>0</v>
      </c>
      <c r="AD118" s="22">
        <v>1</v>
      </c>
      <c r="AE118" s="22">
        <v>0</v>
      </c>
      <c r="AF118" s="22">
        <v>0</v>
      </c>
      <c r="AG118" s="22">
        <v>5</v>
      </c>
      <c r="AH118" s="22">
        <v>0</v>
      </c>
      <c r="AI118" s="22">
        <v>2</v>
      </c>
      <c r="AJ118" s="22">
        <v>0</v>
      </c>
      <c r="AK118" s="22">
        <v>0</v>
      </c>
      <c r="AL118" s="22">
        <v>0</v>
      </c>
      <c r="AM118" s="22">
        <v>0</v>
      </c>
      <c r="AN118" s="22">
        <v>0</v>
      </c>
      <c r="AO118" s="22">
        <v>0</v>
      </c>
      <c r="AP118" s="22">
        <v>0</v>
      </c>
      <c r="AQ118" s="22">
        <v>0</v>
      </c>
      <c r="AR118" s="22">
        <v>0</v>
      </c>
      <c r="AS118" s="22">
        <v>0</v>
      </c>
      <c r="AT118" s="22">
        <v>0</v>
      </c>
      <c r="AU118" s="22">
        <v>0</v>
      </c>
      <c r="AV118" s="22">
        <v>3</v>
      </c>
      <c r="AW118" s="22">
        <v>0</v>
      </c>
      <c r="AX118" s="22">
        <v>0</v>
      </c>
      <c r="AY118" s="22">
        <v>2</v>
      </c>
      <c r="AZ118" s="22">
        <v>0</v>
      </c>
      <c r="BA118" s="22">
        <v>0</v>
      </c>
      <c r="BB118" s="22">
        <v>4</v>
      </c>
      <c r="BC118" s="22">
        <v>0</v>
      </c>
      <c r="BD118" s="22">
        <v>6</v>
      </c>
      <c r="BE118" s="22">
        <v>0</v>
      </c>
      <c r="BF118" s="22">
        <v>0</v>
      </c>
      <c r="BG118" s="22">
        <v>0</v>
      </c>
      <c r="BH118" s="22">
        <v>6</v>
      </c>
      <c r="BI118" s="22">
        <v>0</v>
      </c>
      <c r="BJ118" s="22">
        <v>2</v>
      </c>
      <c r="BK118" s="22">
        <v>32</v>
      </c>
      <c r="BL118" s="22">
        <v>0</v>
      </c>
      <c r="BM118" s="22">
        <v>0</v>
      </c>
      <c r="BN118" s="22">
        <v>1</v>
      </c>
      <c r="BO118" s="22">
        <v>0</v>
      </c>
      <c r="BP118" s="22">
        <v>2</v>
      </c>
      <c r="BQ118" s="22">
        <v>0</v>
      </c>
      <c r="BR118" s="22">
        <v>0</v>
      </c>
      <c r="BS118" s="22">
        <v>0</v>
      </c>
      <c r="BT118" s="22">
        <v>0</v>
      </c>
      <c r="BU118" s="22">
        <v>0</v>
      </c>
      <c r="BV118" s="22">
        <v>0</v>
      </c>
      <c r="BW118" s="22">
        <v>0</v>
      </c>
      <c r="BX118" s="22">
        <v>0</v>
      </c>
      <c r="BY118" s="22">
        <v>0</v>
      </c>
      <c r="BZ118" s="22">
        <v>0</v>
      </c>
      <c r="CA118" s="22">
        <v>0</v>
      </c>
      <c r="CB118" s="22">
        <v>0</v>
      </c>
      <c r="CC118" s="22">
        <v>0</v>
      </c>
      <c r="CD118" s="22">
        <v>0</v>
      </c>
      <c r="CE118" s="22">
        <v>1</v>
      </c>
      <c r="CF118" s="22">
        <v>1</v>
      </c>
      <c r="CG118" s="22">
        <v>1</v>
      </c>
      <c r="CH118" s="22">
        <v>0</v>
      </c>
      <c r="CI118" s="22">
        <v>0</v>
      </c>
      <c r="CJ118" s="22">
        <v>0</v>
      </c>
      <c r="CK118" s="22">
        <v>0</v>
      </c>
      <c r="CL118" s="22">
        <v>0</v>
      </c>
      <c r="CM118" s="22">
        <v>0</v>
      </c>
      <c r="CN118" s="22">
        <v>1</v>
      </c>
      <c r="CO118" s="22">
        <v>0</v>
      </c>
      <c r="CP118" s="22">
        <v>0</v>
      </c>
      <c r="CQ118" s="22">
        <v>0</v>
      </c>
      <c r="CR118" s="22">
        <v>0</v>
      </c>
      <c r="CS118" s="22">
        <v>0</v>
      </c>
    </row>
    <row r="119" spans="1:97" ht="15.6" x14ac:dyDescent="0.3">
      <c r="A119" s="1" t="s">
        <v>193</v>
      </c>
      <c r="B119" s="6">
        <v>2014</v>
      </c>
      <c r="C119" s="6">
        <v>36</v>
      </c>
      <c r="D119" s="32">
        <v>41803</v>
      </c>
      <c r="E119" s="8">
        <v>19</v>
      </c>
      <c r="F119" s="10">
        <v>18.895437500000003</v>
      </c>
      <c r="G119" s="10">
        <v>-1.1480208333333266</v>
      </c>
      <c r="H119" s="10">
        <v>-1.2013541666666683</v>
      </c>
      <c r="I119" s="10">
        <v>-1.7594374999999971</v>
      </c>
      <c r="J119" s="31" t="s">
        <v>114</v>
      </c>
      <c r="K119" s="31" t="s">
        <v>114</v>
      </c>
      <c r="L119" s="31" t="s">
        <v>114</v>
      </c>
      <c r="M119" s="31" t="s">
        <v>114</v>
      </c>
      <c r="N119" s="9" t="s">
        <v>85</v>
      </c>
      <c r="O119" s="9" t="s">
        <v>86</v>
      </c>
      <c r="P119" s="9">
        <v>17</v>
      </c>
      <c r="Q119" s="11">
        <v>3.6832434482758618</v>
      </c>
      <c r="R119" s="9">
        <v>1</v>
      </c>
      <c r="S119" s="12">
        <v>0.8414709848078965</v>
      </c>
      <c r="T119" s="12">
        <v>0.54030230586813977</v>
      </c>
      <c r="U119">
        <v>358</v>
      </c>
      <c r="V119" s="6">
        <v>7160</v>
      </c>
      <c r="W119">
        <v>0</v>
      </c>
      <c r="X119" s="6">
        <v>81</v>
      </c>
      <c r="Y119" s="14">
        <v>1620</v>
      </c>
      <c r="Z119" s="6">
        <v>12</v>
      </c>
      <c r="AA119" s="1" t="s">
        <v>193</v>
      </c>
      <c r="AB119" s="22">
        <v>0</v>
      </c>
      <c r="AC119" s="22">
        <v>0</v>
      </c>
      <c r="AD119" s="22">
        <v>0</v>
      </c>
      <c r="AE119" s="22">
        <v>0</v>
      </c>
      <c r="AF119" s="22">
        <v>0</v>
      </c>
      <c r="AG119" s="22">
        <v>3</v>
      </c>
      <c r="AH119" s="22">
        <v>0</v>
      </c>
      <c r="AI119" s="22">
        <v>0</v>
      </c>
      <c r="AJ119" s="22">
        <v>0</v>
      </c>
      <c r="AK119" s="22">
        <v>0</v>
      </c>
      <c r="AL119" s="22">
        <v>0</v>
      </c>
      <c r="AM119" s="22">
        <v>0</v>
      </c>
      <c r="AN119" s="22">
        <v>0</v>
      </c>
      <c r="AO119" s="22">
        <v>2</v>
      </c>
      <c r="AP119" s="22">
        <v>0</v>
      </c>
      <c r="AQ119" s="22">
        <v>0</v>
      </c>
      <c r="AR119" s="22">
        <v>0</v>
      </c>
      <c r="AS119" s="22">
        <v>0</v>
      </c>
      <c r="AT119" s="22">
        <v>0</v>
      </c>
      <c r="AU119" s="22">
        <v>0</v>
      </c>
      <c r="AV119" s="22">
        <v>15</v>
      </c>
      <c r="AW119" s="22">
        <v>0</v>
      </c>
      <c r="AX119" s="22">
        <v>1</v>
      </c>
      <c r="AY119" s="22">
        <v>2</v>
      </c>
      <c r="AZ119" s="22">
        <v>0</v>
      </c>
      <c r="BA119" s="22">
        <v>0</v>
      </c>
      <c r="BB119" s="22">
        <v>9</v>
      </c>
      <c r="BC119" s="22">
        <v>0</v>
      </c>
      <c r="BD119" s="22">
        <v>7</v>
      </c>
      <c r="BE119" s="22">
        <v>0</v>
      </c>
      <c r="BF119" s="22">
        <v>0</v>
      </c>
      <c r="BG119" s="22">
        <v>0</v>
      </c>
      <c r="BH119" s="22">
        <v>7</v>
      </c>
      <c r="BI119" s="22">
        <v>0</v>
      </c>
      <c r="BJ119" s="22">
        <v>1</v>
      </c>
      <c r="BK119" s="22">
        <v>31</v>
      </c>
      <c r="BL119" s="22">
        <v>0</v>
      </c>
      <c r="BM119" s="22">
        <v>0</v>
      </c>
      <c r="BN119" s="22">
        <v>1</v>
      </c>
      <c r="BO119" s="22">
        <v>0</v>
      </c>
      <c r="BP119" s="22">
        <v>0</v>
      </c>
      <c r="BQ119" s="22">
        <v>0</v>
      </c>
      <c r="BR119" s="22">
        <v>0</v>
      </c>
      <c r="BS119" s="22">
        <v>0</v>
      </c>
      <c r="BT119" s="22">
        <v>0</v>
      </c>
      <c r="BU119" s="22">
        <v>0</v>
      </c>
      <c r="BV119" s="22">
        <v>0</v>
      </c>
      <c r="BW119" s="22">
        <v>0</v>
      </c>
      <c r="BX119" s="22">
        <v>0</v>
      </c>
      <c r="BY119" s="22">
        <v>0</v>
      </c>
      <c r="BZ119" s="22">
        <v>0</v>
      </c>
      <c r="CA119" s="22">
        <v>0</v>
      </c>
      <c r="CB119" s="22">
        <v>0</v>
      </c>
      <c r="CC119" s="22">
        <v>0</v>
      </c>
      <c r="CD119" s="22">
        <v>0</v>
      </c>
      <c r="CE119" s="22">
        <v>0</v>
      </c>
      <c r="CF119" s="22">
        <v>2</v>
      </c>
      <c r="CG119" s="22">
        <v>0</v>
      </c>
      <c r="CH119" s="22">
        <v>0</v>
      </c>
      <c r="CI119" s="22">
        <v>0</v>
      </c>
      <c r="CJ119" s="22">
        <v>0</v>
      </c>
      <c r="CK119" s="22">
        <v>0</v>
      </c>
      <c r="CL119" s="22">
        <v>0</v>
      </c>
      <c r="CM119" s="22">
        <v>0</v>
      </c>
      <c r="CN119" s="22">
        <v>0</v>
      </c>
      <c r="CO119" s="22">
        <v>0</v>
      </c>
      <c r="CP119" s="22">
        <v>0</v>
      </c>
      <c r="CQ119" s="22">
        <v>0</v>
      </c>
      <c r="CR119" s="22">
        <v>0</v>
      </c>
      <c r="CS119" s="22">
        <v>0</v>
      </c>
    </row>
    <row r="120" spans="1:97" ht="15.6" x14ac:dyDescent="0.3">
      <c r="A120" s="1" t="s">
        <v>194</v>
      </c>
      <c r="B120" s="6">
        <v>2014</v>
      </c>
      <c r="C120" s="6">
        <v>37</v>
      </c>
      <c r="D120" s="32">
        <v>41813</v>
      </c>
      <c r="E120" s="8">
        <v>20</v>
      </c>
      <c r="F120" s="10">
        <v>19.164916666666659</v>
      </c>
      <c r="G120" s="10">
        <v>5.5041666666664213E-2</v>
      </c>
      <c r="H120" s="10">
        <v>1.0087708333333296</v>
      </c>
      <c r="I120" s="10">
        <v>0.7786458333333286</v>
      </c>
      <c r="J120" s="31" t="s">
        <v>114</v>
      </c>
      <c r="K120" s="31" t="s">
        <v>114</v>
      </c>
      <c r="L120" s="31" t="s">
        <v>114</v>
      </c>
      <c r="M120" s="31" t="s">
        <v>114</v>
      </c>
      <c r="N120" s="9" t="s">
        <v>54</v>
      </c>
      <c r="O120" s="9" t="s">
        <v>55</v>
      </c>
      <c r="P120" s="9">
        <v>25</v>
      </c>
      <c r="Q120" s="11">
        <v>5.4165344827586202</v>
      </c>
      <c r="R120" s="9">
        <v>0.13</v>
      </c>
      <c r="S120" s="12">
        <v>0.12963414261969486</v>
      </c>
      <c r="T120" s="12">
        <v>0.99156189371478809</v>
      </c>
      <c r="U120">
        <v>11</v>
      </c>
      <c r="V120" s="6">
        <v>220</v>
      </c>
      <c r="W120">
        <v>1</v>
      </c>
      <c r="X120" s="6">
        <v>79</v>
      </c>
      <c r="Y120" s="14">
        <v>1580</v>
      </c>
      <c r="Z120" s="6">
        <v>9</v>
      </c>
      <c r="AA120" s="1" t="s">
        <v>194</v>
      </c>
      <c r="AB120" s="22">
        <v>0</v>
      </c>
      <c r="AC120" s="22">
        <v>0</v>
      </c>
      <c r="AD120" s="22">
        <v>0</v>
      </c>
      <c r="AE120" s="22">
        <v>0</v>
      </c>
      <c r="AF120" s="22">
        <v>0</v>
      </c>
      <c r="AG120" s="22">
        <v>2</v>
      </c>
      <c r="AH120" s="22">
        <v>0</v>
      </c>
      <c r="AI120" s="22">
        <v>0</v>
      </c>
      <c r="AJ120" s="22">
        <v>0</v>
      </c>
      <c r="AK120" s="22">
        <v>0</v>
      </c>
      <c r="AL120" s="22">
        <v>0</v>
      </c>
      <c r="AM120" s="22">
        <v>0</v>
      </c>
      <c r="AN120" s="22">
        <v>0</v>
      </c>
      <c r="AO120" s="22">
        <v>1</v>
      </c>
      <c r="AP120" s="22">
        <v>0</v>
      </c>
      <c r="AQ120" s="22">
        <v>0</v>
      </c>
      <c r="AR120" s="22">
        <v>0</v>
      </c>
      <c r="AS120" s="22">
        <v>0</v>
      </c>
      <c r="AT120" s="22">
        <v>0</v>
      </c>
      <c r="AU120" s="22">
        <v>0</v>
      </c>
      <c r="AV120" s="22">
        <v>29</v>
      </c>
      <c r="AW120" s="22">
        <v>0</v>
      </c>
      <c r="AX120" s="22">
        <v>0</v>
      </c>
      <c r="AY120" s="22">
        <v>3</v>
      </c>
      <c r="AZ120" s="22">
        <v>0</v>
      </c>
      <c r="BA120" s="22">
        <v>0</v>
      </c>
      <c r="BB120" s="22">
        <v>0</v>
      </c>
      <c r="BC120" s="22">
        <v>0</v>
      </c>
      <c r="BD120" s="22">
        <v>2</v>
      </c>
      <c r="BE120" s="22">
        <v>0</v>
      </c>
      <c r="BF120" s="22">
        <v>0</v>
      </c>
      <c r="BG120" s="22">
        <v>0</v>
      </c>
      <c r="BH120" s="22">
        <v>5</v>
      </c>
      <c r="BI120" s="22">
        <v>0</v>
      </c>
      <c r="BJ120" s="22">
        <v>2</v>
      </c>
      <c r="BK120" s="22">
        <v>31</v>
      </c>
      <c r="BL120" s="22">
        <v>0</v>
      </c>
      <c r="BM120" s="22">
        <v>0</v>
      </c>
      <c r="BN120" s="22">
        <v>0</v>
      </c>
      <c r="BO120" s="22">
        <v>0</v>
      </c>
      <c r="BP120" s="22">
        <v>0</v>
      </c>
      <c r="BQ120" s="22">
        <v>0</v>
      </c>
      <c r="BR120" s="22">
        <v>0</v>
      </c>
      <c r="BS120" s="22">
        <v>0</v>
      </c>
      <c r="BT120" s="22">
        <v>0</v>
      </c>
      <c r="BU120" s="22">
        <v>0</v>
      </c>
      <c r="BV120" s="22">
        <v>0</v>
      </c>
      <c r="BW120" s="22">
        <v>0</v>
      </c>
      <c r="BX120" s="22">
        <v>0</v>
      </c>
      <c r="BY120" s="22">
        <v>0</v>
      </c>
      <c r="BZ120" s="22">
        <v>0</v>
      </c>
      <c r="CA120" s="22">
        <v>0</v>
      </c>
      <c r="CB120" s="22">
        <v>0</v>
      </c>
      <c r="CC120" s="22">
        <v>0</v>
      </c>
      <c r="CD120" s="22">
        <v>0</v>
      </c>
      <c r="CE120" s="22">
        <v>4</v>
      </c>
      <c r="CF120" s="22">
        <v>0</v>
      </c>
      <c r="CG120" s="22">
        <v>0</v>
      </c>
      <c r="CH120" s="22">
        <v>0</v>
      </c>
      <c r="CI120" s="22">
        <v>0</v>
      </c>
      <c r="CJ120" s="22">
        <v>0</v>
      </c>
      <c r="CK120" s="22">
        <v>0</v>
      </c>
      <c r="CL120" s="22">
        <v>0</v>
      </c>
      <c r="CM120" s="22">
        <v>0</v>
      </c>
      <c r="CN120" s="22">
        <v>0</v>
      </c>
      <c r="CO120" s="22">
        <v>0</v>
      </c>
      <c r="CP120" s="22">
        <v>0</v>
      </c>
      <c r="CQ120" s="22">
        <v>0</v>
      </c>
      <c r="CR120" s="22">
        <v>0</v>
      </c>
      <c r="CS120" s="22">
        <v>0</v>
      </c>
    </row>
    <row r="121" spans="1:97" ht="15.6" x14ac:dyDescent="0.3">
      <c r="A121" s="1" t="s">
        <v>195</v>
      </c>
      <c r="B121" s="6">
        <v>2014</v>
      </c>
      <c r="C121" s="6">
        <v>38</v>
      </c>
      <c r="D121" s="32">
        <v>41814</v>
      </c>
      <c r="E121" s="8">
        <v>21</v>
      </c>
      <c r="F121" s="10">
        <v>19.135208333333328</v>
      </c>
      <c r="G121" s="10">
        <v>-2.9708333333331893E-2</v>
      </c>
      <c r="H121" s="10">
        <v>2.533333333333232E-2</v>
      </c>
      <c r="I121" s="10">
        <v>0.97906249999999773</v>
      </c>
      <c r="J121" s="31" t="s">
        <v>114</v>
      </c>
      <c r="K121" s="31" t="s">
        <v>114</v>
      </c>
      <c r="L121" s="31" t="s">
        <v>114</v>
      </c>
      <c r="M121" s="31" t="s">
        <v>114</v>
      </c>
      <c r="N121" s="9" t="s">
        <v>54</v>
      </c>
      <c r="O121" s="9" t="s">
        <v>55</v>
      </c>
      <c r="P121" s="9">
        <v>26</v>
      </c>
      <c r="Q121" s="11">
        <v>5.6331958620689653</v>
      </c>
      <c r="R121" s="9">
        <v>7.0000000000000007E-2</v>
      </c>
      <c r="S121" s="12">
        <v>6.9942847337532768E-2</v>
      </c>
      <c r="T121" s="12">
        <v>0.99755100025327959</v>
      </c>
      <c r="U121">
        <v>10</v>
      </c>
      <c r="V121" s="6">
        <v>200</v>
      </c>
      <c r="W121">
        <v>0</v>
      </c>
      <c r="X121" s="6">
        <v>43</v>
      </c>
      <c r="Y121" s="14">
        <v>860</v>
      </c>
      <c r="Z121" s="6">
        <v>8</v>
      </c>
      <c r="AA121" s="1" t="s">
        <v>195</v>
      </c>
      <c r="AB121" s="22">
        <v>0</v>
      </c>
      <c r="AC121" s="22">
        <v>0</v>
      </c>
      <c r="AD121" s="22">
        <v>0</v>
      </c>
      <c r="AE121" s="22">
        <v>0</v>
      </c>
      <c r="AF121" s="22">
        <v>0</v>
      </c>
      <c r="AG121" s="22">
        <v>2</v>
      </c>
      <c r="AH121" s="22">
        <v>0</v>
      </c>
      <c r="AI121" s="22">
        <v>0</v>
      </c>
      <c r="AJ121" s="22">
        <v>0</v>
      </c>
      <c r="AK121" s="22">
        <v>0</v>
      </c>
      <c r="AL121" s="22">
        <v>0</v>
      </c>
      <c r="AM121" s="22">
        <v>0</v>
      </c>
      <c r="AN121" s="22">
        <v>0</v>
      </c>
      <c r="AO121" s="22">
        <v>0</v>
      </c>
      <c r="AP121" s="22">
        <v>0</v>
      </c>
      <c r="AQ121" s="22">
        <v>0</v>
      </c>
      <c r="AR121" s="22">
        <v>0</v>
      </c>
      <c r="AS121" s="22">
        <v>0</v>
      </c>
      <c r="AT121" s="22">
        <v>0</v>
      </c>
      <c r="AU121" s="22">
        <v>0</v>
      </c>
      <c r="AV121" s="22">
        <v>2</v>
      </c>
      <c r="AW121" s="22">
        <v>0</v>
      </c>
      <c r="AX121" s="22">
        <v>0</v>
      </c>
      <c r="AY121" s="22">
        <v>0</v>
      </c>
      <c r="AZ121" s="22">
        <v>0</v>
      </c>
      <c r="BA121" s="22">
        <v>0</v>
      </c>
      <c r="BB121" s="22">
        <v>5</v>
      </c>
      <c r="BC121" s="22">
        <v>0</v>
      </c>
      <c r="BD121" s="22">
        <v>4</v>
      </c>
      <c r="BE121" s="22">
        <v>0</v>
      </c>
      <c r="BF121" s="22">
        <v>0</v>
      </c>
      <c r="BG121" s="22">
        <v>0</v>
      </c>
      <c r="BH121" s="22">
        <v>6</v>
      </c>
      <c r="BI121" s="22">
        <v>0</v>
      </c>
      <c r="BJ121" s="22">
        <v>0</v>
      </c>
      <c r="BK121" s="22">
        <v>17</v>
      </c>
      <c r="BL121" s="22">
        <v>0</v>
      </c>
      <c r="BM121" s="22">
        <v>0</v>
      </c>
      <c r="BN121" s="22">
        <v>0</v>
      </c>
      <c r="BO121" s="22">
        <v>0</v>
      </c>
      <c r="BP121" s="22">
        <v>0</v>
      </c>
      <c r="BQ121" s="22">
        <v>0</v>
      </c>
      <c r="BR121" s="22">
        <v>0</v>
      </c>
      <c r="BS121" s="22">
        <v>0</v>
      </c>
      <c r="BT121" s="22">
        <v>0</v>
      </c>
      <c r="BU121" s="22">
        <v>0</v>
      </c>
      <c r="BV121" s="22">
        <v>0</v>
      </c>
      <c r="BW121" s="22">
        <v>0</v>
      </c>
      <c r="BX121" s="22">
        <v>0</v>
      </c>
      <c r="BY121" s="22">
        <v>0</v>
      </c>
      <c r="BZ121" s="22">
        <v>0</v>
      </c>
      <c r="CA121" s="22">
        <v>0</v>
      </c>
      <c r="CB121" s="22">
        <v>0</v>
      </c>
      <c r="CC121" s="22">
        <v>0</v>
      </c>
      <c r="CD121" s="22">
        <v>0</v>
      </c>
      <c r="CE121" s="22">
        <v>0</v>
      </c>
      <c r="CF121" s="22">
        <v>1</v>
      </c>
      <c r="CG121" s="22">
        <v>0</v>
      </c>
      <c r="CH121" s="22">
        <v>0</v>
      </c>
      <c r="CI121" s="22">
        <v>0</v>
      </c>
      <c r="CJ121" s="22">
        <v>0</v>
      </c>
      <c r="CK121" s="22">
        <v>0</v>
      </c>
      <c r="CL121" s="22">
        <v>0</v>
      </c>
      <c r="CM121" s="22">
        <v>0</v>
      </c>
      <c r="CN121" s="22">
        <v>6</v>
      </c>
      <c r="CO121" s="22">
        <v>0</v>
      </c>
      <c r="CP121" s="22">
        <v>0</v>
      </c>
      <c r="CQ121" s="22">
        <v>0</v>
      </c>
      <c r="CR121" s="22">
        <v>0</v>
      </c>
      <c r="CS121" s="22">
        <v>0</v>
      </c>
    </row>
    <row r="122" spans="1:97" ht="15.6" x14ac:dyDescent="0.3">
      <c r="A122" s="1" t="s">
        <v>196</v>
      </c>
      <c r="B122" s="6">
        <v>2014</v>
      </c>
      <c r="C122" s="6">
        <v>39</v>
      </c>
      <c r="D122" s="32">
        <v>41816</v>
      </c>
      <c r="E122" s="8">
        <v>22</v>
      </c>
      <c r="F122" s="10">
        <v>19.490354166666663</v>
      </c>
      <c r="G122" s="10">
        <v>0.49991666666666745</v>
      </c>
      <c r="H122" s="10">
        <v>0.35514583333333505</v>
      </c>
      <c r="I122" s="10">
        <v>0.32543750000000315</v>
      </c>
      <c r="J122" s="31" t="s">
        <v>114</v>
      </c>
      <c r="K122" s="31" t="s">
        <v>114</v>
      </c>
      <c r="L122" s="31" t="s">
        <v>114</v>
      </c>
      <c r="M122" s="31" t="s">
        <v>114</v>
      </c>
      <c r="N122" s="9" t="s">
        <v>54</v>
      </c>
      <c r="O122" s="9" t="s">
        <v>55</v>
      </c>
      <c r="P122" s="9">
        <v>27</v>
      </c>
      <c r="Q122" s="11">
        <v>5.8498572413793095</v>
      </c>
      <c r="R122" s="9">
        <v>0.01</v>
      </c>
      <c r="S122" s="12">
        <v>9.9998333341666645E-3</v>
      </c>
      <c r="T122" s="12">
        <v>0.99995000041666526</v>
      </c>
      <c r="U122">
        <v>9</v>
      </c>
      <c r="V122" s="6">
        <v>180</v>
      </c>
      <c r="W122">
        <v>0</v>
      </c>
      <c r="X122" s="6">
        <v>53</v>
      </c>
      <c r="Y122" s="14">
        <v>1060</v>
      </c>
      <c r="Z122" s="6">
        <v>9</v>
      </c>
      <c r="AA122" s="1" t="s">
        <v>196</v>
      </c>
      <c r="AB122" s="22">
        <v>0</v>
      </c>
      <c r="AC122" s="22">
        <v>0</v>
      </c>
      <c r="AD122" s="22">
        <v>0</v>
      </c>
      <c r="AE122" s="22">
        <v>0</v>
      </c>
      <c r="AF122" s="22">
        <v>0</v>
      </c>
      <c r="AG122" s="22">
        <v>2</v>
      </c>
      <c r="AH122" s="22">
        <v>0</v>
      </c>
      <c r="AI122" s="22">
        <v>6</v>
      </c>
      <c r="AJ122" s="22">
        <v>0</v>
      </c>
      <c r="AK122" s="22">
        <v>0</v>
      </c>
      <c r="AL122" s="22">
        <v>0</v>
      </c>
      <c r="AM122" s="22">
        <v>0</v>
      </c>
      <c r="AN122" s="22">
        <v>0</v>
      </c>
      <c r="AO122" s="22">
        <v>0</v>
      </c>
      <c r="AP122" s="22">
        <v>0</v>
      </c>
      <c r="AQ122" s="22">
        <v>0</v>
      </c>
      <c r="AR122" s="22">
        <v>0</v>
      </c>
      <c r="AS122" s="22">
        <v>0</v>
      </c>
      <c r="AT122" s="22">
        <v>0</v>
      </c>
      <c r="AU122" s="22">
        <v>0</v>
      </c>
      <c r="AV122" s="22">
        <v>4</v>
      </c>
      <c r="AW122" s="22">
        <v>0</v>
      </c>
      <c r="AX122" s="22">
        <v>0</v>
      </c>
      <c r="AY122" s="22">
        <v>0</v>
      </c>
      <c r="AZ122" s="22">
        <v>0</v>
      </c>
      <c r="BA122" s="22">
        <v>0</v>
      </c>
      <c r="BB122" s="22">
        <v>0</v>
      </c>
      <c r="BC122" s="22">
        <v>0</v>
      </c>
      <c r="BD122" s="22">
        <v>0</v>
      </c>
      <c r="BE122" s="22">
        <v>0</v>
      </c>
      <c r="BF122" s="22">
        <v>0</v>
      </c>
      <c r="BG122" s="22">
        <v>0</v>
      </c>
      <c r="BH122" s="22">
        <v>11</v>
      </c>
      <c r="BI122" s="22">
        <v>0</v>
      </c>
      <c r="BJ122" s="22">
        <v>1</v>
      </c>
      <c r="BK122" s="22">
        <v>25</v>
      </c>
      <c r="BL122" s="22">
        <v>0</v>
      </c>
      <c r="BM122" s="22">
        <v>0</v>
      </c>
      <c r="BN122" s="22">
        <v>1</v>
      </c>
      <c r="BO122" s="22">
        <v>0</v>
      </c>
      <c r="BP122" s="22">
        <v>0</v>
      </c>
      <c r="BQ122" s="22">
        <v>0</v>
      </c>
      <c r="BR122" s="22">
        <v>0</v>
      </c>
      <c r="BS122" s="22">
        <v>0</v>
      </c>
      <c r="BT122" s="22">
        <v>0</v>
      </c>
      <c r="BU122" s="22">
        <v>0</v>
      </c>
      <c r="BV122" s="22">
        <v>0</v>
      </c>
      <c r="BW122" s="22">
        <v>0</v>
      </c>
      <c r="BX122" s="22">
        <v>0</v>
      </c>
      <c r="BY122" s="22">
        <v>0</v>
      </c>
      <c r="BZ122" s="22">
        <v>0</v>
      </c>
      <c r="CA122" s="22">
        <v>0</v>
      </c>
      <c r="CB122" s="22">
        <v>0</v>
      </c>
      <c r="CC122" s="22">
        <v>0</v>
      </c>
      <c r="CD122" s="22">
        <v>0</v>
      </c>
      <c r="CE122" s="22">
        <v>0</v>
      </c>
      <c r="CF122" s="22">
        <v>2</v>
      </c>
      <c r="CG122" s="22">
        <v>1</v>
      </c>
      <c r="CH122" s="22">
        <v>0</v>
      </c>
      <c r="CI122" s="22">
        <v>0</v>
      </c>
      <c r="CJ122" s="22">
        <v>0</v>
      </c>
      <c r="CK122" s="22">
        <v>0</v>
      </c>
      <c r="CL122" s="22">
        <v>0</v>
      </c>
      <c r="CM122" s="22">
        <v>0</v>
      </c>
      <c r="CN122" s="22">
        <v>0</v>
      </c>
      <c r="CO122" s="22">
        <v>0</v>
      </c>
      <c r="CP122" s="22">
        <v>0</v>
      </c>
      <c r="CQ122" s="22">
        <v>0</v>
      </c>
      <c r="CR122" s="22">
        <v>0</v>
      </c>
      <c r="CS122" s="22">
        <v>0</v>
      </c>
    </row>
    <row r="123" spans="1:97" ht="15.6" x14ac:dyDescent="0.3">
      <c r="A123" s="1" t="s">
        <v>197</v>
      </c>
      <c r="B123" s="6">
        <v>2014</v>
      </c>
      <c r="C123" s="6">
        <v>40</v>
      </c>
      <c r="D123" s="32">
        <v>41818</v>
      </c>
      <c r="E123" s="8">
        <v>23</v>
      </c>
      <c r="F123" s="10">
        <v>22.216437500000012</v>
      </c>
      <c r="G123" s="10">
        <v>1.4568125000000194</v>
      </c>
      <c r="H123" s="10">
        <v>2.7260833333333494</v>
      </c>
      <c r="I123" s="10">
        <v>3.2260000000000169</v>
      </c>
      <c r="J123" s="31" t="s">
        <v>114</v>
      </c>
      <c r="K123" s="31" t="s">
        <v>114</v>
      </c>
      <c r="L123" s="31" t="s">
        <v>114</v>
      </c>
      <c r="M123" s="31" t="s">
        <v>114</v>
      </c>
      <c r="N123" s="9" t="s">
        <v>54</v>
      </c>
      <c r="O123" s="9" t="s">
        <v>55</v>
      </c>
      <c r="P123" s="9">
        <v>28</v>
      </c>
      <c r="Q123" s="11">
        <v>6.0665186206896555</v>
      </c>
      <c r="R123" s="9">
        <v>0.02</v>
      </c>
      <c r="S123" s="12">
        <v>1.999866669333308E-2</v>
      </c>
      <c r="T123" s="12">
        <v>0.99980000666657776</v>
      </c>
      <c r="U123">
        <v>0</v>
      </c>
      <c r="V123" s="6">
        <v>0</v>
      </c>
      <c r="W123">
        <v>0</v>
      </c>
      <c r="X123" s="6">
        <v>40</v>
      </c>
      <c r="Y123" s="14">
        <v>800</v>
      </c>
      <c r="Z123" s="6">
        <v>11</v>
      </c>
      <c r="AA123" s="1" t="s">
        <v>197</v>
      </c>
      <c r="AB123" s="22">
        <v>1</v>
      </c>
      <c r="AC123" s="22">
        <v>0</v>
      </c>
      <c r="AD123" s="22">
        <v>2</v>
      </c>
      <c r="AE123" s="22">
        <v>0</v>
      </c>
      <c r="AF123" s="22">
        <v>0</v>
      </c>
      <c r="AG123" s="22">
        <v>1</v>
      </c>
      <c r="AH123" s="22">
        <v>0</v>
      </c>
      <c r="AI123" s="22">
        <v>0</v>
      </c>
      <c r="AJ123" s="22">
        <v>0</v>
      </c>
      <c r="AK123" s="22">
        <v>0</v>
      </c>
      <c r="AL123" s="22">
        <v>0</v>
      </c>
      <c r="AM123" s="22">
        <v>0</v>
      </c>
      <c r="AN123" s="22">
        <v>0</v>
      </c>
      <c r="AO123" s="22">
        <v>0</v>
      </c>
      <c r="AP123" s="22">
        <v>0</v>
      </c>
      <c r="AQ123" s="22">
        <v>0</v>
      </c>
      <c r="AR123" s="22">
        <v>0</v>
      </c>
      <c r="AS123" s="22">
        <v>0</v>
      </c>
      <c r="AT123" s="22">
        <v>0</v>
      </c>
      <c r="AU123" s="22">
        <v>0</v>
      </c>
      <c r="AV123" s="22">
        <v>1</v>
      </c>
      <c r="AW123" s="22">
        <v>0</v>
      </c>
      <c r="AX123" s="22">
        <v>0</v>
      </c>
      <c r="AY123" s="22">
        <v>0</v>
      </c>
      <c r="AZ123" s="22">
        <v>0</v>
      </c>
      <c r="BA123" s="22">
        <v>0</v>
      </c>
      <c r="BB123" s="22">
        <v>0</v>
      </c>
      <c r="BC123" s="22">
        <v>0</v>
      </c>
      <c r="BD123" s="22">
        <v>2</v>
      </c>
      <c r="BE123" s="22">
        <v>0</v>
      </c>
      <c r="BF123" s="22">
        <v>0</v>
      </c>
      <c r="BG123" s="22">
        <v>0</v>
      </c>
      <c r="BH123" s="22">
        <v>10</v>
      </c>
      <c r="BI123" s="22">
        <v>0</v>
      </c>
      <c r="BJ123" s="22">
        <v>2</v>
      </c>
      <c r="BK123" s="22">
        <v>18</v>
      </c>
      <c r="BL123" s="22">
        <v>0</v>
      </c>
      <c r="BM123" s="22">
        <v>0</v>
      </c>
      <c r="BN123" s="22">
        <v>1</v>
      </c>
      <c r="BO123" s="22">
        <v>0</v>
      </c>
      <c r="BP123" s="22">
        <v>0</v>
      </c>
      <c r="BQ123" s="22">
        <v>0</v>
      </c>
      <c r="BR123" s="22">
        <v>0</v>
      </c>
      <c r="BS123" s="22">
        <v>0</v>
      </c>
      <c r="BT123" s="22">
        <v>0</v>
      </c>
      <c r="BU123" s="22">
        <v>0</v>
      </c>
      <c r="BV123" s="22">
        <v>0</v>
      </c>
      <c r="BW123" s="22">
        <v>0</v>
      </c>
      <c r="BX123" s="22">
        <v>0</v>
      </c>
      <c r="BY123" s="22">
        <v>0</v>
      </c>
      <c r="BZ123" s="22">
        <v>0</v>
      </c>
      <c r="CA123" s="22">
        <v>1</v>
      </c>
      <c r="CB123" s="22">
        <v>0</v>
      </c>
      <c r="CC123" s="22">
        <v>0</v>
      </c>
      <c r="CD123" s="22">
        <v>0</v>
      </c>
      <c r="CE123" s="22">
        <v>0</v>
      </c>
      <c r="CF123" s="22">
        <v>1</v>
      </c>
      <c r="CG123" s="22">
        <v>0</v>
      </c>
      <c r="CH123" s="22">
        <v>0</v>
      </c>
      <c r="CI123" s="22">
        <v>0</v>
      </c>
      <c r="CJ123" s="22">
        <v>0</v>
      </c>
      <c r="CK123" s="22">
        <v>0</v>
      </c>
      <c r="CL123" s="22">
        <v>0</v>
      </c>
      <c r="CM123" s="22">
        <v>0</v>
      </c>
      <c r="CN123" s="22">
        <v>0</v>
      </c>
      <c r="CO123" s="22">
        <v>0</v>
      </c>
      <c r="CP123" s="22">
        <v>0</v>
      </c>
      <c r="CQ123" s="22">
        <v>0</v>
      </c>
      <c r="CR123" s="22">
        <v>0</v>
      </c>
      <c r="CS123" s="22">
        <v>0</v>
      </c>
    </row>
    <row r="124" spans="1:97" ht="15.6" x14ac:dyDescent="0.3">
      <c r="A124" s="1" t="s">
        <v>218</v>
      </c>
      <c r="B124" s="9">
        <v>2015</v>
      </c>
      <c r="C124" s="9">
        <v>15</v>
      </c>
      <c r="D124" s="34">
        <v>42142</v>
      </c>
      <c r="E124" s="35">
        <v>1</v>
      </c>
      <c r="F124" s="36">
        <v>16.593333333333334</v>
      </c>
      <c r="G124" s="12">
        <v>0.70074999999999754</v>
      </c>
      <c r="H124" s="12">
        <v>2.9060416666666686</v>
      </c>
      <c r="I124" s="12">
        <v>3.1000833333333304</v>
      </c>
      <c r="J124" s="36">
        <v>10.206836465179398</v>
      </c>
      <c r="K124" s="36">
        <v>2.7051243202915547</v>
      </c>
      <c r="L124" s="36">
        <v>2.5218760096587101</v>
      </c>
      <c r="M124" s="36">
        <v>1.0706763692328121</v>
      </c>
      <c r="N124" s="9" t="s">
        <v>63</v>
      </c>
      <c r="O124" s="9" t="s">
        <v>64</v>
      </c>
      <c r="P124" s="9">
        <v>0</v>
      </c>
      <c r="Q124" s="11">
        <f>(P124/29)*2*3.14159</f>
        <v>0</v>
      </c>
      <c r="R124" s="36">
        <v>1</v>
      </c>
      <c r="S124" s="12">
        <f>SIN(R124)</f>
        <v>0.8414709848078965</v>
      </c>
      <c r="T124" s="12">
        <f>COS(R124)</f>
        <v>0.54030230586813977</v>
      </c>
      <c r="U124" s="6">
        <v>4065</v>
      </c>
      <c r="V124" s="6">
        <f>U124/0.05</f>
        <v>81300</v>
      </c>
      <c r="W124" s="14">
        <v>5</v>
      </c>
      <c r="X124" s="14">
        <f t="shared" ref="X124:X155" si="0">SUM(AB124:CS124)</f>
        <v>137</v>
      </c>
      <c r="Y124" s="14">
        <f>X124/0.05</f>
        <v>2740</v>
      </c>
      <c r="Z124" s="37">
        <v>14</v>
      </c>
      <c r="AA124" s="1" t="s">
        <v>218</v>
      </c>
      <c r="AB124" s="38">
        <v>0</v>
      </c>
      <c r="AC124" s="38">
        <v>0</v>
      </c>
      <c r="AD124" s="38">
        <v>1</v>
      </c>
      <c r="AE124" s="38">
        <v>0</v>
      </c>
      <c r="AF124" s="38">
        <v>1</v>
      </c>
      <c r="AG124" s="38">
        <v>1</v>
      </c>
      <c r="AH124" s="38">
        <v>0</v>
      </c>
      <c r="AI124" s="38">
        <v>0</v>
      </c>
      <c r="AJ124" s="38">
        <v>0</v>
      </c>
      <c r="AK124" s="38">
        <v>0</v>
      </c>
      <c r="AL124" s="38">
        <v>0</v>
      </c>
      <c r="AM124" s="38">
        <v>0</v>
      </c>
      <c r="AN124" s="38">
        <v>0</v>
      </c>
      <c r="AO124" s="38">
        <v>0</v>
      </c>
      <c r="AP124" s="38">
        <v>0</v>
      </c>
      <c r="AQ124" s="38">
        <v>0</v>
      </c>
      <c r="AR124" s="38">
        <v>0</v>
      </c>
      <c r="AS124" s="38">
        <v>0</v>
      </c>
      <c r="AT124" s="38">
        <v>0</v>
      </c>
      <c r="AU124" s="38">
        <v>0</v>
      </c>
      <c r="AV124" s="38">
        <v>1</v>
      </c>
      <c r="AW124" s="38">
        <v>0</v>
      </c>
      <c r="AX124" s="38">
        <v>0</v>
      </c>
      <c r="AY124" s="38">
        <v>3</v>
      </c>
      <c r="AZ124" s="38">
        <v>0</v>
      </c>
      <c r="BA124" s="38">
        <v>4</v>
      </c>
      <c r="BB124" s="38">
        <v>0</v>
      </c>
      <c r="BC124" s="38">
        <v>0</v>
      </c>
      <c r="BD124" s="38">
        <v>1</v>
      </c>
      <c r="BE124" s="38">
        <v>0</v>
      </c>
      <c r="BF124" s="38">
        <v>0</v>
      </c>
      <c r="BG124" s="38">
        <v>0</v>
      </c>
      <c r="BH124" s="38">
        <v>33</v>
      </c>
      <c r="BI124" s="38">
        <v>0</v>
      </c>
      <c r="BJ124" s="38">
        <v>6</v>
      </c>
      <c r="BK124" s="38">
        <v>63</v>
      </c>
      <c r="BL124" s="38">
        <v>0</v>
      </c>
      <c r="BM124" s="38">
        <v>0</v>
      </c>
      <c r="BN124" s="38">
        <v>0</v>
      </c>
      <c r="BO124" s="38">
        <v>0</v>
      </c>
      <c r="BP124" s="38">
        <v>14</v>
      </c>
      <c r="BQ124" s="38">
        <v>0</v>
      </c>
      <c r="BR124" s="38">
        <v>0</v>
      </c>
      <c r="BS124" s="38">
        <v>0</v>
      </c>
      <c r="BT124" s="38">
        <v>0</v>
      </c>
      <c r="BU124" s="38">
        <v>0</v>
      </c>
      <c r="BV124" s="38">
        <v>0</v>
      </c>
      <c r="BW124" s="38">
        <v>0</v>
      </c>
      <c r="BX124" s="38">
        <v>0</v>
      </c>
      <c r="BY124" s="38">
        <v>0</v>
      </c>
      <c r="BZ124" s="38">
        <v>0</v>
      </c>
      <c r="CA124" s="38">
        <v>0</v>
      </c>
      <c r="CB124" s="38">
        <v>0</v>
      </c>
      <c r="CC124" s="38">
        <v>1</v>
      </c>
      <c r="CD124" s="38">
        <v>0</v>
      </c>
      <c r="CE124" s="38">
        <v>0</v>
      </c>
      <c r="CF124" s="38">
        <v>0</v>
      </c>
      <c r="CG124" s="38">
        <v>5</v>
      </c>
      <c r="CH124" s="38">
        <v>0</v>
      </c>
      <c r="CI124" s="38">
        <v>0</v>
      </c>
      <c r="CJ124" s="38">
        <v>0</v>
      </c>
      <c r="CK124" s="38">
        <v>0</v>
      </c>
      <c r="CL124" s="38">
        <v>0</v>
      </c>
      <c r="CM124" s="38">
        <v>0</v>
      </c>
      <c r="CN124" s="38">
        <v>0</v>
      </c>
      <c r="CO124" s="38">
        <v>3</v>
      </c>
      <c r="CP124" s="38">
        <v>0</v>
      </c>
      <c r="CQ124" s="38">
        <v>0</v>
      </c>
      <c r="CR124" s="38">
        <v>0</v>
      </c>
      <c r="CS124" s="38">
        <v>0</v>
      </c>
    </row>
    <row r="125" spans="1:97" ht="15.6" x14ac:dyDescent="0.3">
      <c r="A125" s="1" t="s">
        <v>219</v>
      </c>
      <c r="B125" s="9">
        <v>2015</v>
      </c>
      <c r="C125" s="9">
        <v>16</v>
      </c>
      <c r="D125" s="34">
        <v>42143</v>
      </c>
      <c r="E125" s="35">
        <v>2</v>
      </c>
      <c r="F125" s="36">
        <v>15.341708333333331</v>
      </c>
      <c r="G125" s="12">
        <v>-1.2516250000000024</v>
      </c>
      <c r="H125" s="12">
        <v>-0.55087500000000489</v>
      </c>
      <c r="I125" s="12">
        <v>1.6544166666666662</v>
      </c>
      <c r="J125" s="36">
        <v>8.529435786872396</v>
      </c>
      <c r="K125" s="36">
        <v>-1.6774006783070021</v>
      </c>
      <c r="L125" s="36">
        <v>1.0277236419845526</v>
      </c>
      <c r="M125" s="36">
        <v>0.84447533135170794</v>
      </c>
      <c r="N125" s="9" t="s">
        <v>63</v>
      </c>
      <c r="O125" s="9" t="s">
        <v>64</v>
      </c>
      <c r="P125" s="9">
        <v>1</v>
      </c>
      <c r="Q125" s="11">
        <f t="shared" ref="Q125:Q150" si="1">(P125/29)*2*3.14159</f>
        <v>0.21666137931034482</v>
      </c>
      <c r="R125" s="36">
        <v>3</v>
      </c>
      <c r="S125" s="12">
        <f t="shared" ref="S125:S150" si="2">SIN(R125)</f>
        <v>0.14112000805986721</v>
      </c>
      <c r="T125" s="12">
        <f t="shared" ref="T125:T150" si="3">COS(R125)</f>
        <v>-0.98999249660044542</v>
      </c>
      <c r="U125" s="6">
        <v>1703</v>
      </c>
      <c r="V125" s="6">
        <f t="shared" ref="V125:V150" si="4">U125/0.05</f>
        <v>34060</v>
      </c>
      <c r="W125" s="14">
        <v>28</v>
      </c>
      <c r="X125" s="14">
        <f t="shared" si="0"/>
        <v>247</v>
      </c>
      <c r="Y125" s="14">
        <f t="shared" ref="Y125:Y150" si="5">X125/0.05</f>
        <v>4940</v>
      </c>
      <c r="Z125" s="39">
        <v>18</v>
      </c>
      <c r="AA125" s="1" t="s">
        <v>219</v>
      </c>
      <c r="AB125" s="38">
        <v>0</v>
      </c>
      <c r="AC125" s="38">
        <v>0</v>
      </c>
      <c r="AD125" s="38">
        <v>0</v>
      </c>
      <c r="AE125" s="38">
        <v>0</v>
      </c>
      <c r="AF125" s="38">
        <v>2</v>
      </c>
      <c r="AG125" s="38">
        <v>1</v>
      </c>
      <c r="AH125" s="38">
        <v>0</v>
      </c>
      <c r="AI125" s="38">
        <v>1</v>
      </c>
      <c r="AJ125" s="38">
        <v>0</v>
      </c>
      <c r="AK125" s="38">
        <v>0</v>
      </c>
      <c r="AL125" s="38">
        <v>11</v>
      </c>
      <c r="AM125" s="38">
        <v>0</v>
      </c>
      <c r="AN125" s="38">
        <v>0</v>
      </c>
      <c r="AO125" s="38">
        <v>0</v>
      </c>
      <c r="AP125" s="38">
        <v>0</v>
      </c>
      <c r="AQ125" s="38">
        <v>0</v>
      </c>
      <c r="AR125" s="38">
        <v>0</v>
      </c>
      <c r="AS125" s="38">
        <v>0</v>
      </c>
      <c r="AT125" s="38">
        <v>0</v>
      </c>
      <c r="AU125" s="38">
        <v>0</v>
      </c>
      <c r="AV125" s="38">
        <v>0</v>
      </c>
      <c r="AW125" s="38">
        <v>0</v>
      </c>
      <c r="AX125" s="38">
        <v>0</v>
      </c>
      <c r="AY125" s="38">
        <v>15</v>
      </c>
      <c r="AZ125" s="38">
        <v>0</v>
      </c>
      <c r="BA125" s="38">
        <v>15</v>
      </c>
      <c r="BB125" s="38">
        <v>0</v>
      </c>
      <c r="BC125" s="38">
        <v>0</v>
      </c>
      <c r="BD125" s="38">
        <v>2</v>
      </c>
      <c r="BE125" s="38">
        <v>0</v>
      </c>
      <c r="BF125" s="38">
        <v>0</v>
      </c>
      <c r="BG125" s="38">
        <v>3</v>
      </c>
      <c r="BH125" s="38">
        <v>48</v>
      </c>
      <c r="BI125" s="38">
        <v>0</v>
      </c>
      <c r="BJ125" s="38">
        <v>14</v>
      </c>
      <c r="BK125" s="38">
        <v>87</v>
      </c>
      <c r="BL125" s="38">
        <v>0</v>
      </c>
      <c r="BM125" s="38">
        <v>0</v>
      </c>
      <c r="BN125" s="38">
        <v>0</v>
      </c>
      <c r="BO125" s="38">
        <v>4</v>
      </c>
      <c r="BP125" s="38">
        <v>26</v>
      </c>
      <c r="BQ125" s="38">
        <v>0</v>
      </c>
      <c r="BR125" s="38">
        <v>0</v>
      </c>
      <c r="BS125" s="38">
        <v>0</v>
      </c>
      <c r="BT125" s="38">
        <v>1</v>
      </c>
      <c r="BU125" s="38">
        <v>0</v>
      </c>
      <c r="BV125" s="38">
        <v>0</v>
      </c>
      <c r="BW125" s="38">
        <v>0</v>
      </c>
      <c r="BX125" s="38">
        <v>0</v>
      </c>
      <c r="BY125" s="38">
        <v>0</v>
      </c>
      <c r="BZ125" s="38">
        <v>0</v>
      </c>
      <c r="CA125" s="38">
        <v>0</v>
      </c>
      <c r="CB125" s="38">
        <v>0</v>
      </c>
      <c r="CC125" s="38">
        <v>0</v>
      </c>
      <c r="CD125" s="38">
        <v>0</v>
      </c>
      <c r="CE125" s="38">
        <v>0</v>
      </c>
      <c r="CF125" s="38">
        <v>4</v>
      </c>
      <c r="CG125" s="38">
        <v>11</v>
      </c>
      <c r="CH125" s="38">
        <v>0</v>
      </c>
      <c r="CI125" s="38">
        <v>0</v>
      </c>
      <c r="CJ125" s="38">
        <v>0</v>
      </c>
      <c r="CK125" s="38">
        <v>0</v>
      </c>
      <c r="CL125" s="38">
        <v>0</v>
      </c>
      <c r="CM125" s="38">
        <v>0</v>
      </c>
      <c r="CN125" s="38">
        <v>1</v>
      </c>
      <c r="CO125" s="38">
        <v>0</v>
      </c>
      <c r="CP125" s="38">
        <v>1</v>
      </c>
      <c r="CQ125" s="38">
        <v>0</v>
      </c>
      <c r="CR125" s="38">
        <v>0</v>
      </c>
      <c r="CS125" s="38">
        <v>0</v>
      </c>
    </row>
    <row r="126" spans="1:97" ht="15.6" x14ac:dyDescent="0.3">
      <c r="A126" s="1" t="s">
        <v>220</v>
      </c>
      <c r="B126" s="9">
        <v>2015</v>
      </c>
      <c r="C126" s="9">
        <v>17</v>
      </c>
      <c r="D126" s="34">
        <v>42144</v>
      </c>
      <c r="E126" s="35">
        <v>3</v>
      </c>
      <c r="F126" s="36">
        <v>14.989541666666666</v>
      </c>
      <c r="G126" s="12">
        <v>-0.35216666666666541</v>
      </c>
      <c r="H126" s="12">
        <v>-1.6037916666666678</v>
      </c>
      <c r="I126" s="12">
        <v>-0.9030416666666703</v>
      </c>
      <c r="J126" s="36">
        <v>7.122370920064732</v>
      </c>
      <c r="K126" s="36">
        <v>-1.407064866807664</v>
      </c>
      <c r="L126" s="36">
        <v>-3.0844655451146661</v>
      </c>
      <c r="M126" s="36">
        <v>-0.37934122482311139</v>
      </c>
      <c r="N126" s="9" t="s">
        <v>66</v>
      </c>
      <c r="O126" s="9" t="s">
        <v>67</v>
      </c>
      <c r="P126" s="9">
        <v>2</v>
      </c>
      <c r="Q126" s="11">
        <f t="shared" si="1"/>
        <v>0.43332275862068964</v>
      </c>
      <c r="R126" s="36">
        <v>7</v>
      </c>
      <c r="S126" s="12">
        <f t="shared" si="2"/>
        <v>0.65698659871878906</v>
      </c>
      <c r="T126" s="12">
        <f t="shared" si="3"/>
        <v>0.7539022543433046</v>
      </c>
      <c r="U126" s="6">
        <v>9269</v>
      </c>
      <c r="V126" s="6">
        <f t="shared" si="4"/>
        <v>185380</v>
      </c>
      <c r="W126" s="14">
        <v>73</v>
      </c>
      <c r="X126" s="14">
        <f t="shared" si="0"/>
        <v>490</v>
      </c>
      <c r="Y126" s="14">
        <f t="shared" si="5"/>
        <v>9800</v>
      </c>
      <c r="Z126" s="39">
        <v>20</v>
      </c>
      <c r="AA126" s="1" t="s">
        <v>220</v>
      </c>
      <c r="AB126" s="38">
        <v>0</v>
      </c>
      <c r="AC126" s="38">
        <v>0</v>
      </c>
      <c r="AD126" s="38">
        <v>2</v>
      </c>
      <c r="AE126" s="38">
        <v>0</v>
      </c>
      <c r="AF126" s="38">
        <v>1</v>
      </c>
      <c r="AG126" s="38">
        <v>1</v>
      </c>
      <c r="AH126" s="38">
        <v>0</v>
      </c>
      <c r="AI126" s="38">
        <v>1</v>
      </c>
      <c r="AJ126" s="38">
        <v>0</v>
      </c>
      <c r="AK126" s="38">
        <v>0</v>
      </c>
      <c r="AL126" s="38">
        <v>8</v>
      </c>
      <c r="AM126" s="38">
        <v>0</v>
      </c>
      <c r="AN126" s="38">
        <v>0</v>
      </c>
      <c r="AO126" s="38">
        <v>0</v>
      </c>
      <c r="AP126" s="38">
        <v>0</v>
      </c>
      <c r="AQ126" s="38">
        <v>0</v>
      </c>
      <c r="AR126" s="38">
        <v>0</v>
      </c>
      <c r="AS126" s="38">
        <v>0</v>
      </c>
      <c r="AT126" s="38">
        <v>0</v>
      </c>
      <c r="AU126" s="38">
        <v>0</v>
      </c>
      <c r="AV126" s="38">
        <v>0</v>
      </c>
      <c r="AW126" s="38">
        <v>0</v>
      </c>
      <c r="AX126" s="38">
        <v>0</v>
      </c>
      <c r="AY126" s="38">
        <v>15</v>
      </c>
      <c r="AZ126" s="38">
        <v>0</v>
      </c>
      <c r="BA126" s="38">
        <v>17</v>
      </c>
      <c r="BB126" s="38">
        <v>0</v>
      </c>
      <c r="BC126" s="38">
        <v>0</v>
      </c>
      <c r="BD126" s="38">
        <v>1</v>
      </c>
      <c r="BE126" s="38">
        <v>0</v>
      </c>
      <c r="BF126" s="38">
        <v>0</v>
      </c>
      <c r="BG126" s="38">
        <v>1</v>
      </c>
      <c r="BH126" s="38">
        <v>45</v>
      </c>
      <c r="BI126" s="38">
        <v>0</v>
      </c>
      <c r="BJ126" s="38">
        <v>29</v>
      </c>
      <c r="BK126" s="38">
        <v>317</v>
      </c>
      <c r="BL126" s="38">
        <v>0</v>
      </c>
      <c r="BM126" s="38">
        <v>0</v>
      </c>
      <c r="BN126" s="38">
        <v>0</v>
      </c>
      <c r="BO126" s="38">
        <v>2</v>
      </c>
      <c r="BP126" s="38">
        <v>26</v>
      </c>
      <c r="BQ126" s="38">
        <v>0</v>
      </c>
      <c r="BR126" s="38">
        <v>1</v>
      </c>
      <c r="BS126" s="38">
        <v>0</v>
      </c>
      <c r="BT126" s="38">
        <v>0</v>
      </c>
      <c r="BU126" s="38">
        <v>0</v>
      </c>
      <c r="BV126" s="38">
        <v>0</v>
      </c>
      <c r="BW126" s="38">
        <v>0</v>
      </c>
      <c r="BX126" s="38">
        <v>0</v>
      </c>
      <c r="BY126" s="38">
        <v>0</v>
      </c>
      <c r="BZ126" s="38">
        <v>1</v>
      </c>
      <c r="CA126" s="38">
        <v>0</v>
      </c>
      <c r="CB126" s="38">
        <v>0</v>
      </c>
      <c r="CC126" s="38">
        <v>0</v>
      </c>
      <c r="CD126" s="38">
        <v>0</v>
      </c>
      <c r="CE126" s="38">
        <v>0</v>
      </c>
      <c r="CF126" s="38">
        <v>0</v>
      </c>
      <c r="CG126" s="38">
        <v>7</v>
      </c>
      <c r="CH126" s="38">
        <v>1</v>
      </c>
      <c r="CI126" s="38">
        <v>0</v>
      </c>
      <c r="CJ126" s="38">
        <v>0</v>
      </c>
      <c r="CK126" s="38">
        <v>0</v>
      </c>
      <c r="CL126" s="38">
        <v>0</v>
      </c>
      <c r="CM126" s="38">
        <v>0</v>
      </c>
      <c r="CN126" s="38">
        <v>1</v>
      </c>
      <c r="CO126" s="38">
        <v>13</v>
      </c>
      <c r="CP126" s="38">
        <v>0</v>
      </c>
      <c r="CQ126" s="38">
        <v>0</v>
      </c>
      <c r="CR126" s="38">
        <v>0</v>
      </c>
      <c r="CS126" s="38">
        <v>0</v>
      </c>
    </row>
    <row r="127" spans="1:97" ht="15.6" x14ac:dyDescent="0.3">
      <c r="A127" s="1" t="s">
        <v>221</v>
      </c>
      <c r="B127" s="9">
        <v>2015</v>
      </c>
      <c r="C127" s="9">
        <v>18</v>
      </c>
      <c r="D127" s="34">
        <v>42145</v>
      </c>
      <c r="E127" s="35">
        <v>4</v>
      </c>
      <c r="F127" s="36">
        <v>15.066166666666668</v>
      </c>
      <c r="G127" s="12">
        <v>7.662500000000172E-2</v>
      </c>
      <c r="H127" s="12">
        <v>-0.27554166666666369</v>
      </c>
      <c r="I127" s="12">
        <v>-1.5271666666666661</v>
      </c>
      <c r="J127" s="36">
        <v>7.8279160213619923</v>
      </c>
      <c r="K127" s="36">
        <v>0.70554510129726022</v>
      </c>
      <c r="L127" s="36">
        <v>-0.70151976551040374</v>
      </c>
      <c r="M127" s="36">
        <v>-2.3789204438174059</v>
      </c>
      <c r="N127" s="9" t="s">
        <v>66</v>
      </c>
      <c r="O127" s="9" t="s">
        <v>67</v>
      </c>
      <c r="P127" s="9">
        <v>3</v>
      </c>
      <c r="Q127" s="11">
        <f t="shared" si="1"/>
        <v>0.64998413793103449</v>
      </c>
      <c r="R127" s="36">
        <v>13</v>
      </c>
      <c r="S127" s="12">
        <f t="shared" si="2"/>
        <v>0.42016703682664092</v>
      </c>
      <c r="T127" s="12">
        <f t="shared" si="3"/>
        <v>0.90744678145019619</v>
      </c>
      <c r="U127" s="6">
        <v>2024</v>
      </c>
      <c r="V127" s="6">
        <f t="shared" si="4"/>
        <v>40480</v>
      </c>
      <c r="W127" s="14">
        <v>97</v>
      </c>
      <c r="X127" s="14">
        <f t="shared" si="0"/>
        <v>207</v>
      </c>
      <c r="Y127" s="14">
        <f t="shared" si="5"/>
        <v>4140</v>
      </c>
      <c r="Z127" s="39">
        <v>15</v>
      </c>
      <c r="AA127" s="1" t="s">
        <v>221</v>
      </c>
      <c r="AB127" s="38">
        <v>0</v>
      </c>
      <c r="AC127" s="38">
        <v>0</v>
      </c>
      <c r="AD127" s="38">
        <v>3</v>
      </c>
      <c r="AE127" s="38">
        <v>0</v>
      </c>
      <c r="AF127" s="38">
        <v>0</v>
      </c>
      <c r="AG127" s="38">
        <v>0</v>
      </c>
      <c r="AH127" s="38">
        <v>0</v>
      </c>
      <c r="AI127" s="38">
        <v>0</v>
      </c>
      <c r="AJ127" s="38">
        <v>0</v>
      </c>
      <c r="AK127" s="38">
        <v>1</v>
      </c>
      <c r="AL127" s="38">
        <v>11</v>
      </c>
      <c r="AM127" s="38">
        <v>0</v>
      </c>
      <c r="AN127" s="38">
        <v>0</v>
      </c>
      <c r="AO127" s="38">
        <v>1</v>
      </c>
      <c r="AP127" s="38">
        <v>0</v>
      </c>
      <c r="AQ127" s="38">
        <v>0</v>
      </c>
      <c r="AR127" s="38">
        <v>0</v>
      </c>
      <c r="AS127" s="38">
        <v>0</v>
      </c>
      <c r="AT127" s="38">
        <v>0</v>
      </c>
      <c r="AU127" s="38">
        <v>0</v>
      </c>
      <c r="AV127" s="38">
        <v>0</v>
      </c>
      <c r="AW127" s="38">
        <v>0</v>
      </c>
      <c r="AX127" s="38">
        <v>0</v>
      </c>
      <c r="AY127" s="38">
        <v>12</v>
      </c>
      <c r="AZ127" s="38">
        <v>0</v>
      </c>
      <c r="BA127" s="38">
        <v>16</v>
      </c>
      <c r="BB127" s="38">
        <v>1</v>
      </c>
      <c r="BC127" s="38">
        <v>0</v>
      </c>
      <c r="BD127" s="38">
        <v>2</v>
      </c>
      <c r="BE127" s="38">
        <v>0</v>
      </c>
      <c r="BF127" s="38">
        <v>0</v>
      </c>
      <c r="BG127" s="38">
        <v>0</v>
      </c>
      <c r="BH127" s="38">
        <v>36</v>
      </c>
      <c r="BI127" s="38">
        <v>0</v>
      </c>
      <c r="BJ127" s="38">
        <v>10</v>
      </c>
      <c r="BK127" s="38">
        <v>73</v>
      </c>
      <c r="BL127" s="38">
        <v>0</v>
      </c>
      <c r="BM127" s="38">
        <v>0</v>
      </c>
      <c r="BN127" s="38">
        <v>0</v>
      </c>
      <c r="BO127" s="38">
        <v>4</v>
      </c>
      <c r="BP127" s="38">
        <v>21</v>
      </c>
      <c r="BQ127" s="38">
        <v>0</v>
      </c>
      <c r="BR127" s="38">
        <v>0</v>
      </c>
      <c r="BS127" s="38">
        <v>0</v>
      </c>
      <c r="BT127" s="38">
        <v>0</v>
      </c>
      <c r="BU127" s="38">
        <v>0</v>
      </c>
      <c r="BV127" s="38">
        <v>0</v>
      </c>
      <c r="BW127" s="38">
        <v>0</v>
      </c>
      <c r="BX127" s="38">
        <v>0</v>
      </c>
      <c r="BY127" s="38">
        <v>0</v>
      </c>
      <c r="BZ127" s="38">
        <v>0</v>
      </c>
      <c r="CA127" s="38">
        <v>0</v>
      </c>
      <c r="CB127" s="38">
        <v>0</v>
      </c>
      <c r="CC127" s="38">
        <v>0</v>
      </c>
      <c r="CD127" s="38">
        <v>0</v>
      </c>
      <c r="CE127" s="38">
        <v>0</v>
      </c>
      <c r="CF127" s="38">
        <v>0</v>
      </c>
      <c r="CG127" s="38">
        <v>9</v>
      </c>
      <c r="CH127" s="38">
        <v>0</v>
      </c>
      <c r="CI127" s="38">
        <v>0</v>
      </c>
      <c r="CJ127" s="38">
        <v>0</v>
      </c>
      <c r="CK127" s="38">
        <v>0</v>
      </c>
      <c r="CL127" s="38">
        <v>0</v>
      </c>
      <c r="CM127" s="38">
        <v>0</v>
      </c>
      <c r="CN127" s="38">
        <v>0</v>
      </c>
      <c r="CO127" s="38">
        <v>7</v>
      </c>
      <c r="CP127" s="38">
        <v>0</v>
      </c>
      <c r="CQ127" s="38">
        <v>0</v>
      </c>
      <c r="CR127" s="38">
        <v>0</v>
      </c>
      <c r="CS127" s="38">
        <v>0</v>
      </c>
    </row>
    <row r="128" spans="1:97" ht="15.6" x14ac:dyDescent="0.3">
      <c r="A128" s="1" t="s">
        <v>222</v>
      </c>
      <c r="B128" s="9">
        <v>2015</v>
      </c>
      <c r="C128" s="9">
        <v>19</v>
      </c>
      <c r="D128" s="34">
        <v>42146</v>
      </c>
      <c r="E128" s="35">
        <v>5</v>
      </c>
      <c r="F128" s="36">
        <v>14.827</v>
      </c>
      <c r="G128" s="12">
        <v>-0.23916666666666764</v>
      </c>
      <c r="H128" s="12">
        <v>-0.16254166666666592</v>
      </c>
      <c r="I128" s="12">
        <v>-0.51470833333333132</v>
      </c>
      <c r="J128" s="36">
        <v>7.7778891269377191</v>
      </c>
      <c r="K128" s="36">
        <v>-5.0026894424273216E-2</v>
      </c>
      <c r="L128" s="36">
        <v>0.65551820687298701</v>
      </c>
      <c r="M128" s="36">
        <v>-0.75154665993467695</v>
      </c>
      <c r="N128" s="9" t="s">
        <v>66</v>
      </c>
      <c r="O128" s="9" t="s">
        <v>67</v>
      </c>
      <c r="P128" s="9">
        <v>4</v>
      </c>
      <c r="Q128" s="11">
        <f t="shared" si="1"/>
        <v>0.86664551724137928</v>
      </c>
      <c r="R128" s="36">
        <v>21</v>
      </c>
      <c r="S128" s="12">
        <f t="shared" si="2"/>
        <v>0.83665563853605607</v>
      </c>
      <c r="T128" s="12">
        <f t="shared" si="3"/>
        <v>-0.54772926022426838</v>
      </c>
      <c r="U128" s="6">
        <v>1291</v>
      </c>
      <c r="V128" s="6">
        <f t="shared" si="4"/>
        <v>25820</v>
      </c>
      <c r="W128" s="14">
        <v>84</v>
      </c>
      <c r="X128" s="14">
        <f t="shared" si="0"/>
        <v>263</v>
      </c>
      <c r="Y128" s="14">
        <f t="shared" si="5"/>
        <v>5260</v>
      </c>
      <c r="Z128" s="39">
        <v>20</v>
      </c>
      <c r="AA128" s="1" t="s">
        <v>222</v>
      </c>
      <c r="AB128" s="38">
        <v>0</v>
      </c>
      <c r="AC128" s="38">
        <v>0</v>
      </c>
      <c r="AD128" s="38">
        <v>0</v>
      </c>
      <c r="AE128" s="38">
        <v>1</v>
      </c>
      <c r="AF128" s="38">
        <v>0</v>
      </c>
      <c r="AG128" s="38">
        <v>2</v>
      </c>
      <c r="AH128" s="38">
        <v>0</v>
      </c>
      <c r="AI128" s="38">
        <v>1</v>
      </c>
      <c r="AJ128" s="38">
        <v>0</v>
      </c>
      <c r="AK128" s="38">
        <v>0</v>
      </c>
      <c r="AL128" s="38">
        <v>11</v>
      </c>
      <c r="AM128" s="38">
        <v>0</v>
      </c>
      <c r="AN128" s="38">
        <v>0</v>
      </c>
      <c r="AO128" s="38">
        <v>0</v>
      </c>
      <c r="AP128" s="38">
        <v>0</v>
      </c>
      <c r="AQ128" s="38">
        <v>0</v>
      </c>
      <c r="AR128" s="38">
        <v>0</v>
      </c>
      <c r="AS128" s="38">
        <v>2</v>
      </c>
      <c r="AT128" s="38">
        <v>0</v>
      </c>
      <c r="AU128" s="38">
        <v>0</v>
      </c>
      <c r="AV128" s="38">
        <v>1</v>
      </c>
      <c r="AW128" s="38">
        <v>0</v>
      </c>
      <c r="AX128" s="38">
        <v>0</v>
      </c>
      <c r="AY128" s="38">
        <v>36</v>
      </c>
      <c r="AZ128" s="38">
        <v>0</v>
      </c>
      <c r="BA128" s="38">
        <v>21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38">
        <v>4</v>
      </c>
      <c r="BH128" s="38">
        <v>45</v>
      </c>
      <c r="BI128" s="38">
        <v>0</v>
      </c>
      <c r="BJ128" s="38">
        <v>8</v>
      </c>
      <c r="BK128" s="38">
        <v>90</v>
      </c>
      <c r="BL128" s="38">
        <v>0</v>
      </c>
      <c r="BM128" s="38">
        <v>0</v>
      </c>
      <c r="BN128" s="38">
        <v>0</v>
      </c>
      <c r="BO128" s="38">
        <v>0</v>
      </c>
      <c r="BP128" s="38">
        <v>21</v>
      </c>
      <c r="BQ128" s="38">
        <v>0</v>
      </c>
      <c r="BR128" s="38">
        <v>0</v>
      </c>
      <c r="BS128" s="38">
        <v>0</v>
      </c>
      <c r="BT128" s="38">
        <v>0</v>
      </c>
      <c r="BU128" s="38">
        <v>0</v>
      </c>
      <c r="BV128" s="38">
        <v>0</v>
      </c>
      <c r="BW128" s="38">
        <v>0</v>
      </c>
      <c r="BX128" s="38">
        <v>0</v>
      </c>
      <c r="BY128" s="38">
        <v>0</v>
      </c>
      <c r="BZ128" s="38">
        <v>0</v>
      </c>
      <c r="CA128" s="38">
        <v>0</v>
      </c>
      <c r="CB128" s="38">
        <v>0</v>
      </c>
      <c r="CC128" s="38">
        <v>0</v>
      </c>
      <c r="CD128" s="38">
        <v>0</v>
      </c>
      <c r="CE128" s="38">
        <v>0</v>
      </c>
      <c r="CF128" s="38">
        <v>1</v>
      </c>
      <c r="CG128" s="38">
        <v>10</v>
      </c>
      <c r="CH128" s="38">
        <v>1</v>
      </c>
      <c r="CI128" s="38">
        <v>0</v>
      </c>
      <c r="CJ128" s="38">
        <v>1</v>
      </c>
      <c r="CK128" s="38">
        <v>0</v>
      </c>
      <c r="CL128" s="38">
        <v>0</v>
      </c>
      <c r="CM128" s="38">
        <v>0</v>
      </c>
      <c r="CN128" s="38">
        <v>4</v>
      </c>
      <c r="CO128" s="38">
        <v>2</v>
      </c>
      <c r="CP128" s="38">
        <v>0</v>
      </c>
      <c r="CQ128" s="38">
        <v>1</v>
      </c>
      <c r="CR128" s="38">
        <v>0</v>
      </c>
      <c r="CS128" s="38">
        <v>0</v>
      </c>
    </row>
    <row r="129" spans="1:97" ht="15.6" x14ac:dyDescent="0.3">
      <c r="A129" s="1" t="s">
        <v>223</v>
      </c>
      <c r="B129" s="9">
        <v>2015</v>
      </c>
      <c r="C129" s="9">
        <v>20</v>
      </c>
      <c r="D129" s="34">
        <v>42147</v>
      </c>
      <c r="E129" s="35">
        <v>6</v>
      </c>
      <c r="F129" s="36">
        <v>15.09595833333333</v>
      </c>
      <c r="G129" s="12">
        <v>0.2689583333333303</v>
      </c>
      <c r="H129" s="12">
        <v>2.9791666666662664E-2</v>
      </c>
      <c r="I129" s="12">
        <v>0.10641666666666438</v>
      </c>
      <c r="J129" s="36">
        <v>6.3113331367940866</v>
      </c>
      <c r="K129" s="36">
        <v>-1.4665559901436325</v>
      </c>
      <c r="L129" s="36">
        <v>-1.5165828845679057</v>
      </c>
      <c r="M129" s="36">
        <v>-0.81103778327064546</v>
      </c>
      <c r="N129" s="9" t="s">
        <v>66</v>
      </c>
      <c r="O129" s="9" t="s">
        <v>67</v>
      </c>
      <c r="P129" s="9">
        <v>5</v>
      </c>
      <c r="Q129" s="11">
        <f t="shared" si="1"/>
        <v>1.0833068965517241</v>
      </c>
      <c r="R129" s="36">
        <v>30</v>
      </c>
      <c r="S129" s="12">
        <f t="shared" si="2"/>
        <v>-0.98803162409286183</v>
      </c>
      <c r="T129" s="12">
        <f t="shared" si="3"/>
        <v>0.15425144988758405</v>
      </c>
      <c r="U129" s="6">
        <v>553</v>
      </c>
      <c r="V129" s="6">
        <f t="shared" si="4"/>
        <v>11060</v>
      </c>
      <c r="W129" s="14">
        <v>131</v>
      </c>
      <c r="X129" s="14">
        <f t="shared" si="0"/>
        <v>232</v>
      </c>
      <c r="Y129" s="14">
        <f t="shared" si="5"/>
        <v>4640</v>
      </c>
      <c r="Z129" s="39">
        <v>19</v>
      </c>
      <c r="AA129" s="1" t="s">
        <v>223</v>
      </c>
      <c r="AB129" s="38">
        <v>0</v>
      </c>
      <c r="AC129" s="38">
        <v>0</v>
      </c>
      <c r="AD129" s="38">
        <v>3</v>
      </c>
      <c r="AE129" s="38">
        <v>0</v>
      </c>
      <c r="AF129" s="38">
        <v>1</v>
      </c>
      <c r="AG129" s="38">
        <v>2</v>
      </c>
      <c r="AH129" s="38">
        <v>0</v>
      </c>
      <c r="AI129" s="38">
        <v>1</v>
      </c>
      <c r="AJ129" s="38">
        <v>0</v>
      </c>
      <c r="AK129" s="38">
        <v>0</v>
      </c>
      <c r="AL129" s="38">
        <v>7</v>
      </c>
      <c r="AM129" s="38">
        <v>0</v>
      </c>
      <c r="AN129" s="38">
        <v>0</v>
      </c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8">
        <v>0</v>
      </c>
      <c r="AV129" s="38">
        <v>0</v>
      </c>
      <c r="AW129" s="38">
        <v>0</v>
      </c>
      <c r="AX129" s="38">
        <v>0</v>
      </c>
      <c r="AY129" s="38">
        <v>23</v>
      </c>
      <c r="AZ129" s="38">
        <v>0</v>
      </c>
      <c r="BA129" s="38">
        <v>10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38">
        <v>3</v>
      </c>
      <c r="BH129" s="38">
        <v>31</v>
      </c>
      <c r="BI129" s="38">
        <v>0</v>
      </c>
      <c r="BJ129" s="38">
        <v>9</v>
      </c>
      <c r="BK129" s="38">
        <v>99</v>
      </c>
      <c r="BL129" s="38">
        <v>0</v>
      </c>
      <c r="BM129" s="38">
        <v>0</v>
      </c>
      <c r="BN129" s="38">
        <v>0</v>
      </c>
      <c r="BO129" s="38">
        <v>2</v>
      </c>
      <c r="BP129" s="38">
        <v>21</v>
      </c>
      <c r="BQ129" s="38">
        <v>0</v>
      </c>
      <c r="BR129" s="38">
        <v>0</v>
      </c>
      <c r="BS129" s="38">
        <v>0</v>
      </c>
      <c r="BT129" s="38">
        <v>0</v>
      </c>
      <c r="BU129" s="38">
        <v>0</v>
      </c>
      <c r="BV129" s="38">
        <v>0</v>
      </c>
      <c r="BW129" s="38">
        <v>0</v>
      </c>
      <c r="BX129" s="38">
        <v>0</v>
      </c>
      <c r="BY129" s="38">
        <v>0</v>
      </c>
      <c r="BZ129" s="38">
        <v>0</v>
      </c>
      <c r="CA129" s="38">
        <v>0</v>
      </c>
      <c r="CB129" s="38">
        <v>0</v>
      </c>
      <c r="CC129" s="38">
        <v>1</v>
      </c>
      <c r="CD129" s="38">
        <v>0</v>
      </c>
      <c r="CE129" s="38">
        <v>0</v>
      </c>
      <c r="CF129" s="38">
        <v>0</v>
      </c>
      <c r="CG129" s="38">
        <v>9</v>
      </c>
      <c r="CH129" s="38">
        <v>0</v>
      </c>
      <c r="CI129" s="38">
        <v>0</v>
      </c>
      <c r="CJ129" s="38">
        <v>0</v>
      </c>
      <c r="CK129" s="38">
        <v>0</v>
      </c>
      <c r="CL129" s="38">
        <v>0</v>
      </c>
      <c r="CM129" s="38">
        <v>0</v>
      </c>
      <c r="CN129" s="38">
        <v>2</v>
      </c>
      <c r="CO129" s="38">
        <v>7</v>
      </c>
      <c r="CP129" s="38">
        <v>1</v>
      </c>
      <c r="CQ129" s="38">
        <v>0</v>
      </c>
      <c r="CR129" s="38">
        <v>0</v>
      </c>
      <c r="CS129" s="38">
        <v>0</v>
      </c>
    </row>
    <row r="130" spans="1:97" ht="15.6" x14ac:dyDescent="0.3">
      <c r="A130" s="1" t="s">
        <v>224</v>
      </c>
      <c r="B130" s="9">
        <v>2015</v>
      </c>
      <c r="C130" s="9">
        <v>21</v>
      </c>
      <c r="D130" s="40">
        <v>42148</v>
      </c>
      <c r="E130" s="35">
        <v>7</v>
      </c>
      <c r="F130" s="36">
        <v>15.655375000000005</v>
      </c>
      <c r="G130" s="12">
        <v>0.55941666666667444</v>
      </c>
      <c r="H130" s="12">
        <v>0.82837500000000475</v>
      </c>
      <c r="I130" s="12">
        <v>0.58920833333333711</v>
      </c>
      <c r="J130" s="36">
        <v>7.4325377212347448</v>
      </c>
      <c r="K130" s="36">
        <v>1.1212045844406582</v>
      </c>
      <c r="L130" s="36">
        <v>-0.34535140570297429</v>
      </c>
      <c r="M130" s="36">
        <v>-0.39537830012724751</v>
      </c>
      <c r="N130" s="9" t="s">
        <v>66</v>
      </c>
      <c r="O130" s="9" t="s">
        <v>67</v>
      </c>
      <c r="P130" s="9">
        <v>6</v>
      </c>
      <c r="Q130" s="11">
        <f t="shared" si="1"/>
        <v>1.299968275862069</v>
      </c>
      <c r="R130" s="36">
        <v>39</v>
      </c>
      <c r="S130" s="12">
        <f t="shared" si="2"/>
        <v>0.96379538628408779</v>
      </c>
      <c r="T130" s="12">
        <f t="shared" si="3"/>
        <v>0.26664293235993725</v>
      </c>
      <c r="U130" s="6">
        <v>168</v>
      </c>
      <c r="V130" s="6">
        <f t="shared" si="4"/>
        <v>3360</v>
      </c>
      <c r="W130" s="14">
        <v>124</v>
      </c>
      <c r="X130" s="14">
        <f t="shared" si="0"/>
        <v>146</v>
      </c>
      <c r="Y130" s="14">
        <f t="shared" si="5"/>
        <v>2920</v>
      </c>
      <c r="Z130" s="39">
        <v>16</v>
      </c>
      <c r="AA130" s="1" t="s">
        <v>224</v>
      </c>
      <c r="AB130" s="38">
        <v>0</v>
      </c>
      <c r="AC130" s="38">
        <v>0</v>
      </c>
      <c r="AD130" s="38">
        <v>1</v>
      </c>
      <c r="AE130" s="38">
        <v>0</v>
      </c>
      <c r="AF130" s="38">
        <v>0</v>
      </c>
      <c r="AG130" s="38">
        <v>0</v>
      </c>
      <c r="AH130" s="38">
        <v>0</v>
      </c>
      <c r="AI130" s="38">
        <v>2</v>
      </c>
      <c r="AJ130" s="38">
        <v>0</v>
      </c>
      <c r="AK130" s="38">
        <v>0</v>
      </c>
      <c r="AL130" s="38">
        <v>15</v>
      </c>
      <c r="AM130" s="38">
        <v>0</v>
      </c>
      <c r="AN130" s="38">
        <v>0</v>
      </c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38">
        <v>0</v>
      </c>
      <c r="AW130" s="38">
        <v>0</v>
      </c>
      <c r="AX130" s="38">
        <v>0</v>
      </c>
      <c r="AY130" s="38">
        <v>5</v>
      </c>
      <c r="AZ130" s="38">
        <v>0</v>
      </c>
      <c r="BA130" s="38">
        <v>6</v>
      </c>
      <c r="BB130" s="38">
        <v>0</v>
      </c>
      <c r="BC130" s="38">
        <v>0</v>
      </c>
      <c r="BD130" s="38">
        <v>1</v>
      </c>
      <c r="BE130" s="38">
        <v>0</v>
      </c>
      <c r="BF130" s="38">
        <v>0</v>
      </c>
      <c r="BG130" s="38">
        <v>0</v>
      </c>
      <c r="BH130" s="38">
        <v>42</v>
      </c>
      <c r="BI130" s="38">
        <v>0</v>
      </c>
      <c r="BJ130" s="38">
        <v>11</v>
      </c>
      <c r="BK130" s="38">
        <v>37</v>
      </c>
      <c r="BL130" s="38">
        <v>1</v>
      </c>
      <c r="BM130" s="38">
        <v>0</v>
      </c>
      <c r="BN130" s="38">
        <v>0</v>
      </c>
      <c r="BO130" s="38">
        <v>2</v>
      </c>
      <c r="BP130" s="38">
        <v>17</v>
      </c>
      <c r="BQ130" s="38">
        <v>0</v>
      </c>
      <c r="BR130" s="38">
        <v>0</v>
      </c>
      <c r="BS130" s="38">
        <v>0</v>
      </c>
      <c r="BT130" s="38">
        <v>0</v>
      </c>
      <c r="BU130" s="38">
        <v>0</v>
      </c>
      <c r="BV130" s="38">
        <v>0</v>
      </c>
      <c r="BW130" s="38">
        <v>0</v>
      </c>
      <c r="BX130" s="38">
        <v>0</v>
      </c>
      <c r="BY130" s="38">
        <v>0</v>
      </c>
      <c r="BZ130" s="38">
        <v>0</v>
      </c>
      <c r="CA130" s="38">
        <v>0</v>
      </c>
      <c r="CB130" s="38">
        <v>0</v>
      </c>
      <c r="CC130" s="38">
        <v>0</v>
      </c>
      <c r="CD130" s="38">
        <v>0</v>
      </c>
      <c r="CE130" s="38">
        <v>0</v>
      </c>
      <c r="CF130" s="38">
        <v>0</v>
      </c>
      <c r="CG130" s="38">
        <v>3</v>
      </c>
      <c r="CH130" s="38">
        <v>1</v>
      </c>
      <c r="CI130" s="38">
        <v>0</v>
      </c>
      <c r="CJ130" s="38">
        <v>0</v>
      </c>
      <c r="CK130" s="38">
        <v>0</v>
      </c>
      <c r="CL130" s="38">
        <v>0</v>
      </c>
      <c r="CM130" s="38">
        <v>0</v>
      </c>
      <c r="CN130" s="38">
        <v>1</v>
      </c>
      <c r="CO130" s="38">
        <v>0</v>
      </c>
      <c r="CP130" s="38">
        <v>1</v>
      </c>
      <c r="CQ130" s="38">
        <v>0</v>
      </c>
      <c r="CR130" s="38">
        <v>0</v>
      </c>
      <c r="CS130" s="38">
        <v>0</v>
      </c>
    </row>
    <row r="131" spans="1:97" ht="15.6" x14ac:dyDescent="0.3">
      <c r="A131" s="1" t="s">
        <v>225</v>
      </c>
      <c r="B131" s="9">
        <v>2015</v>
      </c>
      <c r="C131" s="9">
        <v>32</v>
      </c>
      <c r="D131" s="34">
        <v>42159</v>
      </c>
      <c r="E131" s="35">
        <v>8</v>
      </c>
      <c r="F131" s="36">
        <v>17.783541666666665</v>
      </c>
      <c r="G131" s="12">
        <v>0.36516666666667064</v>
      </c>
      <c r="H131" s="12">
        <v>1.2103749999999955</v>
      </c>
      <c r="I131" s="12">
        <v>1.5037916666666611</v>
      </c>
      <c r="J131" s="36">
        <v>9.1296764013260443</v>
      </c>
      <c r="K131" s="36">
        <v>-2.5101608317133497</v>
      </c>
      <c r="L131" s="36">
        <v>-5.3754332814009658</v>
      </c>
      <c r="M131" s="36">
        <v>-7.0254639188095247</v>
      </c>
      <c r="N131" s="9" t="s">
        <v>226</v>
      </c>
      <c r="O131" s="9" t="s">
        <v>45</v>
      </c>
      <c r="P131" s="9">
        <v>17</v>
      </c>
      <c r="Q131" s="11">
        <f t="shared" si="1"/>
        <v>3.6832434482758618</v>
      </c>
      <c r="R131" s="36">
        <v>97</v>
      </c>
      <c r="S131" s="12">
        <f t="shared" si="2"/>
        <v>0.37960773902752171</v>
      </c>
      <c r="T131" s="12">
        <f t="shared" si="3"/>
        <v>-0.92514753659641391</v>
      </c>
      <c r="U131" s="6">
        <v>79</v>
      </c>
      <c r="V131" s="6">
        <f t="shared" si="4"/>
        <v>1580</v>
      </c>
      <c r="W131" s="41">
        <v>550</v>
      </c>
      <c r="X131" s="14">
        <f t="shared" si="0"/>
        <v>106</v>
      </c>
      <c r="Y131" s="14">
        <f t="shared" si="5"/>
        <v>2120</v>
      </c>
      <c r="Z131" s="39">
        <v>11</v>
      </c>
      <c r="AA131" s="1" t="s">
        <v>225</v>
      </c>
      <c r="AB131" s="38">
        <v>0</v>
      </c>
      <c r="AC131" s="38">
        <v>0</v>
      </c>
      <c r="AD131" s="38">
        <v>0</v>
      </c>
      <c r="AE131" s="38">
        <v>0</v>
      </c>
      <c r="AF131" s="38">
        <v>0</v>
      </c>
      <c r="AG131" s="38">
        <v>3</v>
      </c>
      <c r="AH131" s="38">
        <v>0</v>
      </c>
      <c r="AI131" s="38">
        <v>0</v>
      </c>
      <c r="AJ131" s="38">
        <v>0</v>
      </c>
      <c r="AK131" s="38">
        <v>0</v>
      </c>
      <c r="AL131" s="38">
        <v>5</v>
      </c>
      <c r="AM131" s="38">
        <v>0</v>
      </c>
      <c r="AN131" s="38">
        <v>0</v>
      </c>
      <c r="AO131" s="38">
        <v>0</v>
      </c>
      <c r="AP131" s="38">
        <v>0</v>
      </c>
      <c r="AQ131" s="38">
        <v>0</v>
      </c>
      <c r="AR131" s="38">
        <v>0</v>
      </c>
      <c r="AS131" s="38">
        <v>0</v>
      </c>
      <c r="AT131" s="38">
        <v>0</v>
      </c>
      <c r="AU131" s="38">
        <v>0</v>
      </c>
      <c r="AV131" s="38">
        <v>0</v>
      </c>
      <c r="AW131" s="38">
        <v>0</v>
      </c>
      <c r="AX131" s="38">
        <v>0</v>
      </c>
      <c r="AY131" s="38">
        <v>8</v>
      </c>
      <c r="AZ131" s="38">
        <v>0</v>
      </c>
      <c r="BA131" s="38">
        <v>7</v>
      </c>
      <c r="BB131" s="38">
        <v>0</v>
      </c>
      <c r="BC131" s="38">
        <v>0</v>
      </c>
      <c r="BD131" s="38">
        <v>2</v>
      </c>
      <c r="BE131" s="38">
        <v>0</v>
      </c>
      <c r="BF131" s="38">
        <v>0</v>
      </c>
      <c r="BG131" s="38">
        <v>0</v>
      </c>
      <c r="BH131" s="38">
        <v>21</v>
      </c>
      <c r="BI131" s="38">
        <v>0</v>
      </c>
      <c r="BJ131" s="38">
        <v>10</v>
      </c>
      <c r="BK131" s="38">
        <v>36</v>
      </c>
      <c r="BL131" s="38">
        <v>0</v>
      </c>
      <c r="BM131" s="38">
        <v>0</v>
      </c>
      <c r="BN131" s="38">
        <v>0</v>
      </c>
      <c r="BO131" s="38">
        <v>3</v>
      </c>
      <c r="BP131" s="38">
        <v>8</v>
      </c>
      <c r="BQ131" s="38">
        <v>0</v>
      </c>
      <c r="BR131" s="38">
        <v>0</v>
      </c>
      <c r="BS131" s="38">
        <v>0</v>
      </c>
      <c r="BT131" s="38">
        <v>0</v>
      </c>
      <c r="BU131" s="38">
        <v>0</v>
      </c>
      <c r="BV131" s="38">
        <v>0</v>
      </c>
      <c r="BW131" s="38">
        <v>0</v>
      </c>
      <c r="BX131" s="38">
        <v>0</v>
      </c>
      <c r="BY131" s="38">
        <v>0</v>
      </c>
      <c r="BZ131" s="38">
        <v>0</v>
      </c>
      <c r="CA131" s="38">
        <v>0</v>
      </c>
      <c r="CB131" s="38">
        <v>0</v>
      </c>
      <c r="CC131" s="38">
        <v>0</v>
      </c>
      <c r="CD131" s="38">
        <v>0</v>
      </c>
      <c r="CE131" s="38">
        <v>0</v>
      </c>
      <c r="CF131" s="38">
        <v>3</v>
      </c>
      <c r="CG131" s="38">
        <v>0</v>
      </c>
      <c r="CH131" s="38">
        <v>0</v>
      </c>
      <c r="CI131" s="38">
        <v>0</v>
      </c>
      <c r="CJ131" s="38">
        <v>0</v>
      </c>
      <c r="CK131" s="38">
        <v>0</v>
      </c>
      <c r="CL131" s="38">
        <v>0</v>
      </c>
      <c r="CM131" s="38">
        <v>0</v>
      </c>
      <c r="CN131" s="38">
        <v>0</v>
      </c>
      <c r="CO131" s="38">
        <v>0</v>
      </c>
      <c r="CP131" s="38">
        <v>0</v>
      </c>
      <c r="CQ131" s="38">
        <v>0</v>
      </c>
      <c r="CR131" s="38">
        <v>0</v>
      </c>
      <c r="CS131" s="38">
        <v>0</v>
      </c>
    </row>
    <row r="132" spans="1:97" ht="15.6" x14ac:dyDescent="0.3">
      <c r="A132" s="1" t="s">
        <v>227</v>
      </c>
      <c r="B132" s="9">
        <v>2015</v>
      </c>
      <c r="C132" s="9">
        <v>33</v>
      </c>
      <c r="D132" s="34">
        <v>42160</v>
      </c>
      <c r="E132" s="35">
        <v>9</v>
      </c>
      <c r="F132" s="36">
        <v>17.319916666666668</v>
      </c>
      <c r="G132" s="12">
        <v>-0.46362499999999685</v>
      </c>
      <c r="H132" s="12">
        <v>-9.8458333333326209E-2</v>
      </c>
      <c r="I132" s="12">
        <v>0.74674999999999869</v>
      </c>
      <c r="J132" s="36">
        <v>8.3778341542740744</v>
      </c>
      <c r="K132" s="36">
        <v>-0.75184224705196989</v>
      </c>
      <c r="L132" s="36">
        <v>-3.2620030787653196</v>
      </c>
      <c r="M132" s="36">
        <v>-6.1272755284529357</v>
      </c>
      <c r="N132" s="9" t="s">
        <v>226</v>
      </c>
      <c r="O132" s="9" t="s">
        <v>45</v>
      </c>
      <c r="P132" s="9">
        <v>18</v>
      </c>
      <c r="Q132" s="11">
        <f t="shared" si="1"/>
        <v>3.8999048275862069</v>
      </c>
      <c r="R132" s="36">
        <v>91</v>
      </c>
      <c r="S132" s="12">
        <f t="shared" si="2"/>
        <v>0.10598751175115685</v>
      </c>
      <c r="T132" s="12">
        <f t="shared" si="3"/>
        <v>-0.9943674609282015</v>
      </c>
      <c r="U132" s="6">
        <v>191</v>
      </c>
      <c r="V132" s="6">
        <f t="shared" si="4"/>
        <v>3820</v>
      </c>
      <c r="W132" s="41">
        <v>156</v>
      </c>
      <c r="X132" s="14">
        <f t="shared" si="0"/>
        <v>84</v>
      </c>
      <c r="Y132" s="14">
        <f t="shared" si="5"/>
        <v>1680</v>
      </c>
      <c r="Z132" s="39">
        <v>13</v>
      </c>
      <c r="AA132" s="1" t="s">
        <v>227</v>
      </c>
      <c r="AB132" s="38">
        <v>0</v>
      </c>
      <c r="AC132" s="38">
        <v>0</v>
      </c>
      <c r="AD132" s="38">
        <v>0</v>
      </c>
      <c r="AE132" s="38">
        <v>0</v>
      </c>
      <c r="AF132" s="38">
        <v>0</v>
      </c>
      <c r="AG132" s="38">
        <v>4</v>
      </c>
      <c r="AH132" s="38">
        <v>0</v>
      </c>
      <c r="AI132" s="38">
        <v>0</v>
      </c>
      <c r="AJ132" s="38">
        <v>0</v>
      </c>
      <c r="AK132" s="38">
        <v>0</v>
      </c>
      <c r="AL132" s="38">
        <v>1</v>
      </c>
      <c r="AM132" s="38">
        <v>0</v>
      </c>
      <c r="AN132" s="38">
        <v>0</v>
      </c>
      <c r="AO132" s="38">
        <v>0</v>
      </c>
      <c r="AP132" s="38">
        <v>0</v>
      </c>
      <c r="AQ132" s="38">
        <v>0</v>
      </c>
      <c r="AR132" s="38">
        <v>0</v>
      </c>
      <c r="AS132" s="38">
        <v>0</v>
      </c>
      <c r="AT132" s="38">
        <v>0</v>
      </c>
      <c r="AU132" s="38">
        <v>0</v>
      </c>
      <c r="AV132" s="38">
        <v>0</v>
      </c>
      <c r="AW132" s="38">
        <v>0</v>
      </c>
      <c r="AX132" s="38">
        <v>0</v>
      </c>
      <c r="AY132" s="38">
        <v>9</v>
      </c>
      <c r="AZ132" s="38">
        <v>0</v>
      </c>
      <c r="BA132" s="38">
        <v>4</v>
      </c>
      <c r="BB132" s="38">
        <v>0</v>
      </c>
      <c r="BC132" s="38">
        <v>0</v>
      </c>
      <c r="BD132" s="38">
        <v>2</v>
      </c>
      <c r="BE132" s="38">
        <v>0</v>
      </c>
      <c r="BF132" s="38">
        <v>0</v>
      </c>
      <c r="BG132" s="38">
        <v>2</v>
      </c>
      <c r="BH132" s="38">
        <v>21</v>
      </c>
      <c r="BI132" s="38">
        <v>0</v>
      </c>
      <c r="BJ132" s="38">
        <v>8</v>
      </c>
      <c r="BK132" s="38">
        <v>23</v>
      </c>
      <c r="BL132" s="38">
        <v>0</v>
      </c>
      <c r="BM132" s="38">
        <v>0</v>
      </c>
      <c r="BN132" s="38">
        <v>0</v>
      </c>
      <c r="BO132" s="38">
        <v>0</v>
      </c>
      <c r="BP132" s="38">
        <v>6</v>
      </c>
      <c r="BQ132" s="38">
        <v>0</v>
      </c>
      <c r="BR132" s="38">
        <v>0</v>
      </c>
      <c r="BS132" s="38">
        <v>0</v>
      </c>
      <c r="BT132" s="38">
        <v>0</v>
      </c>
      <c r="BU132" s="38">
        <v>0</v>
      </c>
      <c r="BV132" s="38">
        <v>0</v>
      </c>
      <c r="BW132" s="38">
        <v>0</v>
      </c>
      <c r="BX132" s="38">
        <v>0</v>
      </c>
      <c r="BY132" s="38">
        <v>0</v>
      </c>
      <c r="BZ132" s="38">
        <v>0</v>
      </c>
      <c r="CA132" s="38">
        <v>0</v>
      </c>
      <c r="CB132" s="38">
        <v>0</v>
      </c>
      <c r="CC132" s="38">
        <v>0</v>
      </c>
      <c r="CD132" s="38">
        <v>0</v>
      </c>
      <c r="CE132" s="38">
        <v>0</v>
      </c>
      <c r="CF132" s="38">
        <v>2</v>
      </c>
      <c r="CG132" s="38">
        <v>0</v>
      </c>
      <c r="CH132" s="38">
        <v>0</v>
      </c>
      <c r="CI132" s="38">
        <v>0</v>
      </c>
      <c r="CJ132" s="38">
        <v>0</v>
      </c>
      <c r="CK132" s="38">
        <v>0</v>
      </c>
      <c r="CL132" s="38">
        <v>0</v>
      </c>
      <c r="CM132" s="38">
        <v>0</v>
      </c>
      <c r="CN132" s="38">
        <v>0</v>
      </c>
      <c r="CO132" s="38">
        <v>2</v>
      </c>
      <c r="CP132" s="38">
        <v>0</v>
      </c>
      <c r="CQ132" s="38">
        <v>0</v>
      </c>
      <c r="CR132" s="38">
        <v>0</v>
      </c>
      <c r="CS132" s="38">
        <v>0</v>
      </c>
    </row>
    <row r="133" spans="1:97" ht="15.6" x14ac:dyDescent="0.3">
      <c r="A133" s="1" t="s">
        <v>228</v>
      </c>
      <c r="B133" s="9">
        <v>2015</v>
      </c>
      <c r="C133" s="9">
        <v>34</v>
      </c>
      <c r="D133" s="34">
        <v>42161</v>
      </c>
      <c r="E133" s="35">
        <v>10</v>
      </c>
      <c r="F133" s="36">
        <v>17.914166666666663</v>
      </c>
      <c r="G133" s="12">
        <v>0.59424999999999528</v>
      </c>
      <c r="H133" s="12">
        <v>0.13062499999999844</v>
      </c>
      <c r="I133" s="12">
        <v>0.49579166666666907</v>
      </c>
      <c r="J133" s="36">
        <v>7.3953162321051638</v>
      </c>
      <c r="K133" s="36">
        <v>-0.98251792216891065</v>
      </c>
      <c r="L133" s="36">
        <v>-1.7343601692208805</v>
      </c>
      <c r="M133" s="36">
        <v>-4.2445210009342302</v>
      </c>
      <c r="N133" s="9" t="s">
        <v>226</v>
      </c>
      <c r="O133" s="9" t="s">
        <v>45</v>
      </c>
      <c r="P133" s="9">
        <v>19</v>
      </c>
      <c r="Q133" s="11">
        <f t="shared" si="1"/>
        <v>4.1165662068965512</v>
      </c>
      <c r="R133" s="36">
        <v>84</v>
      </c>
      <c r="S133" s="12">
        <f t="shared" si="2"/>
        <v>0.73319032007329221</v>
      </c>
      <c r="T133" s="12">
        <f t="shared" si="3"/>
        <v>-0.68002349558733877</v>
      </c>
      <c r="U133" s="6">
        <v>512</v>
      </c>
      <c r="V133" s="6">
        <f t="shared" si="4"/>
        <v>10240</v>
      </c>
      <c r="W133" s="41">
        <v>50</v>
      </c>
      <c r="X133" s="14">
        <f t="shared" si="0"/>
        <v>119</v>
      </c>
      <c r="Y133" s="14">
        <f t="shared" si="5"/>
        <v>2380</v>
      </c>
      <c r="Z133" s="39">
        <v>18</v>
      </c>
      <c r="AA133" s="1" t="s">
        <v>228</v>
      </c>
      <c r="AB133" s="38">
        <v>0</v>
      </c>
      <c r="AC133" s="38">
        <v>0</v>
      </c>
      <c r="AD133" s="38">
        <v>1</v>
      </c>
      <c r="AE133" s="38">
        <v>1</v>
      </c>
      <c r="AF133" s="38">
        <v>0</v>
      </c>
      <c r="AG133" s="38">
        <v>6</v>
      </c>
      <c r="AH133" s="38">
        <v>0</v>
      </c>
      <c r="AI133" s="38">
        <v>0</v>
      </c>
      <c r="AJ133" s="38">
        <v>0</v>
      </c>
      <c r="AK133" s="38">
        <v>0</v>
      </c>
      <c r="AL133" s="38">
        <v>5</v>
      </c>
      <c r="AM133" s="38">
        <v>0</v>
      </c>
      <c r="AN133" s="38">
        <v>0</v>
      </c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8">
        <v>1</v>
      </c>
      <c r="AV133" s="38">
        <v>1</v>
      </c>
      <c r="AW133" s="38">
        <v>0</v>
      </c>
      <c r="AX133" s="38">
        <v>0</v>
      </c>
      <c r="AY133" s="38">
        <v>1</v>
      </c>
      <c r="AZ133" s="38">
        <v>0</v>
      </c>
      <c r="BA133" s="38">
        <v>5</v>
      </c>
      <c r="BB133" s="38">
        <v>0</v>
      </c>
      <c r="BC133" s="38">
        <v>0</v>
      </c>
      <c r="BD133" s="38">
        <v>1</v>
      </c>
      <c r="BE133" s="38">
        <v>0</v>
      </c>
      <c r="BF133" s="38">
        <v>0</v>
      </c>
      <c r="BG133" s="38">
        <v>1</v>
      </c>
      <c r="BH133" s="38">
        <v>29</v>
      </c>
      <c r="BI133" s="38">
        <v>0</v>
      </c>
      <c r="BJ133" s="38">
        <v>25</v>
      </c>
      <c r="BK133" s="38">
        <v>22</v>
      </c>
      <c r="BL133" s="38">
        <v>0</v>
      </c>
      <c r="BM133" s="38">
        <v>0</v>
      </c>
      <c r="BN133" s="38">
        <v>0</v>
      </c>
      <c r="BO133" s="38">
        <v>1</v>
      </c>
      <c r="BP133" s="38">
        <v>12</v>
      </c>
      <c r="BQ133" s="38">
        <v>0</v>
      </c>
      <c r="BR133" s="38">
        <v>0</v>
      </c>
      <c r="BS133" s="38">
        <v>0</v>
      </c>
      <c r="BT133" s="38">
        <v>0</v>
      </c>
      <c r="BU133" s="38">
        <v>0</v>
      </c>
      <c r="BV133" s="38">
        <v>0</v>
      </c>
      <c r="BW133" s="38">
        <v>0</v>
      </c>
      <c r="BX133" s="38">
        <v>0</v>
      </c>
      <c r="BY133" s="38">
        <v>0</v>
      </c>
      <c r="BZ133" s="38">
        <v>0</v>
      </c>
      <c r="CA133" s="38">
        <v>0</v>
      </c>
      <c r="CB133" s="38">
        <v>0</v>
      </c>
      <c r="CC133" s="38">
        <v>0</v>
      </c>
      <c r="CD133" s="38">
        <v>0</v>
      </c>
      <c r="CE133" s="38">
        <v>0</v>
      </c>
      <c r="CF133" s="38">
        <v>5</v>
      </c>
      <c r="CG133" s="38">
        <v>1</v>
      </c>
      <c r="CH133" s="38">
        <v>0</v>
      </c>
      <c r="CI133" s="38">
        <v>0</v>
      </c>
      <c r="CJ133" s="38">
        <v>0</v>
      </c>
      <c r="CK133" s="38">
        <v>0</v>
      </c>
      <c r="CL133" s="38">
        <v>0</v>
      </c>
      <c r="CM133" s="38">
        <v>0</v>
      </c>
      <c r="CN133" s="38">
        <v>0</v>
      </c>
      <c r="CO133" s="38">
        <v>0</v>
      </c>
      <c r="CP133" s="38">
        <v>1</v>
      </c>
      <c r="CQ133" s="38">
        <v>0</v>
      </c>
      <c r="CR133" s="38">
        <v>0</v>
      </c>
      <c r="CS133" s="38">
        <v>0</v>
      </c>
    </row>
    <row r="134" spans="1:97" ht="15.6" x14ac:dyDescent="0.3">
      <c r="A134" s="1" t="s">
        <v>229</v>
      </c>
      <c r="B134" s="9">
        <v>2015</v>
      </c>
      <c r="C134" s="9">
        <v>35</v>
      </c>
      <c r="D134" s="34">
        <v>42162</v>
      </c>
      <c r="E134" s="35">
        <v>11</v>
      </c>
      <c r="F134" s="36">
        <v>17.355416666666667</v>
      </c>
      <c r="G134" s="12">
        <v>-0.55874999999999631</v>
      </c>
      <c r="H134" s="12">
        <v>3.5499999999998977E-2</v>
      </c>
      <c r="I134" s="12">
        <v>-0.42812499999999787</v>
      </c>
      <c r="J134" s="36">
        <v>8.3593978013431531</v>
      </c>
      <c r="K134" s="36">
        <v>0.96408156923798938</v>
      </c>
      <c r="L134" s="36">
        <v>-1.8436352930921274E-2</v>
      </c>
      <c r="M134" s="36">
        <v>-0.77027859998289117</v>
      </c>
      <c r="N134" s="9" t="s">
        <v>226</v>
      </c>
      <c r="O134" s="9" t="s">
        <v>45</v>
      </c>
      <c r="P134" s="9">
        <v>20</v>
      </c>
      <c r="Q134" s="11">
        <f t="shared" si="1"/>
        <v>4.3332275862068963</v>
      </c>
      <c r="R134" s="36">
        <v>74</v>
      </c>
      <c r="S134" s="12">
        <f t="shared" si="2"/>
        <v>-0.98514626046824738</v>
      </c>
      <c r="T134" s="12">
        <f t="shared" si="3"/>
        <v>0.17171734183077755</v>
      </c>
      <c r="U134" s="6">
        <v>87</v>
      </c>
      <c r="V134" s="6">
        <f t="shared" si="4"/>
        <v>1740</v>
      </c>
      <c r="W134" s="41">
        <v>17</v>
      </c>
      <c r="X134" s="14">
        <f t="shared" si="0"/>
        <v>16</v>
      </c>
      <c r="Y134" s="14">
        <f t="shared" si="5"/>
        <v>320</v>
      </c>
      <c r="Z134" s="39">
        <v>7</v>
      </c>
      <c r="AA134" s="1" t="s">
        <v>229</v>
      </c>
      <c r="AB134" s="38">
        <v>0</v>
      </c>
      <c r="AC134" s="38">
        <v>0</v>
      </c>
      <c r="AD134" s="38">
        <v>0</v>
      </c>
      <c r="AE134" s="38">
        <v>0</v>
      </c>
      <c r="AF134" s="38">
        <v>0</v>
      </c>
      <c r="AG134" s="38">
        <v>1</v>
      </c>
      <c r="AH134" s="38">
        <v>0</v>
      </c>
      <c r="AI134" s="38">
        <v>0</v>
      </c>
      <c r="AJ134" s="38">
        <v>0</v>
      </c>
      <c r="AK134" s="38">
        <v>0</v>
      </c>
      <c r="AL134" s="38">
        <v>0</v>
      </c>
      <c r="AM134" s="38">
        <v>0</v>
      </c>
      <c r="AN134" s="38">
        <v>0</v>
      </c>
      <c r="AO134" s="38">
        <v>0</v>
      </c>
      <c r="AP134" s="38">
        <v>0</v>
      </c>
      <c r="AQ134" s="38">
        <v>0</v>
      </c>
      <c r="AR134" s="38">
        <v>0</v>
      </c>
      <c r="AS134" s="38">
        <v>0</v>
      </c>
      <c r="AT134" s="38">
        <v>0</v>
      </c>
      <c r="AU134" s="38">
        <v>0</v>
      </c>
      <c r="AV134" s="38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2</v>
      </c>
      <c r="BB134" s="38">
        <v>0</v>
      </c>
      <c r="BC134" s="38">
        <v>0</v>
      </c>
      <c r="BD134" s="38">
        <v>2</v>
      </c>
      <c r="BE134" s="38">
        <v>0</v>
      </c>
      <c r="BF134" s="38">
        <v>0</v>
      </c>
      <c r="BG134" s="38">
        <v>0</v>
      </c>
      <c r="BH134" s="38">
        <v>6</v>
      </c>
      <c r="BI134" s="38">
        <v>0</v>
      </c>
      <c r="BJ134" s="38">
        <v>1</v>
      </c>
      <c r="BK134" s="38">
        <v>3</v>
      </c>
      <c r="BL134" s="38">
        <v>0</v>
      </c>
      <c r="BM134" s="38">
        <v>0</v>
      </c>
      <c r="BN134" s="38">
        <v>0</v>
      </c>
      <c r="BO134" s="38">
        <v>0</v>
      </c>
      <c r="BP134" s="38">
        <v>0</v>
      </c>
      <c r="BQ134" s="38">
        <v>0</v>
      </c>
      <c r="BR134" s="38">
        <v>0</v>
      </c>
      <c r="BS134" s="38">
        <v>0</v>
      </c>
      <c r="BT134" s="38">
        <v>0</v>
      </c>
      <c r="BU134" s="38">
        <v>0</v>
      </c>
      <c r="BV134" s="38">
        <v>0</v>
      </c>
      <c r="BW134" s="38">
        <v>0</v>
      </c>
      <c r="BX134" s="38">
        <v>0</v>
      </c>
      <c r="BY134" s="38">
        <v>0</v>
      </c>
      <c r="BZ134" s="38">
        <v>0</v>
      </c>
      <c r="CA134" s="38">
        <v>0</v>
      </c>
      <c r="CB134" s="38">
        <v>0</v>
      </c>
      <c r="CC134" s="38">
        <v>0</v>
      </c>
      <c r="CD134" s="38">
        <v>0</v>
      </c>
      <c r="CE134" s="38">
        <v>0</v>
      </c>
      <c r="CF134" s="38">
        <v>1</v>
      </c>
      <c r="CG134" s="38">
        <v>0</v>
      </c>
      <c r="CH134" s="38">
        <v>0</v>
      </c>
      <c r="CI134" s="38">
        <v>0</v>
      </c>
      <c r="CJ134" s="38">
        <v>0</v>
      </c>
      <c r="CK134" s="38">
        <v>0</v>
      </c>
      <c r="CL134" s="38">
        <v>0</v>
      </c>
      <c r="CM134" s="38">
        <v>0</v>
      </c>
      <c r="CN134" s="38">
        <v>0</v>
      </c>
      <c r="CO134" s="38">
        <v>0</v>
      </c>
      <c r="CP134" s="38">
        <v>0</v>
      </c>
      <c r="CQ134" s="38">
        <v>0</v>
      </c>
      <c r="CR134" s="38">
        <v>0</v>
      </c>
      <c r="CS134" s="38">
        <v>0</v>
      </c>
    </row>
    <row r="135" spans="1:97" ht="15.6" x14ac:dyDescent="0.3">
      <c r="A135" s="1" t="s">
        <v>230</v>
      </c>
      <c r="B135" s="9">
        <v>2015</v>
      </c>
      <c r="C135" s="9">
        <v>36</v>
      </c>
      <c r="D135" s="34">
        <v>42163</v>
      </c>
      <c r="E135" s="35">
        <v>12</v>
      </c>
      <c r="F135" s="36">
        <v>16.907083333333336</v>
      </c>
      <c r="G135" s="12">
        <v>-0.44833333333333059</v>
      </c>
      <c r="H135" s="12">
        <v>-1.0070833333333269</v>
      </c>
      <c r="I135" s="12">
        <v>-0.41283333333333161</v>
      </c>
      <c r="J135" s="36">
        <v>8.6785069879709251</v>
      </c>
      <c r="K135" s="36">
        <v>0.31910918662777199</v>
      </c>
      <c r="L135" s="36">
        <v>1.2831907558657614</v>
      </c>
      <c r="M135" s="36">
        <v>0.30067283369685072</v>
      </c>
      <c r="N135" s="9" t="s">
        <v>51</v>
      </c>
      <c r="O135" s="9" t="s">
        <v>52</v>
      </c>
      <c r="P135" s="9">
        <v>21</v>
      </c>
      <c r="Q135" s="11">
        <f t="shared" si="1"/>
        <v>4.5498889655172414</v>
      </c>
      <c r="R135" s="36">
        <v>64</v>
      </c>
      <c r="S135" s="12">
        <f t="shared" si="2"/>
        <v>0.92002603819679063</v>
      </c>
      <c r="T135" s="12">
        <f t="shared" si="3"/>
        <v>0.39185723042955001</v>
      </c>
      <c r="U135" s="6">
        <v>81</v>
      </c>
      <c r="V135" s="6">
        <f t="shared" si="4"/>
        <v>1620</v>
      </c>
      <c r="W135" s="41">
        <v>18</v>
      </c>
      <c r="X135" s="14">
        <f t="shared" si="0"/>
        <v>55</v>
      </c>
      <c r="Y135" s="14">
        <f t="shared" si="5"/>
        <v>1100</v>
      </c>
      <c r="Z135" s="39">
        <v>9</v>
      </c>
      <c r="AA135" s="1" t="s">
        <v>230</v>
      </c>
      <c r="AB135" s="38">
        <v>0</v>
      </c>
      <c r="AC135" s="38">
        <v>0</v>
      </c>
      <c r="AD135" s="38">
        <v>0</v>
      </c>
      <c r="AE135" s="38">
        <v>0</v>
      </c>
      <c r="AF135" s="38">
        <v>0</v>
      </c>
      <c r="AG135" s="38">
        <v>5</v>
      </c>
      <c r="AH135" s="38">
        <v>0</v>
      </c>
      <c r="AI135" s="38">
        <v>0</v>
      </c>
      <c r="AJ135" s="38">
        <v>0</v>
      </c>
      <c r="AK135" s="38">
        <v>0</v>
      </c>
      <c r="AL135" s="38">
        <v>2</v>
      </c>
      <c r="AM135" s="38">
        <v>0</v>
      </c>
      <c r="AN135" s="38">
        <v>0</v>
      </c>
      <c r="AO135" s="38">
        <v>0</v>
      </c>
      <c r="AP135" s="38">
        <v>0</v>
      </c>
      <c r="AQ135" s="38">
        <v>0</v>
      </c>
      <c r="AR135" s="38">
        <v>0</v>
      </c>
      <c r="AS135" s="38">
        <v>0</v>
      </c>
      <c r="AT135" s="38">
        <v>0</v>
      </c>
      <c r="AU135" s="38">
        <v>0</v>
      </c>
      <c r="AV135" s="38">
        <v>0</v>
      </c>
      <c r="AW135" s="38">
        <v>0</v>
      </c>
      <c r="AX135" s="38">
        <v>0</v>
      </c>
      <c r="AY135" s="38">
        <v>9</v>
      </c>
      <c r="AZ135" s="38">
        <v>0</v>
      </c>
      <c r="BA135" s="38">
        <v>2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38">
        <v>0</v>
      </c>
      <c r="BH135" s="38">
        <v>10</v>
      </c>
      <c r="BI135" s="38">
        <v>0</v>
      </c>
      <c r="BJ135" s="38">
        <v>10</v>
      </c>
      <c r="BK135" s="38">
        <v>12</v>
      </c>
      <c r="BL135" s="38">
        <v>0</v>
      </c>
      <c r="BM135" s="38">
        <v>0</v>
      </c>
      <c r="BN135" s="38">
        <v>0</v>
      </c>
      <c r="BO135" s="38">
        <v>0</v>
      </c>
      <c r="BP135" s="38">
        <v>4</v>
      </c>
      <c r="BQ135" s="38">
        <v>0</v>
      </c>
      <c r="BR135" s="38">
        <v>0</v>
      </c>
      <c r="BS135" s="38">
        <v>0</v>
      </c>
      <c r="BT135" s="38">
        <v>0</v>
      </c>
      <c r="BU135" s="38">
        <v>0</v>
      </c>
      <c r="BV135" s="38">
        <v>0</v>
      </c>
      <c r="BW135" s="38">
        <v>0</v>
      </c>
      <c r="BX135" s="38">
        <v>0</v>
      </c>
      <c r="BY135" s="38">
        <v>0</v>
      </c>
      <c r="BZ135" s="38">
        <v>0</v>
      </c>
      <c r="CA135" s="38">
        <v>0</v>
      </c>
      <c r="CB135" s="38">
        <v>0</v>
      </c>
      <c r="CC135" s="38">
        <v>0</v>
      </c>
      <c r="CD135" s="38">
        <v>0</v>
      </c>
      <c r="CE135" s="38">
        <v>0</v>
      </c>
      <c r="CF135" s="38">
        <v>0</v>
      </c>
      <c r="CG135" s="38">
        <v>1</v>
      </c>
      <c r="CH135" s="38">
        <v>0</v>
      </c>
      <c r="CI135" s="38">
        <v>0</v>
      </c>
      <c r="CJ135" s="38">
        <v>0</v>
      </c>
      <c r="CK135" s="38">
        <v>0</v>
      </c>
      <c r="CL135" s="38">
        <v>0</v>
      </c>
      <c r="CM135" s="38">
        <v>0</v>
      </c>
      <c r="CN135" s="38">
        <v>0</v>
      </c>
      <c r="CO135" s="38">
        <v>0</v>
      </c>
      <c r="CP135" s="38">
        <v>0</v>
      </c>
      <c r="CQ135" s="38">
        <v>0</v>
      </c>
      <c r="CR135" s="38">
        <v>0</v>
      </c>
      <c r="CS135" s="38">
        <v>0</v>
      </c>
    </row>
    <row r="136" spans="1:97" ht="15.6" x14ac:dyDescent="0.3">
      <c r="A136" s="1" t="s">
        <v>231</v>
      </c>
      <c r="B136" s="9">
        <v>2015</v>
      </c>
      <c r="C136" s="9">
        <v>37</v>
      </c>
      <c r="D136" s="40">
        <v>42164</v>
      </c>
      <c r="E136" s="35">
        <v>13</v>
      </c>
      <c r="F136" s="36">
        <v>17.680333333333326</v>
      </c>
      <c r="G136" s="12">
        <v>0.77324999999999022</v>
      </c>
      <c r="H136" s="12">
        <v>0.32491666666665964</v>
      </c>
      <c r="I136" s="12">
        <v>-0.23383333333333667</v>
      </c>
      <c r="J136" s="36">
        <v>8.5343859163750917</v>
      </c>
      <c r="K136" s="36">
        <v>-0.14412107159583343</v>
      </c>
      <c r="L136" s="36">
        <v>0.17498811503193856</v>
      </c>
      <c r="M136" s="36">
        <v>1.1390696842699279</v>
      </c>
      <c r="N136" s="9" t="s">
        <v>51</v>
      </c>
      <c r="O136" s="9" t="s">
        <v>52</v>
      </c>
      <c r="P136" s="9">
        <v>22</v>
      </c>
      <c r="Q136" s="11">
        <f t="shared" si="1"/>
        <v>4.7665503448275857</v>
      </c>
      <c r="R136" s="36">
        <v>52</v>
      </c>
      <c r="S136" s="12">
        <f t="shared" si="2"/>
        <v>0.98662759204048534</v>
      </c>
      <c r="T136" s="12">
        <f t="shared" si="3"/>
        <v>-0.16299078079570548</v>
      </c>
      <c r="U136" s="6">
        <v>198</v>
      </c>
      <c r="V136" s="6">
        <f t="shared" si="4"/>
        <v>3960</v>
      </c>
      <c r="W136" s="41">
        <v>49</v>
      </c>
      <c r="X136" s="14">
        <f t="shared" si="0"/>
        <v>42</v>
      </c>
      <c r="Y136" s="14">
        <f t="shared" si="5"/>
        <v>840</v>
      </c>
      <c r="Z136" s="39">
        <v>10</v>
      </c>
      <c r="AA136" s="1" t="s">
        <v>231</v>
      </c>
      <c r="AB136" s="38">
        <v>0</v>
      </c>
      <c r="AC136" s="38">
        <v>0</v>
      </c>
      <c r="AD136" s="38">
        <v>0</v>
      </c>
      <c r="AE136" s="38">
        <v>0</v>
      </c>
      <c r="AF136" s="38">
        <v>0</v>
      </c>
      <c r="AG136" s="38">
        <v>2</v>
      </c>
      <c r="AH136" s="38">
        <v>0</v>
      </c>
      <c r="AI136" s="38">
        <v>0</v>
      </c>
      <c r="AJ136" s="38">
        <v>0</v>
      </c>
      <c r="AK136" s="38">
        <v>0</v>
      </c>
      <c r="AL136" s="38">
        <v>2</v>
      </c>
      <c r="AM136" s="38">
        <v>0</v>
      </c>
      <c r="AN136" s="38">
        <v>0</v>
      </c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38">
        <v>0</v>
      </c>
      <c r="AU136" s="38">
        <v>0</v>
      </c>
      <c r="AV136" s="38">
        <v>0</v>
      </c>
      <c r="AW136" s="38">
        <v>0</v>
      </c>
      <c r="AX136" s="38">
        <v>0</v>
      </c>
      <c r="AY136" s="38">
        <v>3</v>
      </c>
      <c r="AZ136" s="38">
        <v>0</v>
      </c>
      <c r="BA136" s="38">
        <v>4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38">
        <v>0</v>
      </c>
      <c r="BH136" s="38">
        <v>8</v>
      </c>
      <c r="BI136" s="38">
        <v>0</v>
      </c>
      <c r="BJ136" s="38">
        <v>4</v>
      </c>
      <c r="BK136" s="38">
        <v>11</v>
      </c>
      <c r="BL136" s="38">
        <v>0</v>
      </c>
      <c r="BM136" s="38">
        <v>0</v>
      </c>
      <c r="BN136" s="38">
        <v>0</v>
      </c>
      <c r="BO136" s="38">
        <v>0</v>
      </c>
      <c r="BP136" s="38">
        <v>6</v>
      </c>
      <c r="BQ136" s="38">
        <v>0</v>
      </c>
      <c r="BR136" s="38">
        <v>0</v>
      </c>
      <c r="BS136" s="38">
        <v>0</v>
      </c>
      <c r="BT136" s="38">
        <v>0</v>
      </c>
      <c r="BU136" s="38">
        <v>0</v>
      </c>
      <c r="BV136" s="38">
        <v>0</v>
      </c>
      <c r="BW136" s="38">
        <v>0</v>
      </c>
      <c r="BX136" s="38">
        <v>0</v>
      </c>
      <c r="BY136" s="38">
        <v>0</v>
      </c>
      <c r="BZ136" s="38">
        <v>0</v>
      </c>
      <c r="CA136" s="38">
        <v>0</v>
      </c>
      <c r="CB136" s="38">
        <v>0</v>
      </c>
      <c r="CC136" s="38">
        <v>0</v>
      </c>
      <c r="CD136" s="38">
        <v>0</v>
      </c>
      <c r="CE136" s="38">
        <v>0</v>
      </c>
      <c r="CF136" s="38">
        <v>1</v>
      </c>
      <c r="CG136" s="38">
        <v>0</v>
      </c>
      <c r="CH136" s="38">
        <v>0</v>
      </c>
      <c r="CI136" s="38">
        <v>0</v>
      </c>
      <c r="CJ136" s="38">
        <v>0</v>
      </c>
      <c r="CK136" s="38">
        <v>0</v>
      </c>
      <c r="CL136" s="38">
        <v>0</v>
      </c>
      <c r="CM136" s="38">
        <v>0</v>
      </c>
      <c r="CN136" s="38">
        <v>1</v>
      </c>
      <c r="CO136" s="38">
        <v>0</v>
      </c>
      <c r="CP136" s="38">
        <v>0</v>
      </c>
      <c r="CQ136" s="38">
        <v>0</v>
      </c>
      <c r="CR136" s="38">
        <v>0</v>
      </c>
      <c r="CS136" s="38">
        <v>0</v>
      </c>
    </row>
    <row r="137" spans="1:97" ht="15.6" x14ac:dyDescent="0.3">
      <c r="A137" s="1" t="s">
        <v>232</v>
      </c>
      <c r="B137" s="9">
        <v>2015</v>
      </c>
      <c r="C137" s="9">
        <v>47</v>
      </c>
      <c r="D137" s="34">
        <v>42174</v>
      </c>
      <c r="E137" s="35">
        <v>14</v>
      </c>
      <c r="F137" s="36">
        <v>19.866041666666661</v>
      </c>
      <c r="G137" s="12">
        <v>0.13616666666666077</v>
      </c>
      <c r="H137" s="12">
        <v>0.24299999999999145</v>
      </c>
      <c r="I137" s="12">
        <v>1.1350833333333306</v>
      </c>
      <c r="J137" s="36">
        <v>8.6803359244494196</v>
      </c>
      <c r="K137" s="36">
        <v>-2.1307381461248802</v>
      </c>
      <c r="L137" s="36">
        <v>-4.078353945136902</v>
      </c>
      <c r="M137" s="36">
        <v>-4.6535191260696713</v>
      </c>
      <c r="N137" s="9" t="s">
        <v>66</v>
      </c>
      <c r="O137" s="9" t="s">
        <v>67</v>
      </c>
      <c r="P137" s="9">
        <v>3</v>
      </c>
      <c r="Q137" s="11">
        <f t="shared" si="1"/>
        <v>0.64998413793103449</v>
      </c>
      <c r="R137" s="36">
        <v>10</v>
      </c>
      <c r="S137" s="12">
        <f t="shared" si="2"/>
        <v>-0.54402111088936977</v>
      </c>
      <c r="T137" s="12">
        <f t="shared" si="3"/>
        <v>-0.83907152907645244</v>
      </c>
      <c r="U137" s="6">
        <v>121</v>
      </c>
      <c r="V137" s="6">
        <f t="shared" si="4"/>
        <v>2420</v>
      </c>
      <c r="W137" s="41">
        <v>96</v>
      </c>
      <c r="X137" s="14">
        <f t="shared" si="0"/>
        <v>107</v>
      </c>
      <c r="Y137" s="14">
        <f t="shared" si="5"/>
        <v>2140</v>
      </c>
      <c r="Z137" s="39">
        <v>15</v>
      </c>
      <c r="AA137" s="1" t="s">
        <v>232</v>
      </c>
      <c r="AB137" s="38">
        <v>0</v>
      </c>
      <c r="AC137" s="38">
        <v>0</v>
      </c>
      <c r="AD137" s="38">
        <v>0</v>
      </c>
      <c r="AE137" s="38">
        <v>1</v>
      </c>
      <c r="AF137" s="38">
        <v>0</v>
      </c>
      <c r="AG137" s="38">
        <v>15</v>
      </c>
      <c r="AH137" s="38">
        <v>0</v>
      </c>
      <c r="AI137" s="38">
        <v>4</v>
      </c>
      <c r="AJ137" s="38">
        <v>0</v>
      </c>
      <c r="AK137" s="38">
        <v>0</v>
      </c>
      <c r="AL137" s="38">
        <v>8</v>
      </c>
      <c r="AM137" s="38">
        <v>0</v>
      </c>
      <c r="AN137" s="38">
        <v>0</v>
      </c>
      <c r="AO137" s="38">
        <v>0</v>
      </c>
      <c r="AP137" s="38">
        <v>0</v>
      </c>
      <c r="AQ137" s="38">
        <v>0</v>
      </c>
      <c r="AR137" s="38">
        <v>0</v>
      </c>
      <c r="AS137" s="38">
        <v>0</v>
      </c>
      <c r="AT137" s="38">
        <v>0</v>
      </c>
      <c r="AU137" s="38">
        <v>0</v>
      </c>
      <c r="AV137" s="38">
        <v>26</v>
      </c>
      <c r="AW137" s="38">
        <v>0</v>
      </c>
      <c r="AX137" s="38">
        <v>0</v>
      </c>
      <c r="AY137" s="38">
        <v>6</v>
      </c>
      <c r="AZ137" s="38">
        <v>0</v>
      </c>
      <c r="BA137" s="38">
        <v>3</v>
      </c>
      <c r="BB137" s="38">
        <v>0</v>
      </c>
      <c r="BC137" s="38">
        <v>0</v>
      </c>
      <c r="BD137" s="38">
        <v>2</v>
      </c>
      <c r="BE137" s="38">
        <v>0</v>
      </c>
      <c r="BF137" s="38">
        <v>0</v>
      </c>
      <c r="BG137" s="38">
        <v>1</v>
      </c>
      <c r="BH137" s="38">
        <v>13</v>
      </c>
      <c r="BI137" s="38">
        <v>0</v>
      </c>
      <c r="BJ137" s="38">
        <v>4</v>
      </c>
      <c r="BK137" s="38">
        <v>14</v>
      </c>
      <c r="BL137" s="38">
        <v>0</v>
      </c>
      <c r="BM137" s="38">
        <v>0</v>
      </c>
      <c r="BN137" s="38">
        <v>0</v>
      </c>
      <c r="BO137" s="38">
        <v>0</v>
      </c>
      <c r="BP137" s="38">
        <v>8</v>
      </c>
      <c r="BQ137" s="38">
        <v>0</v>
      </c>
      <c r="BR137" s="38">
        <v>0</v>
      </c>
      <c r="BS137" s="38">
        <v>0</v>
      </c>
      <c r="BT137" s="38">
        <v>0</v>
      </c>
      <c r="BU137" s="38">
        <v>0</v>
      </c>
      <c r="BV137" s="38">
        <v>0</v>
      </c>
      <c r="BW137" s="38">
        <v>0</v>
      </c>
      <c r="BX137" s="38">
        <v>0</v>
      </c>
      <c r="BY137" s="38">
        <v>0</v>
      </c>
      <c r="BZ137" s="38">
        <v>0</v>
      </c>
      <c r="CA137" s="38">
        <v>0</v>
      </c>
      <c r="CB137" s="38">
        <v>0</v>
      </c>
      <c r="CC137" s="38">
        <v>0</v>
      </c>
      <c r="CD137" s="38">
        <v>0</v>
      </c>
      <c r="CE137" s="38">
        <v>0</v>
      </c>
      <c r="CF137" s="38">
        <v>1</v>
      </c>
      <c r="CG137" s="38">
        <v>0</v>
      </c>
      <c r="CH137" s="38">
        <v>0</v>
      </c>
      <c r="CI137" s="38">
        <v>0</v>
      </c>
      <c r="CJ137" s="38">
        <v>0</v>
      </c>
      <c r="CK137" s="38">
        <v>0</v>
      </c>
      <c r="CL137" s="38">
        <v>0</v>
      </c>
      <c r="CM137" s="38">
        <v>0</v>
      </c>
      <c r="CN137" s="38">
        <v>1</v>
      </c>
      <c r="CO137" s="38">
        <v>0</v>
      </c>
      <c r="CP137" s="38">
        <v>0</v>
      </c>
      <c r="CQ137" s="38">
        <v>0</v>
      </c>
      <c r="CR137" s="38">
        <v>0</v>
      </c>
      <c r="CS137" s="38">
        <v>0</v>
      </c>
    </row>
    <row r="138" spans="1:97" ht="15.6" x14ac:dyDescent="0.3">
      <c r="A138" s="1" t="s">
        <v>233</v>
      </c>
      <c r="B138" s="9">
        <v>2015</v>
      </c>
      <c r="C138" s="9">
        <v>48</v>
      </c>
      <c r="D138" s="34">
        <v>42175</v>
      </c>
      <c r="E138" s="35">
        <v>15</v>
      </c>
      <c r="F138" s="36">
        <v>19.91716666666667</v>
      </c>
      <c r="G138" s="12">
        <v>5.1125000000009635E-2</v>
      </c>
      <c r="H138" s="12">
        <v>0.18729166666667041</v>
      </c>
      <c r="I138" s="12">
        <v>0.29412500000000108</v>
      </c>
      <c r="J138" s="36">
        <v>7.9936802860434044</v>
      </c>
      <c r="K138" s="36">
        <v>-0.68665563840601518</v>
      </c>
      <c r="L138" s="36">
        <v>-2.8173937845308954</v>
      </c>
      <c r="M138" s="36">
        <v>-4.7650095835429171</v>
      </c>
      <c r="N138" s="9" t="s">
        <v>66</v>
      </c>
      <c r="O138" s="9" t="s">
        <v>67</v>
      </c>
      <c r="P138" s="9">
        <v>4</v>
      </c>
      <c r="Q138" s="11">
        <f t="shared" si="1"/>
        <v>0.86664551724137928</v>
      </c>
      <c r="R138" s="36">
        <v>16</v>
      </c>
      <c r="S138" s="12">
        <f t="shared" si="2"/>
        <v>-0.2879033166650653</v>
      </c>
      <c r="T138" s="12">
        <f t="shared" si="3"/>
        <v>-0.95765948032338466</v>
      </c>
      <c r="U138" s="6">
        <v>19</v>
      </c>
      <c r="V138" s="6">
        <f t="shared" si="4"/>
        <v>380</v>
      </c>
      <c r="W138" s="41">
        <v>38</v>
      </c>
      <c r="X138" s="14">
        <f t="shared" si="0"/>
        <v>35</v>
      </c>
      <c r="Y138" s="14">
        <f t="shared" si="5"/>
        <v>700</v>
      </c>
      <c r="Z138" s="39">
        <v>10</v>
      </c>
      <c r="AA138" s="1" t="s">
        <v>233</v>
      </c>
      <c r="AB138" s="38">
        <v>0</v>
      </c>
      <c r="AC138" s="38">
        <v>0</v>
      </c>
      <c r="AD138" s="38">
        <v>0</v>
      </c>
      <c r="AE138" s="38">
        <v>0</v>
      </c>
      <c r="AF138" s="38">
        <v>0</v>
      </c>
      <c r="AG138" s="38">
        <v>4</v>
      </c>
      <c r="AH138" s="38">
        <v>0</v>
      </c>
      <c r="AI138" s="38">
        <v>0</v>
      </c>
      <c r="AJ138" s="38">
        <v>0</v>
      </c>
      <c r="AK138" s="38">
        <v>0</v>
      </c>
      <c r="AL138" s="38">
        <v>3</v>
      </c>
      <c r="AM138" s="38">
        <v>0</v>
      </c>
      <c r="AN138" s="38">
        <v>0</v>
      </c>
      <c r="AO138" s="38">
        <v>0</v>
      </c>
      <c r="AP138" s="38">
        <v>0</v>
      </c>
      <c r="AQ138" s="38">
        <v>0</v>
      </c>
      <c r="AR138" s="38">
        <v>0</v>
      </c>
      <c r="AS138" s="38">
        <v>0</v>
      </c>
      <c r="AT138" s="38">
        <v>0</v>
      </c>
      <c r="AU138" s="38">
        <v>0</v>
      </c>
      <c r="AV138" s="38">
        <v>7</v>
      </c>
      <c r="AW138" s="38">
        <v>0</v>
      </c>
      <c r="AX138" s="38">
        <v>0</v>
      </c>
      <c r="AY138" s="38">
        <v>0</v>
      </c>
      <c r="AZ138" s="38">
        <v>0</v>
      </c>
      <c r="BA138" s="38">
        <v>4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38">
        <v>0</v>
      </c>
      <c r="BH138" s="38">
        <v>7</v>
      </c>
      <c r="BI138" s="38">
        <v>0</v>
      </c>
      <c r="BJ138" s="38">
        <v>2</v>
      </c>
      <c r="BK138" s="38">
        <v>2</v>
      </c>
      <c r="BL138" s="38">
        <v>0</v>
      </c>
      <c r="BM138" s="38">
        <v>0</v>
      </c>
      <c r="BN138" s="38">
        <v>0</v>
      </c>
      <c r="BO138" s="38">
        <v>0</v>
      </c>
      <c r="BP138" s="38">
        <v>2</v>
      </c>
      <c r="BQ138" s="38">
        <v>0</v>
      </c>
      <c r="BR138" s="38">
        <v>0</v>
      </c>
      <c r="BS138" s="38">
        <v>0</v>
      </c>
      <c r="BT138" s="38">
        <v>0</v>
      </c>
      <c r="BU138" s="38">
        <v>0</v>
      </c>
      <c r="BV138" s="38">
        <v>0</v>
      </c>
      <c r="BW138" s="38">
        <v>0</v>
      </c>
      <c r="BX138" s="38">
        <v>0</v>
      </c>
      <c r="BY138" s="38">
        <v>0</v>
      </c>
      <c r="BZ138" s="38">
        <v>0</v>
      </c>
      <c r="CA138" s="38">
        <v>0</v>
      </c>
      <c r="CB138" s="38">
        <v>0</v>
      </c>
      <c r="CC138" s="38">
        <v>0</v>
      </c>
      <c r="CD138" s="38">
        <v>0</v>
      </c>
      <c r="CE138" s="38">
        <v>0</v>
      </c>
      <c r="CF138" s="38">
        <v>3</v>
      </c>
      <c r="CG138" s="38">
        <v>0</v>
      </c>
      <c r="CH138" s="38">
        <v>1</v>
      </c>
      <c r="CI138" s="38">
        <v>0</v>
      </c>
      <c r="CJ138" s="38">
        <v>0</v>
      </c>
      <c r="CK138" s="38">
        <v>0</v>
      </c>
      <c r="CL138" s="38">
        <v>0</v>
      </c>
      <c r="CM138" s="38">
        <v>0</v>
      </c>
      <c r="CN138" s="38">
        <v>0</v>
      </c>
      <c r="CO138" s="38">
        <v>0</v>
      </c>
      <c r="CP138" s="38">
        <v>0</v>
      </c>
      <c r="CQ138" s="38">
        <v>0</v>
      </c>
      <c r="CR138" s="38">
        <v>0</v>
      </c>
      <c r="CS138" s="38">
        <v>0</v>
      </c>
    </row>
    <row r="139" spans="1:97" ht="15.6" x14ac:dyDescent="0.3">
      <c r="A139" s="1" t="s">
        <v>234</v>
      </c>
      <c r="B139" s="9">
        <v>2015</v>
      </c>
      <c r="C139" s="9">
        <v>49</v>
      </c>
      <c r="D139" s="34">
        <v>42176</v>
      </c>
      <c r="E139" s="35">
        <v>16</v>
      </c>
      <c r="F139" s="36">
        <v>19.674541666666666</v>
      </c>
      <c r="G139" s="12">
        <v>-0.24262500000000387</v>
      </c>
      <c r="H139" s="12">
        <v>-0.19149999999999423</v>
      </c>
      <c r="I139" s="12">
        <v>-5.5333333333333456E-2</v>
      </c>
      <c r="J139" s="36">
        <v>7.4444878552925706</v>
      </c>
      <c r="K139" s="36">
        <v>-0.54919243075083379</v>
      </c>
      <c r="L139" s="36">
        <v>-1.235848069156849</v>
      </c>
      <c r="M139" s="36">
        <v>-3.3665862152817292</v>
      </c>
      <c r="N139" s="9" t="s">
        <v>66</v>
      </c>
      <c r="O139" s="9" t="s">
        <v>67</v>
      </c>
      <c r="P139" s="9">
        <v>5</v>
      </c>
      <c r="Q139" s="11">
        <f t="shared" si="1"/>
        <v>1.0833068965517241</v>
      </c>
      <c r="R139" s="36">
        <v>24</v>
      </c>
      <c r="S139" s="12">
        <f t="shared" si="2"/>
        <v>-0.90557836200662389</v>
      </c>
      <c r="T139" s="12">
        <f t="shared" si="3"/>
        <v>0.42417900733699698</v>
      </c>
      <c r="U139" s="6">
        <v>120</v>
      </c>
      <c r="V139" s="6">
        <f t="shared" si="4"/>
        <v>2400</v>
      </c>
      <c r="W139" s="41">
        <v>20</v>
      </c>
      <c r="X139" s="14">
        <f t="shared" si="0"/>
        <v>164</v>
      </c>
      <c r="Y139" s="14">
        <f t="shared" si="5"/>
        <v>3280</v>
      </c>
      <c r="Z139" s="39">
        <v>12</v>
      </c>
      <c r="AA139" s="1" t="s">
        <v>234</v>
      </c>
      <c r="AB139" s="38">
        <v>0</v>
      </c>
      <c r="AC139" s="38">
        <v>0</v>
      </c>
      <c r="AD139" s="38">
        <v>0</v>
      </c>
      <c r="AE139" s="38">
        <v>0</v>
      </c>
      <c r="AF139" s="38">
        <v>0</v>
      </c>
      <c r="AG139" s="38">
        <v>33</v>
      </c>
      <c r="AH139" s="38">
        <v>0</v>
      </c>
      <c r="AI139" s="38">
        <v>5</v>
      </c>
      <c r="AJ139" s="38">
        <v>0</v>
      </c>
      <c r="AK139" s="38">
        <v>0</v>
      </c>
      <c r="AL139" s="38">
        <v>19</v>
      </c>
      <c r="AM139" s="38">
        <v>0</v>
      </c>
      <c r="AN139" s="38">
        <v>0</v>
      </c>
      <c r="AO139" s="38">
        <v>0</v>
      </c>
      <c r="AP139" s="38">
        <v>0</v>
      </c>
      <c r="AQ139" s="38">
        <v>0</v>
      </c>
      <c r="AR139" s="38">
        <v>0</v>
      </c>
      <c r="AS139" s="38">
        <v>0</v>
      </c>
      <c r="AT139" s="38">
        <v>0</v>
      </c>
      <c r="AU139" s="38">
        <v>0</v>
      </c>
      <c r="AV139" s="38">
        <v>11</v>
      </c>
      <c r="AW139" s="38">
        <v>0</v>
      </c>
      <c r="AX139" s="38">
        <v>0</v>
      </c>
      <c r="AY139" s="38">
        <v>10</v>
      </c>
      <c r="AZ139" s="38">
        <v>0</v>
      </c>
      <c r="BA139" s="38">
        <v>10</v>
      </c>
      <c r="BB139" s="38">
        <v>0</v>
      </c>
      <c r="BC139" s="38">
        <v>0</v>
      </c>
      <c r="BD139" s="38">
        <v>2</v>
      </c>
      <c r="BE139" s="38">
        <v>0</v>
      </c>
      <c r="BF139" s="38">
        <v>0</v>
      </c>
      <c r="BG139" s="38">
        <v>0</v>
      </c>
      <c r="BH139" s="38">
        <v>23</v>
      </c>
      <c r="BI139" s="38">
        <v>0</v>
      </c>
      <c r="BJ139" s="38">
        <v>15</v>
      </c>
      <c r="BK139" s="38">
        <v>22</v>
      </c>
      <c r="BL139" s="38">
        <v>0</v>
      </c>
      <c r="BM139" s="38">
        <v>0</v>
      </c>
      <c r="BN139" s="38">
        <v>0</v>
      </c>
      <c r="BO139" s="38">
        <v>0</v>
      </c>
      <c r="BP139" s="38">
        <v>12</v>
      </c>
      <c r="BQ139" s="38">
        <v>0</v>
      </c>
      <c r="BR139" s="38">
        <v>0</v>
      </c>
      <c r="BS139" s="38">
        <v>0</v>
      </c>
      <c r="BT139" s="38">
        <v>0</v>
      </c>
      <c r="BU139" s="38">
        <v>0</v>
      </c>
      <c r="BV139" s="38">
        <v>0</v>
      </c>
      <c r="BW139" s="38">
        <v>0</v>
      </c>
      <c r="BX139" s="38">
        <v>0</v>
      </c>
      <c r="BY139" s="38">
        <v>0</v>
      </c>
      <c r="BZ139" s="38">
        <v>0</v>
      </c>
      <c r="CA139" s="38">
        <v>0</v>
      </c>
      <c r="CB139" s="38">
        <v>0</v>
      </c>
      <c r="CC139" s="38">
        <v>0</v>
      </c>
      <c r="CD139" s="38">
        <v>0</v>
      </c>
      <c r="CE139" s="38">
        <v>0</v>
      </c>
      <c r="CF139" s="38">
        <v>1</v>
      </c>
      <c r="CG139" s="38">
        <v>0</v>
      </c>
      <c r="CH139" s="38">
        <v>0</v>
      </c>
      <c r="CI139" s="38">
        <v>0</v>
      </c>
      <c r="CJ139" s="38">
        <v>1</v>
      </c>
      <c r="CK139" s="38">
        <v>0</v>
      </c>
      <c r="CL139" s="38">
        <v>0</v>
      </c>
      <c r="CM139" s="38">
        <v>0</v>
      </c>
      <c r="CN139" s="38">
        <v>0</v>
      </c>
      <c r="CO139" s="38">
        <v>0</v>
      </c>
      <c r="CP139" s="38">
        <v>0</v>
      </c>
      <c r="CQ139" s="38">
        <v>0</v>
      </c>
      <c r="CR139" s="38">
        <v>0</v>
      </c>
      <c r="CS139" s="38">
        <v>0</v>
      </c>
    </row>
    <row r="140" spans="1:97" ht="15.6" x14ac:dyDescent="0.3">
      <c r="A140" s="1" t="s">
        <v>235</v>
      </c>
      <c r="B140" s="9">
        <v>2015</v>
      </c>
      <c r="C140" s="9">
        <v>50</v>
      </c>
      <c r="D140" s="34">
        <v>42177</v>
      </c>
      <c r="E140" s="35">
        <v>17</v>
      </c>
      <c r="F140" s="36">
        <v>20.338250000000002</v>
      </c>
      <c r="G140" s="12">
        <v>0.66370833333333579</v>
      </c>
      <c r="H140" s="12">
        <v>0.42108333333333192</v>
      </c>
      <c r="I140" s="12">
        <v>0.47220833333334156</v>
      </c>
      <c r="J140" s="36">
        <v>6.5663293233030151</v>
      </c>
      <c r="K140" s="36">
        <v>-0.87815853198955551</v>
      </c>
      <c r="L140" s="36">
        <v>-1.4273509627403893</v>
      </c>
      <c r="M140" s="36">
        <v>-2.1140066011464045</v>
      </c>
      <c r="N140" s="9" t="s">
        <v>66</v>
      </c>
      <c r="O140" s="9" t="s">
        <v>67</v>
      </c>
      <c r="P140" s="9">
        <v>6</v>
      </c>
      <c r="Q140" s="11">
        <f t="shared" si="1"/>
        <v>1.299968275862069</v>
      </c>
      <c r="R140" s="36">
        <v>32</v>
      </c>
      <c r="S140" s="12">
        <f t="shared" si="2"/>
        <v>0.55142668124169059</v>
      </c>
      <c r="T140" s="12">
        <f t="shared" si="3"/>
        <v>0.83422336050651025</v>
      </c>
      <c r="U140" s="6">
        <v>19</v>
      </c>
      <c r="V140" s="6">
        <f t="shared" si="4"/>
        <v>380</v>
      </c>
      <c r="W140" s="41">
        <v>12</v>
      </c>
      <c r="X140" s="14">
        <f t="shared" si="0"/>
        <v>51</v>
      </c>
      <c r="Y140" s="14">
        <f t="shared" si="5"/>
        <v>1020</v>
      </c>
      <c r="Z140" s="39">
        <v>15</v>
      </c>
      <c r="AA140" s="1" t="s">
        <v>235</v>
      </c>
      <c r="AB140" s="38">
        <v>0</v>
      </c>
      <c r="AC140" s="38">
        <v>0</v>
      </c>
      <c r="AD140" s="38">
        <v>1</v>
      </c>
      <c r="AE140" s="38">
        <v>0</v>
      </c>
      <c r="AF140" s="38">
        <v>0</v>
      </c>
      <c r="AG140" s="38">
        <v>4</v>
      </c>
      <c r="AH140" s="38">
        <v>0</v>
      </c>
      <c r="AI140" s="38">
        <v>3</v>
      </c>
      <c r="AJ140" s="38">
        <v>1</v>
      </c>
      <c r="AK140" s="38">
        <v>0</v>
      </c>
      <c r="AL140" s="38">
        <v>4</v>
      </c>
      <c r="AM140" s="38">
        <v>0</v>
      </c>
      <c r="AN140" s="38">
        <v>0</v>
      </c>
      <c r="AO140" s="38">
        <v>0</v>
      </c>
      <c r="AP140" s="38">
        <v>0</v>
      </c>
      <c r="AQ140" s="38">
        <v>0</v>
      </c>
      <c r="AR140" s="38">
        <v>0</v>
      </c>
      <c r="AS140" s="38">
        <v>0</v>
      </c>
      <c r="AT140" s="38">
        <v>0</v>
      </c>
      <c r="AU140" s="38">
        <v>0</v>
      </c>
      <c r="AV140" s="38">
        <v>8</v>
      </c>
      <c r="AW140" s="38">
        <v>0</v>
      </c>
      <c r="AX140" s="38">
        <v>0</v>
      </c>
      <c r="AY140" s="38">
        <v>3</v>
      </c>
      <c r="AZ140" s="38">
        <v>0</v>
      </c>
      <c r="BA140" s="38">
        <v>7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38">
        <v>0</v>
      </c>
      <c r="BH140" s="38">
        <v>6</v>
      </c>
      <c r="BI140" s="38">
        <v>0</v>
      </c>
      <c r="BJ140" s="38">
        <v>4</v>
      </c>
      <c r="BK140" s="38">
        <v>1</v>
      </c>
      <c r="BL140" s="38">
        <v>0</v>
      </c>
      <c r="BM140" s="38">
        <v>0</v>
      </c>
      <c r="BN140" s="38">
        <v>0</v>
      </c>
      <c r="BO140" s="38">
        <v>1</v>
      </c>
      <c r="BP140" s="38">
        <v>5</v>
      </c>
      <c r="BQ140" s="38">
        <v>0</v>
      </c>
      <c r="BR140" s="38">
        <v>0</v>
      </c>
      <c r="BS140" s="38">
        <v>0</v>
      </c>
      <c r="BT140" s="38">
        <v>0</v>
      </c>
      <c r="BU140" s="38">
        <v>0</v>
      </c>
      <c r="BV140" s="38">
        <v>0</v>
      </c>
      <c r="BW140" s="38">
        <v>0</v>
      </c>
      <c r="BX140" s="38">
        <v>0</v>
      </c>
      <c r="BY140" s="38">
        <v>0</v>
      </c>
      <c r="BZ140" s="38">
        <v>0</v>
      </c>
      <c r="CA140" s="38">
        <v>0</v>
      </c>
      <c r="CB140" s="38">
        <v>0</v>
      </c>
      <c r="CC140" s="38">
        <v>0</v>
      </c>
      <c r="CD140" s="38">
        <v>0</v>
      </c>
      <c r="CE140" s="38">
        <v>0</v>
      </c>
      <c r="CF140" s="38">
        <v>1</v>
      </c>
      <c r="CG140" s="38">
        <v>0</v>
      </c>
      <c r="CH140" s="38">
        <v>0</v>
      </c>
      <c r="CI140" s="38">
        <v>0</v>
      </c>
      <c r="CJ140" s="38">
        <v>0</v>
      </c>
      <c r="CK140" s="38">
        <v>0</v>
      </c>
      <c r="CL140" s="38">
        <v>0</v>
      </c>
      <c r="CM140" s="38">
        <v>0</v>
      </c>
      <c r="CN140" s="38">
        <v>2</v>
      </c>
      <c r="CO140" s="38">
        <v>0</v>
      </c>
      <c r="CP140" s="38">
        <v>0</v>
      </c>
      <c r="CQ140" s="38">
        <v>0</v>
      </c>
      <c r="CR140" s="38">
        <v>0</v>
      </c>
      <c r="CS140" s="38">
        <v>0</v>
      </c>
    </row>
    <row r="141" spans="1:97" ht="15.6" x14ac:dyDescent="0.3">
      <c r="A141" s="1" t="s">
        <v>236</v>
      </c>
      <c r="B141" s="9">
        <v>2015</v>
      </c>
      <c r="C141" s="9">
        <v>51</v>
      </c>
      <c r="D141" s="34">
        <v>42178</v>
      </c>
      <c r="E141" s="35">
        <v>18</v>
      </c>
      <c r="F141" s="36">
        <v>19.722124999999998</v>
      </c>
      <c r="G141" s="12">
        <v>-0.61612500000000381</v>
      </c>
      <c r="H141" s="12">
        <v>4.7583333333331979E-2</v>
      </c>
      <c r="I141" s="12">
        <v>-0.19504166666667189</v>
      </c>
      <c r="J141" s="36">
        <v>8.1415719357137952</v>
      </c>
      <c r="K141" s="36">
        <v>1.5752426124107801</v>
      </c>
      <c r="L141" s="36">
        <v>0.69708408042122461</v>
      </c>
      <c r="M141" s="36">
        <v>0.14789164967039081</v>
      </c>
      <c r="N141" s="9" t="s">
        <v>74</v>
      </c>
      <c r="O141" s="9" t="s">
        <v>75</v>
      </c>
      <c r="P141" s="9">
        <v>7</v>
      </c>
      <c r="Q141" s="11">
        <f t="shared" si="1"/>
        <v>1.5166296551724139</v>
      </c>
      <c r="R141" s="36">
        <v>41</v>
      </c>
      <c r="S141" s="12">
        <f t="shared" si="2"/>
        <v>-0.15862266880470899</v>
      </c>
      <c r="T141" s="12">
        <f t="shared" si="3"/>
        <v>-0.98733927752382644</v>
      </c>
      <c r="U141" s="6">
        <v>25</v>
      </c>
      <c r="V141" s="6">
        <f t="shared" si="4"/>
        <v>500</v>
      </c>
      <c r="W141" s="41">
        <v>8</v>
      </c>
      <c r="X141" s="14">
        <f t="shared" si="0"/>
        <v>66</v>
      </c>
      <c r="Y141" s="14">
        <f t="shared" si="5"/>
        <v>1320</v>
      </c>
      <c r="Z141" s="39">
        <v>12</v>
      </c>
      <c r="AA141" s="1" t="s">
        <v>236</v>
      </c>
      <c r="AB141" s="38">
        <v>0</v>
      </c>
      <c r="AC141" s="38">
        <v>0</v>
      </c>
      <c r="AD141" s="38">
        <v>0</v>
      </c>
      <c r="AE141" s="38">
        <v>0</v>
      </c>
      <c r="AF141" s="38">
        <v>0</v>
      </c>
      <c r="AG141" s="38">
        <v>4</v>
      </c>
      <c r="AH141" s="38">
        <v>0</v>
      </c>
      <c r="AI141" s="38">
        <v>6</v>
      </c>
      <c r="AJ141" s="38">
        <v>0</v>
      </c>
      <c r="AK141" s="38">
        <v>0</v>
      </c>
      <c r="AL141" s="38">
        <v>14</v>
      </c>
      <c r="AM141" s="38">
        <v>0</v>
      </c>
      <c r="AN141" s="38">
        <v>0</v>
      </c>
      <c r="AO141" s="38">
        <v>0</v>
      </c>
      <c r="AP141" s="38">
        <v>0</v>
      </c>
      <c r="AQ141" s="38">
        <v>0</v>
      </c>
      <c r="AR141" s="38">
        <v>0</v>
      </c>
      <c r="AS141" s="38">
        <v>0</v>
      </c>
      <c r="AT141" s="38">
        <v>0</v>
      </c>
      <c r="AU141" s="38">
        <v>0</v>
      </c>
      <c r="AV141" s="38">
        <v>3</v>
      </c>
      <c r="AW141" s="38">
        <v>0</v>
      </c>
      <c r="AX141" s="38">
        <v>0</v>
      </c>
      <c r="AY141" s="38">
        <v>6</v>
      </c>
      <c r="AZ141" s="38">
        <v>0</v>
      </c>
      <c r="BA141" s="38">
        <v>4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38">
        <v>0</v>
      </c>
      <c r="BH141" s="38">
        <v>7</v>
      </c>
      <c r="BI141" s="38">
        <v>0</v>
      </c>
      <c r="BJ141" s="38">
        <v>3</v>
      </c>
      <c r="BK141" s="38">
        <v>7</v>
      </c>
      <c r="BL141" s="38">
        <v>0</v>
      </c>
      <c r="BM141" s="38">
        <v>0</v>
      </c>
      <c r="BN141" s="38">
        <v>0</v>
      </c>
      <c r="BO141" s="38">
        <v>0</v>
      </c>
      <c r="BP141" s="38">
        <v>9</v>
      </c>
      <c r="BQ141" s="38">
        <v>0</v>
      </c>
      <c r="BR141" s="38">
        <v>0</v>
      </c>
      <c r="BS141" s="38">
        <v>0</v>
      </c>
      <c r="BT141" s="38">
        <v>0</v>
      </c>
      <c r="BU141" s="38">
        <v>0</v>
      </c>
      <c r="BV141" s="38">
        <v>0</v>
      </c>
      <c r="BW141" s="38">
        <v>0</v>
      </c>
      <c r="BX141" s="38">
        <v>0</v>
      </c>
      <c r="BY141" s="38">
        <v>0</v>
      </c>
      <c r="BZ141" s="38">
        <v>0</v>
      </c>
      <c r="CA141" s="38">
        <v>0</v>
      </c>
      <c r="CB141" s="38">
        <v>0</v>
      </c>
      <c r="CC141" s="38">
        <v>0</v>
      </c>
      <c r="CD141" s="38">
        <v>0</v>
      </c>
      <c r="CE141" s="38">
        <v>0</v>
      </c>
      <c r="CF141" s="38">
        <v>1</v>
      </c>
      <c r="CG141" s="38">
        <v>0</v>
      </c>
      <c r="CH141" s="38">
        <v>0</v>
      </c>
      <c r="CI141" s="38">
        <v>0</v>
      </c>
      <c r="CJ141" s="38">
        <v>0</v>
      </c>
      <c r="CK141" s="38">
        <v>0</v>
      </c>
      <c r="CL141" s="38">
        <v>0</v>
      </c>
      <c r="CM141" s="38">
        <v>0</v>
      </c>
      <c r="CN141" s="38">
        <v>2</v>
      </c>
      <c r="CO141" s="38">
        <v>0</v>
      </c>
      <c r="CP141" s="38">
        <v>0</v>
      </c>
      <c r="CQ141" s="38">
        <v>0</v>
      </c>
      <c r="CR141" s="38">
        <v>0</v>
      </c>
      <c r="CS141" s="38">
        <v>0</v>
      </c>
    </row>
    <row r="142" spans="1:97" ht="15.6" x14ac:dyDescent="0.3">
      <c r="A142" s="1" t="s">
        <v>237</v>
      </c>
      <c r="B142" s="9">
        <v>2015</v>
      </c>
      <c r="C142" s="9">
        <v>52</v>
      </c>
      <c r="D142" s="34">
        <v>42179</v>
      </c>
      <c r="E142" s="35">
        <v>19</v>
      </c>
      <c r="F142" s="36">
        <v>20.080083333333334</v>
      </c>
      <c r="G142" s="12">
        <v>0.35795833333333604</v>
      </c>
      <c r="H142" s="12">
        <v>-0.25816666666666777</v>
      </c>
      <c r="I142" s="12">
        <v>0.40554166666666802</v>
      </c>
      <c r="J142" s="36">
        <v>7.4025344112352549</v>
      </c>
      <c r="K142" s="36">
        <v>-0.73903752447854032</v>
      </c>
      <c r="L142" s="36">
        <v>0.8362050879322398</v>
      </c>
      <c r="M142" s="36">
        <v>-4.1953444057315714E-2</v>
      </c>
      <c r="N142" s="9" t="s">
        <v>74</v>
      </c>
      <c r="O142" s="9" t="s">
        <v>75</v>
      </c>
      <c r="P142" s="9">
        <v>7</v>
      </c>
      <c r="Q142" s="11">
        <f t="shared" si="1"/>
        <v>1.5166296551724139</v>
      </c>
      <c r="R142" s="36">
        <v>51</v>
      </c>
      <c r="S142" s="12">
        <f t="shared" si="2"/>
        <v>0.67022917584337471</v>
      </c>
      <c r="T142" s="12">
        <f t="shared" si="3"/>
        <v>0.74215419681378259</v>
      </c>
      <c r="U142" s="6">
        <v>43</v>
      </c>
      <c r="V142" s="6">
        <f t="shared" si="4"/>
        <v>860</v>
      </c>
      <c r="W142" s="41">
        <v>42</v>
      </c>
      <c r="X142" s="14">
        <f t="shared" si="0"/>
        <v>40</v>
      </c>
      <c r="Y142" s="14">
        <f t="shared" si="5"/>
        <v>800</v>
      </c>
      <c r="Z142" s="39">
        <v>12</v>
      </c>
      <c r="AA142" s="1" t="s">
        <v>237</v>
      </c>
      <c r="AB142" s="38">
        <v>0</v>
      </c>
      <c r="AC142" s="38">
        <v>0</v>
      </c>
      <c r="AD142" s="38">
        <v>2</v>
      </c>
      <c r="AE142" s="38">
        <v>0</v>
      </c>
      <c r="AF142" s="38">
        <v>0</v>
      </c>
      <c r="AG142" s="38">
        <v>0</v>
      </c>
      <c r="AH142" s="38">
        <v>0</v>
      </c>
      <c r="AI142" s="38">
        <v>0</v>
      </c>
      <c r="AJ142" s="38">
        <v>0</v>
      </c>
      <c r="AK142" s="38">
        <v>0</v>
      </c>
      <c r="AL142" s="38">
        <v>12</v>
      </c>
      <c r="AM142" s="38">
        <v>0</v>
      </c>
      <c r="AN142" s="38">
        <v>0</v>
      </c>
      <c r="AO142" s="38">
        <v>0</v>
      </c>
      <c r="AP142" s="38">
        <v>0</v>
      </c>
      <c r="AQ142" s="38">
        <v>0</v>
      </c>
      <c r="AR142" s="38">
        <v>1</v>
      </c>
      <c r="AS142" s="38">
        <v>0</v>
      </c>
      <c r="AT142" s="38">
        <v>0</v>
      </c>
      <c r="AU142" s="38">
        <v>0</v>
      </c>
      <c r="AV142" s="38">
        <v>2</v>
      </c>
      <c r="AW142" s="38">
        <v>0</v>
      </c>
      <c r="AX142" s="38">
        <v>0</v>
      </c>
      <c r="AY142" s="38">
        <v>1</v>
      </c>
      <c r="AZ142" s="38">
        <v>0</v>
      </c>
      <c r="BA142" s="38">
        <v>4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38">
        <v>8</v>
      </c>
      <c r="BI142" s="38">
        <v>0</v>
      </c>
      <c r="BJ142" s="38">
        <v>2</v>
      </c>
      <c r="BK142" s="38">
        <v>4</v>
      </c>
      <c r="BL142" s="38">
        <v>0</v>
      </c>
      <c r="BM142" s="38">
        <v>0</v>
      </c>
      <c r="BN142" s="38">
        <v>0</v>
      </c>
      <c r="BO142" s="38">
        <v>1</v>
      </c>
      <c r="BP142" s="38">
        <v>2</v>
      </c>
      <c r="BQ142" s="38">
        <v>0</v>
      </c>
      <c r="BR142" s="38">
        <v>0</v>
      </c>
      <c r="BS142" s="38">
        <v>0</v>
      </c>
      <c r="BT142" s="38">
        <v>0</v>
      </c>
      <c r="BU142" s="38">
        <v>0</v>
      </c>
      <c r="BV142" s="38">
        <v>0</v>
      </c>
      <c r="BW142" s="38">
        <v>0</v>
      </c>
      <c r="BX142" s="38">
        <v>0</v>
      </c>
      <c r="BY142" s="38">
        <v>0</v>
      </c>
      <c r="BZ142" s="38">
        <v>0</v>
      </c>
      <c r="CA142" s="38">
        <v>0</v>
      </c>
      <c r="CB142" s="38">
        <v>0</v>
      </c>
      <c r="CC142" s="38">
        <v>0</v>
      </c>
      <c r="CD142" s="38">
        <v>0</v>
      </c>
      <c r="CE142" s="38">
        <v>0</v>
      </c>
      <c r="CF142" s="38">
        <v>0</v>
      </c>
      <c r="CG142" s="38">
        <v>0</v>
      </c>
      <c r="CH142" s="38">
        <v>0</v>
      </c>
      <c r="CI142" s="38">
        <v>0</v>
      </c>
      <c r="CJ142" s="38">
        <v>0</v>
      </c>
      <c r="CK142" s="38">
        <v>0</v>
      </c>
      <c r="CL142" s="38">
        <v>0</v>
      </c>
      <c r="CM142" s="38">
        <v>0</v>
      </c>
      <c r="CN142" s="38">
        <v>1</v>
      </c>
      <c r="CO142" s="38">
        <v>0</v>
      </c>
      <c r="CP142" s="38">
        <v>0</v>
      </c>
      <c r="CQ142" s="38">
        <v>0</v>
      </c>
      <c r="CR142" s="38">
        <v>0</v>
      </c>
      <c r="CS142" s="38">
        <v>0</v>
      </c>
    </row>
    <row r="143" spans="1:97" ht="15.6" x14ac:dyDescent="0.3">
      <c r="A143" s="1" t="s">
        <v>238</v>
      </c>
      <c r="B143" s="9">
        <v>2015</v>
      </c>
      <c r="C143" s="9">
        <v>53</v>
      </c>
      <c r="D143" s="34">
        <v>42180</v>
      </c>
      <c r="E143" s="35">
        <v>20</v>
      </c>
      <c r="F143" s="36">
        <v>20.26979166666667</v>
      </c>
      <c r="G143" s="12">
        <v>0.18970833333333559</v>
      </c>
      <c r="H143" s="12">
        <v>0.54766666666667163</v>
      </c>
      <c r="I143" s="12">
        <v>-6.8458333333332178E-2</v>
      </c>
      <c r="J143" s="36">
        <v>6.376682204377544</v>
      </c>
      <c r="K143" s="36">
        <v>-1.0258522068577109</v>
      </c>
      <c r="L143" s="36">
        <v>-1.7648897313362513</v>
      </c>
      <c r="M143" s="36">
        <v>-0.18964711892547115</v>
      </c>
      <c r="N143" s="9" t="s">
        <v>74</v>
      </c>
      <c r="O143" s="9" t="s">
        <v>75</v>
      </c>
      <c r="P143" s="9">
        <v>8</v>
      </c>
      <c r="Q143" s="11">
        <f t="shared" si="1"/>
        <v>1.7332910344827586</v>
      </c>
      <c r="R143" s="36">
        <v>60</v>
      </c>
      <c r="S143" s="12">
        <f t="shared" si="2"/>
        <v>-0.30481062110221668</v>
      </c>
      <c r="T143" s="12">
        <f t="shared" si="3"/>
        <v>-0.95241298041515632</v>
      </c>
      <c r="U143" s="6">
        <v>36</v>
      </c>
      <c r="V143" s="6">
        <f t="shared" si="4"/>
        <v>720</v>
      </c>
      <c r="W143" s="41">
        <v>44</v>
      </c>
      <c r="X143" s="14">
        <f t="shared" si="0"/>
        <v>67</v>
      </c>
      <c r="Y143" s="14">
        <f t="shared" si="5"/>
        <v>1340</v>
      </c>
      <c r="Z143" s="39">
        <v>13</v>
      </c>
      <c r="AA143" s="1" t="s">
        <v>238</v>
      </c>
      <c r="AB143" s="38">
        <v>0</v>
      </c>
      <c r="AC143" s="38">
        <v>0</v>
      </c>
      <c r="AD143" s="38">
        <v>0</v>
      </c>
      <c r="AE143" s="38">
        <v>0</v>
      </c>
      <c r="AF143" s="38">
        <v>0</v>
      </c>
      <c r="AG143" s="38">
        <v>7</v>
      </c>
      <c r="AH143" s="38">
        <v>0</v>
      </c>
      <c r="AI143" s="38">
        <v>7</v>
      </c>
      <c r="AJ143" s="38">
        <v>1</v>
      </c>
      <c r="AK143" s="38">
        <v>1</v>
      </c>
      <c r="AL143" s="38">
        <v>21</v>
      </c>
      <c r="AM143" s="38">
        <v>0</v>
      </c>
      <c r="AN143" s="38">
        <v>0</v>
      </c>
      <c r="AO143" s="38">
        <v>0</v>
      </c>
      <c r="AP143" s="38">
        <v>0</v>
      </c>
      <c r="AQ143" s="38">
        <v>0</v>
      </c>
      <c r="AR143" s="38">
        <v>0</v>
      </c>
      <c r="AS143" s="38">
        <v>0</v>
      </c>
      <c r="AT143" s="38">
        <v>0</v>
      </c>
      <c r="AU143" s="38">
        <v>0</v>
      </c>
      <c r="AV143" s="38">
        <v>3</v>
      </c>
      <c r="AW143" s="38">
        <v>0</v>
      </c>
      <c r="AX143" s="38">
        <v>0</v>
      </c>
      <c r="AY143" s="38">
        <v>4</v>
      </c>
      <c r="AZ143" s="38">
        <v>0</v>
      </c>
      <c r="BA143" s="38">
        <v>2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38">
        <v>0</v>
      </c>
      <c r="BH143" s="38">
        <v>3</v>
      </c>
      <c r="BI143" s="38">
        <v>0</v>
      </c>
      <c r="BJ143" s="38">
        <v>7</v>
      </c>
      <c r="BK143" s="38">
        <v>1</v>
      </c>
      <c r="BL143" s="38">
        <v>0</v>
      </c>
      <c r="BM143" s="38">
        <v>0</v>
      </c>
      <c r="BN143" s="38">
        <v>0</v>
      </c>
      <c r="BO143" s="38">
        <v>0</v>
      </c>
      <c r="BP143" s="38">
        <v>6</v>
      </c>
      <c r="BQ143" s="38">
        <v>0</v>
      </c>
      <c r="BR143" s="38">
        <v>0</v>
      </c>
      <c r="BS143" s="38">
        <v>0</v>
      </c>
      <c r="BT143" s="38">
        <v>0</v>
      </c>
      <c r="BU143" s="38">
        <v>0</v>
      </c>
      <c r="BV143" s="38">
        <v>0</v>
      </c>
      <c r="BW143" s="38">
        <v>0</v>
      </c>
      <c r="BX143" s="38">
        <v>0</v>
      </c>
      <c r="BY143" s="38">
        <v>0</v>
      </c>
      <c r="BZ143" s="38">
        <v>0</v>
      </c>
      <c r="CA143" s="38">
        <v>0</v>
      </c>
      <c r="CB143" s="38">
        <v>0</v>
      </c>
      <c r="CC143" s="38">
        <v>0</v>
      </c>
      <c r="CD143" s="38">
        <v>0</v>
      </c>
      <c r="CE143" s="38">
        <v>0</v>
      </c>
      <c r="CF143" s="38">
        <v>0</v>
      </c>
      <c r="CG143" s="38">
        <v>0</v>
      </c>
      <c r="CH143" s="38">
        <v>0</v>
      </c>
      <c r="CI143" s="38">
        <v>0</v>
      </c>
      <c r="CJ143" s="38">
        <v>0</v>
      </c>
      <c r="CK143" s="38">
        <v>0</v>
      </c>
      <c r="CL143" s="38">
        <v>0</v>
      </c>
      <c r="CM143" s="38">
        <v>0</v>
      </c>
      <c r="CN143" s="38">
        <v>4</v>
      </c>
      <c r="CO143" s="38">
        <v>0</v>
      </c>
      <c r="CP143" s="38">
        <v>0</v>
      </c>
      <c r="CQ143" s="38">
        <v>0</v>
      </c>
      <c r="CR143" s="38">
        <v>0</v>
      </c>
      <c r="CS143" s="38">
        <v>0</v>
      </c>
    </row>
    <row r="144" spans="1:97" ht="15.6" x14ac:dyDescent="0.3">
      <c r="A144" s="1" t="s">
        <v>239</v>
      </c>
      <c r="B144" s="9">
        <v>2015</v>
      </c>
      <c r="C144" s="9">
        <v>54</v>
      </c>
      <c r="D144" s="34">
        <v>42181</v>
      </c>
      <c r="E144" s="35">
        <v>21</v>
      </c>
      <c r="F144" s="36">
        <v>20.62841666666667</v>
      </c>
      <c r="G144" s="12">
        <v>0.35862499999999997</v>
      </c>
      <c r="H144" s="12">
        <v>0.54833333333333556</v>
      </c>
      <c r="I144" s="12">
        <v>0.9062916666666716</v>
      </c>
      <c r="J144" s="36">
        <v>7.1203968220754064</v>
      </c>
      <c r="K144" s="36">
        <v>0.7437146176978624</v>
      </c>
      <c r="L144" s="36">
        <v>-0.28213758915984855</v>
      </c>
      <c r="M144" s="36">
        <v>-1.0211751136383889</v>
      </c>
      <c r="N144" s="9" t="s">
        <v>77</v>
      </c>
      <c r="O144" s="9" t="s">
        <v>78</v>
      </c>
      <c r="P144" s="9">
        <v>9</v>
      </c>
      <c r="Q144" s="11">
        <f t="shared" si="1"/>
        <v>1.9499524137931035</v>
      </c>
      <c r="R144" s="36">
        <v>70</v>
      </c>
      <c r="S144" s="12">
        <f t="shared" si="2"/>
        <v>0.77389068155788909</v>
      </c>
      <c r="T144" s="12">
        <f t="shared" si="3"/>
        <v>0.63331920308629985</v>
      </c>
      <c r="U144" s="6">
        <v>13</v>
      </c>
      <c r="V144" s="6">
        <f t="shared" si="4"/>
        <v>260</v>
      </c>
      <c r="W144" s="41">
        <v>34</v>
      </c>
      <c r="X144" s="14">
        <f t="shared" si="0"/>
        <v>11</v>
      </c>
      <c r="Y144" s="14">
        <f t="shared" si="5"/>
        <v>220</v>
      </c>
      <c r="Z144" s="39">
        <v>7</v>
      </c>
      <c r="AA144" s="1" t="s">
        <v>239</v>
      </c>
      <c r="AB144" s="38">
        <v>0</v>
      </c>
      <c r="AC144" s="38">
        <v>0</v>
      </c>
      <c r="AD144" s="38">
        <v>0</v>
      </c>
      <c r="AE144" s="38">
        <v>1</v>
      </c>
      <c r="AF144" s="38">
        <v>0</v>
      </c>
      <c r="AG144" s="38">
        <v>2</v>
      </c>
      <c r="AH144" s="38">
        <v>0</v>
      </c>
      <c r="AI144" s="38">
        <v>0</v>
      </c>
      <c r="AJ144" s="38">
        <v>0</v>
      </c>
      <c r="AK144" s="38">
        <v>0</v>
      </c>
      <c r="AL144" s="38">
        <v>0</v>
      </c>
      <c r="AM144" s="38">
        <v>0</v>
      </c>
      <c r="AN144" s="38">
        <v>0</v>
      </c>
      <c r="AO144" s="38">
        <v>0</v>
      </c>
      <c r="AP144" s="38">
        <v>0</v>
      </c>
      <c r="AQ144" s="38">
        <v>0</v>
      </c>
      <c r="AR144" s="38">
        <v>0</v>
      </c>
      <c r="AS144" s="38">
        <v>0</v>
      </c>
      <c r="AT144" s="38">
        <v>0</v>
      </c>
      <c r="AU144" s="38">
        <v>0</v>
      </c>
      <c r="AV144" s="38">
        <v>2</v>
      </c>
      <c r="AW144" s="38">
        <v>0</v>
      </c>
      <c r="AX144" s="38">
        <v>0</v>
      </c>
      <c r="AY144" s="38">
        <v>0</v>
      </c>
      <c r="AZ144" s="38">
        <v>0</v>
      </c>
      <c r="BA144" s="38">
        <v>2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38">
        <v>0</v>
      </c>
      <c r="BH144" s="38">
        <v>1</v>
      </c>
      <c r="BI144" s="38">
        <v>0</v>
      </c>
      <c r="BJ144" s="38">
        <v>0</v>
      </c>
      <c r="BK144" s="38">
        <v>1</v>
      </c>
      <c r="BL144" s="38">
        <v>0</v>
      </c>
      <c r="BM144" s="38">
        <v>0</v>
      </c>
      <c r="BN144" s="38">
        <v>0</v>
      </c>
      <c r="BO144" s="38">
        <v>0</v>
      </c>
      <c r="BP144" s="38">
        <v>0</v>
      </c>
      <c r="BQ144" s="38">
        <v>0</v>
      </c>
      <c r="BR144" s="38">
        <v>0</v>
      </c>
      <c r="BS144" s="38">
        <v>0</v>
      </c>
      <c r="BT144" s="38">
        <v>0</v>
      </c>
      <c r="BU144" s="38">
        <v>0</v>
      </c>
      <c r="BV144" s="38">
        <v>0</v>
      </c>
      <c r="BW144" s="38">
        <v>0</v>
      </c>
      <c r="BX144" s="38">
        <v>0</v>
      </c>
      <c r="BY144" s="38">
        <v>0</v>
      </c>
      <c r="BZ144" s="38">
        <v>0</v>
      </c>
      <c r="CA144" s="38">
        <v>0</v>
      </c>
      <c r="CB144" s="38">
        <v>0</v>
      </c>
      <c r="CC144" s="38">
        <v>0</v>
      </c>
      <c r="CD144" s="38">
        <v>0</v>
      </c>
      <c r="CE144" s="38">
        <v>0</v>
      </c>
      <c r="CF144" s="38">
        <v>2</v>
      </c>
      <c r="CG144" s="38">
        <v>0</v>
      </c>
      <c r="CH144" s="38">
        <v>0</v>
      </c>
      <c r="CI144" s="38">
        <v>0</v>
      </c>
      <c r="CJ144" s="38">
        <v>0</v>
      </c>
      <c r="CK144" s="38">
        <v>0</v>
      </c>
      <c r="CL144" s="38">
        <v>0</v>
      </c>
      <c r="CM144" s="38">
        <v>0</v>
      </c>
      <c r="CN144" s="38">
        <v>0</v>
      </c>
      <c r="CO144" s="38">
        <v>0</v>
      </c>
      <c r="CP144" s="38">
        <v>0</v>
      </c>
      <c r="CQ144" s="38">
        <v>0</v>
      </c>
      <c r="CR144" s="38">
        <v>0</v>
      </c>
      <c r="CS144" s="38">
        <v>0</v>
      </c>
    </row>
    <row r="145" spans="1:97" ht="15.6" x14ac:dyDescent="0.3">
      <c r="A145" s="1" t="s">
        <v>240</v>
      </c>
      <c r="B145" s="9">
        <v>2015</v>
      </c>
      <c r="C145" s="9">
        <v>55</v>
      </c>
      <c r="D145" s="34">
        <v>42182</v>
      </c>
      <c r="E145" s="35">
        <v>22</v>
      </c>
      <c r="F145" s="36">
        <v>21.209291666666669</v>
      </c>
      <c r="G145" s="12">
        <v>0.58087499999999892</v>
      </c>
      <c r="H145" s="12">
        <v>0.93949999999999889</v>
      </c>
      <c r="I145" s="12">
        <v>1.1292083333333345</v>
      </c>
      <c r="J145" s="36">
        <v>6.4679842946690087</v>
      </c>
      <c r="K145" s="36">
        <v>-0.65241252740639766</v>
      </c>
      <c r="L145" s="36">
        <v>9.1302090291464744E-2</v>
      </c>
      <c r="M145" s="36">
        <v>-0.9345501165662462</v>
      </c>
      <c r="N145" s="9" t="s">
        <v>77</v>
      </c>
      <c r="O145" s="9" t="s">
        <v>78</v>
      </c>
      <c r="P145" s="9">
        <v>10</v>
      </c>
      <c r="Q145" s="11">
        <f t="shared" si="1"/>
        <v>2.1666137931034481</v>
      </c>
      <c r="R145" s="36">
        <v>78</v>
      </c>
      <c r="S145" s="12">
        <f t="shared" si="2"/>
        <v>0.51397845598753522</v>
      </c>
      <c r="T145" s="12">
        <f t="shared" si="3"/>
        <v>-0.85780309324498782</v>
      </c>
      <c r="U145" s="6">
        <v>15</v>
      </c>
      <c r="V145" s="6">
        <f t="shared" si="4"/>
        <v>300</v>
      </c>
      <c r="W145" s="41">
        <v>21</v>
      </c>
      <c r="X145" s="14">
        <f t="shared" si="0"/>
        <v>22</v>
      </c>
      <c r="Y145" s="14">
        <f t="shared" si="5"/>
        <v>440</v>
      </c>
      <c r="Z145" s="39">
        <v>9</v>
      </c>
      <c r="AA145" s="1" t="s">
        <v>240</v>
      </c>
      <c r="AB145" s="38">
        <v>0</v>
      </c>
      <c r="AC145" s="38">
        <v>0</v>
      </c>
      <c r="AD145" s="38">
        <v>0</v>
      </c>
      <c r="AE145" s="38">
        <v>0</v>
      </c>
      <c r="AF145" s="38">
        <v>0</v>
      </c>
      <c r="AG145" s="38">
        <v>4</v>
      </c>
      <c r="AH145" s="38">
        <v>0</v>
      </c>
      <c r="AI145" s="38">
        <v>1</v>
      </c>
      <c r="AJ145" s="38">
        <v>0</v>
      </c>
      <c r="AK145" s="38">
        <v>0</v>
      </c>
      <c r="AL145" s="38">
        <v>0</v>
      </c>
      <c r="AM145" s="38">
        <v>0</v>
      </c>
      <c r="AN145" s="38">
        <v>0</v>
      </c>
      <c r="AO145" s="38">
        <v>0</v>
      </c>
      <c r="AP145" s="38">
        <v>0</v>
      </c>
      <c r="AQ145" s="38">
        <v>0</v>
      </c>
      <c r="AR145" s="38">
        <v>0</v>
      </c>
      <c r="AS145" s="38">
        <v>0</v>
      </c>
      <c r="AT145" s="38">
        <v>0</v>
      </c>
      <c r="AU145" s="38">
        <v>0</v>
      </c>
      <c r="AV145" s="38">
        <v>3</v>
      </c>
      <c r="AW145" s="38">
        <v>1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38">
        <v>0</v>
      </c>
      <c r="BI145" s="38">
        <v>0</v>
      </c>
      <c r="BJ145" s="38">
        <v>1</v>
      </c>
      <c r="BK145" s="38">
        <v>7</v>
      </c>
      <c r="BL145" s="38">
        <v>0</v>
      </c>
      <c r="BM145" s="38">
        <v>0</v>
      </c>
      <c r="BN145" s="38">
        <v>0</v>
      </c>
      <c r="BO145" s="38">
        <v>0</v>
      </c>
      <c r="BP145" s="38">
        <v>3</v>
      </c>
      <c r="BQ145" s="38">
        <v>0</v>
      </c>
      <c r="BR145" s="38">
        <v>0</v>
      </c>
      <c r="BS145" s="38">
        <v>0</v>
      </c>
      <c r="BT145" s="38">
        <v>0</v>
      </c>
      <c r="BU145" s="38">
        <v>0</v>
      </c>
      <c r="BV145" s="38">
        <v>0</v>
      </c>
      <c r="BW145" s="38">
        <v>0</v>
      </c>
      <c r="BX145" s="38">
        <v>0</v>
      </c>
      <c r="BY145" s="38">
        <v>0</v>
      </c>
      <c r="BZ145" s="38">
        <v>0</v>
      </c>
      <c r="CA145" s="38">
        <v>0</v>
      </c>
      <c r="CB145" s="38">
        <v>0</v>
      </c>
      <c r="CC145" s="38">
        <v>0</v>
      </c>
      <c r="CD145" s="38">
        <v>0</v>
      </c>
      <c r="CE145" s="38">
        <v>0</v>
      </c>
      <c r="CF145" s="38">
        <v>1</v>
      </c>
      <c r="CG145" s="38">
        <v>0</v>
      </c>
      <c r="CH145" s="38">
        <v>0</v>
      </c>
      <c r="CI145" s="38">
        <v>0</v>
      </c>
      <c r="CJ145" s="38">
        <v>0</v>
      </c>
      <c r="CK145" s="38">
        <v>0</v>
      </c>
      <c r="CL145" s="38">
        <v>0</v>
      </c>
      <c r="CM145" s="38">
        <v>0</v>
      </c>
      <c r="CN145" s="38">
        <v>1</v>
      </c>
      <c r="CO145" s="38">
        <v>0</v>
      </c>
      <c r="CP145" s="38">
        <v>0</v>
      </c>
      <c r="CQ145" s="38">
        <v>0</v>
      </c>
      <c r="CR145" s="38">
        <v>0</v>
      </c>
      <c r="CS145" s="38">
        <v>0</v>
      </c>
    </row>
    <row r="146" spans="1:97" ht="15.6" x14ac:dyDescent="0.3">
      <c r="A146" s="1" t="s">
        <v>241</v>
      </c>
      <c r="B146" s="9">
        <v>2015</v>
      </c>
      <c r="C146" s="9">
        <v>56</v>
      </c>
      <c r="D146" s="34">
        <v>42183</v>
      </c>
      <c r="E146" s="35">
        <v>23</v>
      </c>
      <c r="F146" s="36">
        <v>21.053625</v>
      </c>
      <c r="G146" s="12">
        <v>-0.15566666666666862</v>
      </c>
      <c r="H146" s="12">
        <v>0.4252083333333303</v>
      </c>
      <c r="I146" s="12">
        <v>0.78383333333333027</v>
      </c>
      <c r="J146" s="36">
        <v>5.7936159711992445</v>
      </c>
      <c r="K146" s="36">
        <v>-0.67436832346976416</v>
      </c>
      <c r="L146" s="36">
        <v>-1.3267808508761618</v>
      </c>
      <c r="M146" s="36">
        <v>-0.58306623317829942</v>
      </c>
      <c r="N146" s="9" t="s">
        <v>77</v>
      </c>
      <c r="O146" s="9" t="s">
        <v>78</v>
      </c>
      <c r="P146" s="9">
        <v>11</v>
      </c>
      <c r="Q146" s="11">
        <f t="shared" si="1"/>
        <v>2.3832751724137928</v>
      </c>
      <c r="R146" s="36">
        <v>86</v>
      </c>
      <c r="S146" s="12">
        <f t="shared" si="2"/>
        <v>-0.92345844700405977</v>
      </c>
      <c r="T146" s="12">
        <f t="shared" si="3"/>
        <v>-0.38369844494974187</v>
      </c>
      <c r="U146" s="6">
        <v>21</v>
      </c>
      <c r="V146" s="6">
        <f t="shared" si="4"/>
        <v>420</v>
      </c>
      <c r="W146" s="41">
        <v>17</v>
      </c>
      <c r="X146" s="14">
        <f t="shared" si="0"/>
        <v>14</v>
      </c>
      <c r="Y146" s="14">
        <f t="shared" si="5"/>
        <v>280</v>
      </c>
      <c r="Z146" s="39">
        <v>9</v>
      </c>
      <c r="AA146" s="1" t="s">
        <v>241</v>
      </c>
      <c r="AB146" s="38">
        <v>0</v>
      </c>
      <c r="AC146" s="38">
        <v>0</v>
      </c>
      <c r="AD146" s="38">
        <v>0</v>
      </c>
      <c r="AE146" s="38">
        <v>0</v>
      </c>
      <c r="AF146" s="38">
        <v>0</v>
      </c>
      <c r="AG146" s="38">
        <v>1</v>
      </c>
      <c r="AH146" s="38">
        <v>0</v>
      </c>
      <c r="AI146" s="38">
        <v>1</v>
      </c>
      <c r="AJ146" s="38">
        <v>0</v>
      </c>
      <c r="AK146" s="38">
        <v>0</v>
      </c>
      <c r="AL146" s="38">
        <v>0</v>
      </c>
      <c r="AM146" s="38">
        <v>0</v>
      </c>
      <c r="AN146" s="38">
        <v>0</v>
      </c>
      <c r="AO146" s="38">
        <v>0</v>
      </c>
      <c r="AP146" s="38">
        <v>0</v>
      </c>
      <c r="AQ146" s="38">
        <v>0</v>
      </c>
      <c r="AR146" s="38">
        <v>0</v>
      </c>
      <c r="AS146" s="38">
        <v>0</v>
      </c>
      <c r="AT146" s="38">
        <v>0</v>
      </c>
      <c r="AU146" s="38">
        <v>0</v>
      </c>
      <c r="AV146" s="38">
        <v>0</v>
      </c>
      <c r="AW146" s="38">
        <v>1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3</v>
      </c>
      <c r="BE146" s="38">
        <v>0</v>
      </c>
      <c r="BF146" s="38">
        <v>0</v>
      </c>
      <c r="BG146" s="38">
        <v>0</v>
      </c>
      <c r="BH146" s="38">
        <v>1</v>
      </c>
      <c r="BI146" s="38">
        <v>0</v>
      </c>
      <c r="BJ146" s="38">
        <v>0</v>
      </c>
      <c r="BK146" s="38">
        <v>3</v>
      </c>
      <c r="BL146" s="38">
        <v>0</v>
      </c>
      <c r="BM146" s="38">
        <v>0</v>
      </c>
      <c r="BN146" s="38">
        <v>0</v>
      </c>
      <c r="BO146" s="38">
        <v>0</v>
      </c>
      <c r="BP146" s="38">
        <v>1</v>
      </c>
      <c r="BQ146" s="38">
        <v>0</v>
      </c>
      <c r="BR146" s="38">
        <v>0</v>
      </c>
      <c r="BS146" s="38">
        <v>0</v>
      </c>
      <c r="BT146" s="38">
        <v>0</v>
      </c>
      <c r="BU146" s="38">
        <v>0</v>
      </c>
      <c r="BV146" s="38">
        <v>0</v>
      </c>
      <c r="BW146" s="38">
        <v>0</v>
      </c>
      <c r="BX146" s="38">
        <v>0</v>
      </c>
      <c r="BY146" s="38">
        <v>0</v>
      </c>
      <c r="BZ146" s="38">
        <v>0</v>
      </c>
      <c r="CA146" s="38">
        <v>0</v>
      </c>
      <c r="CB146" s="38">
        <v>0</v>
      </c>
      <c r="CC146" s="38">
        <v>0</v>
      </c>
      <c r="CD146" s="38">
        <v>0</v>
      </c>
      <c r="CE146" s="38">
        <v>0</v>
      </c>
      <c r="CF146" s="38">
        <v>2</v>
      </c>
      <c r="CG146" s="38">
        <v>0</v>
      </c>
      <c r="CH146" s="38">
        <v>0</v>
      </c>
      <c r="CI146" s="38">
        <v>0</v>
      </c>
      <c r="CJ146" s="38">
        <v>0</v>
      </c>
      <c r="CK146" s="38">
        <v>0</v>
      </c>
      <c r="CL146" s="38">
        <v>0</v>
      </c>
      <c r="CM146" s="38">
        <v>0</v>
      </c>
      <c r="CN146" s="38">
        <v>1</v>
      </c>
      <c r="CO146" s="38">
        <v>0</v>
      </c>
      <c r="CP146" s="38">
        <v>0</v>
      </c>
      <c r="CQ146" s="38">
        <v>0</v>
      </c>
      <c r="CR146" s="38">
        <v>0</v>
      </c>
      <c r="CS146" s="38">
        <v>0</v>
      </c>
    </row>
    <row r="147" spans="1:97" ht="15.6" x14ac:dyDescent="0.3">
      <c r="A147" s="1" t="s">
        <v>242</v>
      </c>
      <c r="B147" s="9">
        <v>2015</v>
      </c>
      <c r="C147" s="9">
        <v>57</v>
      </c>
      <c r="D147" s="34">
        <v>42184</v>
      </c>
      <c r="E147" s="35">
        <v>24</v>
      </c>
      <c r="F147" s="36">
        <v>21.38175</v>
      </c>
      <c r="G147" s="12">
        <v>0.328125</v>
      </c>
      <c r="H147" s="12">
        <v>0.17245833333333138</v>
      </c>
      <c r="I147" s="12">
        <v>0.7533333333333303</v>
      </c>
      <c r="J147" s="36">
        <v>6.114004699787583</v>
      </c>
      <c r="K147" s="36">
        <v>0.32038872858833845</v>
      </c>
      <c r="L147" s="36">
        <v>-0.35397959488142572</v>
      </c>
      <c r="M147" s="36">
        <v>-1.0063921222878234</v>
      </c>
      <c r="N147" s="9" t="s">
        <v>77</v>
      </c>
      <c r="O147" s="9" t="s">
        <v>78</v>
      </c>
      <c r="P147" s="9">
        <v>12</v>
      </c>
      <c r="Q147" s="11">
        <f t="shared" si="1"/>
        <v>2.599936551724138</v>
      </c>
      <c r="R147" s="36">
        <v>93</v>
      </c>
      <c r="S147" s="12">
        <f t="shared" si="2"/>
        <v>-0.94828214126994725</v>
      </c>
      <c r="T147" s="12">
        <f t="shared" si="3"/>
        <v>0.31742870151970165</v>
      </c>
      <c r="U147" s="6">
        <v>3</v>
      </c>
      <c r="V147" s="6">
        <f t="shared" si="4"/>
        <v>60</v>
      </c>
      <c r="W147" s="41">
        <v>5</v>
      </c>
      <c r="X147" s="14">
        <f t="shared" si="0"/>
        <v>15</v>
      </c>
      <c r="Y147" s="14">
        <f t="shared" si="5"/>
        <v>300</v>
      </c>
      <c r="Z147" s="39">
        <v>10</v>
      </c>
      <c r="AA147" s="1" t="s">
        <v>242</v>
      </c>
      <c r="AB147" s="38">
        <v>0</v>
      </c>
      <c r="AC147" s="38">
        <v>0</v>
      </c>
      <c r="AD147" s="38">
        <v>0</v>
      </c>
      <c r="AE147" s="38">
        <v>0</v>
      </c>
      <c r="AF147" s="38">
        <v>0</v>
      </c>
      <c r="AG147" s="38">
        <v>1</v>
      </c>
      <c r="AH147" s="38">
        <v>0</v>
      </c>
      <c r="AI147" s="38">
        <v>0</v>
      </c>
      <c r="AJ147" s="38">
        <v>0</v>
      </c>
      <c r="AK147" s="38">
        <v>0</v>
      </c>
      <c r="AL147" s="38">
        <v>2</v>
      </c>
      <c r="AM147" s="38">
        <v>0</v>
      </c>
      <c r="AN147" s="38">
        <v>0</v>
      </c>
      <c r="AO147" s="38">
        <v>0</v>
      </c>
      <c r="AP147" s="38">
        <v>0</v>
      </c>
      <c r="AQ147" s="38">
        <v>0</v>
      </c>
      <c r="AR147" s="38">
        <v>0</v>
      </c>
      <c r="AS147" s="38">
        <v>0</v>
      </c>
      <c r="AT147" s="38">
        <v>0</v>
      </c>
      <c r="AU147" s="38">
        <v>0</v>
      </c>
      <c r="AV147" s="38">
        <v>1</v>
      </c>
      <c r="AW147" s="38">
        <v>0</v>
      </c>
      <c r="AX147" s="38">
        <v>0</v>
      </c>
      <c r="AY147" s="38">
        <v>1</v>
      </c>
      <c r="AZ147" s="38">
        <v>0</v>
      </c>
      <c r="BA147" s="38">
        <v>2</v>
      </c>
      <c r="BB147" s="38">
        <v>0</v>
      </c>
      <c r="BC147" s="38">
        <v>0</v>
      </c>
      <c r="BD147" s="38">
        <v>1</v>
      </c>
      <c r="BE147" s="38">
        <v>0</v>
      </c>
      <c r="BF147" s="38">
        <v>0</v>
      </c>
      <c r="BG147" s="38">
        <v>0</v>
      </c>
      <c r="BH147" s="38">
        <v>2</v>
      </c>
      <c r="BI147" s="38">
        <v>0</v>
      </c>
      <c r="BJ147" s="38">
        <v>0</v>
      </c>
      <c r="BK147" s="38">
        <v>1</v>
      </c>
      <c r="BL147" s="38">
        <v>0</v>
      </c>
      <c r="BM147" s="38">
        <v>0</v>
      </c>
      <c r="BN147" s="38">
        <v>0</v>
      </c>
      <c r="BO147" s="38">
        <v>0</v>
      </c>
      <c r="BP147" s="38">
        <v>2</v>
      </c>
      <c r="BQ147" s="38">
        <v>0</v>
      </c>
      <c r="BR147" s="38">
        <v>0</v>
      </c>
      <c r="BS147" s="38">
        <v>0</v>
      </c>
      <c r="BT147" s="38">
        <v>0</v>
      </c>
      <c r="BU147" s="38">
        <v>0</v>
      </c>
      <c r="BV147" s="38">
        <v>0</v>
      </c>
      <c r="BW147" s="38">
        <v>0</v>
      </c>
      <c r="BX147" s="38">
        <v>0</v>
      </c>
      <c r="BY147" s="38">
        <v>0</v>
      </c>
      <c r="BZ147" s="38">
        <v>0</v>
      </c>
      <c r="CA147" s="38">
        <v>0</v>
      </c>
      <c r="CB147" s="38">
        <v>0</v>
      </c>
      <c r="CC147" s="38">
        <v>0</v>
      </c>
      <c r="CD147" s="38">
        <v>0</v>
      </c>
      <c r="CE147" s="38">
        <v>0</v>
      </c>
      <c r="CF147" s="38">
        <v>2</v>
      </c>
      <c r="CG147" s="38">
        <v>0</v>
      </c>
      <c r="CH147" s="38">
        <v>0</v>
      </c>
      <c r="CI147" s="38">
        <v>0</v>
      </c>
      <c r="CJ147" s="38">
        <v>0</v>
      </c>
      <c r="CK147" s="38">
        <v>0</v>
      </c>
      <c r="CL147" s="38">
        <v>0</v>
      </c>
      <c r="CM147" s="38">
        <v>0</v>
      </c>
      <c r="CN147" s="38">
        <v>0</v>
      </c>
      <c r="CO147" s="38">
        <v>0</v>
      </c>
      <c r="CP147" s="38">
        <v>0</v>
      </c>
      <c r="CQ147" s="38">
        <v>0</v>
      </c>
      <c r="CR147" s="38">
        <v>0</v>
      </c>
      <c r="CS147" s="38">
        <v>0</v>
      </c>
    </row>
    <row r="148" spans="1:97" ht="15.6" x14ac:dyDescent="0.3">
      <c r="A148" s="1" t="s">
        <v>243</v>
      </c>
      <c r="B148" s="9">
        <v>2015</v>
      </c>
      <c r="C148" s="9">
        <v>58</v>
      </c>
      <c r="D148" s="40">
        <v>42185</v>
      </c>
      <c r="E148" s="35">
        <v>25</v>
      </c>
      <c r="F148" s="36">
        <v>20.909208333333332</v>
      </c>
      <c r="G148" s="12">
        <v>-0.47254166666666819</v>
      </c>
      <c r="H148" s="12">
        <v>-0.14441666666666819</v>
      </c>
      <c r="I148" s="12">
        <v>-0.30008333333333681</v>
      </c>
      <c r="J148" s="36">
        <v>7.3848416291279504</v>
      </c>
      <c r="K148" s="36">
        <v>1.2708369293403674</v>
      </c>
      <c r="L148" s="36">
        <v>1.5912256579287058</v>
      </c>
      <c r="M148" s="36">
        <v>0.91685733445894169</v>
      </c>
      <c r="N148" s="9" t="s">
        <v>77</v>
      </c>
      <c r="O148" s="9" t="s">
        <v>78</v>
      </c>
      <c r="P148" s="9">
        <v>13</v>
      </c>
      <c r="Q148" s="11">
        <f t="shared" si="1"/>
        <v>2.8165979310344826</v>
      </c>
      <c r="R148" s="36">
        <v>97</v>
      </c>
      <c r="S148" s="12">
        <f t="shared" si="2"/>
        <v>0.37960773902752171</v>
      </c>
      <c r="T148" s="12">
        <f t="shared" si="3"/>
        <v>-0.92514753659641391</v>
      </c>
      <c r="U148" s="6">
        <v>16</v>
      </c>
      <c r="V148" s="6">
        <f t="shared" si="4"/>
        <v>320</v>
      </c>
      <c r="W148" s="41">
        <v>4</v>
      </c>
      <c r="X148" s="14">
        <f t="shared" si="0"/>
        <v>28</v>
      </c>
      <c r="Y148" s="14">
        <f t="shared" si="5"/>
        <v>560</v>
      </c>
      <c r="Z148" s="39">
        <v>12</v>
      </c>
      <c r="AA148" s="1" t="s">
        <v>243</v>
      </c>
      <c r="AB148" s="38">
        <v>0</v>
      </c>
      <c r="AC148" s="38">
        <v>0</v>
      </c>
      <c r="AD148" s="38">
        <v>0</v>
      </c>
      <c r="AE148" s="38">
        <v>0</v>
      </c>
      <c r="AF148" s="38">
        <v>0</v>
      </c>
      <c r="AG148" s="38">
        <v>3</v>
      </c>
      <c r="AH148" s="38">
        <v>0</v>
      </c>
      <c r="AI148" s="38">
        <v>1</v>
      </c>
      <c r="AJ148" s="38">
        <v>0</v>
      </c>
      <c r="AK148" s="38">
        <v>0</v>
      </c>
      <c r="AL148" s="38">
        <v>6</v>
      </c>
      <c r="AM148" s="38">
        <v>0</v>
      </c>
      <c r="AN148" s="38">
        <v>0</v>
      </c>
      <c r="AO148" s="38">
        <v>0</v>
      </c>
      <c r="AP148" s="38">
        <v>0</v>
      </c>
      <c r="AQ148" s="38">
        <v>0</v>
      </c>
      <c r="AR148" s="38">
        <v>0</v>
      </c>
      <c r="AS148" s="38">
        <v>0</v>
      </c>
      <c r="AT148" s="38">
        <v>0</v>
      </c>
      <c r="AU148" s="38">
        <v>0</v>
      </c>
      <c r="AV148" s="38">
        <v>5</v>
      </c>
      <c r="AW148" s="38">
        <v>0</v>
      </c>
      <c r="AX148" s="38">
        <v>0</v>
      </c>
      <c r="AY148" s="38">
        <v>5</v>
      </c>
      <c r="AZ148" s="38">
        <v>0</v>
      </c>
      <c r="BA148" s="38">
        <v>1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38">
        <v>0</v>
      </c>
      <c r="BH148" s="38">
        <v>2</v>
      </c>
      <c r="BI148" s="38">
        <v>1</v>
      </c>
      <c r="BJ148" s="38">
        <v>0</v>
      </c>
      <c r="BK148" s="38">
        <v>1</v>
      </c>
      <c r="BL148" s="38">
        <v>0</v>
      </c>
      <c r="BM148" s="38">
        <v>0</v>
      </c>
      <c r="BN148" s="38">
        <v>0</v>
      </c>
      <c r="BO148" s="38">
        <v>0</v>
      </c>
      <c r="BP148" s="38">
        <v>0</v>
      </c>
      <c r="BQ148" s="38">
        <v>0</v>
      </c>
      <c r="BR148" s="38">
        <v>0</v>
      </c>
      <c r="BS148" s="38">
        <v>0</v>
      </c>
      <c r="BT148" s="38">
        <v>0</v>
      </c>
      <c r="BU148" s="38">
        <v>0</v>
      </c>
      <c r="BV148" s="38">
        <v>1</v>
      </c>
      <c r="BW148" s="38">
        <v>0</v>
      </c>
      <c r="BX148" s="38">
        <v>0</v>
      </c>
      <c r="BY148" s="38">
        <v>0</v>
      </c>
      <c r="BZ148" s="38">
        <v>0</v>
      </c>
      <c r="CA148" s="38">
        <v>0</v>
      </c>
      <c r="CB148" s="38">
        <v>0</v>
      </c>
      <c r="CC148" s="38">
        <v>0</v>
      </c>
      <c r="CD148" s="38">
        <v>0</v>
      </c>
      <c r="CE148" s="38">
        <v>0</v>
      </c>
      <c r="CF148" s="38">
        <v>1</v>
      </c>
      <c r="CG148" s="38">
        <v>0</v>
      </c>
      <c r="CH148" s="38">
        <v>0</v>
      </c>
      <c r="CI148" s="38">
        <v>0</v>
      </c>
      <c r="CJ148" s="38">
        <v>0</v>
      </c>
      <c r="CK148" s="38">
        <v>0</v>
      </c>
      <c r="CL148" s="38">
        <v>0</v>
      </c>
      <c r="CM148" s="38">
        <v>0</v>
      </c>
      <c r="CN148" s="38">
        <v>0</v>
      </c>
      <c r="CO148" s="38">
        <v>0</v>
      </c>
      <c r="CP148" s="38">
        <v>0</v>
      </c>
      <c r="CQ148" s="38">
        <v>0</v>
      </c>
      <c r="CR148" s="38">
        <v>0</v>
      </c>
      <c r="CS148" s="38">
        <v>1</v>
      </c>
    </row>
    <row r="149" spans="1:97" ht="15.6" x14ac:dyDescent="0.3">
      <c r="A149" s="1" t="s">
        <v>244</v>
      </c>
      <c r="B149" s="9">
        <v>2015</v>
      </c>
      <c r="C149" s="9">
        <v>62</v>
      </c>
      <c r="D149" s="34">
        <v>42188</v>
      </c>
      <c r="E149" s="35">
        <v>26</v>
      </c>
      <c r="F149" s="42">
        <v>19.805666666666664</v>
      </c>
      <c r="G149" s="12">
        <v>0.60233333333333405</v>
      </c>
      <c r="H149" s="12">
        <v>0.78958333333332575</v>
      </c>
      <c r="I149" s="12">
        <v>-1.1035416666666684</v>
      </c>
      <c r="J149" s="36">
        <v>8.0711213974636866</v>
      </c>
      <c r="K149" s="36">
        <v>-1.1253522567314427</v>
      </c>
      <c r="L149" s="36">
        <v>-2.3632644196941115</v>
      </c>
      <c r="M149" s="36">
        <v>0.68627976833573623</v>
      </c>
      <c r="N149" s="9" t="s">
        <v>226</v>
      </c>
      <c r="O149" s="9" t="s">
        <v>45</v>
      </c>
      <c r="P149" s="9">
        <v>16</v>
      </c>
      <c r="Q149" s="11">
        <f t="shared" si="1"/>
        <v>3.4665820689655171</v>
      </c>
      <c r="R149" s="36">
        <v>98</v>
      </c>
      <c r="S149" s="12">
        <f t="shared" si="2"/>
        <v>-0.5733818719904229</v>
      </c>
      <c r="T149" s="12">
        <f t="shared" si="3"/>
        <v>-0.81928824529145927</v>
      </c>
      <c r="U149" s="6">
        <v>41</v>
      </c>
      <c r="V149" s="6">
        <f t="shared" si="4"/>
        <v>820</v>
      </c>
      <c r="W149" s="41">
        <v>0</v>
      </c>
      <c r="X149" s="14">
        <f t="shared" si="0"/>
        <v>60</v>
      </c>
      <c r="Y149" s="14">
        <f t="shared" si="5"/>
        <v>1200</v>
      </c>
      <c r="Z149" s="39">
        <v>12</v>
      </c>
      <c r="AA149" s="1" t="s">
        <v>244</v>
      </c>
      <c r="AB149" s="38">
        <v>0</v>
      </c>
      <c r="AC149" s="38">
        <v>0</v>
      </c>
      <c r="AD149" s="38">
        <v>0</v>
      </c>
      <c r="AE149" s="38">
        <v>0</v>
      </c>
      <c r="AF149" s="38">
        <v>0</v>
      </c>
      <c r="AG149" s="38">
        <v>19</v>
      </c>
      <c r="AH149" s="38">
        <v>0</v>
      </c>
      <c r="AI149" s="38">
        <v>9</v>
      </c>
      <c r="AJ149" s="38">
        <v>1</v>
      </c>
      <c r="AK149" s="38">
        <v>0</v>
      </c>
      <c r="AL149" s="38">
        <v>8</v>
      </c>
      <c r="AM149" s="38">
        <v>0</v>
      </c>
      <c r="AN149" s="38">
        <v>0</v>
      </c>
      <c r="AO149" s="38">
        <v>0</v>
      </c>
      <c r="AP149" s="38">
        <v>0</v>
      </c>
      <c r="AQ149" s="38">
        <v>0</v>
      </c>
      <c r="AR149" s="38">
        <v>0</v>
      </c>
      <c r="AS149" s="38">
        <v>0</v>
      </c>
      <c r="AT149" s="38">
        <v>0</v>
      </c>
      <c r="AU149" s="38">
        <v>0</v>
      </c>
      <c r="AV149" s="38">
        <v>0</v>
      </c>
      <c r="AW149" s="38">
        <v>0</v>
      </c>
      <c r="AX149" s="38">
        <v>0</v>
      </c>
      <c r="AY149" s="38">
        <v>3</v>
      </c>
      <c r="AZ149" s="38">
        <v>0</v>
      </c>
      <c r="BA149" s="38">
        <v>0</v>
      </c>
      <c r="BB149" s="38">
        <v>0</v>
      </c>
      <c r="BC149" s="38">
        <v>0</v>
      </c>
      <c r="BD149" s="38">
        <v>1</v>
      </c>
      <c r="BE149" s="38">
        <v>0</v>
      </c>
      <c r="BF149" s="38">
        <v>0</v>
      </c>
      <c r="BG149" s="38">
        <v>0</v>
      </c>
      <c r="BH149" s="38">
        <v>5</v>
      </c>
      <c r="BI149" s="38">
        <v>0</v>
      </c>
      <c r="BJ149" s="38">
        <v>5</v>
      </c>
      <c r="BK149" s="38">
        <v>4</v>
      </c>
      <c r="BL149" s="38">
        <v>0</v>
      </c>
      <c r="BM149" s="38">
        <v>0</v>
      </c>
      <c r="BN149" s="38">
        <v>0</v>
      </c>
      <c r="BO149" s="38">
        <v>0</v>
      </c>
      <c r="BP149" s="38">
        <v>2</v>
      </c>
      <c r="BQ149" s="38">
        <v>0</v>
      </c>
      <c r="BR149" s="38">
        <v>0</v>
      </c>
      <c r="BS149" s="38">
        <v>0</v>
      </c>
      <c r="BT149" s="38">
        <v>0</v>
      </c>
      <c r="BU149" s="38">
        <v>0</v>
      </c>
      <c r="BV149" s="38">
        <v>0</v>
      </c>
      <c r="BW149" s="38">
        <v>0</v>
      </c>
      <c r="BX149" s="38">
        <v>0</v>
      </c>
      <c r="BY149" s="38">
        <v>0</v>
      </c>
      <c r="BZ149" s="38">
        <v>0</v>
      </c>
      <c r="CA149" s="38">
        <v>0</v>
      </c>
      <c r="CB149" s="38">
        <v>0</v>
      </c>
      <c r="CC149" s="38">
        <v>0</v>
      </c>
      <c r="CD149" s="38">
        <v>0</v>
      </c>
      <c r="CE149" s="38">
        <v>0</v>
      </c>
      <c r="CF149" s="38">
        <v>2</v>
      </c>
      <c r="CG149" s="38">
        <v>0</v>
      </c>
      <c r="CH149" s="38">
        <v>0</v>
      </c>
      <c r="CI149" s="38">
        <v>0</v>
      </c>
      <c r="CJ149" s="38">
        <v>0</v>
      </c>
      <c r="CK149" s="38">
        <v>0</v>
      </c>
      <c r="CL149" s="38">
        <v>0</v>
      </c>
      <c r="CM149" s="38">
        <v>0</v>
      </c>
      <c r="CN149" s="38">
        <v>1</v>
      </c>
      <c r="CO149" s="38">
        <v>0</v>
      </c>
      <c r="CP149" s="38">
        <v>0</v>
      </c>
      <c r="CQ149" s="38">
        <v>0</v>
      </c>
      <c r="CR149" s="38">
        <v>0</v>
      </c>
      <c r="CS149" s="38">
        <v>0</v>
      </c>
    </row>
    <row r="150" spans="1:97" ht="15.6" x14ac:dyDescent="0.3">
      <c r="A150" s="1" t="s">
        <v>245</v>
      </c>
      <c r="B150" s="9">
        <v>2015</v>
      </c>
      <c r="C150" s="9">
        <v>63</v>
      </c>
      <c r="D150" s="34">
        <v>42190</v>
      </c>
      <c r="E150" s="35">
        <v>27</v>
      </c>
      <c r="F150" s="42">
        <v>20.847125000000002</v>
      </c>
      <c r="G150" s="12">
        <v>0.54079166666666723</v>
      </c>
      <c r="H150" s="12">
        <v>1.0414583333333383</v>
      </c>
      <c r="I150" s="12">
        <v>1.6437916666666723</v>
      </c>
      <c r="J150" s="36">
        <v>6.7768267194708747</v>
      </c>
      <c r="K150" s="36">
        <v>-0.18910857576261453</v>
      </c>
      <c r="L150" s="36">
        <v>-1.2942946779928119</v>
      </c>
      <c r="M150" s="36">
        <v>-2.4196469347242546</v>
      </c>
      <c r="N150" s="9" t="s">
        <v>226</v>
      </c>
      <c r="O150" s="9" t="s">
        <v>45</v>
      </c>
      <c r="P150" s="9">
        <v>18</v>
      </c>
      <c r="Q150" s="11">
        <f t="shared" si="1"/>
        <v>3.8999048275862069</v>
      </c>
      <c r="R150" s="36">
        <v>86</v>
      </c>
      <c r="S150" s="12">
        <f t="shared" si="2"/>
        <v>-0.92345844700405977</v>
      </c>
      <c r="T150" s="12">
        <f t="shared" si="3"/>
        <v>-0.38369844494974187</v>
      </c>
      <c r="U150" s="6">
        <v>35</v>
      </c>
      <c r="V150" s="6">
        <f t="shared" si="4"/>
        <v>700</v>
      </c>
      <c r="W150" s="41">
        <v>0</v>
      </c>
      <c r="X150" s="14">
        <f t="shared" si="0"/>
        <v>78</v>
      </c>
      <c r="Y150" s="14">
        <f t="shared" si="5"/>
        <v>1560</v>
      </c>
      <c r="Z150" s="39">
        <v>13</v>
      </c>
      <c r="AA150" s="1" t="s">
        <v>245</v>
      </c>
      <c r="AB150" s="38">
        <v>0</v>
      </c>
      <c r="AC150" s="38">
        <v>0</v>
      </c>
      <c r="AD150" s="38">
        <v>1</v>
      </c>
      <c r="AE150" s="38">
        <v>0</v>
      </c>
      <c r="AF150" s="38">
        <v>0</v>
      </c>
      <c r="AG150" s="38">
        <v>9</v>
      </c>
      <c r="AH150" s="38">
        <v>0</v>
      </c>
      <c r="AI150" s="38">
        <v>4</v>
      </c>
      <c r="AJ150" s="38">
        <v>0</v>
      </c>
      <c r="AK150" s="38">
        <v>0</v>
      </c>
      <c r="AL150" s="38">
        <v>7</v>
      </c>
      <c r="AM150" s="38">
        <v>0</v>
      </c>
      <c r="AN150" s="38">
        <v>0</v>
      </c>
      <c r="AO150" s="38">
        <v>0</v>
      </c>
      <c r="AP150" s="38">
        <v>0</v>
      </c>
      <c r="AQ150" s="38">
        <v>0</v>
      </c>
      <c r="AR150" s="38">
        <v>0</v>
      </c>
      <c r="AS150" s="38">
        <v>0</v>
      </c>
      <c r="AT150" s="38">
        <v>0</v>
      </c>
      <c r="AU150" s="38">
        <v>0</v>
      </c>
      <c r="AV150" s="38">
        <v>0</v>
      </c>
      <c r="AW150" s="38">
        <v>0</v>
      </c>
      <c r="AX150" s="38">
        <v>0</v>
      </c>
      <c r="AY150" s="38">
        <v>10</v>
      </c>
      <c r="AZ150" s="38">
        <v>0</v>
      </c>
      <c r="BA150" s="38">
        <v>1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38">
        <v>15</v>
      </c>
      <c r="BI150" s="38">
        <v>0</v>
      </c>
      <c r="BJ150" s="38">
        <v>9</v>
      </c>
      <c r="BK150" s="38">
        <v>7</v>
      </c>
      <c r="BL150" s="38">
        <v>0</v>
      </c>
      <c r="BM150" s="38">
        <v>0</v>
      </c>
      <c r="BN150" s="38">
        <v>0</v>
      </c>
      <c r="BO150" s="38">
        <v>0</v>
      </c>
      <c r="BP150" s="38">
        <v>7</v>
      </c>
      <c r="BQ150" s="38">
        <v>1</v>
      </c>
      <c r="BR150" s="38">
        <v>0</v>
      </c>
      <c r="BS150" s="38">
        <v>0</v>
      </c>
      <c r="BT150" s="38">
        <v>0</v>
      </c>
      <c r="BU150" s="38">
        <v>0</v>
      </c>
      <c r="BV150" s="38">
        <v>0</v>
      </c>
      <c r="BW150" s="38">
        <v>0</v>
      </c>
      <c r="BX150" s="38">
        <v>0</v>
      </c>
      <c r="BY150" s="38">
        <v>0</v>
      </c>
      <c r="BZ150" s="38">
        <v>0</v>
      </c>
      <c r="CA150" s="38">
        <v>0</v>
      </c>
      <c r="CB150" s="38">
        <v>0</v>
      </c>
      <c r="CC150" s="38">
        <v>0</v>
      </c>
      <c r="CD150" s="38">
        <v>0</v>
      </c>
      <c r="CE150" s="38">
        <v>0</v>
      </c>
      <c r="CF150" s="38">
        <v>4</v>
      </c>
      <c r="CG150" s="38">
        <v>0</v>
      </c>
      <c r="CH150" s="38">
        <v>0</v>
      </c>
      <c r="CI150" s="38">
        <v>0</v>
      </c>
      <c r="CJ150" s="38">
        <v>0</v>
      </c>
      <c r="CK150" s="38">
        <v>0</v>
      </c>
      <c r="CL150" s="38">
        <v>0</v>
      </c>
      <c r="CM150" s="38">
        <v>0</v>
      </c>
      <c r="CN150" s="38">
        <v>3</v>
      </c>
      <c r="CO150" s="38">
        <v>0</v>
      </c>
      <c r="CP150" s="38">
        <v>0</v>
      </c>
      <c r="CQ150" s="38">
        <v>0</v>
      </c>
      <c r="CR150" s="38">
        <v>0</v>
      </c>
      <c r="CS150" s="38">
        <v>0</v>
      </c>
    </row>
    <row r="151" spans="1:97" ht="15.6" x14ac:dyDescent="0.3">
      <c r="A151" s="44" t="s">
        <v>247</v>
      </c>
      <c r="B151" s="45">
        <v>2016</v>
      </c>
      <c r="C151" s="45">
        <v>15</v>
      </c>
      <c r="D151" s="46">
        <v>42508</v>
      </c>
      <c r="E151" s="8">
        <v>1</v>
      </c>
      <c r="F151" s="47">
        <v>12.224125000000006</v>
      </c>
      <c r="G151" s="47">
        <v>0.86104166666667226</v>
      </c>
      <c r="H151" s="47">
        <v>1.3214583333333429</v>
      </c>
      <c r="I151" s="47">
        <v>0.68041666666667666</v>
      </c>
      <c r="J151" s="47">
        <v>12.191622074418737</v>
      </c>
      <c r="K151" s="47">
        <v>-0.3881248466770586</v>
      </c>
      <c r="L151" s="47">
        <v>-3.0705930742439378</v>
      </c>
      <c r="M151" s="47">
        <v>-4.3543282818982174</v>
      </c>
      <c r="N151" s="9" t="s">
        <v>77</v>
      </c>
      <c r="O151" s="9" t="s">
        <v>78</v>
      </c>
      <c r="P151" s="45">
        <v>12</v>
      </c>
      <c r="Q151" s="11">
        <f t="shared" ref="Q151:Q190" si="6">(P151/29)*2*3.14159</f>
        <v>2.599936551724138</v>
      </c>
      <c r="R151" s="45" t="s">
        <v>114</v>
      </c>
      <c r="S151" s="45" t="s">
        <v>114</v>
      </c>
      <c r="T151" s="45" t="s">
        <v>114</v>
      </c>
      <c r="U151" s="45">
        <v>40</v>
      </c>
      <c r="V151" s="6">
        <f t="shared" ref="V151:V190" si="7">U151/0.05</f>
        <v>800</v>
      </c>
      <c r="W151" s="9">
        <v>0</v>
      </c>
      <c r="X151" s="45">
        <f t="shared" si="0"/>
        <v>28</v>
      </c>
      <c r="Y151" s="14">
        <f t="shared" ref="Y151:Y190" si="8">X151/0.05</f>
        <v>560</v>
      </c>
      <c r="Z151" s="6">
        <f t="shared" ref="Z151:Z190" si="9">COUNTIF(AB151:CS151,"&gt;0")</f>
        <v>12</v>
      </c>
      <c r="AA151" s="44" t="s">
        <v>247</v>
      </c>
      <c r="AB151" s="22">
        <v>0</v>
      </c>
      <c r="AC151" s="22">
        <v>0</v>
      </c>
      <c r="AD151" s="22">
        <v>0</v>
      </c>
      <c r="AE151" s="22">
        <v>0</v>
      </c>
      <c r="AF151" s="48">
        <v>0</v>
      </c>
      <c r="AG151" s="48">
        <v>0</v>
      </c>
      <c r="AH151" s="48">
        <v>1</v>
      </c>
      <c r="AI151" s="48">
        <v>0</v>
      </c>
      <c r="AJ151" s="48">
        <v>0</v>
      </c>
      <c r="AK151" s="22">
        <v>0</v>
      </c>
      <c r="AL151" s="48">
        <v>1</v>
      </c>
      <c r="AM151" s="48">
        <v>0</v>
      </c>
      <c r="AN151" s="22">
        <v>0</v>
      </c>
      <c r="AO151" s="48">
        <v>0</v>
      </c>
      <c r="AP151" s="22">
        <v>0</v>
      </c>
      <c r="AQ151" s="22">
        <v>0</v>
      </c>
      <c r="AR151" s="48">
        <v>0</v>
      </c>
      <c r="AS151" s="48">
        <v>0</v>
      </c>
      <c r="AT151" s="48">
        <v>0</v>
      </c>
      <c r="AU151" s="48">
        <v>0</v>
      </c>
      <c r="AV151" s="48">
        <v>0</v>
      </c>
      <c r="AW151" s="48">
        <v>0</v>
      </c>
      <c r="AX151" s="48">
        <v>0</v>
      </c>
      <c r="AY151" s="48">
        <v>4</v>
      </c>
      <c r="AZ151" s="22">
        <v>0</v>
      </c>
      <c r="BA151" s="48">
        <v>0</v>
      </c>
      <c r="BB151" s="48">
        <v>4</v>
      </c>
      <c r="BC151" s="22">
        <v>0</v>
      </c>
      <c r="BD151" s="48">
        <v>4</v>
      </c>
      <c r="BE151" s="48">
        <v>0</v>
      </c>
      <c r="BF151" s="48">
        <v>0</v>
      </c>
      <c r="BG151" s="48">
        <v>1</v>
      </c>
      <c r="BH151" s="48">
        <v>4</v>
      </c>
      <c r="BI151" s="22">
        <v>0</v>
      </c>
      <c r="BJ151" s="48">
        <v>0</v>
      </c>
      <c r="BK151" s="48">
        <v>2</v>
      </c>
      <c r="BL151" s="48">
        <v>0</v>
      </c>
      <c r="BM151" s="48">
        <v>0</v>
      </c>
      <c r="BN151" s="22">
        <v>0</v>
      </c>
      <c r="BO151" s="48">
        <v>2</v>
      </c>
      <c r="BP151" s="48">
        <v>3</v>
      </c>
      <c r="BQ151" s="48">
        <v>0</v>
      </c>
      <c r="BR151" s="48">
        <v>0</v>
      </c>
      <c r="BS151" s="22">
        <v>0</v>
      </c>
      <c r="BT151" s="48">
        <v>0</v>
      </c>
      <c r="BU151" s="48">
        <v>0</v>
      </c>
      <c r="BV151" s="22">
        <v>0</v>
      </c>
      <c r="BW151" s="22">
        <v>0</v>
      </c>
      <c r="BX151" s="22">
        <v>0</v>
      </c>
      <c r="BY151" s="22">
        <v>0</v>
      </c>
      <c r="BZ151" s="22">
        <v>0</v>
      </c>
      <c r="CA151" s="22">
        <v>0</v>
      </c>
      <c r="CB151" s="22">
        <v>0</v>
      </c>
      <c r="CC151" s="22">
        <v>0</v>
      </c>
      <c r="CD151" s="22">
        <v>0</v>
      </c>
      <c r="CE151" s="22">
        <v>0</v>
      </c>
      <c r="CF151" s="48">
        <v>0</v>
      </c>
      <c r="CG151" s="48">
        <v>1</v>
      </c>
      <c r="CH151" s="48">
        <v>0</v>
      </c>
      <c r="CI151" s="22">
        <v>0</v>
      </c>
      <c r="CJ151" s="48">
        <v>0</v>
      </c>
      <c r="CK151" s="48">
        <v>0</v>
      </c>
      <c r="CL151" s="48">
        <v>0</v>
      </c>
      <c r="CM151" s="48">
        <v>0</v>
      </c>
      <c r="CN151" s="48">
        <v>1</v>
      </c>
      <c r="CO151" s="48">
        <v>0</v>
      </c>
      <c r="CP151" s="48">
        <v>0</v>
      </c>
      <c r="CQ151" s="48">
        <v>0</v>
      </c>
      <c r="CR151" s="48">
        <v>0</v>
      </c>
      <c r="CS151" s="22">
        <v>0</v>
      </c>
    </row>
    <row r="152" spans="1:97" ht="15.6" x14ac:dyDescent="0.3">
      <c r="A152" s="1" t="s">
        <v>248</v>
      </c>
      <c r="B152" s="9">
        <v>2016</v>
      </c>
      <c r="C152" s="9">
        <v>16</v>
      </c>
      <c r="D152" s="49">
        <v>42510</v>
      </c>
      <c r="E152" s="8">
        <v>2</v>
      </c>
      <c r="F152" s="36">
        <v>14.99366666666667</v>
      </c>
      <c r="G152" s="36">
        <v>1.5112500000000022</v>
      </c>
      <c r="H152" s="36">
        <v>2.7695416666666635</v>
      </c>
      <c r="I152" s="36">
        <v>3.6305833333333357</v>
      </c>
      <c r="J152" s="36">
        <v>11.54867123582396</v>
      </c>
      <c r="K152" s="36">
        <v>0.95262662688259248</v>
      </c>
      <c r="L152" s="36">
        <v>-0.64295083859477664</v>
      </c>
      <c r="M152" s="36">
        <v>-1.0310756852718352</v>
      </c>
      <c r="N152" s="9" t="s">
        <v>77</v>
      </c>
      <c r="O152" s="9" t="s">
        <v>78</v>
      </c>
      <c r="P152" s="9">
        <v>14</v>
      </c>
      <c r="Q152" s="11">
        <f t="shared" si="6"/>
        <v>3.0332593103448278</v>
      </c>
      <c r="R152" s="45" t="s">
        <v>114</v>
      </c>
      <c r="S152" s="45" t="s">
        <v>114</v>
      </c>
      <c r="T152" s="45" t="s">
        <v>114</v>
      </c>
      <c r="U152" s="6">
        <v>92</v>
      </c>
      <c r="V152" s="6">
        <f t="shared" si="7"/>
        <v>1840</v>
      </c>
      <c r="W152" s="9">
        <v>0</v>
      </c>
      <c r="X152" s="45">
        <f t="shared" si="0"/>
        <v>42</v>
      </c>
      <c r="Y152" s="14">
        <f t="shared" si="8"/>
        <v>840</v>
      </c>
      <c r="Z152" s="6">
        <f t="shared" si="9"/>
        <v>12</v>
      </c>
      <c r="AA152" s="1" t="s">
        <v>248</v>
      </c>
      <c r="AB152" s="22">
        <v>0</v>
      </c>
      <c r="AC152" s="22">
        <v>0</v>
      </c>
      <c r="AD152" s="48">
        <v>0</v>
      </c>
      <c r="AE152" s="22">
        <v>0</v>
      </c>
      <c r="AF152" s="48">
        <v>0</v>
      </c>
      <c r="AG152" s="48">
        <v>0</v>
      </c>
      <c r="AH152" s="48">
        <v>0</v>
      </c>
      <c r="AI152" s="48">
        <v>0</v>
      </c>
      <c r="AJ152" s="48">
        <v>0</v>
      </c>
      <c r="AK152" s="22">
        <v>0</v>
      </c>
      <c r="AL152" s="48">
        <v>0</v>
      </c>
      <c r="AM152" s="48">
        <v>0</v>
      </c>
      <c r="AN152" s="22">
        <v>0</v>
      </c>
      <c r="AO152" s="48">
        <v>0</v>
      </c>
      <c r="AP152" s="22">
        <v>0</v>
      </c>
      <c r="AQ152" s="22">
        <v>0</v>
      </c>
      <c r="AR152" s="48">
        <v>0</v>
      </c>
      <c r="AS152" s="48">
        <v>0</v>
      </c>
      <c r="AT152" s="48">
        <v>0</v>
      </c>
      <c r="AU152" s="48">
        <v>0</v>
      </c>
      <c r="AV152" s="48">
        <v>0</v>
      </c>
      <c r="AW152" s="48">
        <v>0</v>
      </c>
      <c r="AX152" s="48">
        <v>0</v>
      </c>
      <c r="AY152" s="48">
        <v>1</v>
      </c>
      <c r="AZ152" s="22">
        <v>0</v>
      </c>
      <c r="BA152" s="48">
        <v>0</v>
      </c>
      <c r="BB152" s="48">
        <v>1</v>
      </c>
      <c r="BC152" s="22">
        <v>0</v>
      </c>
      <c r="BD152" s="48">
        <v>0</v>
      </c>
      <c r="BE152" s="48">
        <v>1</v>
      </c>
      <c r="BF152" s="48">
        <v>0</v>
      </c>
      <c r="BG152" s="48">
        <v>4</v>
      </c>
      <c r="BH152" s="48">
        <v>4</v>
      </c>
      <c r="BI152" s="22">
        <v>0</v>
      </c>
      <c r="BJ152" s="48">
        <v>3</v>
      </c>
      <c r="BK152" s="48">
        <v>6</v>
      </c>
      <c r="BL152" s="48">
        <v>0</v>
      </c>
      <c r="BM152" s="48">
        <v>0</v>
      </c>
      <c r="BN152" s="22">
        <v>0</v>
      </c>
      <c r="BO152" s="48">
        <v>2</v>
      </c>
      <c r="BP152" s="48">
        <v>16</v>
      </c>
      <c r="BQ152" s="48">
        <v>0</v>
      </c>
      <c r="BR152" s="48">
        <v>0</v>
      </c>
      <c r="BS152" s="22">
        <v>0</v>
      </c>
      <c r="BT152" s="48">
        <v>0</v>
      </c>
      <c r="BU152" s="48">
        <v>0</v>
      </c>
      <c r="BV152" s="22">
        <v>0</v>
      </c>
      <c r="BW152" s="22">
        <v>0</v>
      </c>
      <c r="BX152" s="22">
        <v>0</v>
      </c>
      <c r="BY152" s="22">
        <v>0</v>
      </c>
      <c r="BZ152" s="22">
        <v>0</v>
      </c>
      <c r="CA152" s="22">
        <v>0</v>
      </c>
      <c r="CB152" s="22">
        <v>0</v>
      </c>
      <c r="CC152" s="22">
        <v>0</v>
      </c>
      <c r="CD152" s="22">
        <v>0</v>
      </c>
      <c r="CE152" s="22">
        <v>0</v>
      </c>
      <c r="CF152" s="48">
        <v>0</v>
      </c>
      <c r="CG152" s="48">
        <v>2</v>
      </c>
      <c r="CH152" s="48">
        <v>1</v>
      </c>
      <c r="CI152" s="22">
        <v>0</v>
      </c>
      <c r="CJ152" s="48">
        <v>0</v>
      </c>
      <c r="CK152" s="48">
        <v>1</v>
      </c>
      <c r="CL152" s="48">
        <v>0</v>
      </c>
      <c r="CM152" s="48">
        <v>0</v>
      </c>
      <c r="CN152" s="48">
        <v>0</v>
      </c>
      <c r="CO152" s="48">
        <v>0</v>
      </c>
      <c r="CP152" s="48">
        <v>0</v>
      </c>
      <c r="CQ152" s="48">
        <v>0</v>
      </c>
      <c r="CR152" s="48">
        <v>0</v>
      </c>
      <c r="CS152" s="22">
        <v>0</v>
      </c>
    </row>
    <row r="153" spans="1:97" ht="15.6" x14ac:dyDescent="0.3">
      <c r="A153" s="44" t="s">
        <v>249</v>
      </c>
      <c r="B153" s="9">
        <v>2016</v>
      </c>
      <c r="C153" s="45">
        <v>17</v>
      </c>
      <c r="D153" s="49">
        <v>42512</v>
      </c>
      <c r="E153" s="8">
        <v>3</v>
      </c>
      <c r="F153" s="36">
        <v>16.644875000000003</v>
      </c>
      <c r="G153" s="36">
        <v>0.65583333333333727</v>
      </c>
      <c r="H153" s="36">
        <v>1.6512083333333329</v>
      </c>
      <c r="I153" s="36">
        <v>3.1624583333333351</v>
      </c>
      <c r="J153" s="36">
        <v>10.913351482305544</v>
      </c>
      <c r="K153" s="36">
        <v>1.9668289958426559</v>
      </c>
      <c r="L153" s="36">
        <v>-0.63531975351841652</v>
      </c>
      <c r="M153" s="36">
        <v>0.31730687336417596</v>
      </c>
      <c r="N153" s="9" t="s">
        <v>44</v>
      </c>
      <c r="O153" s="9" t="s">
        <v>45</v>
      </c>
      <c r="P153" s="9">
        <v>16</v>
      </c>
      <c r="Q153" s="11">
        <f t="shared" si="6"/>
        <v>3.4665820689655171</v>
      </c>
      <c r="R153" s="45" t="s">
        <v>114</v>
      </c>
      <c r="S153" s="45" t="s">
        <v>114</v>
      </c>
      <c r="T153" s="45" t="s">
        <v>114</v>
      </c>
      <c r="U153" s="6">
        <v>5898</v>
      </c>
      <c r="V153" s="6">
        <f t="shared" si="7"/>
        <v>117960</v>
      </c>
      <c r="W153" s="9">
        <v>7</v>
      </c>
      <c r="X153" s="45">
        <f t="shared" si="0"/>
        <v>130</v>
      </c>
      <c r="Y153" s="14">
        <f t="shared" si="8"/>
        <v>2600</v>
      </c>
      <c r="Z153" s="6">
        <f t="shared" si="9"/>
        <v>15</v>
      </c>
      <c r="AA153" s="44" t="s">
        <v>249</v>
      </c>
      <c r="AB153" s="22">
        <v>0</v>
      </c>
      <c r="AC153" s="22">
        <v>0</v>
      </c>
      <c r="AD153" s="48">
        <v>0</v>
      </c>
      <c r="AE153" s="22">
        <v>0</v>
      </c>
      <c r="AF153" s="48">
        <v>0</v>
      </c>
      <c r="AG153" s="48">
        <v>1</v>
      </c>
      <c r="AH153" s="48">
        <v>0</v>
      </c>
      <c r="AI153" s="48">
        <v>1</v>
      </c>
      <c r="AJ153" s="48">
        <v>0</v>
      </c>
      <c r="AK153" s="22">
        <v>0</v>
      </c>
      <c r="AL153" s="48">
        <v>3</v>
      </c>
      <c r="AM153" s="48">
        <v>0</v>
      </c>
      <c r="AN153" s="22">
        <v>0</v>
      </c>
      <c r="AO153" s="48">
        <v>0</v>
      </c>
      <c r="AP153" s="22">
        <v>0</v>
      </c>
      <c r="AQ153" s="22">
        <v>0</v>
      </c>
      <c r="AR153" s="48">
        <v>0</v>
      </c>
      <c r="AS153" s="48">
        <v>1</v>
      </c>
      <c r="AT153" s="48">
        <v>0</v>
      </c>
      <c r="AU153" s="48">
        <v>0</v>
      </c>
      <c r="AV153" s="48">
        <v>0</v>
      </c>
      <c r="AW153" s="48">
        <v>0</v>
      </c>
      <c r="AX153" s="48">
        <v>0</v>
      </c>
      <c r="AY153" s="48">
        <v>8</v>
      </c>
      <c r="AZ153" s="22">
        <v>0</v>
      </c>
      <c r="BA153" s="48">
        <v>0</v>
      </c>
      <c r="BB153" s="48">
        <v>16</v>
      </c>
      <c r="BC153" s="22">
        <v>0</v>
      </c>
      <c r="BD153" s="48">
        <v>0</v>
      </c>
      <c r="BE153" s="48">
        <v>0</v>
      </c>
      <c r="BF153" s="48">
        <v>0</v>
      </c>
      <c r="BG153" s="48">
        <v>5</v>
      </c>
      <c r="BH153" s="48">
        <v>13</v>
      </c>
      <c r="BI153" s="22">
        <v>0</v>
      </c>
      <c r="BJ153" s="48">
        <v>6</v>
      </c>
      <c r="BK153" s="48">
        <v>32</v>
      </c>
      <c r="BL153" s="48">
        <v>1</v>
      </c>
      <c r="BM153" s="48">
        <v>0</v>
      </c>
      <c r="BN153" s="22">
        <v>0</v>
      </c>
      <c r="BO153" s="48">
        <v>3</v>
      </c>
      <c r="BP153" s="48">
        <v>38</v>
      </c>
      <c r="BQ153" s="48">
        <v>0</v>
      </c>
      <c r="BR153" s="48">
        <v>0</v>
      </c>
      <c r="BS153" s="22">
        <v>0</v>
      </c>
      <c r="BT153" s="48">
        <v>1</v>
      </c>
      <c r="BU153" s="48">
        <v>0</v>
      </c>
      <c r="BV153" s="22">
        <v>0</v>
      </c>
      <c r="BW153" s="22">
        <v>0</v>
      </c>
      <c r="BX153" s="22">
        <v>0</v>
      </c>
      <c r="BY153" s="22">
        <v>0</v>
      </c>
      <c r="BZ153" s="22">
        <v>0</v>
      </c>
      <c r="CA153" s="22">
        <v>0</v>
      </c>
      <c r="CB153" s="22">
        <v>0</v>
      </c>
      <c r="CC153" s="22">
        <v>0</v>
      </c>
      <c r="CD153" s="22">
        <v>0</v>
      </c>
      <c r="CE153" s="22">
        <v>0</v>
      </c>
      <c r="CF153" s="48">
        <v>0</v>
      </c>
      <c r="CG153" s="48">
        <v>1</v>
      </c>
      <c r="CH153" s="48">
        <v>0</v>
      </c>
      <c r="CI153" s="22">
        <v>0</v>
      </c>
      <c r="CJ153" s="48">
        <v>0</v>
      </c>
      <c r="CK153" s="48">
        <v>0</v>
      </c>
      <c r="CL153" s="48">
        <v>0</v>
      </c>
      <c r="CM153" s="48">
        <v>0</v>
      </c>
      <c r="CN153" s="48">
        <v>0</v>
      </c>
      <c r="CO153" s="48">
        <v>0</v>
      </c>
      <c r="CP153" s="48">
        <v>0</v>
      </c>
      <c r="CQ153" s="48">
        <v>0</v>
      </c>
      <c r="CR153" s="48">
        <v>0</v>
      </c>
      <c r="CS153" s="22">
        <v>0</v>
      </c>
    </row>
    <row r="154" spans="1:97" ht="15.6" x14ac:dyDescent="0.3">
      <c r="A154" s="1" t="s">
        <v>250</v>
      </c>
      <c r="B154" s="9">
        <v>2016</v>
      </c>
      <c r="C154" s="9">
        <v>18</v>
      </c>
      <c r="D154" s="49">
        <v>42513</v>
      </c>
      <c r="E154" s="8">
        <v>4</v>
      </c>
      <c r="F154" s="36">
        <v>17.644541666666665</v>
      </c>
      <c r="G154" s="36">
        <v>0.99966666666666271</v>
      </c>
      <c r="H154" s="36">
        <v>1.6555</v>
      </c>
      <c r="I154" s="36">
        <v>2.6508749999999957</v>
      </c>
      <c r="J154" s="36">
        <v>7.8035721222811008</v>
      </c>
      <c r="K154" s="36">
        <v>-3.1097793600244428</v>
      </c>
      <c r="L154" s="36">
        <v>-1.1429503641817869</v>
      </c>
      <c r="M154" s="36">
        <v>-3.7450991135428593</v>
      </c>
      <c r="N154" s="9" t="s">
        <v>44</v>
      </c>
      <c r="O154" s="9" t="s">
        <v>45</v>
      </c>
      <c r="P154" s="9">
        <v>17</v>
      </c>
      <c r="Q154" s="11">
        <f t="shared" si="6"/>
        <v>3.6832434482758618</v>
      </c>
      <c r="R154" s="45" t="s">
        <v>114</v>
      </c>
      <c r="S154" s="45" t="s">
        <v>114</v>
      </c>
      <c r="T154" s="45" t="s">
        <v>114</v>
      </c>
      <c r="U154" s="6">
        <v>1983</v>
      </c>
      <c r="V154" s="6">
        <f t="shared" si="7"/>
        <v>39660</v>
      </c>
      <c r="W154" s="9">
        <v>202</v>
      </c>
      <c r="X154" s="45">
        <f t="shared" si="0"/>
        <v>207</v>
      </c>
      <c r="Y154" s="14">
        <f t="shared" si="8"/>
        <v>4140</v>
      </c>
      <c r="Z154" s="6">
        <f t="shared" si="9"/>
        <v>16</v>
      </c>
      <c r="AA154" s="1" t="s">
        <v>250</v>
      </c>
      <c r="AB154" s="22">
        <v>0</v>
      </c>
      <c r="AC154" s="22">
        <v>0</v>
      </c>
      <c r="AD154" s="48">
        <v>0</v>
      </c>
      <c r="AE154" s="22">
        <v>0</v>
      </c>
      <c r="AF154" s="48">
        <v>0</v>
      </c>
      <c r="AG154" s="48">
        <v>1</v>
      </c>
      <c r="AH154" s="48">
        <v>0</v>
      </c>
      <c r="AI154" s="48">
        <v>3</v>
      </c>
      <c r="AJ154" s="48">
        <v>0</v>
      </c>
      <c r="AK154" s="22">
        <v>0</v>
      </c>
      <c r="AL154" s="48">
        <v>0</v>
      </c>
      <c r="AM154" s="48">
        <v>0</v>
      </c>
      <c r="AN154" s="22">
        <v>0</v>
      </c>
      <c r="AO154" s="48">
        <v>0</v>
      </c>
      <c r="AP154" s="22">
        <v>0</v>
      </c>
      <c r="AQ154" s="22">
        <v>0</v>
      </c>
      <c r="AR154" s="48">
        <v>0</v>
      </c>
      <c r="AS154" s="48">
        <v>0</v>
      </c>
      <c r="AT154" s="48">
        <v>0</v>
      </c>
      <c r="AU154" s="48">
        <v>0</v>
      </c>
      <c r="AV154" s="48">
        <v>0</v>
      </c>
      <c r="AW154" s="48">
        <v>0</v>
      </c>
      <c r="AX154" s="48">
        <v>0</v>
      </c>
      <c r="AY154" s="48">
        <v>1</v>
      </c>
      <c r="AZ154" s="22">
        <v>0</v>
      </c>
      <c r="BA154" s="48">
        <v>0</v>
      </c>
      <c r="BB154" s="48">
        <v>11</v>
      </c>
      <c r="BC154" s="22">
        <v>0</v>
      </c>
      <c r="BD154" s="48">
        <v>1</v>
      </c>
      <c r="BE154" s="48">
        <v>1</v>
      </c>
      <c r="BF154" s="48">
        <v>0</v>
      </c>
      <c r="BG154" s="48">
        <v>5</v>
      </c>
      <c r="BH154" s="48">
        <v>21</v>
      </c>
      <c r="BI154" s="22">
        <v>0</v>
      </c>
      <c r="BJ154" s="48">
        <v>19</v>
      </c>
      <c r="BK154" s="48">
        <v>88</v>
      </c>
      <c r="BL154" s="48">
        <v>0</v>
      </c>
      <c r="BM154" s="48">
        <v>0</v>
      </c>
      <c r="BN154" s="22">
        <v>0</v>
      </c>
      <c r="BO154" s="48">
        <v>5</v>
      </c>
      <c r="BP154" s="48">
        <v>43</v>
      </c>
      <c r="BQ154" s="48">
        <v>0</v>
      </c>
      <c r="BR154" s="48">
        <v>0</v>
      </c>
      <c r="BS154" s="22">
        <v>0</v>
      </c>
      <c r="BT154" s="48">
        <v>0</v>
      </c>
      <c r="BU154" s="48">
        <v>0</v>
      </c>
      <c r="BV154" s="22">
        <v>0</v>
      </c>
      <c r="BW154" s="22">
        <v>0</v>
      </c>
      <c r="BX154" s="22">
        <v>0</v>
      </c>
      <c r="BY154" s="22">
        <v>0</v>
      </c>
      <c r="BZ154" s="22">
        <v>0</v>
      </c>
      <c r="CA154" s="22">
        <v>0</v>
      </c>
      <c r="CB154" s="22">
        <v>0</v>
      </c>
      <c r="CC154" s="22">
        <v>0</v>
      </c>
      <c r="CD154" s="22">
        <v>0</v>
      </c>
      <c r="CE154" s="22">
        <v>0</v>
      </c>
      <c r="CF154" s="48">
        <v>0</v>
      </c>
      <c r="CG154" s="48">
        <v>1</v>
      </c>
      <c r="CH154" s="48">
        <v>1</v>
      </c>
      <c r="CI154" s="22">
        <v>0</v>
      </c>
      <c r="CJ154" s="48">
        <v>0</v>
      </c>
      <c r="CK154" s="48">
        <v>0</v>
      </c>
      <c r="CL154" s="48">
        <v>0</v>
      </c>
      <c r="CM154" s="48">
        <v>0</v>
      </c>
      <c r="CN154" s="48">
        <v>1</v>
      </c>
      <c r="CO154" s="48">
        <v>5</v>
      </c>
      <c r="CP154" s="48">
        <v>0</v>
      </c>
      <c r="CQ154" s="48">
        <v>0</v>
      </c>
      <c r="CR154" s="48">
        <v>0</v>
      </c>
      <c r="CS154" s="22">
        <v>0</v>
      </c>
    </row>
    <row r="155" spans="1:97" ht="15.6" x14ac:dyDescent="0.3">
      <c r="A155" s="44" t="s">
        <v>251</v>
      </c>
      <c r="B155" s="9">
        <v>2016</v>
      </c>
      <c r="C155" s="45">
        <v>19</v>
      </c>
      <c r="D155" s="34">
        <v>42514</v>
      </c>
      <c r="E155" s="8">
        <v>5</v>
      </c>
      <c r="F155" s="36">
        <v>18.072791666666667</v>
      </c>
      <c r="G155" s="36">
        <v>0.42825000000000202</v>
      </c>
      <c r="H155" s="36">
        <v>1.4279166666666647</v>
      </c>
      <c r="I155" s="36">
        <v>2.083750000000002</v>
      </c>
      <c r="J155" s="10">
        <v>8.612127030181389</v>
      </c>
      <c r="K155" s="36">
        <v>0.80855490790028828</v>
      </c>
      <c r="L155" s="36">
        <v>-2.3012244521241545</v>
      </c>
      <c r="M155" s="36">
        <v>-0.33439545628149858</v>
      </c>
      <c r="N155" s="9" t="s">
        <v>44</v>
      </c>
      <c r="O155" s="9" t="s">
        <v>45</v>
      </c>
      <c r="P155" s="9">
        <v>18</v>
      </c>
      <c r="Q155" s="11">
        <f t="shared" si="6"/>
        <v>3.8999048275862069</v>
      </c>
      <c r="R155" s="45" t="s">
        <v>114</v>
      </c>
      <c r="S155" s="45" t="s">
        <v>114</v>
      </c>
      <c r="T155" s="45" t="s">
        <v>114</v>
      </c>
      <c r="U155" s="6">
        <v>494</v>
      </c>
      <c r="V155" s="6">
        <f t="shared" si="7"/>
        <v>9880</v>
      </c>
      <c r="W155" s="9">
        <v>513</v>
      </c>
      <c r="X155" s="45">
        <f t="shared" si="0"/>
        <v>176</v>
      </c>
      <c r="Y155" s="14">
        <f t="shared" si="8"/>
        <v>3520</v>
      </c>
      <c r="Z155" s="6">
        <f t="shared" si="9"/>
        <v>21</v>
      </c>
      <c r="AA155" s="44" t="s">
        <v>251</v>
      </c>
      <c r="AB155" s="22">
        <v>0</v>
      </c>
      <c r="AC155" s="22">
        <v>0</v>
      </c>
      <c r="AD155" s="48">
        <v>1</v>
      </c>
      <c r="AE155" s="22">
        <v>0</v>
      </c>
      <c r="AF155" s="48">
        <v>0</v>
      </c>
      <c r="AG155" s="48">
        <v>0</v>
      </c>
      <c r="AH155" s="48">
        <v>0</v>
      </c>
      <c r="AI155" s="48">
        <v>1</v>
      </c>
      <c r="AJ155" s="48">
        <v>0</v>
      </c>
      <c r="AK155" s="22">
        <v>0</v>
      </c>
      <c r="AL155" s="48">
        <v>7</v>
      </c>
      <c r="AM155" s="48">
        <v>0</v>
      </c>
      <c r="AN155" s="22">
        <v>0</v>
      </c>
      <c r="AO155" s="48">
        <v>1</v>
      </c>
      <c r="AP155" s="22">
        <v>0</v>
      </c>
      <c r="AQ155" s="22">
        <v>0</v>
      </c>
      <c r="AR155" s="48">
        <v>0</v>
      </c>
      <c r="AS155" s="48">
        <v>1</v>
      </c>
      <c r="AT155" s="48">
        <v>0</v>
      </c>
      <c r="AU155" s="48">
        <v>0</v>
      </c>
      <c r="AV155" s="48">
        <v>0</v>
      </c>
      <c r="AW155" s="48">
        <v>0</v>
      </c>
      <c r="AX155" s="48">
        <v>0</v>
      </c>
      <c r="AY155" s="48">
        <v>7</v>
      </c>
      <c r="AZ155" s="22">
        <v>0</v>
      </c>
      <c r="BA155" s="48">
        <v>1</v>
      </c>
      <c r="BB155" s="48">
        <v>7</v>
      </c>
      <c r="BC155" s="22">
        <v>0</v>
      </c>
      <c r="BD155" s="48">
        <v>3</v>
      </c>
      <c r="BE155" s="48">
        <v>0</v>
      </c>
      <c r="BF155" s="48">
        <v>0</v>
      </c>
      <c r="BG155" s="48">
        <v>3</v>
      </c>
      <c r="BH155" s="48">
        <v>39</v>
      </c>
      <c r="BI155" s="22">
        <v>0</v>
      </c>
      <c r="BJ155" s="48">
        <v>10</v>
      </c>
      <c r="BK155" s="48">
        <v>39</v>
      </c>
      <c r="BL155" s="48">
        <v>0</v>
      </c>
      <c r="BM155" s="48">
        <v>0</v>
      </c>
      <c r="BN155" s="22">
        <v>0</v>
      </c>
      <c r="BO155" s="48">
        <v>18</v>
      </c>
      <c r="BP155" s="48">
        <v>30</v>
      </c>
      <c r="BQ155" s="48">
        <v>0</v>
      </c>
      <c r="BR155" s="48">
        <v>0</v>
      </c>
      <c r="BS155" s="22">
        <v>0</v>
      </c>
      <c r="BT155" s="48">
        <v>1</v>
      </c>
      <c r="BU155" s="48">
        <v>0</v>
      </c>
      <c r="BV155" s="22">
        <v>0</v>
      </c>
      <c r="BW155" s="22">
        <v>0</v>
      </c>
      <c r="BX155" s="22">
        <v>0</v>
      </c>
      <c r="BY155" s="22">
        <v>0</v>
      </c>
      <c r="BZ155" s="22">
        <v>0</v>
      </c>
      <c r="CA155" s="22">
        <v>0</v>
      </c>
      <c r="CB155" s="22">
        <v>0</v>
      </c>
      <c r="CC155" s="22">
        <v>0</v>
      </c>
      <c r="CD155" s="22">
        <v>0</v>
      </c>
      <c r="CE155" s="22">
        <v>0</v>
      </c>
      <c r="CF155" s="48">
        <v>1</v>
      </c>
      <c r="CG155" s="48">
        <v>3</v>
      </c>
      <c r="CH155" s="48">
        <v>1</v>
      </c>
      <c r="CI155" s="22">
        <v>0</v>
      </c>
      <c r="CJ155" s="48">
        <v>1</v>
      </c>
      <c r="CK155" s="48">
        <v>1</v>
      </c>
      <c r="CL155" s="48">
        <v>0</v>
      </c>
      <c r="CM155" s="48">
        <v>0</v>
      </c>
      <c r="CN155" s="48">
        <v>0</v>
      </c>
      <c r="CO155" s="48">
        <v>0</v>
      </c>
      <c r="CP155" s="48">
        <v>0</v>
      </c>
      <c r="CQ155" s="48">
        <v>0</v>
      </c>
      <c r="CR155" s="48">
        <v>0</v>
      </c>
      <c r="CS155" s="22">
        <v>0</v>
      </c>
    </row>
    <row r="156" spans="1:97" ht="15.6" x14ac:dyDescent="0.3">
      <c r="A156" s="1" t="s">
        <v>252</v>
      </c>
      <c r="B156" s="9">
        <v>2016</v>
      </c>
      <c r="C156" s="9">
        <v>20</v>
      </c>
      <c r="D156" s="34">
        <v>42515</v>
      </c>
      <c r="E156" s="8">
        <v>6</v>
      </c>
      <c r="F156" s="36">
        <v>18.766499999999997</v>
      </c>
      <c r="G156" s="36">
        <v>0.69370833333332982</v>
      </c>
      <c r="H156" s="36">
        <v>1.1219583333333318</v>
      </c>
      <c r="I156" s="36">
        <v>2.1216249999999945</v>
      </c>
      <c r="J156" s="10">
        <v>8.8836417107402408</v>
      </c>
      <c r="K156" s="36">
        <v>0.27151468055885175</v>
      </c>
      <c r="L156" s="36">
        <v>1.08006958845914</v>
      </c>
      <c r="M156" s="36">
        <v>-2.0297097715653027</v>
      </c>
      <c r="N156" s="9" t="s">
        <v>44</v>
      </c>
      <c r="O156" s="9" t="s">
        <v>45</v>
      </c>
      <c r="P156" s="9">
        <v>19</v>
      </c>
      <c r="Q156" s="11">
        <f t="shared" si="6"/>
        <v>4.1165662068965512</v>
      </c>
      <c r="R156" s="45" t="s">
        <v>114</v>
      </c>
      <c r="S156" s="45" t="s">
        <v>114</v>
      </c>
      <c r="T156" s="45" t="s">
        <v>114</v>
      </c>
      <c r="U156" s="6">
        <v>95</v>
      </c>
      <c r="V156" s="6">
        <f t="shared" si="7"/>
        <v>1900</v>
      </c>
      <c r="W156" s="9">
        <v>706</v>
      </c>
      <c r="X156" s="45">
        <f t="shared" ref="X156:X190" si="10">SUM(AB156:CS156)</f>
        <v>222</v>
      </c>
      <c r="Y156" s="14">
        <f t="shared" si="8"/>
        <v>4440</v>
      </c>
      <c r="Z156" s="6">
        <f t="shared" si="9"/>
        <v>17</v>
      </c>
      <c r="AA156" s="1" t="s">
        <v>252</v>
      </c>
      <c r="AB156" s="22">
        <v>0</v>
      </c>
      <c r="AC156" s="22">
        <v>0</v>
      </c>
      <c r="AD156" s="48">
        <v>1</v>
      </c>
      <c r="AE156" s="22">
        <v>0</v>
      </c>
      <c r="AF156" s="48">
        <v>0</v>
      </c>
      <c r="AG156" s="48">
        <v>2</v>
      </c>
      <c r="AH156" s="48">
        <v>0</v>
      </c>
      <c r="AI156" s="48">
        <v>0</v>
      </c>
      <c r="AJ156" s="48">
        <v>0</v>
      </c>
      <c r="AK156" s="22">
        <v>0</v>
      </c>
      <c r="AL156" s="48">
        <v>8</v>
      </c>
      <c r="AM156" s="48">
        <v>0</v>
      </c>
      <c r="AN156" s="22">
        <v>0</v>
      </c>
      <c r="AO156" s="48">
        <v>0</v>
      </c>
      <c r="AP156" s="22">
        <v>0</v>
      </c>
      <c r="AQ156" s="22">
        <v>0</v>
      </c>
      <c r="AR156" s="48">
        <v>0</v>
      </c>
      <c r="AS156" s="48">
        <v>0</v>
      </c>
      <c r="AT156" s="48">
        <v>0</v>
      </c>
      <c r="AU156" s="48">
        <v>0</v>
      </c>
      <c r="AV156" s="48">
        <v>0</v>
      </c>
      <c r="AW156" s="48">
        <v>1</v>
      </c>
      <c r="AX156" s="48">
        <v>0</v>
      </c>
      <c r="AY156" s="48">
        <v>14</v>
      </c>
      <c r="AZ156" s="22">
        <v>0</v>
      </c>
      <c r="BA156" s="48">
        <v>0</v>
      </c>
      <c r="BB156" s="48">
        <v>15</v>
      </c>
      <c r="BC156" s="22">
        <v>0</v>
      </c>
      <c r="BD156" s="48">
        <v>0</v>
      </c>
      <c r="BE156" s="48">
        <v>0</v>
      </c>
      <c r="BF156" s="48">
        <v>0</v>
      </c>
      <c r="BG156" s="48">
        <v>5</v>
      </c>
      <c r="BH156" s="48">
        <v>59</v>
      </c>
      <c r="BI156" s="22">
        <v>0</v>
      </c>
      <c r="BJ156" s="48">
        <v>10</v>
      </c>
      <c r="BK156" s="48">
        <v>53</v>
      </c>
      <c r="BL156" s="48">
        <v>0</v>
      </c>
      <c r="BM156" s="48">
        <v>0</v>
      </c>
      <c r="BN156" s="22">
        <v>0</v>
      </c>
      <c r="BO156" s="48">
        <v>9</v>
      </c>
      <c r="BP156" s="48">
        <v>35</v>
      </c>
      <c r="BQ156" s="48">
        <v>0</v>
      </c>
      <c r="BR156" s="48">
        <v>0</v>
      </c>
      <c r="BS156" s="22">
        <v>0</v>
      </c>
      <c r="BT156" s="48">
        <v>0</v>
      </c>
      <c r="BU156" s="48">
        <v>2</v>
      </c>
      <c r="BV156" s="22">
        <v>0</v>
      </c>
      <c r="BW156" s="22">
        <v>0</v>
      </c>
      <c r="BX156" s="22">
        <v>0</v>
      </c>
      <c r="BY156" s="22">
        <v>0</v>
      </c>
      <c r="BZ156" s="22">
        <v>0</v>
      </c>
      <c r="CA156" s="22">
        <v>0</v>
      </c>
      <c r="CB156" s="22">
        <v>0</v>
      </c>
      <c r="CC156" s="22">
        <v>0</v>
      </c>
      <c r="CD156" s="22">
        <v>0</v>
      </c>
      <c r="CE156" s="22">
        <v>0</v>
      </c>
      <c r="CF156" s="48">
        <v>3</v>
      </c>
      <c r="CG156" s="48">
        <v>2</v>
      </c>
      <c r="CH156" s="48">
        <v>0</v>
      </c>
      <c r="CI156" s="22">
        <v>0</v>
      </c>
      <c r="CJ156" s="48">
        <v>2</v>
      </c>
      <c r="CK156" s="48">
        <v>0</v>
      </c>
      <c r="CL156" s="48">
        <v>0</v>
      </c>
      <c r="CM156" s="48">
        <v>0</v>
      </c>
      <c r="CN156" s="48">
        <v>1</v>
      </c>
      <c r="CO156" s="48">
        <v>0</v>
      </c>
      <c r="CP156" s="48">
        <v>0</v>
      </c>
      <c r="CQ156" s="48">
        <v>0</v>
      </c>
      <c r="CR156" s="48">
        <v>0</v>
      </c>
      <c r="CS156" s="22">
        <v>0</v>
      </c>
    </row>
    <row r="157" spans="1:97" ht="15.6" x14ac:dyDescent="0.3">
      <c r="A157" s="44" t="s">
        <v>253</v>
      </c>
      <c r="B157" s="9">
        <v>2016</v>
      </c>
      <c r="C157" s="45">
        <v>21</v>
      </c>
      <c r="D157" s="49">
        <v>42516</v>
      </c>
      <c r="E157" s="8">
        <v>7</v>
      </c>
      <c r="F157" s="36">
        <v>19.690499999999997</v>
      </c>
      <c r="G157" s="36">
        <v>0.92399999999999949</v>
      </c>
      <c r="H157" s="36">
        <v>1.6177083333333293</v>
      </c>
      <c r="I157" s="36">
        <v>2.0459583333333313</v>
      </c>
      <c r="J157" s="36">
        <v>9.2790537803093383</v>
      </c>
      <c r="K157" s="36">
        <v>0.39541206956909747</v>
      </c>
      <c r="L157" s="36">
        <v>0.66692675012794922</v>
      </c>
      <c r="M157" s="36">
        <v>1.4754816580282375</v>
      </c>
      <c r="N157" s="9" t="s">
        <v>44</v>
      </c>
      <c r="O157" s="9" t="s">
        <v>45</v>
      </c>
      <c r="P157" s="9">
        <v>20</v>
      </c>
      <c r="Q157" s="11">
        <f t="shared" si="6"/>
        <v>4.3332275862068963</v>
      </c>
      <c r="R157" s="45" t="s">
        <v>114</v>
      </c>
      <c r="S157" s="45" t="s">
        <v>114</v>
      </c>
      <c r="T157" s="45" t="s">
        <v>114</v>
      </c>
      <c r="U157" s="6">
        <v>17</v>
      </c>
      <c r="V157" s="6">
        <f t="shared" si="7"/>
        <v>340</v>
      </c>
      <c r="W157" s="9">
        <v>672</v>
      </c>
      <c r="X157" s="45">
        <f t="shared" si="10"/>
        <v>155</v>
      </c>
      <c r="Y157" s="14">
        <f t="shared" si="8"/>
        <v>3100</v>
      </c>
      <c r="Z157" s="6">
        <f t="shared" si="9"/>
        <v>18</v>
      </c>
      <c r="AA157" s="44" t="s">
        <v>253</v>
      </c>
      <c r="AB157" s="22">
        <v>0</v>
      </c>
      <c r="AC157" s="22">
        <v>0</v>
      </c>
      <c r="AD157" s="48">
        <v>1</v>
      </c>
      <c r="AE157" s="22">
        <v>0</v>
      </c>
      <c r="AF157" s="48">
        <v>2</v>
      </c>
      <c r="AG157" s="48">
        <v>2</v>
      </c>
      <c r="AH157" s="48">
        <v>0</v>
      </c>
      <c r="AI157" s="48">
        <v>0</v>
      </c>
      <c r="AJ157" s="48">
        <v>0</v>
      </c>
      <c r="AK157" s="22">
        <v>0</v>
      </c>
      <c r="AL157" s="48">
        <v>1</v>
      </c>
      <c r="AM157" s="48">
        <v>0</v>
      </c>
      <c r="AN157" s="22">
        <v>0</v>
      </c>
      <c r="AO157" s="48">
        <v>0</v>
      </c>
      <c r="AP157" s="22">
        <v>0</v>
      </c>
      <c r="AQ157" s="22">
        <v>0</v>
      </c>
      <c r="AR157" s="48">
        <v>0</v>
      </c>
      <c r="AS157" s="48">
        <v>1</v>
      </c>
      <c r="AT157" s="48">
        <v>0</v>
      </c>
      <c r="AU157" s="48">
        <v>0</v>
      </c>
      <c r="AV157" s="48">
        <v>0</v>
      </c>
      <c r="AW157" s="48">
        <v>0</v>
      </c>
      <c r="AX157" s="48">
        <v>0</v>
      </c>
      <c r="AY157" s="48">
        <v>8</v>
      </c>
      <c r="AZ157" s="22">
        <v>0</v>
      </c>
      <c r="BA157" s="48">
        <v>0</v>
      </c>
      <c r="BB157" s="48">
        <v>16</v>
      </c>
      <c r="BC157" s="22">
        <v>0</v>
      </c>
      <c r="BD157" s="48">
        <v>2</v>
      </c>
      <c r="BE157" s="48">
        <v>0</v>
      </c>
      <c r="BF157" s="48">
        <v>0</v>
      </c>
      <c r="BG157" s="48">
        <v>6</v>
      </c>
      <c r="BH157" s="48">
        <v>30</v>
      </c>
      <c r="BI157" s="22">
        <v>0</v>
      </c>
      <c r="BJ157" s="48">
        <v>14</v>
      </c>
      <c r="BK157" s="48">
        <v>21</v>
      </c>
      <c r="BL157" s="48">
        <v>0</v>
      </c>
      <c r="BM157" s="48">
        <v>0</v>
      </c>
      <c r="BN157" s="22">
        <v>0</v>
      </c>
      <c r="BO157" s="48">
        <v>17</v>
      </c>
      <c r="BP157" s="48">
        <v>30</v>
      </c>
      <c r="BQ157" s="48">
        <v>0</v>
      </c>
      <c r="BR157" s="48">
        <v>0</v>
      </c>
      <c r="BS157" s="22">
        <v>0</v>
      </c>
      <c r="BT157" s="48">
        <v>0</v>
      </c>
      <c r="BU157" s="48">
        <v>0</v>
      </c>
      <c r="BV157" s="22">
        <v>0</v>
      </c>
      <c r="BW157" s="22">
        <v>0</v>
      </c>
      <c r="BX157" s="22">
        <v>0</v>
      </c>
      <c r="BY157" s="22">
        <v>0</v>
      </c>
      <c r="BZ157" s="22">
        <v>0</v>
      </c>
      <c r="CA157" s="22">
        <v>0</v>
      </c>
      <c r="CB157" s="22">
        <v>0</v>
      </c>
      <c r="CC157" s="22">
        <v>0</v>
      </c>
      <c r="CD157" s="22">
        <v>0</v>
      </c>
      <c r="CE157" s="22">
        <v>0</v>
      </c>
      <c r="CF157" s="48">
        <v>1</v>
      </c>
      <c r="CG157" s="48">
        <v>0</v>
      </c>
      <c r="CH157" s="48">
        <v>0</v>
      </c>
      <c r="CI157" s="22">
        <v>0</v>
      </c>
      <c r="CJ157" s="48">
        <v>0</v>
      </c>
      <c r="CK157" s="48">
        <v>1</v>
      </c>
      <c r="CL157" s="48">
        <v>0</v>
      </c>
      <c r="CM157" s="48">
        <v>0</v>
      </c>
      <c r="CN157" s="48">
        <v>0</v>
      </c>
      <c r="CO157" s="48">
        <v>1</v>
      </c>
      <c r="CP157" s="48">
        <v>1</v>
      </c>
      <c r="CQ157" s="48">
        <v>0</v>
      </c>
      <c r="CR157" s="48">
        <v>0</v>
      </c>
      <c r="CS157" s="22">
        <v>0</v>
      </c>
    </row>
    <row r="158" spans="1:97" ht="15.6" x14ac:dyDescent="0.3">
      <c r="A158" s="1" t="s">
        <v>254</v>
      </c>
      <c r="B158" s="9">
        <v>2016</v>
      </c>
      <c r="C158" s="9">
        <v>22</v>
      </c>
      <c r="D158" s="49">
        <v>42517</v>
      </c>
      <c r="E158" s="8">
        <v>8</v>
      </c>
      <c r="F158" s="36">
        <v>20.32704166666667</v>
      </c>
      <c r="G158" s="36">
        <v>0.63654166666667322</v>
      </c>
      <c r="H158" s="36">
        <v>1.5605416666666727</v>
      </c>
      <c r="I158" s="36">
        <v>2.2542500000000025</v>
      </c>
      <c r="J158" s="36">
        <v>9.0012491520200442</v>
      </c>
      <c r="K158" s="36">
        <v>-0.27780462828929409</v>
      </c>
      <c r="L158" s="36">
        <v>0.11760744127980338</v>
      </c>
      <c r="M158" s="36">
        <v>0.38912212183865513</v>
      </c>
      <c r="N158" s="9" t="s">
        <v>44</v>
      </c>
      <c r="O158" s="9" t="s">
        <v>45</v>
      </c>
      <c r="P158" s="9">
        <v>21</v>
      </c>
      <c r="Q158" s="11">
        <f t="shared" si="6"/>
        <v>4.5498889655172414</v>
      </c>
      <c r="R158" s="45" t="s">
        <v>114</v>
      </c>
      <c r="S158" s="45" t="s">
        <v>114</v>
      </c>
      <c r="T158" s="45" t="s">
        <v>114</v>
      </c>
      <c r="U158" s="6">
        <v>36</v>
      </c>
      <c r="V158" s="6">
        <f t="shared" si="7"/>
        <v>720</v>
      </c>
      <c r="W158" s="9">
        <v>504</v>
      </c>
      <c r="X158" s="45">
        <f t="shared" si="10"/>
        <v>147</v>
      </c>
      <c r="Y158" s="14">
        <f t="shared" si="8"/>
        <v>2940</v>
      </c>
      <c r="Z158" s="6">
        <f t="shared" si="9"/>
        <v>15</v>
      </c>
      <c r="AA158" s="1" t="s">
        <v>254</v>
      </c>
      <c r="AB158" s="22">
        <v>0</v>
      </c>
      <c r="AC158" s="22">
        <v>0</v>
      </c>
      <c r="AD158" s="48">
        <v>0</v>
      </c>
      <c r="AE158" s="22">
        <v>0</v>
      </c>
      <c r="AF158" s="48">
        <v>0</v>
      </c>
      <c r="AG158" s="48">
        <v>6</v>
      </c>
      <c r="AH158" s="48">
        <v>0</v>
      </c>
      <c r="AI158" s="48">
        <v>6</v>
      </c>
      <c r="AJ158" s="48">
        <v>0</v>
      </c>
      <c r="AK158" s="22">
        <v>0</v>
      </c>
      <c r="AL158" s="48">
        <v>8</v>
      </c>
      <c r="AM158" s="48">
        <v>0</v>
      </c>
      <c r="AN158" s="22">
        <v>0</v>
      </c>
      <c r="AO158" s="48">
        <v>0</v>
      </c>
      <c r="AP158" s="22">
        <v>0</v>
      </c>
      <c r="AQ158" s="22">
        <v>0</v>
      </c>
      <c r="AR158" s="48">
        <v>0</v>
      </c>
      <c r="AS158" s="48">
        <v>0</v>
      </c>
      <c r="AT158" s="48">
        <v>0</v>
      </c>
      <c r="AU158" s="48">
        <v>0</v>
      </c>
      <c r="AV158" s="48">
        <v>0</v>
      </c>
      <c r="AW158" s="48">
        <v>0</v>
      </c>
      <c r="AX158" s="48">
        <v>0</v>
      </c>
      <c r="AY158" s="48">
        <v>10</v>
      </c>
      <c r="AZ158" s="22">
        <v>0</v>
      </c>
      <c r="BA158" s="48">
        <v>0</v>
      </c>
      <c r="BB158" s="48">
        <v>16</v>
      </c>
      <c r="BC158" s="22">
        <v>0</v>
      </c>
      <c r="BD158" s="48">
        <v>4</v>
      </c>
      <c r="BE158" s="48">
        <v>0</v>
      </c>
      <c r="BF158" s="48">
        <v>0</v>
      </c>
      <c r="BG158" s="48">
        <v>4</v>
      </c>
      <c r="BH158" s="48">
        <v>31</v>
      </c>
      <c r="BI158" s="22">
        <v>0</v>
      </c>
      <c r="BJ158" s="48">
        <v>17</v>
      </c>
      <c r="BK158" s="48">
        <v>13</v>
      </c>
      <c r="BL158" s="48">
        <v>0</v>
      </c>
      <c r="BM158" s="48">
        <v>0</v>
      </c>
      <c r="BN158" s="22">
        <v>0</v>
      </c>
      <c r="BO158" s="48">
        <v>9</v>
      </c>
      <c r="BP158" s="48">
        <v>19</v>
      </c>
      <c r="BQ158" s="48">
        <v>0</v>
      </c>
      <c r="BR158" s="48">
        <v>0</v>
      </c>
      <c r="BS158" s="22">
        <v>0</v>
      </c>
      <c r="BT158" s="48">
        <v>1</v>
      </c>
      <c r="BU158" s="48">
        <v>0</v>
      </c>
      <c r="BV158" s="22">
        <v>0</v>
      </c>
      <c r="BW158" s="22">
        <v>0</v>
      </c>
      <c r="BX158" s="22">
        <v>0</v>
      </c>
      <c r="BY158" s="22">
        <v>0</v>
      </c>
      <c r="BZ158" s="22">
        <v>0</v>
      </c>
      <c r="CA158" s="22">
        <v>0</v>
      </c>
      <c r="CB158" s="22">
        <v>0</v>
      </c>
      <c r="CC158" s="22">
        <v>0</v>
      </c>
      <c r="CD158" s="22">
        <v>0</v>
      </c>
      <c r="CE158" s="22">
        <v>0</v>
      </c>
      <c r="CF158" s="48">
        <v>2</v>
      </c>
      <c r="CG158" s="48">
        <v>0</v>
      </c>
      <c r="CH158" s="48">
        <v>0</v>
      </c>
      <c r="CI158" s="22">
        <v>0</v>
      </c>
      <c r="CJ158" s="48">
        <v>0</v>
      </c>
      <c r="CK158" s="48">
        <v>0</v>
      </c>
      <c r="CL158" s="48">
        <v>0</v>
      </c>
      <c r="CM158" s="48">
        <v>0</v>
      </c>
      <c r="CN158" s="48">
        <v>1</v>
      </c>
      <c r="CO158" s="48">
        <v>0</v>
      </c>
      <c r="CP158" s="48">
        <v>0</v>
      </c>
      <c r="CQ158" s="48">
        <v>0</v>
      </c>
      <c r="CR158" s="48">
        <v>0</v>
      </c>
      <c r="CS158" s="22">
        <v>0</v>
      </c>
    </row>
    <row r="159" spans="1:97" ht="15.6" x14ac:dyDescent="0.3">
      <c r="A159" s="44" t="s">
        <v>255</v>
      </c>
      <c r="B159" s="9">
        <v>2016</v>
      </c>
      <c r="C159" s="45">
        <v>23</v>
      </c>
      <c r="D159" s="49">
        <v>42518</v>
      </c>
      <c r="E159" s="8">
        <v>9</v>
      </c>
      <c r="F159" s="36">
        <v>21.434166666666666</v>
      </c>
      <c r="G159" s="36">
        <v>1.1071249999999964</v>
      </c>
      <c r="H159" s="36">
        <v>1.7436666666666696</v>
      </c>
      <c r="I159" s="36">
        <v>2.6676666666666691</v>
      </c>
      <c r="J159" s="36">
        <v>10.80773240699868</v>
      </c>
      <c r="K159" s="36">
        <v>1.8064832549786356</v>
      </c>
      <c r="L159" s="36">
        <v>1.5286786266893415</v>
      </c>
      <c r="M159" s="36">
        <v>1.924090696258439</v>
      </c>
      <c r="N159" s="9" t="s">
        <v>44</v>
      </c>
      <c r="O159" s="9" t="s">
        <v>45</v>
      </c>
      <c r="P159" s="9">
        <v>22</v>
      </c>
      <c r="Q159" s="11">
        <f t="shared" si="6"/>
        <v>4.7665503448275857</v>
      </c>
      <c r="R159" s="45" t="s">
        <v>114</v>
      </c>
      <c r="S159" s="45" t="s">
        <v>114</v>
      </c>
      <c r="T159" s="45" t="s">
        <v>114</v>
      </c>
      <c r="U159" s="6">
        <v>8</v>
      </c>
      <c r="V159" s="6">
        <f t="shared" si="7"/>
        <v>160</v>
      </c>
      <c r="W159" s="9">
        <v>296</v>
      </c>
      <c r="X159" s="45">
        <f t="shared" si="10"/>
        <v>182</v>
      </c>
      <c r="Y159" s="14">
        <f t="shared" si="8"/>
        <v>3640</v>
      </c>
      <c r="Z159" s="6">
        <f t="shared" si="9"/>
        <v>17</v>
      </c>
      <c r="AA159" s="44" t="s">
        <v>255</v>
      </c>
      <c r="AB159" s="22">
        <v>0</v>
      </c>
      <c r="AC159" s="22">
        <v>0</v>
      </c>
      <c r="AD159" s="48">
        <v>2</v>
      </c>
      <c r="AE159" s="22">
        <v>0</v>
      </c>
      <c r="AF159" s="48">
        <v>0</v>
      </c>
      <c r="AG159" s="48">
        <v>1</v>
      </c>
      <c r="AH159" s="48">
        <v>0</v>
      </c>
      <c r="AI159" s="48">
        <v>2</v>
      </c>
      <c r="AJ159" s="48">
        <v>0</v>
      </c>
      <c r="AK159" s="22">
        <v>0</v>
      </c>
      <c r="AL159" s="48">
        <v>20</v>
      </c>
      <c r="AM159" s="48">
        <v>0</v>
      </c>
      <c r="AN159" s="22">
        <v>0</v>
      </c>
      <c r="AO159" s="48">
        <v>0</v>
      </c>
      <c r="AP159" s="22">
        <v>0</v>
      </c>
      <c r="AQ159" s="22">
        <v>0</v>
      </c>
      <c r="AR159" s="48">
        <v>0</v>
      </c>
      <c r="AS159" s="48">
        <v>1</v>
      </c>
      <c r="AT159" s="48">
        <v>0</v>
      </c>
      <c r="AU159" s="48">
        <v>0</v>
      </c>
      <c r="AV159" s="48">
        <v>0</v>
      </c>
      <c r="AW159" s="48">
        <v>0</v>
      </c>
      <c r="AX159" s="48">
        <v>0</v>
      </c>
      <c r="AY159" s="48">
        <v>9</v>
      </c>
      <c r="AZ159" s="22">
        <v>0</v>
      </c>
      <c r="BA159" s="48">
        <v>0</v>
      </c>
      <c r="BB159" s="48">
        <v>13</v>
      </c>
      <c r="BC159" s="22">
        <v>0</v>
      </c>
      <c r="BD159" s="48">
        <v>4</v>
      </c>
      <c r="BE159" s="48">
        <v>0</v>
      </c>
      <c r="BF159" s="48">
        <v>0</v>
      </c>
      <c r="BG159" s="48">
        <v>3</v>
      </c>
      <c r="BH159" s="48">
        <v>42</v>
      </c>
      <c r="BI159" s="22">
        <v>0</v>
      </c>
      <c r="BJ159" s="48">
        <v>6</v>
      </c>
      <c r="BK159" s="48">
        <v>44</v>
      </c>
      <c r="BL159" s="48">
        <v>0</v>
      </c>
      <c r="BM159" s="48">
        <v>0</v>
      </c>
      <c r="BN159" s="22">
        <v>0</v>
      </c>
      <c r="BO159" s="48">
        <v>12</v>
      </c>
      <c r="BP159" s="48">
        <v>20</v>
      </c>
      <c r="BQ159" s="48">
        <v>0</v>
      </c>
      <c r="BR159" s="48">
        <v>0</v>
      </c>
      <c r="BS159" s="22">
        <v>0</v>
      </c>
      <c r="BT159" s="48">
        <v>1</v>
      </c>
      <c r="BU159" s="48">
        <v>0</v>
      </c>
      <c r="BV159" s="22">
        <v>0</v>
      </c>
      <c r="BW159" s="22">
        <v>0</v>
      </c>
      <c r="BX159" s="22">
        <v>0</v>
      </c>
      <c r="BY159" s="22">
        <v>0</v>
      </c>
      <c r="BZ159" s="22">
        <v>0</v>
      </c>
      <c r="CA159" s="22">
        <v>0</v>
      </c>
      <c r="CB159" s="22">
        <v>0</v>
      </c>
      <c r="CC159" s="22">
        <v>0</v>
      </c>
      <c r="CD159" s="22">
        <v>0</v>
      </c>
      <c r="CE159" s="22">
        <v>0</v>
      </c>
      <c r="CF159" s="48">
        <v>1</v>
      </c>
      <c r="CG159" s="48">
        <v>0</v>
      </c>
      <c r="CH159" s="48">
        <v>1</v>
      </c>
      <c r="CI159" s="22">
        <v>0</v>
      </c>
      <c r="CJ159" s="48">
        <v>0</v>
      </c>
      <c r="CK159" s="48">
        <v>0</v>
      </c>
      <c r="CL159" s="48">
        <v>0</v>
      </c>
      <c r="CM159" s="48">
        <v>0</v>
      </c>
      <c r="CN159" s="48">
        <v>0</v>
      </c>
      <c r="CO159" s="48">
        <v>0</v>
      </c>
      <c r="CP159" s="48">
        <v>0</v>
      </c>
      <c r="CQ159" s="48">
        <v>0</v>
      </c>
      <c r="CR159" s="48">
        <v>0</v>
      </c>
      <c r="CS159" s="22">
        <v>0</v>
      </c>
    </row>
    <row r="160" spans="1:97" ht="15.6" x14ac:dyDescent="0.3">
      <c r="A160" s="1" t="s">
        <v>256</v>
      </c>
      <c r="B160" s="9">
        <v>2016</v>
      </c>
      <c r="C160" s="9">
        <v>24</v>
      </c>
      <c r="D160" s="49">
        <v>42519</v>
      </c>
      <c r="E160" s="8">
        <v>10</v>
      </c>
      <c r="F160" s="36">
        <v>21.927666666666667</v>
      </c>
      <c r="G160" s="36">
        <v>0.49350000000000094</v>
      </c>
      <c r="H160" s="36">
        <v>1.6006249999999973</v>
      </c>
      <c r="I160" s="36">
        <v>2.2371666666666705</v>
      </c>
      <c r="J160" s="36">
        <v>8.9989758730048326</v>
      </c>
      <c r="K160" s="36">
        <v>-1.8087565339938472</v>
      </c>
      <c r="L160" s="36">
        <v>-2.2732790152115712E-3</v>
      </c>
      <c r="M160" s="36">
        <v>-0.28007790730450566</v>
      </c>
      <c r="N160" s="9" t="s">
        <v>51</v>
      </c>
      <c r="O160" s="9" t="s">
        <v>52</v>
      </c>
      <c r="P160" s="9">
        <v>23</v>
      </c>
      <c r="Q160" s="11">
        <f t="shared" si="6"/>
        <v>4.9832117241379308</v>
      </c>
      <c r="R160" s="45" t="s">
        <v>114</v>
      </c>
      <c r="S160" s="45" t="s">
        <v>114</v>
      </c>
      <c r="T160" s="45" t="s">
        <v>114</v>
      </c>
      <c r="U160" s="6">
        <v>9</v>
      </c>
      <c r="V160" s="6">
        <f t="shared" si="7"/>
        <v>180</v>
      </c>
      <c r="W160" s="9">
        <v>248</v>
      </c>
      <c r="X160" s="45">
        <f t="shared" si="10"/>
        <v>125</v>
      </c>
      <c r="Y160" s="14">
        <f t="shared" si="8"/>
        <v>2500</v>
      </c>
      <c r="Z160" s="6">
        <f t="shared" si="9"/>
        <v>15</v>
      </c>
      <c r="AA160" s="1" t="s">
        <v>256</v>
      </c>
      <c r="AB160" s="22">
        <v>0</v>
      </c>
      <c r="AC160" s="22">
        <v>0</v>
      </c>
      <c r="AD160" s="48">
        <v>3</v>
      </c>
      <c r="AE160" s="22">
        <v>0</v>
      </c>
      <c r="AF160" s="48">
        <v>0</v>
      </c>
      <c r="AG160" s="48">
        <v>1</v>
      </c>
      <c r="AH160" s="48">
        <v>0</v>
      </c>
      <c r="AI160" s="48">
        <v>1</v>
      </c>
      <c r="AJ160" s="48">
        <v>0</v>
      </c>
      <c r="AK160" s="22">
        <v>0</v>
      </c>
      <c r="AL160" s="48">
        <v>7</v>
      </c>
      <c r="AM160" s="48">
        <v>0</v>
      </c>
      <c r="AN160" s="22">
        <v>0</v>
      </c>
      <c r="AO160" s="48">
        <v>0</v>
      </c>
      <c r="AP160" s="22">
        <v>0</v>
      </c>
      <c r="AQ160" s="22">
        <v>0</v>
      </c>
      <c r="AR160" s="48">
        <v>0</v>
      </c>
      <c r="AS160" s="48">
        <v>0</v>
      </c>
      <c r="AT160" s="48">
        <v>0</v>
      </c>
      <c r="AU160" s="48">
        <v>0</v>
      </c>
      <c r="AV160" s="48">
        <v>0</v>
      </c>
      <c r="AW160" s="48">
        <v>0</v>
      </c>
      <c r="AX160" s="48">
        <v>0</v>
      </c>
      <c r="AY160" s="48">
        <v>5</v>
      </c>
      <c r="AZ160" s="22">
        <v>0</v>
      </c>
      <c r="BA160" s="48">
        <v>0</v>
      </c>
      <c r="BB160" s="48">
        <v>5</v>
      </c>
      <c r="BC160" s="22">
        <v>0</v>
      </c>
      <c r="BD160" s="48">
        <v>1</v>
      </c>
      <c r="BE160" s="48">
        <v>0</v>
      </c>
      <c r="BF160" s="48">
        <v>0</v>
      </c>
      <c r="BG160" s="48">
        <v>9</v>
      </c>
      <c r="BH160" s="48">
        <v>27</v>
      </c>
      <c r="BI160" s="22">
        <v>0</v>
      </c>
      <c r="BJ160" s="48">
        <v>3</v>
      </c>
      <c r="BK160" s="48">
        <v>15</v>
      </c>
      <c r="BL160" s="48">
        <v>0</v>
      </c>
      <c r="BM160" s="48">
        <v>0</v>
      </c>
      <c r="BN160" s="22">
        <v>0</v>
      </c>
      <c r="BO160" s="48">
        <v>12</v>
      </c>
      <c r="BP160" s="48">
        <v>34</v>
      </c>
      <c r="BQ160" s="48">
        <v>0</v>
      </c>
      <c r="BR160" s="48">
        <v>0</v>
      </c>
      <c r="BS160" s="22">
        <v>0</v>
      </c>
      <c r="BT160" s="48">
        <v>0</v>
      </c>
      <c r="BU160" s="48">
        <v>0</v>
      </c>
      <c r="BV160" s="22">
        <v>0</v>
      </c>
      <c r="BW160" s="22">
        <v>0</v>
      </c>
      <c r="BX160" s="22">
        <v>0</v>
      </c>
      <c r="BY160" s="22">
        <v>0</v>
      </c>
      <c r="BZ160" s="22">
        <v>0</v>
      </c>
      <c r="CA160" s="22">
        <v>0</v>
      </c>
      <c r="CB160" s="22">
        <v>0</v>
      </c>
      <c r="CC160" s="22">
        <v>0</v>
      </c>
      <c r="CD160" s="22">
        <v>0</v>
      </c>
      <c r="CE160" s="22">
        <v>0</v>
      </c>
      <c r="CF160" s="48">
        <v>1</v>
      </c>
      <c r="CG160" s="48">
        <v>0</v>
      </c>
      <c r="CH160" s="48">
        <v>0</v>
      </c>
      <c r="CI160" s="22">
        <v>0</v>
      </c>
      <c r="CJ160" s="48">
        <v>0</v>
      </c>
      <c r="CK160" s="48">
        <v>0</v>
      </c>
      <c r="CL160" s="48">
        <v>0</v>
      </c>
      <c r="CM160" s="48">
        <v>0</v>
      </c>
      <c r="CN160" s="48">
        <v>1</v>
      </c>
      <c r="CO160" s="48">
        <v>0</v>
      </c>
      <c r="CP160" s="48">
        <v>0</v>
      </c>
      <c r="CQ160" s="48">
        <v>0</v>
      </c>
      <c r="CR160" s="48">
        <v>0</v>
      </c>
      <c r="CS160" s="22">
        <v>0</v>
      </c>
    </row>
    <row r="161" spans="1:97" ht="15.6" x14ac:dyDescent="0.3">
      <c r="A161" s="44" t="s">
        <v>257</v>
      </c>
      <c r="B161" s="9">
        <v>2016</v>
      </c>
      <c r="C161" s="45">
        <v>25</v>
      </c>
      <c r="D161" s="49">
        <v>42520</v>
      </c>
      <c r="E161" s="8">
        <v>11</v>
      </c>
      <c r="F161" s="36">
        <v>21.477833333333333</v>
      </c>
      <c r="G161" s="36">
        <v>-0.4498333333333342</v>
      </c>
      <c r="H161" s="36">
        <v>4.3666666666666742E-2</v>
      </c>
      <c r="I161" s="36">
        <v>1.1507916666666631</v>
      </c>
      <c r="J161" s="36">
        <v>8.8263869442252858</v>
      </c>
      <c r="K161" s="36">
        <v>-0.17258892877954679</v>
      </c>
      <c r="L161" s="36">
        <v>-1.981345462773394</v>
      </c>
      <c r="M161" s="36">
        <v>-0.17486220779475836</v>
      </c>
      <c r="N161" s="9" t="s">
        <v>54</v>
      </c>
      <c r="O161" s="9" t="s">
        <v>55</v>
      </c>
      <c r="P161" s="9">
        <v>24</v>
      </c>
      <c r="Q161" s="11">
        <f t="shared" si="6"/>
        <v>5.1998731034482759</v>
      </c>
      <c r="R161" s="45" t="s">
        <v>114</v>
      </c>
      <c r="S161" s="45" t="s">
        <v>114</v>
      </c>
      <c r="T161" s="45" t="s">
        <v>114</v>
      </c>
      <c r="U161" s="6">
        <v>12</v>
      </c>
      <c r="V161" s="6">
        <f t="shared" si="7"/>
        <v>240</v>
      </c>
      <c r="W161" s="9">
        <v>129</v>
      </c>
      <c r="X161" s="45">
        <f t="shared" si="10"/>
        <v>49</v>
      </c>
      <c r="Y161" s="14">
        <f t="shared" si="8"/>
        <v>980</v>
      </c>
      <c r="Z161" s="6">
        <f t="shared" si="9"/>
        <v>12</v>
      </c>
      <c r="AA161" s="44" t="s">
        <v>257</v>
      </c>
      <c r="AB161" s="22">
        <v>0</v>
      </c>
      <c r="AC161" s="22">
        <v>0</v>
      </c>
      <c r="AD161" s="48">
        <v>2</v>
      </c>
      <c r="AE161" s="22">
        <v>0</v>
      </c>
      <c r="AF161" s="48">
        <v>0</v>
      </c>
      <c r="AG161" s="48">
        <v>2</v>
      </c>
      <c r="AH161" s="48">
        <v>0</v>
      </c>
      <c r="AI161" s="48">
        <v>0</v>
      </c>
      <c r="AJ161" s="48">
        <v>0</v>
      </c>
      <c r="AK161" s="22">
        <v>0</v>
      </c>
      <c r="AL161" s="48">
        <v>5</v>
      </c>
      <c r="AM161" s="48">
        <v>0</v>
      </c>
      <c r="AN161" s="22">
        <v>0</v>
      </c>
      <c r="AO161" s="48">
        <v>0</v>
      </c>
      <c r="AP161" s="22">
        <v>0</v>
      </c>
      <c r="AQ161" s="22">
        <v>0</v>
      </c>
      <c r="AR161" s="48">
        <v>0</v>
      </c>
      <c r="AS161" s="48">
        <v>0</v>
      </c>
      <c r="AT161" s="48">
        <v>0</v>
      </c>
      <c r="AU161" s="48">
        <v>0</v>
      </c>
      <c r="AV161" s="48">
        <v>0</v>
      </c>
      <c r="AW161" s="48">
        <v>0</v>
      </c>
      <c r="AX161" s="48">
        <v>0</v>
      </c>
      <c r="AY161" s="48">
        <v>3</v>
      </c>
      <c r="AZ161" s="22">
        <v>0</v>
      </c>
      <c r="BA161" s="48">
        <v>0</v>
      </c>
      <c r="BB161" s="48">
        <v>3</v>
      </c>
      <c r="BC161" s="22">
        <v>0</v>
      </c>
      <c r="BD161" s="48">
        <v>0</v>
      </c>
      <c r="BE161" s="48">
        <v>0</v>
      </c>
      <c r="BF161" s="48">
        <v>0</v>
      </c>
      <c r="BG161" s="48">
        <v>5</v>
      </c>
      <c r="BH161" s="48">
        <v>2</v>
      </c>
      <c r="BI161" s="22">
        <v>0</v>
      </c>
      <c r="BJ161" s="48">
        <v>2</v>
      </c>
      <c r="BK161" s="48">
        <v>3</v>
      </c>
      <c r="BL161" s="48">
        <v>0</v>
      </c>
      <c r="BM161" s="48">
        <v>0</v>
      </c>
      <c r="BN161" s="22">
        <v>0</v>
      </c>
      <c r="BO161" s="48">
        <v>9</v>
      </c>
      <c r="BP161" s="48">
        <v>12</v>
      </c>
      <c r="BQ161" s="48">
        <v>0</v>
      </c>
      <c r="BR161" s="48">
        <v>0</v>
      </c>
      <c r="BS161" s="22">
        <v>0</v>
      </c>
      <c r="BT161" s="48">
        <v>0</v>
      </c>
      <c r="BU161" s="48">
        <v>0</v>
      </c>
      <c r="BV161" s="22">
        <v>0</v>
      </c>
      <c r="BW161" s="22">
        <v>0</v>
      </c>
      <c r="BX161" s="22">
        <v>0</v>
      </c>
      <c r="BY161" s="22">
        <v>0</v>
      </c>
      <c r="BZ161" s="22">
        <v>0</v>
      </c>
      <c r="CA161" s="22">
        <v>0</v>
      </c>
      <c r="CB161" s="22">
        <v>0</v>
      </c>
      <c r="CC161" s="22">
        <v>0</v>
      </c>
      <c r="CD161" s="22">
        <v>0</v>
      </c>
      <c r="CE161" s="22">
        <v>0</v>
      </c>
      <c r="CF161" s="48">
        <v>0</v>
      </c>
      <c r="CG161" s="48">
        <v>0</v>
      </c>
      <c r="CH161" s="48">
        <v>0</v>
      </c>
      <c r="CI161" s="22">
        <v>0</v>
      </c>
      <c r="CJ161" s="48">
        <v>0</v>
      </c>
      <c r="CK161" s="48">
        <v>0</v>
      </c>
      <c r="CL161" s="48">
        <v>0</v>
      </c>
      <c r="CM161" s="48">
        <v>0</v>
      </c>
      <c r="CN161" s="48">
        <v>0</v>
      </c>
      <c r="CO161" s="48">
        <v>1</v>
      </c>
      <c r="CP161" s="48">
        <v>0</v>
      </c>
      <c r="CQ161" s="48">
        <v>0</v>
      </c>
      <c r="CR161" s="48">
        <v>0</v>
      </c>
      <c r="CS161" s="22">
        <v>0</v>
      </c>
    </row>
    <row r="162" spans="1:97" ht="15.6" x14ac:dyDescent="0.3">
      <c r="A162" s="1" t="s">
        <v>258</v>
      </c>
      <c r="B162" s="9">
        <v>2016</v>
      </c>
      <c r="C162" s="9">
        <v>26</v>
      </c>
      <c r="D162" s="49">
        <v>42521</v>
      </c>
      <c r="E162" s="8">
        <v>12</v>
      </c>
      <c r="F162" s="36">
        <v>21.753250000000005</v>
      </c>
      <c r="G162" s="36">
        <v>0.27541666666667197</v>
      </c>
      <c r="H162" s="36">
        <v>-0.17441666666666222</v>
      </c>
      <c r="I162" s="36">
        <v>0.31908333333333871</v>
      </c>
      <c r="J162" s="36">
        <v>8.7352695533455584</v>
      </c>
      <c r="K162" s="36">
        <v>-9.1117390879727367E-2</v>
      </c>
      <c r="L162" s="36">
        <v>-0.26370631965927416</v>
      </c>
      <c r="M162" s="36">
        <v>-2.0724628536531213</v>
      </c>
      <c r="N162" s="9" t="s">
        <v>54</v>
      </c>
      <c r="O162" s="9" t="s">
        <v>55</v>
      </c>
      <c r="P162" s="9">
        <v>25</v>
      </c>
      <c r="Q162" s="11">
        <f t="shared" si="6"/>
        <v>5.4165344827586202</v>
      </c>
      <c r="R162" s="45" t="s">
        <v>114</v>
      </c>
      <c r="S162" s="45" t="s">
        <v>114</v>
      </c>
      <c r="T162" s="45" t="s">
        <v>114</v>
      </c>
      <c r="U162" s="6">
        <v>13</v>
      </c>
      <c r="V162" s="6">
        <f t="shared" si="7"/>
        <v>260</v>
      </c>
      <c r="W162" s="9">
        <v>72</v>
      </c>
      <c r="X162" s="45">
        <f t="shared" si="10"/>
        <v>117</v>
      </c>
      <c r="Y162" s="14">
        <f t="shared" si="8"/>
        <v>2340</v>
      </c>
      <c r="Z162" s="6">
        <f t="shared" si="9"/>
        <v>15</v>
      </c>
      <c r="AA162" s="1" t="s">
        <v>258</v>
      </c>
      <c r="AB162" s="22">
        <v>0</v>
      </c>
      <c r="AC162" s="22">
        <v>0</v>
      </c>
      <c r="AD162" s="48">
        <v>0</v>
      </c>
      <c r="AE162" s="22">
        <v>0</v>
      </c>
      <c r="AF162" s="48">
        <v>0</v>
      </c>
      <c r="AG162" s="48">
        <v>0</v>
      </c>
      <c r="AH162" s="48">
        <v>0</v>
      </c>
      <c r="AI162" s="48">
        <v>1</v>
      </c>
      <c r="AJ162" s="48">
        <v>0</v>
      </c>
      <c r="AK162" s="22">
        <v>0</v>
      </c>
      <c r="AL162" s="48">
        <v>23</v>
      </c>
      <c r="AM162" s="48">
        <v>0</v>
      </c>
      <c r="AN162" s="22">
        <v>0</v>
      </c>
      <c r="AO162" s="48">
        <v>0</v>
      </c>
      <c r="AP162" s="22">
        <v>0</v>
      </c>
      <c r="AQ162" s="22">
        <v>0</v>
      </c>
      <c r="AR162" s="48">
        <v>1</v>
      </c>
      <c r="AS162" s="48">
        <v>0</v>
      </c>
      <c r="AT162" s="48">
        <v>0</v>
      </c>
      <c r="AU162" s="48">
        <v>0</v>
      </c>
      <c r="AV162" s="48">
        <v>0</v>
      </c>
      <c r="AW162" s="48">
        <v>0</v>
      </c>
      <c r="AX162" s="48">
        <v>0</v>
      </c>
      <c r="AY162" s="48">
        <v>5</v>
      </c>
      <c r="AZ162" s="22">
        <v>0</v>
      </c>
      <c r="BA162" s="48">
        <v>0</v>
      </c>
      <c r="BB162" s="48">
        <v>6</v>
      </c>
      <c r="BC162" s="22">
        <v>0</v>
      </c>
      <c r="BD162" s="48">
        <v>0</v>
      </c>
      <c r="BE162" s="48">
        <v>0</v>
      </c>
      <c r="BF162" s="48">
        <v>0</v>
      </c>
      <c r="BG162" s="48">
        <v>5</v>
      </c>
      <c r="BH162" s="48">
        <v>9</v>
      </c>
      <c r="BI162" s="22">
        <v>0</v>
      </c>
      <c r="BJ162" s="48">
        <v>3</v>
      </c>
      <c r="BK162" s="48">
        <v>26</v>
      </c>
      <c r="BL162" s="48">
        <v>0</v>
      </c>
      <c r="BM162" s="48">
        <v>0</v>
      </c>
      <c r="BN162" s="22">
        <v>0</v>
      </c>
      <c r="BO162" s="48">
        <v>16</v>
      </c>
      <c r="BP162" s="48">
        <v>16</v>
      </c>
      <c r="BQ162" s="48">
        <v>0</v>
      </c>
      <c r="BR162" s="48">
        <v>0</v>
      </c>
      <c r="BS162" s="22">
        <v>0</v>
      </c>
      <c r="BT162" s="48">
        <v>1</v>
      </c>
      <c r="BU162" s="48">
        <v>1</v>
      </c>
      <c r="BV162" s="22">
        <v>0</v>
      </c>
      <c r="BW162" s="22">
        <v>0</v>
      </c>
      <c r="BX162" s="22">
        <v>0</v>
      </c>
      <c r="BY162" s="22">
        <v>0</v>
      </c>
      <c r="BZ162" s="22">
        <v>0</v>
      </c>
      <c r="CA162" s="22">
        <v>0</v>
      </c>
      <c r="CB162" s="22">
        <v>0</v>
      </c>
      <c r="CC162" s="22">
        <v>0</v>
      </c>
      <c r="CD162" s="22">
        <v>0</v>
      </c>
      <c r="CE162" s="22">
        <v>0</v>
      </c>
      <c r="CF162" s="48">
        <v>2</v>
      </c>
      <c r="CG162" s="48">
        <v>0</v>
      </c>
      <c r="CH162" s="48">
        <v>0</v>
      </c>
      <c r="CI162" s="22">
        <v>0</v>
      </c>
      <c r="CJ162" s="48">
        <v>0</v>
      </c>
      <c r="CK162" s="48">
        <v>0</v>
      </c>
      <c r="CL162" s="48">
        <v>0</v>
      </c>
      <c r="CM162" s="48">
        <v>0</v>
      </c>
      <c r="CN162" s="48">
        <v>0</v>
      </c>
      <c r="CO162" s="48">
        <v>0</v>
      </c>
      <c r="CP162" s="48">
        <v>0</v>
      </c>
      <c r="CQ162" s="48">
        <v>2</v>
      </c>
      <c r="CR162" s="48">
        <v>0</v>
      </c>
      <c r="CS162" s="22">
        <v>0</v>
      </c>
    </row>
    <row r="163" spans="1:97" ht="15.6" x14ac:dyDescent="0.3">
      <c r="A163" s="44" t="s">
        <v>259</v>
      </c>
      <c r="B163" s="9">
        <v>2016</v>
      </c>
      <c r="C163" s="45">
        <v>27</v>
      </c>
      <c r="D163" s="49">
        <v>42522</v>
      </c>
      <c r="E163" s="8">
        <v>13</v>
      </c>
      <c r="F163" s="36">
        <v>20.841249999999999</v>
      </c>
      <c r="G163" s="36">
        <v>-0.91200000000000614</v>
      </c>
      <c r="H163" s="36">
        <v>-0.63658333333333417</v>
      </c>
      <c r="I163" s="36">
        <v>-1.0864166666666684</v>
      </c>
      <c r="J163" s="36">
        <v>7.6702631924161606</v>
      </c>
      <c r="K163" s="36">
        <v>-1.0650063609293978</v>
      </c>
      <c r="L163" s="36">
        <v>-1.1561237518091252</v>
      </c>
      <c r="M163" s="36">
        <v>-1.328712680588672</v>
      </c>
      <c r="N163" s="9" t="s">
        <v>54</v>
      </c>
      <c r="O163" s="9" t="s">
        <v>55</v>
      </c>
      <c r="P163" s="9">
        <v>26</v>
      </c>
      <c r="Q163" s="11">
        <f t="shared" si="6"/>
        <v>5.6331958620689653</v>
      </c>
      <c r="R163" s="45" t="s">
        <v>114</v>
      </c>
      <c r="S163" s="45" t="s">
        <v>114</v>
      </c>
      <c r="T163" s="45" t="s">
        <v>114</v>
      </c>
      <c r="U163" s="6">
        <v>53</v>
      </c>
      <c r="V163" s="6">
        <f t="shared" si="7"/>
        <v>1060</v>
      </c>
      <c r="W163" s="9">
        <v>43</v>
      </c>
      <c r="X163" s="45">
        <f t="shared" si="10"/>
        <v>91</v>
      </c>
      <c r="Y163" s="14">
        <f t="shared" si="8"/>
        <v>1820</v>
      </c>
      <c r="Z163" s="6">
        <f t="shared" si="9"/>
        <v>15</v>
      </c>
      <c r="AA163" s="44" t="s">
        <v>259</v>
      </c>
      <c r="AB163" s="22">
        <v>0</v>
      </c>
      <c r="AC163" s="22">
        <v>0</v>
      </c>
      <c r="AD163" s="48">
        <v>1</v>
      </c>
      <c r="AE163" s="22">
        <v>0</v>
      </c>
      <c r="AF163" s="48">
        <v>0</v>
      </c>
      <c r="AG163" s="48">
        <v>3</v>
      </c>
      <c r="AH163" s="48">
        <v>0</v>
      </c>
      <c r="AI163" s="48">
        <v>0</v>
      </c>
      <c r="AJ163" s="48">
        <v>0</v>
      </c>
      <c r="AK163" s="22">
        <v>0</v>
      </c>
      <c r="AL163" s="48">
        <v>11</v>
      </c>
      <c r="AM163" s="48">
        <v>0</v>
      </c>
      <c r="AN163" s="22">
        <v>0</v>
      </c>
      <c r="AO163" s="48">
        <v>0</v>
      </c>
      <c r="AP163" s="22">
        <v>0</v>
      </c>
      <c r="AQ163" s="22">
        <v>0</v>
      </c>
      <c r="AR163" s="48">
        <v>0</v>
      </c>
      <c r="AS163" s="48">
        <v>0</v>
      </c>
      <c r="AT163" s="48">
        <v>0</v>
      </c>
      <c r="AU163" s="48">
        <v>0</v>
      </c>
      <c r="AV163" s="48">
        <v>0</v>
      </c>
      <c r="AW163" s="48">
        <v>0</v>
      </c>
      <c r="AX163" s="48">
        <v>0</v>
      </c>
      <c r="AY163" s="48">
        <v>4</v>
      </c>
      <c r="AZ163" s="22">
        <v>0</v>
      </c>
      <c r="BA163" s="48">
        <v>0</v>
      </c>
      <c r="BB163" s="48">
        <v>4</v>
      </c>
      <c r="BC163" s="22">
        <v>0</v>
      </c>
      <c r="BD163" s="48">
        <v>1</v>
      </c>
      <c r="BE163" s="48">
        <v>1</v>
      </c>
      <c r="BF163" s="48">
        <v>0</v>
      </c>
      <c r="BG163" s="48">
        <v>1</v>
      </c>
      <c r="BH163" s="48">
        <v>16</v>
      </c>
      <c r="BI163" s="22">
        <v>0</v>
      </c>
      <c r="BJ163" s="48">
        <v>10</v>
      </c>
      <c r="BK163" s="48">
        <v>11</v>
      </c>
      <c r="BL163" s="48">
        <v>0</v>
      </c>
      <c r="BM163" s="48">
        <v>0</v>
      </c>
      <c r="BN163" s="22">
        <v>0</v>
      </c>
      <c r="BO163" s="48">
        <v>10</v>
      </c>
      <c r="BP163" s="48">
        <v>16</v>
      </c>
      <c r="BQ163" s="48">
        <v>0</v>
      </c>
      <c r="BR163" s="48">
        <v>0</v>
      </c>
      <c r="BS163" s="22">
        <v>0</v>
      </c>
      <c r="BT163" s="48">
        <v>0</v>
      </c>
      <c r="BU163" s="48">
        <v>0</v>
      </c>
      <c r="BV163" s="22">
        <v>0</v>
      </c>
      <c r="BW163" s="22">
        <v>0</v>
      </c>
      <c r="BX163" s="22">
        <v>0</v>
      </c>
      <c r="BY163" s="22">
        <v>0</v>
      </c>
      <c r="BZ163" s="22">
        <v>0</v>
      </c>
      <c r="CA163" s="22">
        <v>0</v>
      </c>
      <c r="CB163" s="22">
        <v>0</v>
      </c>
      <c r="CC163" s="22">
        <v>0</v>
      </c>
      <c r="CD163" s="22">
        <v>0</v>
      </c>
      <c r="CE163" s="22">
        <v>0</v>
      </c>
      <c r="CF163" s="48">
        <v>1</v>
      </c>
      <c r="CG163" s="48">
        <v>0</v>
      </c>
      <c r="CH163" s="48">
        <v>0</v>
      </c>
      <c r="CI163" s="22">
        <v>0</v>
      </c>
      <c r="CJ163" s="48">
        <v>0</v>
      </c>
      <c r="CK163" s="48">
        <v>0</v>
      </c>
      <c r="CL163" s="48">
        <v>0</v>
      </c>
      <c r="CM163" s="48">
        <v>1</v>
      </c>
      <c r="CN163" s="48">
        <v>0</v>
      </c>
      <c r="CO163" s="48">
        <v>0</v>
      </c>
      <c r="CP163" s="48">
        <v>0</v>
      </c>
      <c r="CQ163" s="48">
        <v>0</v>
      </c>
      <c r="CR163" s="48">
        <v>0</v>
      </c>
      <c r="CS163" s="22">
        <v>0</v>
      </c>
    </row>
    <row r="164" spans="1:97" ht="15.6" x14ac:dyDescent="0.3">
      <c r="A164" s="1" t="s">
        <v>260</v>
      </c>
      <c r="B164" s="9">
        <v>2016</v>
      </c>
      <c r="C164" s="9">
        <v>28</v>
      </c>
      <c r="D164" s="49">
        <v>42523</v>
      </c>
      <c r="E164" s="8">
        <v>14</v>
      </c>
      <c r="F164" s="36">
        <v>19.920666666666669</v>
      </c>
      <c r="G164" s="36">
        <v>-0.92058333333332953</v>
      </c>
      <c r="H164" s="36">
        <v>-1.8325833333333357</v>
      </c>
      <c r="I164" s="36">
        <v>-1.5571666666666637</v>
      </c>
      <c r="J164" s="36">
        <v>7.8628215155048649</v>
      </c>
      <c r="K164" s="36">
        <v>0.19255832308870424</v>
      </c>
      <c r="L164" s="36">
        <v>-0.87244803784069358</v>
      </c>
      <c r="M164" s="36">
        <v>-0.96356542872042095</v>
      </c>
      <c r="N164" s="9" t="s">
        <v>54</v>
      </c>
      <c r="O164" s="9" t="s">
        <v>55</v>
      </c>
      <c r="P164" s="9">
        <v>27</v>
      </c>
      <c r="Q164" s="11">
        <f t="shared" si="6"/>
        <v>5.8498572413793095</v>
      </c>
      <c r="R164" s="45" t="s">
        <v>114</v>
      </c>
      <c r="S164" s="45" t="s">
        <v>114</v>
      </c>
      <c r="T164" s="45" t="s">
        <v>114</v>
      </c>
      <c r="U164" s="6">
        <v>190</v>
      </c>
      <c r="V164" s="6">
        <f t="shared" si="7"/>
        <v>3800</v>
      </c>
      <c r="W164" s="9">
        <v>134</v>
      </c>
      <c r="X164" s="45">
        <f t="shared" si="10"/>
        <v>105</v>
      </c>
      <c r="Y164" s="14">
        <f t="shared" si="8"/>
        <v>2100</v>
      </c>
      <c r="Z164" s="6">
        <f t="shared" si="9"/>
        <v>16</v>
      </c>
      <c r="AA164" s="1" t="s">
        <v>260</v>
      </c>
      <c r="AB164" s="22">
        <v>0</v>
      </c>
      <c r="AC164" s="22">
        <v>0</v>
      </c>
      <c r="AD164" s="48">
        <v>2</v>
      </c>
      <c r="AE164" s="22">
        <v>0</v>
      </c>
      <c r="AF164" s="48">
        <v>1</v>
      </c>
      <c r="AG164" s="48">
        <v>8</v>
      </c>
      <c r="AH164" s="48">
        <v>0</v>
      </c>
      <c r="AI164" s="48">
        <v>3</v>
      </c>
      <c r="AJ164" s="48">
        <v>0</v>
      </c>
      <c r="AK164" s="22">
        <v>0</v>
      </c>
      <c r="AL164" s="48">
        <v>16</v>
      </c>
      <c r="AM164" s="48">
        <v>0</v>
      </c>
      <c r="AN164" s="22">
        <v>0</v>
      </c>
      <c r="AO164" s="48">
        <v>0</v>
      </c>
      <c r="AP164" s="22">
        <v>0</v>
      </c>
      <c r="AQ164" s="22">
        <v>0</v>
      </c>
      <c r="AR164" s="48">
        <v>0</v>
      </c>
      <c r="AS164" s="48">
        <v>0</v>
      </c>
      <c r="AT164" s="48">
        <v>0</v>
      </c>
      <c r="AU164" s="48">
        <v>0</v>
      </c>
      <c r="AV164" s="48">
        <v>0</v>
      </c>
      <c r="AW164" s="48">
        <v>0</v>
      </c>
      <c r="AX164" s="48">
        <v>0</v>
      </c>
      <c r="AY164" s="48">
        <v>10</v>
      </c>
      <c r="AZ164" s="22">
        <v>0</v>
      </c>
      <c r="BA164" s="48">
        <v>0</v>
      </c>
      <c r="BB164" s="48">
        <v>3</v>
      </c>
      <c r="BC164" s="22">
        <v>0</v>
      </c>
      <c r="BD164" s="48">
        <v>0</v>
      </c>
      <c r="BE164" s="48">
        <v>0</v>
      </c>
      <c r="BF164" s="48">
        <v>0</v>
      </c>
      <c r="BG164" s="48">
        <v>1</v>
      </c>
      <c r="BH164" s="48">
        <v>12</v>
      </c>
      <c r="BI164" s="22">
        <v>0</v>
      </c>
      <c r="BJ164" s="48">
        <v>14</v>
      </c>
      <c r="BK164" s="48">
        <v>11</v>
      </c>
      <c r="BL164" s="48">
        <v>0</v>
      </c>
      <c r="BM164" s="48">
        <v>0</v>
      </c>
      <c r="BN164" s="22">
        <v>0</v>
      </c>
      <c r="BO164" s="48">
        <v>6</v>
      </c>
      <c r="BP164" s="48">
        <v>15</v>
      </c>
      <c r="BQ164" s="48">
        <v>0</v>
      </c>
      <c r="BR164" s="48">
        <v>0</v>
      </c>
      <c r="BS164" s="22">
        <v>0</v>
      </c>
      <c r="BT164" s="48">
        <v>0</v>
      </c>
      <c r="BU164" s="48">
        <v>0</v>
      </c>
      <c r="BV164" s="22">
        <v>0</v>
      </c>
      <c r="BW164" s="22">
        <v>0</v>
      </c>
      <c r="BX164" s="22">
        <v>0</v>
      </c>
      <c r="BY164" s="22">
        <v>0</v>
      </c>
      <c r="BZ164" s="22">
        <v>0</v>
      </c>
      <c r="CA164" s="22">
        <v>0</v>
      </c>
      <c r="CB164" s="22">
        <v>0</v>
      </c>
      <c r="CC164" s="22">
        <v>0</v>
      </c>
      <c r="CD164" s="22">
        <v>0</v>
      </c>
      <c r="CE164" s="22">
        <v>0</v>
      </c>
      <c r="CF164" s="48">
        <v>1</v>
      </c>
      <c r="CG164" s="48">
        <v>0</v>
      </c>
      <c r="CH164" s="48">
        <v>0</v>
      </c>
      <c r="CI164" s="22">
        <v>0</v>
      </c>
      <c r="CJ164" s="48">
        <v>0</v>
      </c>
      <c r="CK164" s="48">
        <v>0</v>
      </c>
      <c r="CL164" s="48">
        <v>0</v>
      </c>
      <c r="CM164" s="48">
        <v>0</v>
      </c>
      <c r="CN164" s="48">
        <v>0</v>
      </c>
      <c r="CO164" s="48">
        <v>1</v>
      </c>
      <c r="CP164" s="48">
        <v>1</v>
      </c>
      <c r="CQ164" s="48">
        <v>0</v>
      </c>
      <c r="CR164" s="48">
        <v>0</v>
      </c>
      <c r="CS164" s="22">
        <v>0</v>
      </c>
    </row>
    <row r="165" spans="1:97" ht="15.6" x14ac:dyDescent="0.3">
      <c r="A165" s="44" t="s">
        <v>261</v>
      </c>
      <c r="B165" s="9">
        <v>2016</v>
      </c>
      <c r="C165" s="45">
        <v>29</v>
      </c>
      <c r="D165" s="49">
        <v>42524</v>
      </c>
      <c r="E165" s="8">
        <v>15</v>
      </c>
      <c r="F165" s="36">
        <v>19.920833333333338</v>
      </c>
      <c r="G165" s="36">
        <v>1.6666666666864671E-4</v>
      </c>
      <c r="H165" s="36">
        <v>-0.92041666666666089</v>
      </c>
      <c r="I165" s="36">
        <v>-1.832416666666667</v>
      </c>
      <c r="J165" s="36">
        <v>8.5262138413625657</v>
      </c>
      <c r="K165" s="36">
        <v>0.6633923258577008</v>
      </c>
      <c r="L165" s="36">
        <v>0.85595064894640505</v>
      </c>
      <c r="M165" s="36">
        <v>-0.20905571198299278</v>
      </c>
      <c r="N165" s="9" t="s">
        <v>54</v>
      </c>
      <c r="O165" s="9" t="s">
        <v>55</v>
      </c>
      <c r="P165" s="9">
        <v>28</v>
      </c>
      <c r="Q165" s="11">
        <f t="shared" si="6"/>
        <v>6.0665186206896555</v>
      </c>
      <c r="R165" s="45" t="s">
        <v>114</v>
      </c>
      <c r="S165" s="45" t="s">
        <v>114</v>
      </c>
      <c r="T165" s="45" t="s">
        <v>114</v>
      </c>
      <c r="U165" s="6">
        <v>1204</v>
      </c>
      <c r="V165" s="6">
        <f t="shared" si="7"/>
        <v>24080</v>
      </c>
      <c r="W165" s="9">
        <v>167</v>
      </c>
      <c r="X165" s="45">
        <f t="shared" si="10"/>
        <v>124</v>
      </c>
      <c r="Y165" s="14">
        <f t="shared" si="8"/>
        <v>2480</v>
      </c>
      <c r="Z165" s="6">
        <f t="shared" si="9"/>
        <v>13</v>
      </c>
      <c r="AA165" s="44" t="s">
        <v>261</v>
      </c>
      <c r="AB165" s="22">
        <v>0</v>
      </c>
      <c r="AC165" s="22">
        <v>0</v>
      </c>
      <c r="AD165" s="48">
        <v>2</v>
      </c>
      <c r="AE165" s="22">
        <v>0</v>
      </c>
      <c r="AF165" s="48">
        <v>0</v>
      </c>
      <c r="AG165" s="48">
        <v>6</v>
      </c>
      <c r="AH165" s="48">
        <v>0</v>
      </c>
      <c r="AI165" s="48">
        <v>0</v>
      </c>
      <c r="AJ165" s="48">
        <v>0</v>
      </c>
      <c r="AK165" s="22">
        <v>0</v>
      </c>
      <c r="AL165" s="48">
        <v>8</v>
      </c>
      <c r="AM165" s="48">
        <v>0</v>
      </c>
      <c r="AN165" s="22">
        <v>0</v>
      </c>
      <c r="AO165" s="48">
        <v>0</v>
      </c>
      <c r="AP165" s="22">
        <v>0</v>
      </c>
      <c r="AQ165" s="22">
        <v>0</v>
      </c>
      <c r="AR165" s="48">
        <v>0</v>
      </c>
      <c r="AS165" s="48">
        <v>0</v>
      </c>
      <c r="AT165" s="48">
        <v>0</v>
      </c>
      <c r="AU165" s="48">
        <v>0</v>
      </c>
      <c r="AV165" s="48">
        <v>0</v>
      </c>
      <c r="AW165" s="48">
        <v>0</v>
      </c>
      <c r="AX165" s="48">
        <v>0</v>
      </c>
      <c r="AY165" s="48">
        <v>7</v>
      </c>
      <c r="AZ165" s="22">
        <v>0</v>
      </c>
      <c r="BA165" s="48">
        <v>0</v>
      </c>
      <c r="BB165" s="48">
        <v>8</v>
      </c>
      <c r="BC165" s="22">
        <v>0</v>
      </c>
      <c r="BD165" s="48">
        <v>0</v>
      </c>
      <c r="BE165" s="48">
        <v>0</v>
      </c>
      <c r="BF165" s="48">
        <v>0</v>
      </c>
      <c r="BG165" s="48">
        <v>1</v>
      </c>
      <c r="BH165" s="48">
        <v>11</v>
      </c>
      <c r="BI165" s="22">
        <v>0</v>
      </c>
      <c r="BJ165" s="48">
        <v>11</v>
      </c>
      <c r="BK165" s="48">
        <v>43</v>
      </c>
      <c r="BL165" s="48">
        <v>0</v>
      </c>
      <c r="BM165" s="48">
        <v>0</v>
      </c>
      <c r="BN165" s="22">
        <v>0</v>
      </c>
      <c r="BO165" s="48">
        <v>9</v>
      </c>
      <c r="BP165" s="48">
        <v>16</v>
      </c>
      <c r="BQ165" s="48">
        <v>0</v>
      </c>
      <c r="BR165" s="48">
        <v>0</v>
      </c>
      <c r="BS165" s="22">
        <v>0</v>
      </c>
      <c r="BT165" s="48">
        <v>0</v>
      </c>
      <c r="BU165" s="48">
        <v>0</v>
      </c>
      <c r="BV165" s="22">
        <v>0</v>
      </c>
      <c r="BW165" s="22">
        <v>0</v>
      </c>
      <c r="BX165" s="22">
        <v>0</v>
      </c>
      <c r="BY165" s="22">
        <v>0</v>
      </c>
      <c r="BZ165" s="22">
        <v>0</v>
      </c>
      <c r="CA165" s="22">
        <v>0</v>
      </c>
      <c r="CB165" s="22">
        <v>0</v>
      </c>
      <c r="CC165" s="22">
        <v>0</v>
      </c>
      <c r="CD165" s="22">
        <v>0</v>
      </c>
      <c r="CE165" s="22">
        <v>0</v>
      </c>
      <c r="CF165" s="48">
        <v>1</v>
      </c>
      <c r="CG165" s="48">
        <v>0</v>
      </c>
      <c r="CH165" s="48">
        <v>1</v>
      </c>
      <c r="CI165" s="22">
        <v>0</v>
      </c>
      <c r="CJ165" s="48">
        <v>0</v>
      </c>
      <c r="CK165" s="48">
        <v>0</v>
      </c>
      <c r="CL165" s="48">
        <v>0</v>
      </c>
      <c r="CM165" s="48">
        <v>0</v>
      </c>
      <c r="CN165" s="48">
        <v>0</v>
      </c>
      <c r="CO165" s="48">
        <v>0</v>
      </c>
      <c r="CP165" s="48">
        <v>0</v>
      </c>
      <c r="CQ165" s="48">
        <v>0</v>
      </c>
      <c r="CR165" s="48">
        <v>0</v>
      </c>
      <c r="CS165" s="22">
        <v>0</v>
      </c>
    </row>
    <row r="166" spans="1:97" ht="15.6" x14ac:dyDescent="0.3">
      <c r="A166" s="1" t="s">
        <v>262</v>
      </c>
      <c r="B166" s="9">
        <v>2016</v>
      </c>
      <c r="C166" s="9">
        <v>30</v>
      </c>
      <c r="D166" s="49">
        <v>42525</v>
      </c>
      <c r="E166" s="8">
        <v>16</v>
      </c>
      <c r="F166" s="36">
        <v>20.489166666666666</v>
      </c>
      <c r="G166" s="36">
        <v>0.56833333333332803</v>
      </c>
      <c r="H166" s="36">
        <v>0.56849999999999667</v>
      </c>
      <c r="I166" s="36">
        <v>-0.35208333333333286</v>
      </c>
      <c r="J166" s="36">
        <v>8.0509120014126783</v>
      </c>
      <c r="K166" s="36">
        <v>-0.47530183994988739</v>
      </c>
      <c r="L166" s="36">
        <v>0.18809048590781341</v>
      </c>
      <c r="M166" s="36">
        <v>0.38064880899651765</v>
      </c>
      <c r="N166" s="9" t="s">
        <v>63</v>
      </c>
      <c r="O166" s="9" t="s">
        <v>64</v>
      </c>
      <c r="P166" s="9">
        <v>1</v>
      </c>
      <c r="Q166" s="11">
        <f t="shared" si="6"/>
        <v>0.21666137931034482</v>
      </c>
      <c r="R166" s="45" t="s">
        <v>114</v>
      </c>
      <c r="S166" s="45" t="s">
        <v>114</v>
      </c>
      <c r="T166" s="45" t="s">
        <v>114</v>
      </c>
      <c r="U166" s="6">
        <v>673</v>
      </c>
      <c r="V166" s="6">
        <f t="shared" si="7"/>
        <v>13460</v>
      </c>
      <c r="W166" s="9">
        <v>86</v>
      </c>
      <c r="X166" s="45">
        <f t="shared" si="10"/>
        <v>64</v>
      </c>
      <c r="Y166" s="14">
        <f t="shared" si="8"/>
        <v>1280</v>
      </c>
      <c r="Z166" s="6">
        <f t="shared" si="9"/>
        <v>12</v>
      </c>
      <c r="AA166" s="1" t="s">
        <v>262</v>
      </c>
      <c r="AB166" s="22">
        <v>0</v>
      </c>
      <c r="AC166" s="22">
        <v>0</v>
      </c>
      <c r="AD166" s="48">
        <v>1</v>
      </c>
      <c r="AE166" s="22">
        <v>0</v>
      </c>
      <c r="AF166" s="48">
        <v>0</v>
      </c>
      <c r="AG166" s="48">
        <v>0</v>
      </c>
      <c r="AH166" s="48">
        <v>0</v>
      </c>
      <c r="AI166" s="48">
        <v>0</v>
      </c>
      <c r="AJ166" s="48">
        <v>0</v>
      </c>
      <c r="AK166" s="22">
        <v>0</v>
      </c>
      <c r="AL166" s="48">
        <v>7</v>
      </c>
      <c r="AM166" s="48">
        <v>0</v>
      </c>
      <c r="AN166" s="22">
        <v>0</v>
      </c>
      <c r="AO166" s="48">
        <v>0</v>
      </c>
      <c r="AP166" s="22">
        <v>0</v>
      </c>
      <c r="AQ166" s="22">
        <v>0</v>
      </c>
      <c r="AR166" s="48">
        <v>0</v>
      </c>
      <c r="AS166" s="48">
        <v>1</v>
      </c>
      <c r="AT166" s="48">
        <v>0</v>
      </c>
      <c r="AU166" s="48">
        <v>0</v>
      </c>
      <c r="AV166" s="48">
        <v>0</v>
      </c>
      <c r="AW166" s="48">
        <v>0</v>
      </c>
      <c r="AX166" s="48">
        <v>0</v>
      </c>
      <c r="AY166" s="48">
        <v>5</v>
      </c>
      <c r="AZ166" s="22">
        <v>0</v>
      </c>
      <c r="BA166" s="48">
        <v>0</v>
      </c>
      <c r="BB166" s="48">
        <v>1</v>
      </c>
      <c r="BC166" s="22">
        <v>0</v>
      </c>
      <c r="BD166" s="48">
        <v>1</v>
      </c>
      <c r="BE166" s="48">
        <v>0</v>
      </c>
      <c r="BF166" s="48">
        <v>0</v>
      </c>
      <c r="BG166" s="48">
        <v>0</v>
      </c>
      <c r="BH166" s="48">
        <v>5</v>
      </c>
      <c r="BI166" s="22">
        <v>0</v>
      </c>
      <c r="BJ166" s="48">
        <v>6</v>
      </c>
      <c r="BK166" s="48">
        <v>19</v>
      </c>
      <c r="BL166" s="48">
        <v>0</v>
      </c>
      <c r="BM166" s="48">
        <v>0</v>
      </c>
      <c r="BN166" s="22">
        <v>0</v>
      </c>
      <c r="BO166" s="48">
        <v>5</v>
      </c>
      <c r="BP166" s="48">
        <v>12</v>
      </c>
      <c r="BQ166" s="48">
        <v>0</v>
      </c>
      <c r="BR166" s="48">
        <v>0</v>
      </c>
      <c r="BS166" s="22">
        <v>0</v>
      </c>
      <c r="BT166" s="48">
        <v>0</v>
      </c>
      <c r="BU166" s="48">
        <v>0</v>
      </c>
      <c r="BV166" s="22">
        <v>0</v>
      </c>
      <c r="BW166" s="22">
        <v>0</v>
      </c>
      <c r="BX166" s="22">
        <v>0</v>
      </c>
      <c r="BY166" s="22">
        <v>0</v>
      </c>
      <c r="BZ166" s="22">
        <v>0</v>
      </c>
      <c r="CA166" s="22">
        <v>0</v>
      </c>
      <c r="CB166" s="22">
        <v>0</v>
      </c>
      <c r="CC166" s="22">
        <v>0</v>
      </c>
      <c r="CD166" s="22">
        <v>0</v>
      </c>
      <c r="CE166" s="22">
        <v>0</v>
      </c>
      <c r="CF166" s="48">
        <v>0</v>
      </c>
      <c r="CG166" s="48">
        <v>0</v>
      </c>
      <c r="CH166" s="48">
        <v>0</v>
      </c>
      <c r="CI166" s="22">
        <v>0</v>
      </c>
      <c r="CJ166" s="48">
        <v>1</v>
      </c>
      <c r="CK166" s="48">
        <v>0</v>
      </c>
      <c r="CL166" s="48">
        <v>0</v>
      </c>
      <c r="CM166" s="48">
        <v>0</v>
      </c>
      <c r="CN166" s="48">
        <v>0</v>
      </c>
      <c r="CO166" s="48">
        <v>0</v>
      </c>
      <c r="CP166" s="48">
        <v>0</v>
      </c>
      <c r="CQ166" s="48">
        <v>0</v>
      </c>
      <c r="CR166" s="48">
        <v>0</v>
      </c>
      <c r="CS166" s="22">
        <v>0</v>
      </c>
    </row>
    <row r="167" spans="1:97" ht="15.6" x14ac:dyDescent="0.3">
      <c r="A167" s="44" t="s">
        <v>263</v>
      </c>
      <c r="B167" s="9">
        <v>2016</v>
      </c>
      <c r="C167" s="45">
        <v>31</v>
      </c>
      <c r="D167" s="49">
        <v>42526</v>
      </c>
      <c r="E167" s="8">
        <v>17</v>
      </c>
      <c r="F167" s="36">
        <v>19.389000000000006</v>
      </c>
      <c r="G167" s="36">
        <v>-1.1001666666666594</v>
      </c>
      <c r="H167" s="36">
        <v>-0.53183333333333138</v>
      </c>
      <c r="I167" s="36">
        <v>-0.53166666666666273</v>
      </c>
      <c r="J167" s="36">
        <v>7.8177066464581424</v>
      </c>
      <c r="K167" s="36">
        <v>-0.23320535495453587</v>
      </c>
      <c r="L167" s="36">
        <v>-0.70850719490442327</v>
      </c>
      <c r="M167" s="36">
        <v>-4.5114869046722461E-2</v>
      </c>
      <c r="N167" s="9" t="s">
        <v>66</v>
      </c>
      <c r="O167" s="9" t="s">
        <v>67</v>
      </c>
      <c r="P167" s="9">
        <v>2</v>
      </c>
      <c r="Q167" s="11">
        <f t="shared" si="6"/>
        <v>0.43332275862068964</v>
      </c>
      <c r="R167" s="45" t="s">
        <v>114</v>
      </c>
      <c r="S167" s="45" t="s">
        <v>114</v>
      </c>
      <c r="T167" s="45" t="s">
        <v>114</v>
      </c>
      <c r="U167" s="6">
        <v>395</v>
      </c>
      <c r="V167" s="6">
        <f t="shared" si="7"/>
        <v>7900</v>
      </c>
      <c r="W167" s="9">
        <v>19</v>
      </c>
      <c r="X167" s="45">
        <f t="shared" si="10"/>
        <v>41</v>
      </c>
      <c r="Y167" s="14">
        <f t="shared" si="8"/>
        <v>820</v>
      </c>
      <c r="Z167" s="6">
        <f t="shared" si="9"/>
        <v>12</v>
      </c>
      <c r="AA167" s="44" t="s">
        <v>263</v>
      </c>
      <c r="AB167" s="22">
        <v>0</v>
      </c>
      <c r="AC167" s="22">
        <v>0</v>
      </c>
      <c r="AD167" s="48">
        <v>0</v>
      </c>
      <c r="AE167" s="22">
        <v>0</v>
      </c>
      <c r="AF167" s="48">
        <v>0</v>
      </c>
      <c r="AG167" s="48">
        <v>1</v>
      </c>
      <c r="AH167" s="48">
        <v>0</v>
      </c>
      <c r="AI167" s="48">
        <v>0</v>
      </c>
      <c r="AJ167" s="48">
        <v>0</v>
      </c>
      <c r="AK167" s="22">
        <v>0</v>
      </c>
      <c r="AL167" s="48">
        <v>5</v>
      </c>
      <c r="AM167" s="48">
        <v>0</v>
      </c>
      <c r="AN167" s="22">
        <v>0</v>
      </c>
      <c r="AO167" s="48">
        <v>0</v>
      </c>
      <c r="AP167" s="22">
        <v>0</v>
      </c>
      <c r="AQ167" s="22">
        <v>0</v>
      </c>
      <c r="AR167" s="48">
        <v>0</v>
      </c>
      <c r="AS167" s="48">
        <v>0</v>
      </c>
      <c r="AT167" s="48">
        <v>0</v>
      </c>
      <c r="AU167" s="48">
        <v>0</v>
      </c>
      <c r="AV167" s="48">
        <v>4</v>
      </c>
      <c r="AW167" s="48">
        <v>0</v>
      </c>
      <c r="AX167" s="48">
        <v>0</v>
      </c>
      <c r="AY167" s="48">
        <v>5</v>
      </c>
      <c r="AZ167" s="22">
        <v>0</v>
      </c>
      <c r="BA167" s="48">
        <v>0</v>
      </c>
      <c r="BB167" s="48">
        <v>3</v>
      </c>
      <c r="BC167" s="22">
        <v>0</v>
      </c>
      <c r="BD167" s="48">
        <v>0</v>
      </c>
      <c r="BE167" s="48">
        <v>0</v>
      </c>
      <c r="BF167" s="48">
        <v>0</v>
      </c>
      <c r="BG167" s="48">
        <v>0</v>
      </c>
      <c r="BH167" s="48">
        <v>3</v>
      </c>
      <c r="BI167" s="22">
        <v>0</v>
      </c>
      <c r="BJ167" s="48">
        <v>4</v>
      </c>
      <c r="BK167" s="48">
        <v>8</v>
      </c>
      <c r="BL167" s="48">
        <v>0</v>
      </c>
      <c r="BM167" s="48">
        <v>0</v>
      </c>
      <c r="BN167" s="22">
        <v>0</v>
      </c>
      <c r="BO167" s="48">
        <v>0</v>
      </c>
      <c r="BP167" s="48">
        <v>5</v>
      </c>
      <c r="BQ167" s="48">
        <v>0</v>
      </c>
      <c r="BR167" s="48">
        <v>0</v>
      </c>
      <c r="BS167" s="22">
        <v>0</v>
      </c>
      <c r="BT167" s="48">
        <v>0</v>
      </c>
      <c r="BU167" s="48">
        <v>0</v>
      </c>
      <c r="BV167" s="22">
        <v>0</v>
      </c>
      <c r="BW167" s="22">
        <v>0</v>
      </c>
      <c r="BX167" s="22">
        <v>0</v>
      </c>
      <c r="BY167" s="22">
        <v>0</v>
      </c>
      <c r="BZ167" s="22">
        <v>0</v>
      </c>
      <c r="CA167" s="22">
        <v>0</v>
      </c>
      <c r="CB167" s="22">
        <v>0</v>
      </c>
      <c r="CC167" s="22">
        <v>0</v>
      </c>
      <c r="CD167" s="22">
        <v>0</v>
      </c>
      <c r="CE167" s="22">
        <v>0</v>
      </c>
      <c r="CF167" s="48">
        <v>1</v>
      </c>
      <c r="CG167" s="48">
        <v>1</v>
      </c>
      <c r="CH167" s="48">
        <v>0</v>
      </c>
      <c r="CI167" s="22">
        <v>0</v>
      </c>
      <c r="CJ167" s="48">
        <v>0</v>
      </c>
      <c r="CK167" s="48">
        <v>0</v>
      </c>
      <c r="CL167" s="48">
        <v>0</v>
      </c>
      <c r="CM167" s="48">
        <v>0</v>
      </c>
      <c r="CN167" s="48">
        <v>1</v>
      </c>
      <c r="CO167" s="48">
        <v>0</v>
      </c>
      <c r="CP167" s="48">
        <v>0</v>
      </c>
      <c r="CQ167" s="48">
        <v>0</v>
      </c>
      <c r="CR167" s="48">
        <v>0</v>
      </c>
      <c r="CS167" s="22">
        <v>0</v>
      </c>
    </row>
    <row r="168" spans="1:97" ht="15.6" x14ac:dyDescent="0.3">
      <c r="A168" s="1" t="s">
        <v>264</v>
      </c>
      <c r="B168" s="9">
        <v>2016</v>
      </c>
      <c r="C168" s="9">
        <v>32</v>
      </c>
      <c r="D168" s="49">
        <v>42527</v>
      </c>
      <c r="E168" s="8">
        <v>18</v>
      </c>
      <c r="F168" s="36">
        <v>18.429666666666666</v>
      </c>
      <c r="G168" s="36">
        <v>-0.95933333333334048</v>
      </c>
      <c r="H168" s="36">
        <v>-2.0594999999999999</v>
      </c>
      <c r="I168" s="36">
        <v>-1.4911666666666719</v>
      </c>
      <c r="J168" s="36">
        <v>9.349196389199971</v>
      </c>
      <c r="K168" s="36">
        <v>1.5314897427418286</v>
      </c>
      <c r="L168" s="36">
        <v>1.2982843877872927</v>
      </c>
      <c r="M168" s="36">
        <v>0.82298254783740532</v>
      </c>
      <c r="N168" s="9" t="s">
        <v>66</v>
      </c>
      <c r="O168" s="9" t="s">
        <v>67</v>
      </c>
      <c r="P168" s="9">
        <v>3</v>
      </c>
      <c r="Q168" s="11">
        <f t="shared" si="6"/>
        <v>0.64998413793103449</v>
      </c>
      <c r="R168" s="45" t="s">
        <v>114</v>
      </c>
      <c r="S168" s="45" t="s">
        <v>114</v>
      </c>
      <c r="T168" s="45" t="s">
        <v>114</v>
      </c>
      <c r="U168" s="6">
        <v>192</v>
      </c>
      <c r="V168" s="6">
        <f t="shared" si="7"/>
        <v>3840</v>
      </c>
      <c r="W168" s="9">
        <v>8</v>
      </c>
      <c r="X168" s="45">
        <f t="shared" si="10"/>
        <v>92</v>
      </c>
      <c r="Y168" s="14">
        <f t="shared" si="8"/>
        <v>1840</v>
      </c>
      <c r="Z168" s="6">
        <f t="shared" si="9"/>
        <v>12</v>
      </c>
      <c r="AA168" s="1" t="s">
        <v>264</v>
      </c>
      <c r="AB168" s="22">
        <v>0</v>
      </c>
      <c r="AC168" s="22">
        <v>0</v>
      </c>
      <c r="AD168" s="48">
        <v>0</v>
      </c>
      <c r="AE168" s="22">
        <v>0</v>
      </c>
      <c r="AF168" s="48">
        <v>0</v>
      </c>
      <c r="AG168" s="48">
        <v>4</v>
      </c>
      <c r="AH168" s="48">
        <v>0</v>
      </c>
      <c r="AI168" s="48">
        <v>0</v>
      </c>
      <c r="AJ168" s="48">
        <v>1</v>
      </c>
      <c r="AK168" s="22">
        <v>0</v>
      </c>
      <c r="AL168" s="48">
        <v>7</v>
      </c>
      <c r="AM168" s="48">
        <v>0</v>
      </c>
      <c r="AN168" s="22">
        <v>0</v>
      </c>
      <c r="AO168" s="48">
        <v>0</v>
      </c>
      <c r="AP168" s="22">
        <v>0</v>
      </c>
      <c r="AQ168" s="22">
        <v>0</v>
      </c>
      <c r="AR168" s="48">
        <v>0</v>
      </c>
      <c r="AS168" s="48">
        <v>0</v>
      </c>
      <c r="AT168" s="48">
        <v>0</v>
      </c>
      <c r="AU168" s="48">
        <v>0</v>
      </c>
      <c r="AV168" s="48">
        <v>27</v>
      </c>
      <c r="AW168" s="48">
        <v>0</v>
      </c>
      <c r="AX168" s="48">
        <v>0</v>
      </c>
      <c r="AY168" s="48">
        <v>5</v>
      </c>
      <c r="AZ168" s="22">
        <v>0</v>
      </c>
      <c r="BA168" s="48">
        <v>0</v>
      </c>
      <c r="BB168" s="48">
        <v>2</v>
      </c>
      <c r="BC168" s="22">
        <v>0</v>
      </c>
      <c r="BD168" s="48">
        <v>0</v>
      </c>
      <c r="BE168" s="48">
        <v>0</v>
      </c>
      <c r="BF168" s="48">
        <v>0</v>
      </c>
      <c r="BG168" s="48">
        <v>0</v>
      </c>
      <c r="BH168" s="48">
        <v>6</v>
      </c>
      <c r="BI168" s="22">
        <v>0</v>
      </c>
      <c r="BJ168" s="48">
        <v>10</v>
      </c>
      <c r="BK168" s="48">
        <v>17</v>
      </c>
      <c r="BL168" s="48">
        <v>0</v>
      </c>
      <c r="BM168" s="48">
        <v>0</v>
      </c>
      <c r="BN168" s="22">
        <v>0</v>
      </c>
      <c r="BO168" s="48">
        <v>4</v>
      </c>
      <c r="BP168" s="48">
        <v>7</v>
      </c>
      <c r="BQ168" s="48">
        <v>0</v>
      </c>
      <c r="BR168" s="48">
        <v>0</v>
      </c>
      <c r="BS168" s="22">
        <v>0</v>
      </c>
      <c r="BT168" s="48">
        <v>0</v>
      </c>
      <c r="BU168" s="48">
        <v>0</v>
      </c>
      <c r="BV168" s="22">
        <v>0</v>
      </c>
      <c r="BW168" s="22">
        <v>0</v>
      </c>
      <c r="BX168" s="22">
        <v>0</v>
      </c>
      <c r="BY168" s="22">
        <v>0</v>
      </c>
      <c r="BZ168" s="22">
        <v>0</v>
      </c>
      <c r="CA168" s="22">
        <v>0</v>
      </c>
      <c r="CB168" s="22">
        <v>0</v>
      </c>
      <c r="CC168" s="22">
        <v>0</v>
      </c>
      <c r="CD168" s="22">
        <v>0</v>
      </c>
      <c r="CE168" s="22">
        <v>0</v>
      </c>
      <c r="CF168" s="48">
        <v>2</v>
      </c>
      <c r="CG168" s="48">
        <v>0</v>
      </c>
      <c r="CH168" s="48">
        <v>0</v>
      </c>
      <c r="CI168" s="22">
        <v>0</v>
      </c>
      <c r="CJ168" s="48">
        <v>0</v>
      </c>
      <c r="CK168" s="48">
        <v>0</v>
      </c>
      <c r="CL168" s="48">
        <v>0</v>
      </c>
      <c r="CM168" s="48">
        <v>0</v>
      </c>
      <c r="CN168" s="48">
        <v>0</v>
      </c>
      <c r="CO168" s="48">
        <v>0</v>
      </c>
      <c r="CP168" s="48">
        <v>0</v>
      </c>
      <c r="CQ168" s="48">
        <v>0</v>
      </c>
      <c r="CR168" s="48">
        <v>0</v>
      </c>
      <c r="CS168" s="22">
        <v>0</v>
      </c>
    </row>
    <row r="169" spans="1:97" ht="15.6" x14ac:dyDescent="0.3">
      <c r="A169" s="44" t="s">
        <v>265</v>
      </c>
      <c r="B169" s="9">
        <v>2016</v>
      </c>
      <c r="C169" s="45">
        <v>33</v>
      </c>
      <c r="D169" s="49">
        <v>42528</v>
      </c>
      <c r="E169" s="8">
        <v>19</v>
      </c>
      <c r="F169" s="36">
        <v>17.617208333333334</v>
      </c>
      <c r="G169" s="36">
        <v>-0.81245833333333195</v>
      </c>
      <c r="H169" s="36">
        <v>-1.7717916666666724</v>
      </c>
      <c r="I169" s="36">
        <v>-2.8719583333333318</v>
      </c>
      <c r="J169" s="36">
        <v>8.9837593382600769</v>
      </c>
      <c r="K169" s="36">
        <v>-0.36543705093989409</v>
      </c>
      <c r="L169" s="36">
        <v>1.1660526918019345</v>
      </c>
      <c r="M169" s="36">
        <v>0.93284733684739862</v>
      </c>
      <c r="N169" s="9" t="s">
        <v>66</v>
      </c>
      <c r="O169" s="9" t="s">
        <v>67</v>
      </c>
      <c r="P169" s="9">
        <v>4</v>
      </c>
      <c r="Q169" s="11">
        <f t="shared" si="6"/>
        <v>0.86664551724137928</v>
      </c>
      <c r="R169" s="45" t="s">
        <v>114</v>
      </c>
      <c r="S169" s="45" t="s">
        <v>114</v>
      </c>
      <c r="T169" s="45" t="s">
        <v>114</v>
      </c>
      <c r="U169" s="6">
        <v>117</v>
      </c>
      <c r="V169" s="6">
        <f t="shared" si="7"/>
        <v>2340</v>
      </c>
      <c r="W169" s="9">
        <v>8</v>
      </c>
      <c r="X169" s="45">
        <f t="shared" si="10"/>
        <v>89</v>
      </c>
      <c r="Y169" s="14">
        <f t="shared" si="8"/>
        <v>1780</v>
      </c>
      <c r="Z169" s="6">
        <f t="shared" si="9"/>
        <v>15</v>
      </c>
      <c r="AA169" s="44" t="s">
        <v>265</v>
      </c>
      <c r="AB169" s="22">
        <v>0</v>
      </c>
      <c r="AC169" s="22">
        <v>0</v>
      </c>
      <c r="AD169" s="48">
        <v>0</v>
      </c>
      <c r="AE169" s="22">
        <v>0</v>
      </c>
      <c r="AF169" s="48">
        <v>0</v>
      </c>
      <c r="AG169" s="48">
        <v>2</v>
      </c>
      <c r="AH169" s="48">
        <v>0</v>
      </c>
      <c r="AI169" s="48">
        <v>0</v>
      </c>
      <c r="AJ169" s="48">
        <v>0</v>
      </c>
      <c r="AK169" s="22">
        <v>0</v>
      </c>
      <c r="AL169" s="48">
        <v>9</v>
      </c>
      <c r="AM169" s="48">
        <v>0</v>
      </c>
      <c r="AN169" s="22">
        <v>0</v>
      </c>
      <c r="AO169" s="48">
        <v>0</v>
      </c>
      <c r="AP169" s="22">
        <v>0</v>
      </c>
      <c r="AQ169" s="22">
        <v>0</v>
      </c>
      <c r="AR169" s="48">
        <v>0</v>
      </c>
      <c r="AS169" s="48">
        <v>0</v>
      </c>
      <c r="AT169" s="48">
        <v>0</v>
      </c>
      <c r="AU169" s="48">
        <v>0</v>
      </c>
      <c r="AV169" s="48">
        <v>32</v>
      </c>
      <c r="AW169" s="48">
        <v>0</v>
      </c>
      <c r="AX169" s="48">
        <v>0</v>
      </c>
      <c r="AY169" s="48">
        <v>6</v>
      </c>
      <c r="AZ169" s="22">
        <v>0</v>
      </c>
      <c r="BA169" s="48">
        <v>0</v>
      </c>
      <c r="BB169" s="48">
        <v>3</v>
      </c>
      <c r="BC169" s="22">
        <v>0</v>
      </c>
      <c r="BD169" s="48">
        <v>2</v>
      </c>
      <c r="BE169" s="48">
        <v>0</v>
      </c>
      <c r="BF169" s="48">
        <v>0</v>
      </c>
      <c r="BG169" s="48">
        <v>1</v>
      </c>
      <c r="BH169" s="48">
        <v>4</v>
      </c>
      <c r="BI169" s="22">
        <v>0</v>
      </c>
      <c r="BJ169" s="48">
        <v>0</v>
      </c>
      <c r="BK169" s="48">
        <v>8</v>
      </c>
      <c r="BL169" s="48">
        <v>0</v>
      </c>
      <c r="BM169" s="48">
        <v>0</v>
      </c>
      <c r="BN169" s="22">
        <v>0</v>
      </c>
      <c r="BO169" s="48">
        <v>6</v>
      </c>
      <c r="BP169" s="48">
        <v>12</v>
      </c>
      <c r="BQ169" s="48">
        <v>0</v>
      </c>
      <c r="BR169" s="48">
        <v>0</v>
      </c>
      <c r="BS169" s="22">
        <v>0</v>
      </c>
      <c r="BT169" s="48">
        <v>0</v>
      </c>
      <c r="BU169" s="48">
        <v>0</v>
      </c>
      <c r="BV169" s="22">
        <v>0</v>
      </c>
      <c r="BW169" s="22">
        <v>0</v>
      </c>
      <c r="BX169" s="22">
        <v>0</v>
      </c>
      <c r="BY169" s="22">
        <v>0</v>
      </c>
      <c r="BZ169" s="22">
        <v>0</v>
      </c>
      <c r="CA169" s="22">
        <v>0</v>
      </c>
      <c r="CB169" s="22">
        <v>0</v>
      </c>
      <c r="CC169" s="22">
        <v>0</v>
      </c>
      <c r="CD169" s="22">
        <v>0</v>
      </c>
      <c r="CE169" s="22">
        <v>0</v>
      </c>
      <c r="CF169" s="48">
        <v>0</v>
      </c>
      <c r="CG169" s="48">
        <v>0</v>
      </c>
      <c r="CH169" s="48">
        <v>1</v>
      </c>
      <c r="CI169" s="22">
        <v>0</v>
      </c>
      <c r="CJ169" s="48">
        <v>0</v>
      </c>
      <c r="CK169" s="48">
        <v>0</v>
      </c>
      <c r="CL169" s="48">
        <v>0</v>
      </c>
      <c r="CM169" s="48">
        <v>1</v>
      </c>
      <c r="CN169" s="48">
        <v>0</v>
      </c>
      <c r="CO169" s="48">
        <v>1</v>
      </c>
      <c r="CP169" s="48">
        <v>1</v>
      </c>
      <c r="CQ169" s="48">
        <v>0</v>
      </c>
      <c r="CR169" s="48">
        <v>0</v>
      </c>
      <c r="CS169" s="22">
        <v>0</v>
      </c>
    </row>
    <row r="170" spans="1:97" ht="15.6" x14ac:dyDescent="0.3">
      <c r="A170" s="1" t="s">
        <v>266</v>
      </c>
      <c r="B170" s="9">
        <v>2016</v>
      </c>
      <c r="C170" s="9">
        <v>34</v>
      </c>
      <c r="D170" s="49">
        <v>42529</v>
      </c>
      <c r="E170" s="8">
        <v>20</v>
      </c>
      <c r="F170" s="36">
        <v>16.752541666666666</v>
      </c>
      <c r="G170" s="36">
        <v>-0.86466666666666825</v>
      </c>
      <c r="H170" s="36">
        <v>-1.6771250000000002</v>
      </c>
      <c r="I170" s="36">
        <v>-2.6364583333333407</v>
      </c>
      <c r="J170" s="36">
        <v>9.5998862381809857</v>
      </c>
      <c r="K170" s="36">
        <v>0.61612689992090885</v>
      </c>
      <c r="L170" s="36">
        <v>0.25068984898101476</v>
      </c>
      <c r="M170" s="36">
        <v>1.7821795917228433</v>
      </c>
      <c r="N170" s="9" t="s">
        <v>66</v>
      </c>
      <c r="O170" s="9" t="s">
        <v>67</v>
      </c>
      <c r="P170" s="9">
        <v>5</v>
      </c>
      <c r="Q170" s="11">
        <f t="shared" si="6"/>
        <v>1.0833068965517241</v>
      </c>
      <c r="R170" s="45" t="s">
        <v>114</v>
      </c>
      <c r="S170" s="45" t="s">
        <v>114</v>
      </c>
      <c r="T170" s="45" t="s">
        <v>114</v>
      </c>
      <c r="U170" s="6">
        <v>89</v>
      </c>
      <c r="V170" s="6">
        <f t="shared" si="7"/>
        <v>1780</v>
      </c>
      <c r="W170" s="9">
        <v>3</v>
      </c>
      <c r="X170" s="45">
        <f t="shared" si="10"/>
        <v>156</v>
      </c>
      <c r="Y170" s="14">
        <f t="shared" si="8"/>
        <v>3120</v>
      </c>
      <c r="Z170" s="6">
        <f t="shared" si="9"/>
        <v>15</v>
      </c>
      <c r="AA170" s="1" t="s">
        <v>266</v>
      </c>
      <c r="AB170" s="22">
        <v>0</v>
      </c>
      <c r="AC170" s="22">
        <v>0</v>
      </c>
      <c r="AD170" s="48">
        <v>0</v>
      </c>
      <c r="AE170" s="22">
        <v>0</v>
      </c>
      <c r="AF170" s="48">
        <v>0</v>
      </c>
      <c r="AG170" s="48">
        <v>7</v>
      </c>
      <c r="AH170" s="48">
        <v>0</v>
      </c>
      <c r="AI170" s="48">
        <v>1</v>
      </c>
      <c r="AJ170" s="48">
        <v>0</v>
      </c>
      <c r="AK170" s="22">
        <v>0</v>
      </c>
      <c r="AL170" s="48">
        <v>9</v>
      </c>
      <c r="AM170" s="48">
        <v>0</v>
      </c>
      <c r="AN170" s="22">
        <v>0</v>
      </c>
      <c r="AO170" s="48">
        <v>0</v>
      </c>
      <c r="AP170" s="22">
        <v>0</v>
      </c>
      <c r="AQ170" s="22">
        <v>0</v>
      </c>
      <c r="AR170" s="48">
        <v>0</v>
      </c>
      <c r="AS170" s="48">
        <v>0</v>
      </c>
      <c r="AT170" s="48">
        <v>0</v>
      </c>
      <c r="AU170" s="48">
        <v>0</v>
      </c>
      <c r="AV170" s="48">
        <v>64</v>
      </c>
      <c r="AW170" s="48">
        <v>0</v>
      </c>
      <c r="AX170" s="48">
        <v>0</v>
      </c>
      <c r="AY170" s="48">
        <v>8</v>
      </c>
      <c r="AZ170" s="22">
        <v>0</v>
      </c>
      <c r="BA170" s="48">
        <v>0</v>
      </c>
      <c r="BB170" s="48">
        <v>6</v>
      </c>
      <c r="BC170" s="22">
        <v>0</v>
      </c>
      <c r="BD170" s="48">
        <v>0</v>
      </c>
      <c r="BE170" s="48">
        <v>1</v>
      </c>
      <c r="BF170" s="48">
        <v>0</v>
      </c>
      <c r="BG170" s="48">
        <v>0</v>
      </c>
      <c r="BH170" s="48">
        <v>11</v>
      </c>
      <c r="BI170" s="22">
        <v>0</v>
      </c>
      <c r="BJ170" s="48">
        <v>16</v>
      </c>
      <c r="BK170" s="48">
        <v>13</v>
      </c>
      <c r="BL170" s="48">
        <v>0</v>
      </c>
      <c r="BM170" s="48">
        <v>0</v>
      </c>
      <c r="BN170" s="22">
        <v>0</v>
      </c>
      <c r="BO170" s="48">
        <v>1</v>
      </c>
      <c r="BP170" s="48">
        <v>14</v>
      </c>
      <c r="BQ170" s="48">
        <v>0</v>
      </c>
      <c r="BR170" s="48">
        <v>0</v>
      </c>
      <c r="BS170" s="22">
        <v>0</v>
      </c>
      <c r="BT170" s="48">
        <v>0</v>
      </c>
      <c r="BU170" s="48">
        <v>0</v>
      </c>
      <c r="BV170" s="22">
        <v>0</v>
      </c>
      <c r="BW170" s="22">
        <v>0</v>
      </c>
      <c r="BX170" s="22">
        <v>0</v>
      </c>
      <c r="BY170" s="22">
        <v>0</v>
      </c>
      <c r="BZ170" s="22">
        <v>0</v>
      </c>
      <c r="CA170" s="22">
        <v>0</v>
      </c>
      <c r="CB170" s="22">
        <v>0</v>
      </c>
      <c r="CC170" s="22">
        <v>0</v>
      </c>
      <c r="CD170" s="22">
        <v>0</v>
      </c>
      <c r="CE170" s="22">
        <v>0</v>
      </c>
      <c r="CF170" s="48">
        <v>1</v>
      </c>
      <c r="CG170" s="48">
        <v>0</v>
      </c>
      <c r="CH170" s="48">
        <v>0</v>
      </c>
      <c r="CI170" s="22">
        <v>0</v>
      </c>
      <c r="CJ170" s="48">
        <v>2</v>
      </c>
      <c r="CK170" s="48">
        <v>0</v>
      </c>
      <c r="CL170" s="48">
        <v>0</v>
      </c>
      <c r="CM170" s="48">
        <v>0</v>
      </c>
      <c r="CN170" s="48">
        <v>0</v>
      </c>
      <c r="CO170" s="48">
        <v>0</v>
      </c>
      <c r="CP170" s="48">
        <v>2</v>
      </c>
      <c r="CQ170" s="48">
        <v>0</v>
      </c>
      <c r="CR170" s="48">
        <v>0</v>
      </c>
      <c r="CS170" s="22">
        <v>0</v>
      </c>
    </row>
    <row r="171" spans="1:97" ht="15.6" x14ac:dyDescent="0.3">
      <c r="A171" s="44" t="s">
        <v>267</v>
      </c>
      <c r="B171" s="9">
        <v>2016</v>
      </c>
      <c r="C171" s="45">
        <v>35</v>
      </c>
      <c r="D171" s="49">
        <v>42530</v>
      </c>
      <c r="E171" s="8">
        <v>21</v>
      </c>
      <c r="F171" s="36">
        <v>17.017583333333331</v>
      </c>
      <c r="G171" s="36">
        <v>0.26504166666666507</v>
      </c>
      <c r="H171" s="36">
        <v>-0.59962500000000318</v>
      </c>
      <c r="I171" s="36">
        <v>-1.4120833333333351</v>
      </c>
      <c r="J171" s="36">
        <v>7.5044981226710306</v>
      </c>
      <c r="K171" s="36">
        <v>-2.0953881155099552</v>
      </c>
      <c r="L171" s="36">
        <v>-1.4792612155890463</v>
      </c>
      <c r="M171" s="36">
        <v>-1.8446982665289404</v>
      </c>
      <c r="N171" s="9" t="s">
        <v>66</v>
      </c>
      <c r="O171" s="9" t="s">
        <v>67</v>
      </c>
      <c r="P171" s="9">
        <v>6</v>
      </c>
      <c r="Q171" s="11">
        <f t="shared" si="6"/>
        <v>1.299968275862069</v>
      </c>
      <c r="R171" s="45" t="s">
        <v>114</v>
      </c>
      <c r="S171" s="45" t="s">
        <v>114</v>
      </c>
      <c r="T171" s="45" t="s">
        <v>114</v>
      </c>
      <c r="U171" s="6">
        <v>71</v>
      </c>
      <c r="V171" s="6">
        <f t="shared" si="7"/>
        <v>1420</v>
      </c>
      <c r="W171" s="9">
        <v>1</v>
      </c>
      <c r="X171" s="45">
        <f t="shared" si="10"/>
        <v>170</v>
      </c>
      <c r="Y171" s="14">
        <f t="shared" si="8"/>
        <v>3400</v>
      </c>
      <c r="Z171" s="6">
        <f t="shared" si="9"/>
        <v>12</v>
      </c>
      <c r="AA171" s="44" t="s">
        <v>267</v>
      </c>
      <c r="AB171" s="22">
        <v>0</v>
      </c>
      <c r="AC171" s="22">
        <v>0</v>
      </c>
      <c r="AD171" s="48">
        <v>0</v>
      </c>
      <c r="AE171" s="22">
        <v>0</v>
      </c>
      <c r="AF171" s="48">
        <v>0</v>
      </c>
      <c r="AG171" s="48">
        <v>0</v>
      </c>
      <c r="AH171" s="48">
        <v>0</v>
      </c>
      <c r="AI171" s="48">
        <v>0</v>
      </c>
      <c r="AJ171" s="48">
        <v>0</v>
      </c>
      <c r="AK171" s="22">
        <v>0</v>
      </c>
      <c r="AL171" s="48">
        <v>5</v>
      </c>
      <c r="AM171" s="48">
        <v>0</v>
      </c>
      <c r="AN171" s="22">
        <v>0</v>
      </c>
      <c r="AO171" s="48">
        <v>0</v>
      </c>
      <c r="AP171" s="22">
        <v>0</v>
      </c>
      <c r="AQ171" s="22">
        <v>0</v>
      </c>
      <c r="AR171" s="48">
        <v>0</v>
      </c>
      <c r="AS171" s="48">
        <v>0</v>
      </c>
      <c r="AT171" s="48">
        <v>0</v>
      </c>
      <c r="AU171" s="48">
        <v>0</v>
      </c>
      <c r="AV171" s="48">
        <v>93</v>
      </c>
      <c r="AW171" s="48">
        <v>0</v>
      </c>
      <c r="AX171" s="48">
        <v>0</v>
      </c>
      <c r="AY171" s="48">
        <v>2</v>
      </c>
      <c r="AZ171" s="22">
        <v>0</v>
      </c>
      <c r="BA171" s="48">
        <v>0</v>
      </c>
      <c r="BB171" s="48">
        <v>6</v>
      </c>
      <c r="BC171" s="22">
        <v>0</v>
      </c>
      <c r="BD171" s="48">
        <v>0</v>
      </c>
      <c r="BE171" s="48">
        <v>0</v>
      </c>
      <c r="BF171" s="48">
        <v>0</v>
      </c>
      <c r="BG171" s="48">
        <v>0</v>
      </c>
      <c r="BH171" s="48">
        <v>7</v>
      </c>
      <c r="BI171" s="22">
        <v>0</v>
      </c>
      <c r="BJ171" s="48">
        <v>6</v>
      </c>
      <c r="BK171" s="48">
        <v>28</v>
      </c>
      <c r="BL171" s="48">
        <v>1</v>
      </c>
      <c r="BM171" s="48">
        <v>0</v>
      </c>
      <c r="BN171" s="22">
        <v>0</v>
      </c>
      <c r="BO171" s="48">
        <v>5</v>
      </c>
      <c r="BP171" s="48">
        <v>15</v>
      </c>
      <c r="BQ171" s="48">
        <v>0</v>
      </c>
      <c r="BR171" s="48">
        <v>0</v>
      </c>
      <c r="BS171" s="22">
        <v>0</v>
      </c>
      <c r="BT171" s="48">
        <v>0</v>
      </c>
      <c r="BU171" s="48">
        <v>0</v>
      </c>
      <c r="BV171" s="22">
        <v>0</v>
      </c>
      <c r="BW171" s="22">
        <v>0</v>
      </c>
      <c r="BX171" s="22">
        <v>0</v>
      </c>
      <c r="BY171" s="22">
        <v>0</v>
      </c>
      <c r="BZ171" s="22">
        <v>0</v>
      </c>
      <c r="CA171" s="22">
        <v>0</v>
      </c>
      <c r="CB171" s="22">
        <v>0</v>
      </c>
      <c r="CC171" s="22">
        <v>0</v>
      </c>
      <c r="CD171" s="22">
        <v>0</v>
      </c>
      <c r="CE171" s="22">
        <v>0</v>
      </c>
      <c r="CF171" s="48">
        <v>1</v>
      </c>
      <c r="CG171" s="48">
        <v>0</v>
      </c>
      <c r="CH171" s="48">
        <v>0</v>
      </c>
      <c r="CI171" s="22">
        <v>0</v>
      </c>
      <c r="CJ171" s="48">
        <v>0</v>
      </c>
      <c r="CK171" s="48">
        <v>0</v>
      </c>
      <c r="CL171" s="48">
        <v>0</v>
      </c>
      <c r="CM171" s="48">
        <v>0</v>
      </c>
      <c r="CN171" s="48">
        <v>0</v>
      </c>
      <c r="CO171" s="48">
        <v>0</v>
      </c>
      <c r="CP171" s="48">
        <v>1</v>
      </c>
      <c r="CQ171" s="48">
        <v>0</v>
      </c>
      <c r="CR171" s="48">
        <v>0</v>
      </c>
      <c r="CS171" s="22">
        <v>0</v>
      </c>
    </row>
    <row r="172" spans="1:97" ht="15.6" x14ac:dyDescent="0.3">
      <c r="A172" s="1" t="s">
        <v>268</v>
      </c>
      <c r="B172" s="9">
        <v>2016</v>
      </c>
      <c r="C172" s="9">
        <v>36</v>
      </c>
      <c r="D172" s="49">
        <v>42532</v>
      </c>
      <c r="E172" s="8">
        <v>22</v>
      </c>
      <c r="F172" s="36">
        <v>19.298083333333327</v>
      </c>
      <c r="G172" s="36">
        <v>1.154166666666665</v>
      </c>
      <c r="H172" s="36">
        <v>2.2804999999999964</v>
      </c>
      <c r="I172" s="36">
        <v>2.5455416666666615</v>
      </c>
      <c r="J172" s="36">
        <v>8.6556513283731782</v>
      </c>
      <c r="K172" s="36">
        <v>1.2679757766213706</v>
      </c>
      <c r="L172" s="36">
        <v>1.1511532057021476</v>
      </c>
      <c r="M172" s="36">
        <v>-0.94423490980780755</v>
      </c>
      <c r="N172" s="9" t="s">
        <v>66</v>
      </c>
      <c r="O172" s="9" t="s">
        <v>67</v>
      </c>
      <c r="P172" s="9">
        <v>8</v>
      </c>
      <c r="Q172" s="11">
        <f t="shared" si="6"/>
        <v>1.7332910344827586</v>
      </c>
      <c r="R172" s="45" t="s">
        <v>114</v>
      </c>
      <c r="S172" s="45" t="s">
        <v>114</v>
      </c>
      <c r="T172" s="45" t="s">
        <v>114</v>
      </c>
      <c r="U172" s="6">
        <v>54</v>
      </c>
      <c r="V172" s="6">
        <f t="shared" si="7"/>
        <v>1080</v>
      </c>
      <c r="W172" s="9">
        <v>2</v>
      </c>
      <c r="X172" s="45">
        <f t="shared" si="10"/>
        <v>43</v>
      </c>
      <c r="Y172" s="14">
        <f t="shared" si="8"/>
        <v>860</v>
      </c>
      <c r="Z172" s="6">
        <f t="shared" si="9"/>
        <v>12</v>
      </c>
      <c r="AA172" s="1" t="s">
        <v>268</v>
      </c>
      <c r="AB172" s="22">
        <v>0</v>
      </c>
      <c r="AC172" s="22">
        <v>0</v>
      </c>
      <c r="AD172" s="48">
        <v>0</v>
      </c>
      <c r="AE172" s="22">
        <v>0</v>
      </c>
      <c r="AF172" s="48">
        <v>0</v>
      </c>
      <c r="AG172" s="48">
        <v>1</v>
      </c>
      <c r="AH172" s="48">
        <v>0</v>
      </c>
      <c r="AI172" s="48">
        <v>1</v>
      </c>
      <c r="AJ172" s="48">
        <v>0</v>
      </c>
      <c r="AK172" s="22">
        <v>0</v>
      </c>
      <c r="AL172" s="48">
        <v>3</v>
      </c>
      <c r="AM172" s="48">
        <v>0</v>
      </c>
      <c r="AN172" s="22">
        <v>0</v>
      </c>
      <c r="AO172" s="48">
        <v>0</v>
      </c>
      <c r="AP172" s="22">
        <v>0</v>
      </c>
      <c r="AQ172" s="22">
        <v>0</v>
      </c>
      <c r="AR172" s="48">
        <v>0</v>
      </c>
      <c r="AS172" s="48">
        <v>0</v>
      </c>
      <c r="AT172" s="48">
        <v>0</v>
      </c>
      <c r="AU172" s="48">
        <v>0</v>
      </c>
      <c r="AV172" s="48">
        <v>13</v>
      </c>
      <c r="AW172" s="48">
        <v>1</v>
      </c>
      <c r="AX172" s="48">
        <v>0</v>
      </c>
      <c r="AY172" s="48">
        <v>1</v>
      </c>
      <c r="AZ172" s="22">
        <v>0</v>
      </c>
      <c r="BA172" s="48">
        <v>0</v>
      </c>
      <c r="BB172" s="48">
        <v>2</v>
      </c>
      <c r="BC172" s="22">
        <v>0</v>
      </c>
      <c r="BD172" s="48">
        <v>0</v>
      </c>
      <c r="BE172" s="48">
        <v>0</v>
      </c>
      <c r="BF172" s="48">
        <v>0</v>
      </c>
      <c r="BG172" s="48">
        <v>0</v>
      </c>
      <c r="BH172" s="48">
        <v>5</v>
      </c>
      <c r="BI172" s="22">
        <v>0</v>
      </c>
      <c r="BJ172" s="48">
        <v>2</v>
      </c>
      <c r="BK172" s="48">
        <v>11</v>
      </c>
      <c r="BL172" s="48">
        <v>0</v>
      </c>
      <c r="BM172" s="48">
        <v>0</v>
      </c>
      <c r="BN172" s="22">
        <v>0</v>
      </c>
      <c r="BO172" s="48">
        <v>1</v>
      </c>
      <c r="BP172" s="48">
        <v>2</v>
      </c>
      <c r="BQ172" s="48">
        <v>0</v>
      </c>
      <c r="BR172" s="48">
        <v>0</v>
      </c>
      <c r="BS172" s="22">
        <v>0</v>
      </c>
      <c r="BT172" s="48">
        <v>0</v>
      </c>
      <c r="BU172" s="48">
        <v>0</v>
      </c>
      <c r="BV172" s="22">
        <v>0</v>
      </c>
      <c r="BW172" s="22">
        <v>0</v>
      </c>
      <c r="BX172" s="22">
        <v>0</v>
      </c>
      <c r="BY172" s="22">
        <v>0</v>
      </c>
      <c r="BZ172" s="22">
        <v>0</v>
      </c>
      <c r="CA172" s="22">
        <v>0</v>
      </c>
      <c r="CB172" s="22">
        <v>0</v>
      </c>
      <c r="CC172" s="22">
        <v>0</v>
      </c>
      <c r="CD172" s="22">
        <v>0</v>
      </c>
      <c r="CE172" s="22">
        <v>0</v>
      </c>
      <c r="CF172" s="48">
        <v>0</v>
      </c>
      <c r="CG172" s="48">
        <v>0</v>
      </c>
      <c r="CH172" s="48">
        <v>0</v>
      </c>
      <c r="CI172" s="22">
        <v>0</v>
      </c>
      <c r="CJ172" s="48">
        <v>0</v>
      </c>
      <c r="CK172" s="48">
        <v>0</v>
      </c>
      <c r="CL172" s="48">
        <v>0</v>
      </c>
      <c r="CM172" s="48">
        <v>0</v>
      </c>
      <c r="CN172" s="48">
        <v>0</v>
      </c>
      <c r="CO172" s="48">
        <v>0</v>
      </c>
      <c r="CP172" s="48">
        <v>0</v>
      </c>
      <c r="CQ172" s="48">
        <v>0</v>
      </c>
      <c r="CR172" s="48">
        <v>0</v>
      </c>
      <c r="CS172" s="22">
        <v>0</v>
      </c>
    </row>
    <row r="173" spans="1:97" ht="15.6" x14ac:dyDescent="0.3">
      <c r="A173" s="44" t="s">
        <v>269</v>
      </c>
      <c r="B173" s="9">
        <v>2016</v>
      </c>
      <c r="C173" s="45">
        <v>37</v>
      </c>
      <c r="D173" s="49">
        <v>42533</v>
      </c>
      <c r="E173" s="8">
        <v>23</v>
      </c>
      <c r="F173" s="36">
        <v>19.143708333333329</v>
      </c>
      <c r="G173" s="36">
        <v>-0.15437499999999815</v>
      </c>
      <c r="H173" s="36">
        <v>0.99979166666666686</v>
      </c>
      <c r="I173" s="36">
        <v>2.1261249999999983</v>
      </c>
      <c r="J173" s="36">
        <v>7.157834477288584</v>
      </c>
      <c r="K173" s="36">
        <v>-1.4978168510845942</v>
      </c>
      <c r="L173" s="36">
        <v>-0.22984107446322355</v>
      </c>
      <c r="M173" s="36">
        <v>-0.34666364538244654</v>
      </c>
      <c r="N173" s="9" t="s">
        <v>74</v>
      </c>
      <c r="O173" s="9" t="s">
        <v>75</v>
      </c>
      <c r="P173" s="9">
        <v>9</v>
      </c>
      <c r="Q173" s="11">
        <f t="shared" si="6"/>
        <v>1.9499524137931035</v>
      </c>
      <c r="R173" s="45" t="s">
        <v>114</v>
      </c>
      <c r="S173" s="45" t="s">
        <v>114</v>
      </c>
      <c r="T173" s="45" t="s">
        <v>114</v>
      </c>
      <c r="U173" s="6">
        <v>66</v>
      </c>
      <c r="V173" s="6">
        <f t="shared" si="7"/>
        <v>1320</v>
      </c>
      <c r="W173" s="9">
        <v>0</v>
      </c>
      <c r="X173" s="45">
        <f t="shared" si="10"/>
        <v>53</v>
      </c>
      <c r="Y173" s="14">
        <f t="shared" si="8"/>
        <v>1060</v>
      </c>
      <c r="Z173" s="6">
        <f t="shared" si="9"/>
        <v>13</v>
      </c>
      <c r="AA173" s="44" t="s">
        <v>269</v>
      </c>
      <c r="AB173" s="22">
        <v>0</v>
      </c>
      <c r="AC173" s="22">
        <v>0</v>
      </c>
      <c r="AD173" s="48">
        <v>0</v>
      </c>
      <c r="AE173" s="22">
        <v>0</v>
      </c>
      <c r="AF173" s="48">
        <v>0</v>
      </c>
      <c r="AG173" s="48">
        <v>0</v>
      </c>
      <c r="AH173" s="48">
        <v>0</v>
      </c>
      <c r="AI173" s="48">
        <v>0</v>
      </c>
      <c r="AJ173" s="48">
        <v>0</v>
      </c>
      <c r="AK173" s="22">
        <v>0</v>
      </c>
      <c r="AL173" s="48">
        <v>11</v>
      </c>
      <c r="AM173" s="48">
        <v>0</v>
      </c>
      <c r="AN173" s="22">
        <v>0</v>
      </c>
      <c r="AO173" s="48">
        <v>0</v>
      </c>
      <c r="AP173" s="22">
        <v>0</v>
      </c>
      <c r="AQ173" s="22">
        <v>0</v>
      </c>
      <c r="AR173" s="48">
        <v>0</v>
      </c>
      <c r="AS173" s="48">
        <v>0</v>
      </c>
      <c r="AT173" s="48">
        <v>0</v>
      </c>
      <c r="AU173" s="48">
        <v>0</v>
      </c>
      <c r="AV173" s="48">
        <v>10</v>
      </c>
      <c r="AW173" s="48">
        <v>0</v>
      </c>
      <c r="AX173" s="48">
        <v>0</v>
      </c>
      <c r="AY173" s="48">
        <v>2</v>
      </c>
      <c r="AZ173" s="22">
        <v>0</v>
      </c>
      <c r="BA173" s="48">
        <v>0</v>
      </c>
      <c r="BB173" s="48">
        <v>3</v>
      </c>
      <c r="BC173" s="22">
        <v>0</v>
      </c>
      <c r="BD173" s="48">
        <v>1</v>
      </c>
      <c r="BE173" s="48">
        <v>0</v>
      </c>
      <c r="BF173" s="48">
        <v>0</v>
      </c>
      <c r="BG173" s="48">
        <v>0</v>
      </c>
      <c r="BH173" s="48">
        <v>3</v>
      </c>
      <c r="BI173" s="22">
        <v>0</v>
      </c>
      <c r="BJ173" s="48">
        <v>3</v>
      </c>
      <c r="BK173" s="48">
        <v>11</v>
      </c>
      <c r="BL173" s="48">
        <v>0</v>
      </c>
      <c r="BM173" s="48">
        <v>0</v>
      </c>
      <c r="BN173" s="22">
        <v>0</v>
      </c>
      <c r="BO173" s="48">
        <v>1</v>
      </c>
      <c r="BP173" s="48">
        <v>5</v>
      </c>
      <c r="BQ173" s="48">
        <v>0</v>
      </c>
      <c r="BR173" s="48">
        <v>0</v>
      </c>
      <c r="BS173" s="22">
        <v>0</v>
      </c>
      <c r="BT173" s="48">
        <v>0</v>
      </c>
      <c r="BU173" s="48">
        <v>0</v>
      </c>
      <c r="BV173" s="22">
        <v>0</v>
      </c>
      <c r="BW173" s="22">
        <v>0</v>
      </c>
      <c r="BX173" s="22">
        <v>0</v>
      </c>
      <c r="BY173" s="22">
        <v>0</v>
      </c>
      <c r="BZ173" s="22">
        <v>0</v>
      </c>
      <c r="CA173" s="22">
        <v>0</v>
      </c>
      <c r="CB173" s="22">
        <v>0</v>
      </c>
      <c r="CC173" s="22">
        <v>0</v>
      </c>
      <c r="CD173" s="22">
        <v>0</v>
      </c>
      <c r="CE173" s="22">
        <v>0</v>
      </c>
      <c r="CF173" s="48">
        <v>1</v>
      </c>
      <c r="CG173" s="48">
        <v>0</v>
      </c>
      <c r="CH173" s="48">
        <v>0</v>
      </c>
      <c r="CI173" s="22">
        <v>0</v>
      </c>
      <c r="CJ173" s="48">
        <v>1</v>
      </c>
      <c r="CK173" s="48">
        <v>0</v>
      </c>
      <c r="CL173" s="48">
        <v>0</v>
      </c>
      <c r="CM173" s="48">
        <v>0</v>
      </c>
      <c r="CN173" s="48">
        <v>1</v>
      </c>
      <c r="CO173" s="48">
        <v>0</v>
      </c>
      <c r="CP173" s="48">
        <v>0</v>
      </c>
      <c r="CQ173" s="48">
        <v>0</v>
      </c>
      <c r="CR173" s="48">
        <v>0</v>
      </c>
      <c r="CS173" s="22">
        <v>0</v>
      </c>
    </row>
    <row r="174" spans="1:97" ht="15.6" x14ac:dyDescent="0.3">
      <c r="A174" s="1" t="s">
        <v>270</v>
      </c>
      <c r="B174" s="9">
        <v>2016</v>
      </c>
      <c r="C174" s="9">
        <v>38</v>
      </c>
      <c r="D174" s="49">
        <v>42534</v>
      </c>
      <c r="E174" s="8">
        <v>24</v>
      </c>
      <c r="F174" s="36">
        <v>18.913333333333327</v>
      </c>
      <c r="G174" s="36">
        <v>-0.23037500000000222</v>
      </c>
      <c r="H174" s="36">
        <v>-0.38475000000000037</v>
      </c>
      <c r="I174" s="36">
        <v>0.76941666666666464</v>
      </c>
      <c r="J174" s="36">
        <v>7.7771201505030341</v>
      </c>
      <c r="K174" s="36">
        <v>0.61928567321445005</v>
      </c>
      <c r="L174" s="36">
        <v>-0.87853117787014412</v>
      </c>
      <c r="M174" s="36">
        <v>0.3894445987512265</v>
      </c>
      <c r="N174" s="9" t="s">
        <v>77</v>
      </c>
      <c r="O174" s="9" t="s">
        <v>78</v>
      </c>
      <c r="P174" s="9">
        <v>10</v>
      </c>
      <c r="Q174" s="11">
        <f t="shared" si="6"/>
        <v>2.1666137931034481</v>
      </c>
      <c r="R174" s="45" t="s">
        <v>114</v>
      </c>
      <c r="S174" s="45" t="s">
        <v>114</v>
      </c>
      <c r="T174" s="45" t="s">
        <v>114</v>
      </c>
      <c r="U174" s="6">
        <v>36</v>
      </c>
      <c r="V174" s="6">
        <f t="shared" si="7"/>
        <v>720</v>
      </c>
      <c r="W174" s="9">
        <v>0</v>
      </c>
      <c r="X174" s="45">
        <f t="shared" si="10"/>
        <v>37</v>
      </c>
      <c r="Y174" s="14">
        <f t="shared" si="8"/>
        <v>740</v>
      </c>
      <c r="Z174" s="6">
        <f t="shared" si="9"/>
        <v>12</v>
      </c>
      <c r="AA174" s="1" t="s">
        <v>270</v>
      </c>
      <c r="AB174" s="22">
        <v>0</v>
      </c>
      <c r="AC174" s="22">
        <v>0</v>
      </c>
      <c r="AD174" s="48">
        <v>0</v>
      </c>
      <c r="AE174" s="22">
        <v>0</v>
      </c>
      <c r="AF174" s="48">
        <v>0</v>
      </c>
      <c r="AG174" s="48">
        <v>0</v>
      </c>
      <c r="AH174" s="48">
        <v>0</v>
      </c>
      <c r="AI174" s="48">
        <v>1</v>
      </c>
      <c r="AJ174" s="48">
        <v>1</v>
      </c>
      <c r="AK174" s="22">
        <v>0</v>
      </c>
      <c r="AL174" s="48">
        <v>8</v>
      </c>
      <c r="AM174" s="48">
        <v>0</v>
      </c>
      <c r="AN174" s="22">
        <v>0</v>
      </c>
      <c r="AO174" s="48">
        <v>0</v>
      </c>
      <c r="AP174" s="22">
        <v>0</v>
      </c>
      <c r="AQ174" s="22">
        <v>0</v>
      </c>
      <c r="AR174" s="48">
        <v>0</v>
      </c>
      <c r="AS174" s="48">
        <v>0</v>
      </c>
      <c r="AT174" s="48">
        <v>0</v>
      </c>
      <c r="AU174" s="48">
        <v>0</v>
      </c>
      <c r="AV174" s="48">
        <v>14</v>
      </c>
      <c r="AW174" s="48">
        <v>0</v>
      </c>
      <c r="AX174" s="48">
        <v>0</v>
      </c>
      <c r="AY174" s="48">
        <v>2</v>
      </c>
      <c r="AZ174" s="22">
        <v>0</v>
      </c>
      <c r="BA174" s="48">
        <v>0</v>
      </c>
      <c r="BB174" s="48">
        <v>1</v>
      </c>
      <c r="BC174" s="22">
        <v>0</v>
      </c>
      <c r="BD174" s="48">
        <v>0</v>
      </c>
      <c r="BE174" s="48">
        <v>0</v>
      </c>
      <c r="BF174" s="48">
        <v>0</v>
      </c>
      <c r="BG174" s="48">
        <v>1</v>
      </c>
      <c r="BH174" s="48">
        <v>1</v>
      </c>
      <c r="BI174" s="22">
        <v>0</v>
      </c>
      <c r="BJ174" s="48">
        <v>0</v>
      </c>
      <c r="BK174" s="48">
        <v>1</v>
      </c>
      <c r="BL174" s="48">
        <v>1</v>
      </c>
      <c r="BM174" s="48">
        <v>0</v>
      </c>
      <c r="BN174" s="22">
        <v>0</v>
      </c>
      <c r="BO174" s="48">
        <v>2</v>
      </c>
      <c r="BP174" s="48">
        <v>4</v>
      </c>
      <c r="BQ174" s="48">
        <v>0</v>
      </c>
      <c r="BR174" s="48">
        <v>0</v>
      </c>
      <c r="BS174" s="22">
        <v>0</v>
      </c>
      <c r="BT174" s="48">
        <v>0</v>
      </c>
      <c r="BU174" s="48">
        <v>0</v>
      </c>
      <c r="BV174" s="22">
        <v>0</v>
      </c>
      <c r="BW174" s="22">
        <v>0</v>
      </c>
      <c r="BX174" s="22">
        <v>0</v>
      </c>
      <c r="BY174" s="22">
        <v>0</v>
      </c>
      <c r="BZ174" s="22">
        <v>0</v>
      </c>
      <c r="CA174" s="22">
        <v>0</v>
      </c>
      <c r="CB174" s="22">
        <v>0</v>
      </c>
      <c r="CC174" s="22">
        <v>0</v>
      </c>
      <c r="CD174" s="22">
        <v>0</v>
      </c>
      <c r="CE174" s="22">
        <v>0</v>
      </c>
      <c r="CF174" s="48">
        <v>0</v>
      </c>
      <c r="CG174" s="48">
        <v>0</v>
      </c>
      <c r="CH174" s="48">
        <v>0</v>
      </c>
      <c r="CI174" s="22">
        <v>0</v>
      </c>
      <c r="CJ174" s="48">
        <v>0</v>
      </c>
      <c r="CK174" s="48">
        <v>0</v>
      </c>
      <c r="CL174" s="48">
        <v>0</v>
      </c>
      <c r="CM174" s="48">
        <v>0</v>
      </c>
      <c r="CN174" s="48">
        <v>0</v>
      </c>
      <c r="CO174" s="48">
        <v>0</v>
      </c>
      <c r="CP174" s="48">
        <v>0</v>
      </c>
      <c r="CQ174" s="48">
        <v>0</v>
      </c>
      <c r="CR174" s="48">
        <v>0</v>
      </c>
      <c r="CS174" s="22">
        <v>0</v>
      </c>
    </row>
    <row r="175" spans="1:97" ht="15.6" x14ac:dyDescent="0.3">
      <c r="A175" s="44" t="s">
        <v>271</v>
      </c>
      <c r="B175" s="9">
        <v>2016</v>
      </c>
      <c r="C175" s="45">
        <v>39</v>
      </c>
      <c r="D175" s="49">
        <v>42535</v>
      </c>
      <c r="E175" s="8">
        <v>25</v>
      </c>
      <c r="F175" s="36">
        <v>19.846208333333333</v>
      </c>
      <c r="G175" s="36">
        <v>0.93287500000000634</v>
      </c>
      <c r="H175" s="36">
        <v>0.70250000000000412</v>
      </c>
      <c r="I175" s="36">
        <v>0.54812500000000597</v>
      </c>
      <c r="J175" s="36">
        <v>7.439355099101495</v>
      </c>
      <c r="K175" s="36">
        <v>-0.33776505140153912</v>
      </c>
      <c r="L175" s="36">
        <v>0.28152062181291093</v>
      </c>
      <c r="M175" s="36">
        <v>-1.2162962292716832</v>
      </c>
      <c r="N175" s="9" t="s">
        <v>77</v>
      </c>
      <c r="O175" s="9" t="s">
        <v>78</v>
      </c>
      <c r="P175" s="9">
        <v>11</v>
      </c>
      <c r="Q175" s="11">
        <f t="shared" si="6"/>
        <v>2.3832751724137928</v>
      </c>
      <c r="R175" s="45" t="s">
        <v>114</v>
      </c>
      <c r="S175" s="45" t="s">
        <v>114</v>
      </c>
      <c r="T175" s="45" t="s">
        <v>114</v>
      </c>
      <c r="U175" s="6">
        <v>41</v>
      </c>
      <c r="V175" s="6">
        <f t="shared" si="7"/>
        <v>820</v>
      </c>
      <c r="W175" s="9">
        <v>13</v>
      </c>
      <c r="X175" s="45">
        <f t="shared" si="10"/>
        <v>44</v>
      </c>
      <c r="Y175" s="14">
        <f t="shared" si="8"/>
        <v>880</v>
      </c>
      <c r="Z175" s="6">
        <f t="shared" si="9"/>
        <v>12</v>
      </c>
      <c r="AA175" s="44" t="s">
        <v>271</v>
      </c>
      <c r="AB175" s="22">
        <v>0</v>
      </c>
      <c r="AC175" s="22">
        <v>0</v>
      </c>
      <c r="AD175" s="48">
        <v>0</v>
      </c>
      <c r="AE175" s="22">
        <v>0</v>
      </c>
      <c r="AF175" s="48">
        <v>0</v>
      </c>
      <c r="AG175" s="48">
        <v>0</v>
      </c>
      <c r="AH175" s="48">
        <v>0</v>
      </c>
      <c r="AI175" s="48">
        <v>1</v>
      </c>
      <c r="AJ175" s="48">
        <v>0</v>
      </c>
      <c r="AK175" s="22">
        <v>0</v>
      </c>
      <c r="AL175" s="48">
        <v>6</v>
      </c>
      <c r="AM175" s="48">
        <v>0</v>
      </c>
      <c r="AN175" s="22">
        <v>0</v>
      </c>
      <c r="AO175" s="48">
        <v>0</v>
      </c>
      <c r="AP175" s="22">
        <v>0</v>
      </c>
      <c r="AQ175" s="22">
        <v>0</v>
      </c>
      <c r="AR175" s="48">
        <v>0</v>
      </c>
      <c r="AS175" s="48">
        <v>0</v>
      </c>
      <c r="AT175" s="48">
        <v>0</v>
      </c>
      <c r="AU175" s="48">
        <v>0</v>
      </c>
      <c r="AV175" s="48">
        <v>15</v>
      </c>
      <c r="AW175" s="48">
        <v>0</v>
      </c>
      <c r="AX175" s="48">
        <v>0</v>
      </c>
      <c r="AY175" s="48">
        <v>4</v>
      </c>
      <c r="AZ175" s="22">
        <v>0</v>
      </c>
      <c r="BA175" s="48">
        <v>0</v>
      </c>
      <c r="BB175" s="48">
        <v>1</v>
      </c>
      <c r="BC175" s="22">
        <v>0</v>
      </c>
      <c r="BD175" s="48">
        <v>1</v>
      </c>
      <c r="BE175" s="48">
        <v>0</v>
      </c>
      <c r="BF175" s="48">
        <v>0</v>
      </c>
      <c r="BG175" s="48">
        <v>1</v>
      </c>
      <c r="BH175" s="48">
        <v>1</v>
      </c>
      <c r="BI175" s="22">
        <v>0</v>
      </c>
      <c r="BJ175" s="48">
        <v>0</v>
      </c>
      <c r="BK175" s="48">
        <v>4</v>
      </c>
      <c r="BL175" s="48">
        <v>0</v>
      </c>
      <c r="BM175" s="48">
        <v>0</v>
      </c>
      <c r="BN175" s="22">
        <v>0</v>
      </c>
      <c r="BO175" s="48">
        <v>3</v>
      </c>
      <c r="BP175" s="48">
        <v>6</v>
      </c>
      <c r="BQ175" s="48">
        <v>0</v>
      </c>
      <c r="BR175" s="48">
        <v>0</v>
      </c>
      <c r="BS175" s="22">
        <v>0</v>
      </c>
      <c r="BT175" s="48">
        <v>0</v>
      </c>
      <c r="BU175" s="48">
        <v>0</v>
      </c>
      <c r="BV175" s="22">
        <v>0</v>
      </c>
      <c r="BW175" s="22">
        <v>0</v>
      </c>
      <c r="BX175" s="22">
        <v>0</v>
      </c>
      <c r="BY175" s="22">
        <v>0</v>
      </c>
      <c r="BZ175" s="22">
        <v>0</v>
      </c>
      <c r="CA175" s="22">
        <v>0</v>
      </c>
      <c r="CB175" s="22">
        <v>0</v>
      </c>
      <c r="CC175" s="22">
        <v>0</v>
      </c>
      <c r="CD175" s="22">
        <v>0</v>
      </c>
      <c r="CE175" s="22">
        <v>0</v>
      </c>
      <c r="CF175" s="48">
        <v>0</v>
      </c>
      <c r="CG175" s="48">
        <v>0</v>
      </c>
      <c r="CH175" s="48">
        <v>0</v>
      </c>
      <c r="CI175" s="22">
        <v>0</v>
      </c>
      <c r="CJ175" s="48">
        <v>1</v>
      </c>
      <c r="CK175" s="48">
        <v>0</v>
      </c>
      <c r="CL175" s="48">
        <v>0</v>
      </c>
      <c r="CM175" s="48">
        <v>0</v>
      </c>
      <c r="CN175" s="48">
        <v>0</v>
      </c>
      <c r="CO175" s="48">
        <v>0</v>
      </c>
      <c r="CP175" s="48">
        <v>0</v>
      </c>
      <c r="CQ175" s="48">
        <v>0</v>
      </c>
      <c r="CR175" s="48">
        <v>0</v>
      </c>
      <c r="CS175" s="22">
        <v>0</v>
      </c>
    </row>
    <row r="176" spans="1:97" ht="15.6" x14ac:dyDescent="0.3">
      <c r="A176" s="1" t="s">
        <v>272</v>
      </c>
      <c r="B176" s="9">
        <v>2016</v>
      </c>
      <c r="C176" s="9">
        <v>40</v>
      </c>
      <c r="D176" s="49">
        <v>42536</v>
      </c>
      <c r="E176" s="8">
        <v>26</v>
      </c>
      <c r="F176" s="36">
        <v>19.242250000000002</v>
      </c>
      <c r="G176" s="36">
        <v>-0.60395833333333115</v>
      </c>
      <c r="H176" s="36">
        <v>0.32891666666667518</v>
      </c>
      <c r="I176" s="36">
        <v>9.8541666666672967E-2</v>
      </c>
      <c r="J176" s="36">
        <v>7.0610977292423556</v>
      </c>
      <c r="K176" s="36">
        <v>-0.37825736985913938</v>
      </c>
      <c r="L176" s="36">
        <v>-0.7160224212606785</v>
      </c>
      <c r="M176" s="36">
        <v>-9.6736748046228449E-2</v>
      </c>
      <c r="N176" s="9" t="s">
        <v>77</v>
      </c>
      <c r="O176" s="9" t="s">
        <v>78</v>
      </c>
      <c r="P176" s="9">
        <v>12</v>
      </c>
      <c r="Q176" s="11">
        <f t="shared" si="6"/>
        <v>2.599936551724138</v>
      </c>
      <c r="R176" s="45" t="s">
        <v>114</v>
      </c>
      <c r="S176" s="45" t="s">
        <v>114</v>
      </c>
      <c r="T176" s="45" t="s">
        <v>114</v>
      </c>
      <c r="U176" s="6">
        <v>18</v>
      </c>
      <c r="V176" s="6">
        <f t="shared" si="7"/>
        <v>360</v>
      </c>
      <c r="W176" s="9">
        <v>27</v>
      </c>
      <c r="X176" s="45">
        <f t="shared" si="10"/>
        <v>67</v>
      </c>
      <c r="Y176" s="14">
        <f t="shared" si="8"/>
        <v>1340</v>
      </c>
      <c r="Z176" s="6">
        <f t="shared" si="9"/>
        <v>10</v>
      </c>
      <c r="AA176" s="1" t="s">
        <v>272</v>
      </c>
      <c r="AB176" s="22">
        <v>0</v>
      </c>
      <c r="AC176" s="22">
        <v>0</v>
      </c>
      <c r="AD176" s="48">
        <v>0</v>
      </c>
      <c r="AE176" s="22">
        <v>0</v>
      </c>
      <c r="AF176" s="48">
        <v>0</v>
      </c>
      <c r="AG176" s="48">
        <v>0</v>
      </c>
      <c r="AH176" s="48">
        <v>0</v>
      </c>
      <c r="AI176" s="48">
        <v>5</v>
      </c>
      <c r="AJ176" s="48">
        <v>0</v>
      </c>
      <c r="AK176" s="22">
        <v>0</v>
      </c>
      <c r="AL176" s="48">
        <v>19</v>
      </c>
      <c r="AM176" s="48">
        <v>0</v>
      </c>
      <c r="AN176" s="22">
        <v>0</v>
      </c>
      <c r="AO176" s="48">
        <v>0</v>
      </c>
      <c r="AP176" s="22">
        <v>0</v>
      </c>
      <c r="AQ176" s="22">
        <v>0</v>
      </c>
      <c r="AR176" s="48">
        <v>0</v>
      </c>
      <c r="AS176" s="48">
        <v>0</v>
      </c>
      <c r="AT176" s="48">
        <v>0</v>
      </c>
      <c r="AU176" s="48">
        <v>0</v>
      </c>
      <c r="AV176" s="48">
        <v>14</v>
      </c>
      <c r="AW176" s="48">
        <v>1</v>
      </c>
      <c r="AX176" s="48">
        <v>0</v>
      </c>
      <c r="AY176" s="48">
        <v>6</v>
      </c>
      <c r="AZ176" s="22">
        <v>0</v>
      </c>
      <c r="BA176" s="48">
        <v>0</v>
      </c>
      <c r="BB176" s="48">
        <v>2</v>
      </c>
      <c r="BC176" s="22">
        <v>0</v>
      </c>
      <c r="BD176" s="48">
        <v>0</v>
      </c>
      <c r="BE176" s="48">
        <v>0</v>
      </c>
      <c r="BF176" s="48">
        <v>0</v>
      </c>
      <c r="BG176" s="48">
        <v>0</v>
      </c>
      <c r="BH176" s="48">
        <v>6</v>
      </c>
      <c r="BI176" s="22">
        <v>0</v>
      </c>
      <c r="BJ176" s="48">
        <v>0</v>
      </c>
      <c r="BK176" s="48">
        <v>1</v>
      </c>
      <c r="BL176" s="48">
        <v>0</v>
      </c>
      <c r="BM176" s="48">
        <v>0</v>
      </c>
      <c r="BN176" s="22">
        <v>0</v>
      </c>
      <c r="BO176" s="48">
        <v>0</v>
      </c>
      <c r="BP176" s="48">
        <v>9</v>
      </c>
      <c r="BQ176" s="48">
        <v>0</v>
      </c>
      <c r="BR176" s="48">
        <v>0</v>
      </c>
      <c r="BS176" s="22">
        <v>0</v>
      </c>
      <c r="BT176" s="48">
        <v>0</v>
      </c>
      <c r="BU176" s="48">
        <v>0</v>
      </c>
      <c r="BV176" s="22">
        <v>0</v>
      </c>
      <c r="BW176" s="22">
        <v>0</v>
      </c>
      <c r="BX176" s="22">
        <v>0</v>
      </c>
      <c r="BY176" s="22">
        <v>0</v>
      </c>
      <c r="BZ176" s="22">
        <v>0</v>
      </c>
      <c r="CA176" s="22">
        <v>0</v>
      </c>
      <c r="CB176" s="22">
        <v>0</v>
      </c>
      <c r="CC176" s="22">
        <v>0</v>
      </c>
      <c r="CD176" s="22">
        <v>0</v>
      </c>
      <c r="CE176" s="22">
        <v>0</v>
      </c>
      <c r="CF176" s="48">
        <v>0</v>
      </c>
      <c r="CG176" s="48">
        <v>0</v>
      </c>
      <c r="CH176" s="48">
        <v>0</v>
      </c>
      <c r="CI176" s="22">
        <v>0</v>
      </c>
      <c r="CJ176" s="48">
        <v>0</v>
      </c>
      <c r="CK176" s="48">
        <v>0</v>
      </c>
      <c r="CL176" s="48">
        <v>0</v>
      </c>
      <c r="CM176" s="48">
        <v>0</v>
      </c>
      <c r="CN176" s="48">
        <v>4</v>
      </c>
      <c r="CO176" s="48">
        <v>0</v>
      </c>
      <c r="CP176" s="48">
        <v>0</v>
      </c>
      <c r="CQ176" s="48">
        <v>0</v>
      </c>
      <c r="CR176" s="48">
        <v>0</v>
      </c>
      <c r="CS176" s="22">
        <v>0</v>
      </c>
    </row>
    <row r="177" spans="1:97" ht="15.6" x14ac:dyDescent="0.3">
      <c r="A177" s="44" t="s">
        <v>273</v>
      </c>
      <c r="B177" s="9">
        <v>2016</v>
      </c>
      <c r="C177" s="45">
        <v>41</v>
      </c>
      <c r="D177" s="49">
        <v>42537</v>
      </c>
      <c r="E177" s="8">
        <v>27</v>
      </c>
      <c r="F177" s="42">
        <v>18.957166666666662</v>
      </c>
      <c r="G177" s="36">
        <v>-0.28508333333333979</v>
      </c>
      <c r="H177" s="36">
        <v>-0.88904166666667095</v>
      </c>
      <c r="I177" s="36">
        <v>4.3833333333335389E-2</v>
      </c>
      <c r="J177" s="36">
        <v>8.6608286994868013</v>
      </c>
      <c r="K177" s="36">
        <v>1.5997309702444458</v>
      </c>
      <c r="L177" s="36">
        <v>1.2214736003853064</v>
      </c>
      <c r="M177" s="36">
        <v>0.88370854898376727</v>
      </c>
      <c r="N177" s="9" t="s">
        <v>77</v>
      </c>
      <c r="O177" s="9" t="s">
        <v>78</v>
      </c>
      <c r="P177" s="9">
        <v>13</v>
      </c>
      <c r="Q177" s="11">
        <f t="shared" si="6"/>
        <v>2.8165979310344826</v>
      </c>
      <c r="R177" s="45" t="s">
        <v>114</v>
      </c>
      <c r="S177" s="45" t="s">
        <v>114</v>
      </c>
      <c r="T177" s="45" t="s">
        <v>114</v>
      </c>
      <c r="U177" s="6">
        <v>13</v>
      </c>
      <c r="V177" s="6">
        <f t="shared" si="7"/>
        <v>260</v>
      </c>
      <c r="W177" s="9">
        <v>39</v>
      </c>
      <c r="X177" s="45">
        <f t="shared" si="10"/>
        <v>45</v>
      </c>
      <c r="Y177" s="14">
        <f t="shared" si="8"/>
        <v>900</v>
      </c>
      <c r="Z177" s="6">
        <f t="shared" si="9"/>
        <v>13</v>
      </c>
      <c r="AA177" s="44" t="s">
        <v>273</v>
      </c>
      <c r="AB177" s="22">
        <v>0</v>
      </c>
      <c r="AC177" s="22">
        <v>0</v>
      </c>
      <c r="AD177" s="48">
        <v>0</v>
      </c>
      <c r="AE177" s="22">
        <v>0</v>
      </c>
      <c r="AF177" s="48">
        <v>0</v>
      </c>
      <c r="AG177" s="48">
        <v>1</v>
      </c>
      <c r="AH177" s="48">
        <v>0</v>
      </c>
      <c r="AI177" s="48">
        <v>1</v>
      </c>
      <c r="AJ177" s="48">
        <v>0</v>
      </c>
      <c r="AK177" s="22">
        <v>0</v>
      </c>
      <c r="AL177" s="48">
        <v>9</v>
      </c>
      <c r="AM177" s="48">
        <v>0</v>
      </c>
      <c r="AN177" s="22">
        <v>0</v>
      </c>
      <c r="AO177" s="48">
        <v>1</v>
      </c>
      <c r="AP177" s="22">
        <v>0</v>
      </c>
      <c r="AQ177" s="22">
        <v>0</v>
      </c>
      <c r="AR177" s="48">
        <v>0</v>
      </c>
      <c r="AS177" s="48">
        <v>0</v>
      </c>
      <c r="AT177" s="48">
        <v>0</v>
      </c>
      <c r="AU177" s="48">
        <v>0</v>
      </c>
      <c r="AV177" s="48">
        <v>3</v>
      </c>
      <c r="AW177" s="48">
        <v>0</v>
      </c>
      <c r="AX177" s="48">
        <v>0</v>
      </c>
      <c r="AY177" s="48">
        <v>9</v>
      </c>
      <c r="AZ177" s="22">
        <v>0</v>
      </c>
      <c r="BA177" s="48">
        <v>0</v>
      </c>
      <c r="BB177" s="48">
        <v>1</v>
      </c>
      <c r="BC177" s="22">
        <v>0</v>
      </c>
      <c r="BD177" s="48">
        <v>0</v>
      </c>
      <c r="BE177" s="48">
        <v>0</v>
      </c>
      <c r="BF177" s="48">
        <v>0</v>
      </c>
      <c r="BG177" s="48">
        <v>0</v>
      </c>
      <c r="BH177" s="48">
        <v>3</v>
      </c>
      <c r="BI177" s="22">
        <v>0</v>
      </c>
      <c r="BJ177" s="48">
        <v>2</v>
      </c>
      <c r="BK177" s="48">
        <v>0</v>
      </c>
      <c r="BL177" s="48">
        <v>0</v>
      </c>
      <c r="BM177" s="48">
        <v>0</v>
      </c>
      <c r="BN177" s="22">
        <v>0</v>
      </c>
      <c r="BO177" s="48">
        <v>4</v>
      </c>
      <c r="BP177" s="48">
        <v>9</v>
      </c>
      <c r="BQ177" s="48">
        <v>0</v>
      </c>
      <c r="BR177" s="48">
        <v>0</v>
      </c>
      <c r="BS177" s="22">
        <v>0</v>
      </c>
      <c r="BT177" s="48">
        <v>0</v>
      </c>
      <c r="BU177" s="48">
        <v>0</v>
      </c>
      <c r="BV177" s="22">
        <v>0</v>
      </c>
      <c r="BW177" s="22">
        <v>0</v>
      </c>
      <c r="BX177" s="22">
        <v>0</v>
      </c>
      <c r="BY177" s="22">
        <v>0</v>
      </c>
      <c r="BZ177" s="22">
        <v>0</v>
      </c>
      <c r="CA177" s="22">
        <v>0</v>
      </c>
      <c r="CB177" s="22">
        <v>0</v>
      </c>
      <c r="CC177" s="22">
        <v>0</v>
      </c>
      <c r="CD177" s="22">
        <v>0</v>
      </c>
      <c r="CE177" s="22">
        <v>0</v>
      </c>
      <c r="CF177" s="48">
        <v>0</v>
      </c>
      <c r="CG177" s="48">
        <v>1</v>
      </c>
      <c r="CH177" s="48">
        <v>0</v>
      </c>
      <c r="CI177" s="22">
        <v>0</v>
      </c>
      <c r="CJ177" s="48">
        <v>0</v>
      </c>
      <c r="CK177" s="48">
        <v>0</v>
      </c>
      <c r="CL177" s="48">
        <v>0</v>
      </c>
      <c r="CM177" s="48">
        <v>1</v>
      </c>
      <c r="CN177" s="48">
        <v>0</v>
      </c>
      <c r="CO177" s="48">
        <v>0</v>
      </c>
      <c r="CP177" s="48">
        <v>0</v>
      </c>
      <c r="CQ177" s="48">
        <v>0</v>
      </c>
      <c r="CR177" s="48">
        <v>0</v>
      </c>
      <c r="CS177" s="22">
        <v>0</v>
      </c>
    </row>
    <row r="178" spans="1:97" ht="15.6" x14ac:dyDescent="0.3">
      <c r="A178" s="1" t="s">
        <v>274</v>
      </c>
      <c r="B178" s="9">
        <v>2016</v>
      </c>
      <c r="C178" s="9">
        <v>42</v>
      </c>
      <c r="D178" s="49">
        <v>42538</v>
      </c>
      <c r="E178" s="8">
        <v>28</v>
      </c>
      <c r="F178" s="42">
        <v>19.675250000000002</v>
      </c>
      <c r="G178" s="36">
        <v>0.71808333333333962</v>
      </c>
      <c r="H178" s="36">
        <v>0.43299999999999983</v>
      </c>
      <c r="I178" s="36">
        <v>-0.17095833333333132</v>
      </c>
      <c r="J178" s="36">
        <v>10.159480865325145</v>
      </c>
      <c r="K178" s="36">
        <v>1.4986521658383438</v>
      </c>
      <c r="L178" s="36">
        <v>3.0983831360827896</v>
      </c>
      <c r="M178" s="36">
        <v>2.7201257662236502</v>
      </c>
      <c r="N178" s="9" t="s">
        <v>77</v>
      </c>
      <c r="O178" s="9" t="s">
        <v>78</v>
      </c>
      <c r="P178" s="9">
        <v>14</v>
      </c>
      <c r="Q178" s="11">
        <f t="shared" si="6"/>
        <v>3.0332593103448278</v>
      </c>
      <c r="R178" s="45" t="s">
        <v>114</v>
      </c>
      <c r="S178" s="45" t="s">
        <v>114</v>
      </c>
      <c r="T178" s="45" t="s">
        <v>114</v>
      </c>
      <c r="U178" s="6">
        <v>25</v>
      </c>
      <c r="V178" s="6">
        <f t="shared" si="7"/>
        <v>500</v>
      </c>
      <c r="W178" s="9">
        <v>17</v>
      </c>
      <c r="X178" s="45">
        <f t="shared" si="10"/>
        <v>52</v>
      </c>
      <c r="Y178" s="14">
        <f t="shared" si="8"/>
        <v>1040</v>
      </c>
      <c r="Z178" s="6">
        <f t="shared" si="9"/>
        <v>13</v>
      </c>
      <c r="AA178" s="1" t="s">
        <v>274</v>
      </c>
      <c r="AB178" s="22">
        <v>0</v>
      </c>
      <c r="AC178" s="22">
        <v>0</v>
      </c>
      <c r="AD178" s="48">
        <v>0</v>
      </c>
      <c r="AE178" s="22">
        <v>0</v>
      </c>
      <c r="AF178" s="48">
        <v>0</v>
      </c>
      <c r="AG178" s="48">
        <v>4</v>
      </c>
      <c r="AH178" s="48">
        <v>0</v>
      </c>
      <c r="AI178" s="48">
        <v>1</v>
      </c>
      <c r="AJ178" s="48">
        <v>0</v>
      </c>
      <c r="AK178" s="22">
        <v>0</v>
      </c>
      <c r="AL178" s="48">
        <v>4</v>
      </c>
      <c r="AM178" s="48">
        <v>0</v>
      </c>
      <c r="AN178" s="22">
        <v>0</v>
      </c>
      <c r="AO178" s="48">
        <v>0</v>
      </c>
      <c r="AP178" s="22">
        <v>0</v>
      </c>
      <c r="AQ178" s="22">
        <v>0</v>
      </c>
      <c r="AR178" s="48">
        <v>0</v>
      </c>
      <c r="AS178" s="48">
        <v>0</v>
      </c>
      <c r="AT178" s="48">
        <v>0</v>
      </c>
      <c r="AU178" s="48">
        <v>0</v>
      </c>
      <c r="AV178" s="48">
        <v>13</v>
      </c>
      <c r="AW178" s="48">
        <v>1</v>
      </c>
      <c r="AX178" s="48">
        <v>0</v>
      </c>
      <c r="AY178" s="48">
        <v>1</v>
      </c>
      <c r="AZ178" s="22">
        <v>0</v>
      </c>
      <c r="BA178" s="48">
        <v>0</v>
      </c>
      <c r="BB178" s="48">
        <v>2</v>
      </c>
      <c r="BC178" s="22">
        <v>0</v>
      </c>
      <c r="BD178" s="48">
        <v>0</v>
      </c>
      <c r="BE178" s="48">
        <v>0</v>
      </c>
      <c r="BF178" s="48">
        <v>0</v>
      </c>
      <c r="BG178" s="48">
        <v>1</v>
      </c>
      <c r="BH178" s="48">
        <v>2</v>
      </c>
      <c r="BI178" s="22">
        <v>0</v>
      </c>
      <c r="BJ178" s="48">
        <v>6</v>
      </c>
      <c r="BK178" s="48">
        <v>7</v>
      </c>
      <c r="BL178" s="48">
        <v>0</v>
      </c>
      <c r="BM178" s="48">
        <v>0</v>
      </c>
      <c r="BN178" s="22">
        <v>0</v>
      </c>
      <c r="BO178" s="48">
        <v>2</v>
      </c>
      <c r="BP178" s="48">
        <v>8</v>
      </c>
      <c r="BQ178" s="48">
        <v>0</v>
      </c>
      <c r="BR178" s="48">
        <v>0</v>
      </c>
      <c r="BS178" s="22">
        <v>0</v>
      </c>
      <c r="BT178" s="48">
        <v>0</v>
      </c>
      <c r="BU178" s="48">
        <v>0</v>
      </c>
      <c r="BV178" s="22">
        <v>0</v>
      </c>
      <c r="BW178" s="22">
        <v>0</v>
      </c>
      <c r="BX178" s="22">
        <v>0</v>
      </c>
      <c r="BY178" s="22">
        <v>0</v>
      </c>
      <c r="BZ178" s="22">
        <v>0</v>
      </c>
      <c r="CA178" s="22">
        <v>0</v>
      </c>
      <c r="CB178" s="22">
        <v>0</v>
      </c>
      <c r="CC178" s="22">
        <v>0</v>
      </c>
      <c r="CD178" s="22">
        <v>0</v>
      </c>
      <c r="CE178" s="22">
        <v>0</v>
      </c>
      <c r="CF178" s="48">
        <v>0</v>
      </c>
      <c r="CG178" s="48">
        <v>0</v>
      </c>
      <c r="CH178" s="48">
        <v>0</v>
      </c>
      <c r="CI178" s="22">
        <v>0</v>
      </c>
      <c r="CJ178" s="48">
        <v>0</v>
      </c>
      <c r="CK178" s="48">
        <v>0</v>
      </c>
      <c r="CL178" s="48">
        <v>0</v>
      </c>
      <c r="CM178" s="48">
        <v>0</v>
      </c>
      <c r="CN178" s="48">
        <v>0</v>
      </c>
      <c r="CO178" s="48">
        <v>0</v>
      </c>
      <c r="CP178" s="48">
        <v>0</v>
      </c>
      <c r="CQ178" s="48">
        <v>0</v>
      </c>
      <c r="CR178" s="48">
        <v>0</v>
      </c>
      <c r="CS178" s="22">
        <v>0</v>
      </c>
    </row>
    <row r="179" spans="1:97" ht="15.6" x14ac:dyDescent="0.3">
      <c r="A179" s="44" t="s">
        <v>275</v>
      </c>
      <c r="B179" s="9">
        <v>2016</v>
      </c>
      <c r="C179" s="45">
        <v>43</v>
      </c>
      <c r="D179" s="49">
        <v>42539</v>
      </c>
      <c r="E179" s="8">
        <v>29</v>
      </c>
      <c r="F179" s="36">
        <v>20.170708333333334</v>
      </c>
      <c r="G179" s="36">
        <v>0.49545833333333178</v>
      </c>
      <c r="H179" s="36">
        <v>1.2135416666666714</v>
      </c>
      <c r="I179" s="36">
        <v>0.92845833333333161</v>
      </c>
      <c r="J179" s="36">
        <v>9.4566643251149785</v>
      </c>
      <c r="K179" s="36">
        <v>-0.70281654021016671</v>
      </c>
      <c r="L179" s="36">
        <v>0.79583562562817711</v>
      </c>
      <c r="M179" s="36">
        <v>2.3955665958726229</v>
      </c>
      <c r="N179" s="9" t="s">
        <v>77</v>
      </c>
      <c r="O179" s="9" t="s">
        <v>78</v>
      </c>
      <c r="P179" s="9">
        <v>15</v>
      </c>
      <c r="Q179" s="9">
        <f t="shared" si="6"/>
        <v>3.2499206896551724</v>
      </c>
      <c r="R179" s="45" t="s">
        <v>114</v>
      </c>
      <c r="S179" s="45" t="s">
        <v>114</v>
      </c>
      <c r="T179" s="45" t="s">
        <v>114</v>
      </c>
      <c r="U179" s="9">
        <v>15</v>
      </c>
      <c r="V179" s="6">
        <f t="shared" si="7"/>
        <v>300</v>
      </c>
      <c r="W179" s="9">
        <v>31</v>
      </c>
      <c r="X179" s="45">
        <f t="shared" si="10"/>
        <v>30</v>
      </c>
      <c r="Y179" s="14">
        <f t="shared" si="8"/>
        <v>600</v>
      </c>
      <c r="Z179" s="6">
        <f t="shared" si="9"/>
        <v>11</v>
      </c>
      <c r="AA179" s="44" t="s">
        <v>275</v>
      </c>
      <c r="AB179" s="22">
        <v>0</v>
      </c>
      <c r="AC179" s="22">
        <v>0</v>
      </c>
      <c r="AD179" s="48">
        <v>0</v>
      </c>
      <c r="AE179" s="22">
        <v>0</v>
      </c>
      <c r="AF179" s="48">
        <v>0</v>
      </c>
      <c r="AG179" s="48">
        <v>2</v>
      </c>
      <c r="AH179" s="48">
        <v>0</v>
      </c>
      <c r="AI179" s="48">
        <v>0</v>
      </c>
      <c r="AJ179" s="48">
        <v>1</v>
      </c>
      <c r="AK179" s="22">
        <v>0</v>
      </c>
      <c r="AL179" s="48">
        <v>2</v>
      </c>
      <c r="AM179" s="48">
        <v>0</v>
      </c>
      <c r="AN179" s="22">
        <v>0</v>
      </c>
      <c r="AO179" s="48">
        <v>0</v>
      </c>
      <c r="AP179" s="22">
        <v>0</v>
      </c>
      <c r="AQ179" s="22">
        <v>0</v>
      </c>
      <c r="AR179" s="48">
        <v>0</v>
      </c>
      <c r="AS179" s="48">
        <v>0</v>
      </c>
      <c r="AT179" s="48">
        <v>0</v>
      </c>
      <c r="AU179" s="48">
        <v>0</v>
      </c>
      <c r="AV179" s="48">
        <v>3</v>
      </c>
      <c r="AW179" s="48">
        <v>0</v>
      </c>
      <c r="AX179" s="48">
        <v>0</v>
      </c>
      <c r="AY179" s="48">
        <v>2</v>
      </c>
      <c r="AZ179" s="22">
        <v>0</v>
      </c>
      <c r="BA179" s="48">
        <v>0</v>
      </c>
      <c r="BB179" s="48">
        <v>3</v>
      </c>
      <c r="BC179" s="22">
        <v>0</v>
      </c>
      <c r="BD179" s="48">
        <v>1</v>
      </c>
      <c r="BE179" s="48">
        <v>0</v>
      </c>
      <c r="BF179" s="48">
        <v>0</v>
      </c>
      <c r="BG179" s="48">
        <v>0</v>
      </c>
      <c r="BH179" s="48">
        <v>5</v>
      </c>
      <c r="BI179" s="22">
        <v>0</v>
      </c>
      <c r="BJ179" s="48">
        <v>0</v>
      </c>
      <c r="BK179" s="48">
        <v>1</v>
      </c>
      <c r="BL179" s="48">
        <v>0</v>
      </c>
      <c r="BM179" s="48">
        <v>0</v>
      </c>
      <c r="BN179" s="22">
        <v>0</v>
      </c>
      <c r="BO179" s="48">
        <v>5</v>
      </c>
      <c r="BP179" s="48">
        <v>5</v>
      </c>
      <c r="BQ179" s="48">
        <v>0</v>
      </c>
      <c r="BR179" s="48">
        <v>0</v>
      </c>
      <c r="BS179" s="22">
        <v>0</v>
      </c>
      <c r="BT179" s="48">
        <v>0</v>
      </c>
      <c r="BU179" s="48">
        <v>0</v>
      </c>
      <c r="BV179" s="22">
        <v>0</v>
      </c>
      <c r="BW179" s="22">
        <v>0</v>
      </c>
      <c r="BX179" s="22">
        <v>0</v>
      </c>
      <c r="BY179" s="22">
        <v>0</v>
      </c>
      <c r="BZ179" s="22">
        <v>0</v>
      </c>
      <c r="CA179" s="22">
        <v>0</v>
      </c>
      <c r="CB179" s="22">
        <v>0</v>
      </c>
      <c r="CC179" s="22">
        <v>0</v>
      </c>
      <c r="CD179" s="22">
        <v>0</v>
      </c>
      <c r="CE179" s="22">
        <v>0</v>
      </c>
      <c r="CF179" s="48">
        <v>0</v>
      </c>
      <c r="CG179" s="48">
        <v>0</v>
      </c>
      <c r="CH179" s="48">
        <v>0</v>
      </c>
      <c r="CI179" s="22">
        <v>0</v>
      </c>
      <c r="CJ179" s="48">
        <v>0</v>
      </c>
      <c r="CK179" s="48">
        <v>0</v>
      </c>
      <c r="CL179" s="48">
        <v>0</v>
      </c>
      <c r="CM179" s="48">
        <v>0</v>
      </c>
      <c r="CN179" s="48">
        <v>0</v>
      </c>
      <c r="CO179" s="48">
        <v>0</v>
      </c>
      <c r="CP179" s="48">
        <v>0</v>
      </c>
      <c r="CQ179" s="48">
        <v>0</v>
      </c>
      <c r="CR179" s="48">
        <v>0</v>
      </c>
      <c r="CS179" s="22">
        <v>0</v>
      </c>
    </row>
    <row r="180" spans="1:97" ht="15.6" x14ac:dyDescent="0.3">
      <c r="A180" s="1" t="s">
        <v>276</v>
      </c>
      <c r="B180" s="9">
        <v>2016</v>
      </c>
      <c r="C180" s="9">
        <v>44</v>
      </c>
      <c r="D180" s="49">
        <v>42540</v>
      </c>
      <c r="E180" s="8">
        <v>30</v>
      </c>
      <c r="F180" s="36">
        <v>21.694041666666667</v>
      </c>
      <c r="G180" s="36">
        <v>1.5233333333333334</v>
      </c>
      <c r="H180" s="36">
        <v>2.0187916666666652</v>
      </c>
      <c r="I180" s="36">
        <v>2.7368750000000048</v>
      </c>
      <c r="J180" s="36">
        <v>8.3521055774043074</v>
      </c>
      <c r="K180" s="36">
        <v>-1.1045587477106711</v>
      </c>
      <c r="L180" s="36">
        <v>-1.8073752879208378</v>
      </c>
      <c r="M180" s="36">
        <v>-0.30872312208249397</v>
      </c>
      <c r="N180" s="9" t="s">
        <v>77</v>
      </c>
      <c r="O180" s="9" t="s">
        <v>78</v>
      </c>
      <c r="P180" s="9">
        <v>16</v>
      </c>
      <c r="Q180" s="9">
        <f t="shared" si="6"/>
        <v>3.4665820689655171</v>
      </c>
      <c r="R180" s="45" t="s">
        <v>114</v>
      </c>
      <c r="S180" s="45" t="s">
        <v>114</v>
      </c>
      <c r="T180" s="45" t="s">
        <v>114</v>
      </c>
      <c r="U180" s="9">
        <v>12</v>
      </c>
      <c r="V180" s="6">
        <f t="shared" si="7"/>
        <v>240</v>
      </c>
      <c r="W180" s="9">
        <v>46</v>
      </c>
      <c r="X180" s="45">
        <f t="shared" si="10"/>
        <v>29</v>
      </c>
      <c r="Y180" s="14">
        <f t="shared" si="8"/>
        <v>580</v>
      </c>
      <c r="Z180" s="6">
        <f t="shared" si="9"/>
        <v>9</v>
      </c>
      <c r="AA180" s="1" t="s">
        <v>276</v>
      </c>
      <c r="AB180" s="22">
        <v>0</v>
      </c>
      <c r="AC180" s="22">
        <v>0</v>
      </c>
      <c r="AD180" s="48">
        <v>0</v>
      </c>
      <c r="AE180" s="22">
        <v>0</v>
      </c>
      <c r="AF180" s="48">
        <v>1</v>
      </c>
      <c r="AG180" s="48">
        <v>1</v>
      </c>
      <c r="AH180" s="48">
        <v>0</v>
      </c>
      <c r="AI180" s="48">
        <v>0</v>
      </c>
      <c r="AJ180" s="48">
        <v>0</v>
      </c>
      <c r="AK180" s="22">
        <v>0</v>
      </c>
      <c r="AL180" s="48">
        <v>10</v>
      </c>
      <c r="AM180" s="48">
        <v>0</v>
      </c>
      <c r="AN180" s="22">
        <v>0</v>
      </c>
      <c r="AO180" s="48">
        <v>0</v>
      </c>
      <c r="AP180" s="22">
        <v>0</v>
      </c>
      <c r="AQ180" s="22">
        <v>0</v>
      </c>
      <c r="AR180" s="48">
        <v>0</v>
      </c>
      <c r="AS180" s="48">
        <v>0</v>
      </c>
      <c r="AT180" s="48">
        <v>0</v>
      </c>
      <c r="AU180" s="48">
        <v>0</v>
      </c>
      <c r="AV180" s="48">
        <v>1</v>
      </c>
      <c r="AW180" s="48">
        <v>0</v>
      </c>
      <c r="AX180" s="48">
        <v>0</v>
      </c>
      <c r="AY180" s="48">
        <v>2</v>
      </c>
      <c r="AZ180" s="22">
        <v>0</v>
      </c>
      <c r="BA180" s="48">
        <v>0</v>
      </c>
      <c r="BB180" s="48">
        <v>0</v>
      </c>
      <c r="BC180" s="22">
        <v>0</v>
      </c>
      <c r="BD180" s="48">
        <v>0</v>
      </c>
      <c r="BE180" s="48">
        <v>0</v>
      </c>
      <c r="BF180" s="48">
        <v>0</v>
      </c>
      <c r="BG180" s="48">
        <v>0</v>
      </c>
      <c r="BH180" s="48">
        <v>0</v>
      </c>
      <c r="BI180" s="22">
        <v>0</v>
      </c>
      <c r="BJ180" s="48">
        <v>1</v>
      </c>
      <c r="BK180" s="48">
        <v>1</v>
      </c>
      <c r="BL180" s="48">
        <v>0</v>
      </c>
      <c r="BM180" s="48">
        <v>0</v>
      </c>
      <c r="BN180" s="22">
        <v>0</v>
      </c>
      <c r="BO180" s="48">
        <v>0</v>
      </c>
      <c r="BP180" s="48">
        <v>10</v>
      </c>
      <c r="BQ180" s="48">
        <v>0</v>
      </c>
      <c r="BR180" s="48">
        <v>0</v>
      </c>
      <c r="BS180" s="22">
        <v>0</v>
      </c>
      <c r="BT180" s="48">
        <v>0</v>
      </c>
      <c r="BU180" s="48">
        <v>0</v>
      </c>
      <c r="BV180" s="22">
        <v>0</v>
      </c>
      <c r="BW180" s="22">
        <v>0</v>
      </c>
      <c r="BX180" s="22">
        <v>0</v>
      </c>
      <c r="BY180" s="22">
        <v>0</v>
      </c>
      <c r="BZ180" s="22">
        <v>0</v>
      </c>
      <c r="CA180" s="22">
        <v>0</v>
      </c>
      <c r="CB180" s="22">
        <v>0</v>
      </c>
      <c r="CC180" s="22">
        <v>0</v>
      </c>
      <c r="CD180" s="22">
        <v>0</v>
      </c>
      <c r="CE180" s="22">
        <v>0</v>
      </c>
      <c r="CF180" s="48">
        <v>0</v>
      </c>
      <c r="CG180" s="48">
        <v>0</v>
      </c>
      <c r="CH180" s="48">
        <v>0</v>
      </c>
      <c r="CI180" s="22">
        <v>0</v>
      </c>
      <c r="CJ180" s="48">
        <v>0</v>
      </c>
      <c r="CK180" s="48">
        <v>0</v>
      </c>
      <c r="CL180" s="48">
        <v>0</v>
      </c>
      <c r="CM180" s="48">
        <v>0</v>
      </c>
      <c r="CN180" s="48">
        <v>2</v>
      </c>
      <c r="CO180" s="48">
        <v>0</v>
      </c>
      <c r="CP180" s="48">
        <v>0</v>
      </c>
      <c r="CQ180" s="48">
        <v>0</v>
      </c>
      <c r="CR180" s="48">
        <v>0</v>
      </c>
      <c r="CS180" s="22">
        <v>0</v>
      </c>
    </row>
    <row r="181" spans="1:97" ht="15.6" x14ac:dyDescent="0.3">
      <c r="A181" s="44" t="s">
        <v>277</v>
      </c>
      <c r="B181" s="9">
        <v>2016</v>
      </c>
      <c r="C181" s="45">
        <v>45</v>
      </c>
      <c r="D181" s="49">
        <v>42541</v>
      </c>
      <c r="E181" s="8">
        <v>31</v>
      </c>
      <c r="F181" s="36">
        <v>22.263416666666672</v>
      </c>
      <c r="G181" s="36">
        <v>0.56937500000000441</v>
      </c>
      <c r="H181" s="36">
        <v>2.0927083333333378</v>
      </c>
      <c r="I181" s="36">
        <v>2.5881666666666696</v>
      </c>
      <c r="J181" s="36">
        <v>6.6378679781951382</v>
      </c>
      <c r="K181" s="36">
        <v>-1.7142375992091692</v>
      </c>
      <c r="L181" s="36">
        <v>-2.8187963469198403</v>
      </c>
      <c r="M181" s="36">
        <v>-3.521612887130007</v>
      </c>
      <c r="N181" s="9" t="s">
        <v>85</v>
      </c>
      <c r="O181" s="9" t="s">
        <v>86</v>
      </c>
      <c r="P181" s="9">
        <v>17</v>
      </c>
      <c r="Q181" s="9">
        <f t="shared" si="6"/>
        <v>3.6832434482758618</v>
      </c>
      <c r="R181" s="45" t="s">
        <v>114</v>
      </c>
      <c r="S181" s="45" t="s">
        <v>114</v>
      </c>
      <c r="T181" s="45" t="s">
        <v>114</v>
      </c>
      <c r="U181" s="9">
        <v>48</v>
      </c>
      <c r="V181" s="6">
        <f t="shared" si="7"/>
        <v>960</v>
      </c>
      <c r="W181" s="9">
        <v>26</v>
      </c>
      <c r="X181" s="45">
        <f t="shared" si="10"/>
        <v>29</v>
      </c>
      <c r="Y181" s="14">
        <f t="shared" si="8"/>
        <v>580</v>
      </c>
      <c r="Z181" s="6">
        <f t="shared" si="9"/>
        <v>10</v>
      </c>
      <c r="AA181" s="44" t="s">
        <v>277</v>
      </c>
      <c r="AB181" s="22">
        <v>0</v>
      </c>
      <c r="AC181" s="22">
        <v>0</v>
      </c>
      <c r="AD181" s="48">
        <v>0</v>
      </c>
      <c r="AE181" s="22">
        <v>0</v>
      </c>
      <c r="AF181" s="48">
        <v>0</v>
      </c>
      <c r="AG181" s="48">
        <v>0</v>
      </c>
      <c r="AH181" s="48">
        <v>0</v>
      </c>
      <c r="AI181" s="48">
        <v>1</v>
      </c>
      <c r="AJ181" s="48">
        <v>0</v>
      </c>
      <c r="AK181" s="22">
        <v>0</v>
      </c>
      <c r="AL181" s="48">
        <v>6</v>
      </c>
      <c r="AM181" s="48">
        <v>0</v>
      </c>
      <c r="AN181" s="22">
        <v>0</v>
      </c>
      <c r="AO181" s="48">
        <v>0</v>
      </c>
      <c r="AP181" s="22">
        <v>0</v>
      </c>
      <c r="AQ181" s="22">
        <v>0</v>
      </c>
      <c r="AR181" s="48">
        <v>0</v>
      </c>
      <c r="AS181" s="48">
        <v>0</v>
      </c>
      <c r="AT181" s="48">
        <v>0</v>
      </c>
      <c r="AU181" s="48">
        <v>0</v>
      </c>
      <c r="AV181" s="48">
        <v>1</v>
      </c>
      <c r="AW181" s="48">
        <v>0</v>
      </c>
      <c r="AX181" s="48">
        <v>0</v>
      </c>
      <c r="AY181" s="48">
        <v>4</v>
      </c>
      <c r="AZ181" s="22">
        <v>0</v>
      </c>
      <c r="BA181" s="48">
        <v>0</v>
      </c>
      <c r="BB181" s="48">
        <v>2</v>
      </c>
      <c r="BC181" s="22">
        <v>0</v>
      </c>
      <c r="BD181" s="48">
        <v>1</v>
      </c>
      <c r="BE181" s="48">
        <v>0</v>
      </c>
      <c r="BF181" s="48">
        <v>0</v>
      </c>
      <c r="BG181" s="48">
        <v>0</v>
      </c>
      <c r="BH181" s="48">
        <v>1</v>
      </c>
      <c r="BI181" s="22">
        <v>0</v>
      </c>
      <c r="BJ181" s="48">
        <v>0</v>
      </c>
      <c r="BK181" s="48">
        <v>3</v>
      </c>
      <c r="BL181" s="48">
        <v>0</v>
      </c>
      <c r="BM181" s="48">
        <v>0</v>
      </c>
      <c r="BN181" s="22">
        <v>0</v>
      </c>
      <c r="BO181" s="48">
        <v>0</v>
      </c>
      <c r="BP181" s="48">
        <v>7</v>
      </c>
      <c r="BQ181" s="48">
        <v>0</v>
      </c>
      <c r="BR181" s="48">
        <v>0</v>
      </c>
      <c r="BS181" s="22">
        <v>0</v>
      </c>
      <c r="BT181" s="48">
        <v>0</v>
      </c>
      <c r="BU181" s="48">
        <v>0</v>
      </c>
      <c r="BV181" s="22">
        <v>0</v>
      </c>
      <c r="BW181" s="22">
        <v>0</v>
      </c>
      <c r="BX181" s="22">
        <v>0</v>
      </c>
      <c r="BY181" s="22">
        <v>0</v>
      </c>
      <c r="BZ181" s="22">
        <v>0</v>
      </c>
      <c r="CA181" s="22">
        <v>0</v>
      </c>
      <c r="CB181" s="22">
        <v>0</v>
      </c>
      <c r="CC181" s="22">
        <v>0</v>
      </c>
      <c r="CD181" s="22">
        <v>0</v>
      </c>
      <c r="CE181" s="22">
        <v>0</v>
      </c>
      <c r="CF181" s="48">
        <v>0</v>
      </c>
      <c r="CG181" s="48">
        <v>0</v>
      </c>
      <c r="CH181" s="48">
        <v>0</v>
      </c>
      <c r="CI181" s="22">
        <v>0</v>
      </c>
      <c r="CJ181" s="48">
        <v>0</v>
      </c>
      <c r="CK181" s="48">
        <v>0</v>
      </c>
      <c r="CL181" s="48">
        <v>0</v>
      </c>
      <c r="CM181" s="48">
        <v>0</v>
      </c>
      <c r="CN181" s="48">
        <v>3</v>
      </c>
      <c r="CO181" s="48">
        <v>0</v>
      </c>
      <c r="CP181" s="48">
        <v>0</v>
      </c>
      <c r="CQ181" s="48">
        <v>0</v>
      </c>
      <c r="CR181" s="48">
        <v>0</v>
      </c>
      <c r="CS181" s="22">
        <v>0</v>
      </c>
    </row>
    <row r="182" spans="1:97" ht="15.6" x14ac:dyDescent="0.3">
      <c r="A182" s="1" t="s">
        <v>278</v>
      </c>
      <c r="B182" s="9">
        <v>2016</v>
      </c>
      <c r="C182" s="9">
        <v>46</v>
      </c>
      <c r="D182" s="49">
        <v>42542</v>
      </c>
      <c r="E182" s="8">
        <v>32</v>
      </c>
      <c r="F182" s="36">
        <v>21.957291666666666</v>
      </c>
      <c r="G182" s="36">
        <v>-0.30612500000000509</v>
      </c>
      <c r="H182" s="36">
        <v>0.26324999999999932</v>
      </c>
      <c r="I182" s="36">
        <v>1.7865833333333327</v>
      </c>
      <c r="J182" s="36">
        <v>6.8690679336304656</v>
      </c>
      <c r="K182" s="36">
        <v>0.23119995543532745</v>
      </c>
      <c r="L182" s="36">
        <v>-1.4830376437738417</v>
      </c>
      <c r="M182" s="36">
        <v>-2.5875963914845128</v>
      </c>
      <c r="N182" s="9" t="s">
        <v>44</v>
      </c>
      <c r="O182" s="9" t="s">
        <v>45</v>
      </c>
      <c r="P182" s="9">
        <v>18</v>
      </c>
      <c r="Q182" s="9">
        <f t="shared" si="6"/>
        <v>3.8999048275862069</v>
      </c>
      <c r="R182" s="45" t="s">
        <v>114</v>
      </c>
      <c r="S182" s="45" t="s">
        <v>114</v>
      </c>
      <c r="T182" s="45" t="s">
        <v>114</v>
      </c>
      <c r="U182" s="9">
        <v>31</v>
      </c>
      <c r="V182" s="6">
        <f t="shared" si="7"/>
        <v>620</v>
      </c>
      <c r="W182" s="9">
        <v>18</v>
      </c>
      <c r="X182" s="45">
        <f t="shared" si="10"/>
        <v>58</v>
      </c>
      <c r="Y182" s="14">
        <f t="shared" si="8"/>
        <v>1160</v>
      </c>
      <c r="Z182" s="6">
        <f t="shared" si="9"/>
        <v>14</v>
      </c>
      <c r="AA182" s="1" t="s">
        <v>278</v>
      </c>
      <c r="AB182" s="22">
        <v>0</v>
      </c>
      <c r="AC182" s="22">
        <v>0</v>
      </c>
      <c r="AD182" s="48">
        <v>0</v>
      </c>
      <c r="AE182" s="22">
        <v>0</v>
      </c>
      <c r="AF182" s="48">
        <v>0</v>
      </c>
      <c r="AG182" s="48">
        <v>2</v>
      </c>
      <c r="AH182" s="48">
        <v>0</v>
      </c>
      <c r="AI182" s="48">
        <v>1</v>
      </c>
      <c r="AJ182" s="48">
        <v>0</v>
      </c>
      <c r="AK182" s="22">
        <v>0</v>
      </c>
      <c r="AL182" s="48">
        <v>14</v>
      </c>
      <c r="AM182" s="48">
        <v>0</v>
      </c>
      <c r="AN182" s="22">
        <v>0</v>
      </c>
      <c r="AO182" s="48">
        <v>0</v>
      </c>
      <c r="AP182" s="22">
        <v>0</v>
      </c>
      <c r="AQ182" s="22">
        <v>0</v>
      </c>
      <c r="AR182" s="48">
        <v>0</v>
      </c>
      <c r="AS182" s="48">
        <v>0</v>
      </c>
      <c r="AT182" s="48">
        <v>0</v>
      </c>
      <c r="AU182" s="48">
        <v>1</v>
      </c>
      <c r="AV182" s="48">
        <v>2</v>
      </c>
      <c r="AW182" s="48">
        <v>0</v>
      </c>
      <c r="AX182" s="48">
        <v>0</v>
      </c>
      <c r="AY182" s="48">
        <v>5</v>
      </c>
      <c r="AZ182" s="22">
        <v>0</v>
      </c>
      <c r="BA182" s="48">
        <v>0</v>
      </c>
      <c r="BB182" s="48">
        <v>6</v>
      </c>
      <c r="BC182" s="22">
        <v>0</v>
      </c>
      <c r="BD182" s="48">
        <v>1</v>
      </c>
      <c r="BE182" s="48">
        <v>0</v>
      </c>
      <c r="BF182" s="48">
        <v>0</v>
      </c>
      <c r="BG182" s="48">
        <v>1</v>
      </c>
      <c r="BH182" s="48">
        <v>4</v>
      </c>
      <c r="BI182" s="22">
        <v>0</v>
      </c>
      <c r="BJ182" s="48">
        <v>4</v>
      </c>
      <c r="BK182" s="48">
        <v>2</v>
      </c>
      <c r="BL182" s="48">
        <v>0</v>
      </c>
      <c r="BM182" s="48">
        <v>0</v>
      </c>
      <c r="BN182" s="22">
        <v>0</v>
      </c>
      <c r="BO182" s="48">
        <v>0</v>
      </c>
      <c r="BP182" s="48">
        <v>11</v>
      </c>
      <c r="BQ182" s="48">
        <v>0</v>
      </c>
      <c r="BR182" s="48">
        <v>0</v>
      </c>
      <c r="BS182" s="22">
        <v>0</v>
      </c>
      <c r="BT182" s="48">
        <v>0</v>
      </c>
      <c r="BU182" s="48">
        <v>0</v>
      </c>
      <c r="BV182" s="22">
        <v>0</v>
      </c>
      <c r="BW182" s="22">
        <v>0</v>
      </c>
      <c r="BX182" s="22">
        <v>0</v>
      </c>
      <c r="BY182" s="22">
        <v>0</v>
      </c>
      <c r="BZ182" s="22">
        <v>0</v>
      </c>
      <c r="CA182" s="22">
        <v>0</v>
      </c>
      <c r="CB182" s="22">
        <v>0</v>
      </c>
      <c r="CC182" s="22">
        <v>0</v>
      </c>
      <c r="CD182" s="22">
        <v>0</v>
      </c>
      <c r="CE182" s="22">
        <v>0</v>
      </c>
      <c r="CF182" s="48">
        <v>0</v>
      </c>
      <c r="CG182" s="48">
        <v>0</v>
      </c>
      <c r="CH182" s="48">
        <v>0</v>
      </c>
      <c r="CI182" s="22">
        <v>0</v>
      </c>
      <c r="CJ182" s="48">
        <v>0</v>
      </c>
      <c r="CK182" s="48">
        <v>0</v>
      </c>
      <c r="CL182" s="48">
        <v>0</v>
      </c>
      <c r="CM182" s="48">
        <v>0</v>
      </c>
      <c r="CN182" s="48">
        <v>4</v>
      </c>
      <c r="CO182" s="48">
        <v>0</v>
      </c>
      <c r="CP182" s="48">
        <v>0</v>
      </c>
      <c r="CQ182" s="48">
        <v>0</v>
      </c>
      <c r="CR182" s="48">
        <v>0</v>
      </c>
      <c r="CS182" s="22">
        <v>0</v>
      </c>
    </row>
    <row r="183" spans="1:97" ht="15.6" x14ac:dyDescent="0.3">
      <c r="A183" s="44" t="s">
        <v>279</v>
      </c>
      <c r="B183" s="9">
        <v>2016</v>
      </c>
      <c r="C183" s="45">
        <v>47</v>
      </c>
      <c r="D183" s="49">
        <v>42543</v>
      </c>
      <c r="E183" s="8">
        <v>33</v>
      </c>
      <c r="F183" s="36">
        <v>21.980958333333337</v>
      </c>
      <c r="G183" s="36">
        <v>2.3666666666670721E-2</v>
      </c>
      <c r="H183" s="36">
        <v>-0.28245833333333437</v>
      </c>
      <c r="I183" s="36">
        <v>0.28691666666667004</v>
      </c>
      <c r="J183" s="36">
        <v>7.3005955512346956</v>
      </c>
      <c r="K183" s="36">
        <v>0.43152761760422997</v>
      </c>
      <c r="L183" s="36">
        <v>0.66272757303955743</v>
      </c>
      <c r="M183" s="36">
        <v>-1.0515100261696118</v>
      </c>
      <c r="N183" s="9" t="s">
        <v>44</v>
      </c>
      <c r="O183" s="9" t="s">
        <v>45</v>
      </c>
      <c r="P183" s="9">
        <v>19</v>
      </c>
      <c r="Q183" s="9">
        <f t="shared" si="6"/>
        <v>4.1165662068965512</v>
      </c>
      <c r="R183" s="45" t="s">
        <v>114</v>
      </c>
      <c r="S183" s="45" t="s">
        <v>114</v>
      </c>
      <c r="T183" s="45" t="s">
        <v>114</v>
      </c>
      <c r="U183" s="9">
        <v>11</v>
      </c>
      <c r="V183" s="6">
        <f t="shared" si="7"/>
        <v>220</v>
      </c>
      <c r="W183" s="9">
        <v>9</v>
      </c>
      <c r="X183" s="45">
        <f t="shared" si="10"/>
        <v>64</v>
      </c>
      <c r="Y183" s="14">
        <f t="shared" si="8"/>
        <v>1280</v>
      </c>
      <c r="Z183" s="6">
        <f t="shared" si="9"/>
        <v>15</v>
      </c>
      <c r="AA183" s="44" t="s">
        <v>279</v>
      </c>
      <c r="AB183" s="22">
        <v>0</v>
      </c>
      <c r="AC183" s="22">
        <v>0</v>
      </c>
      <c r="AD183" s="48">
        <v>0</v>
      </c>
      <c r="AE183" s="22">
        <v>0</v>
      </c>
      <c r="AF183" s="48">
        <v>0</v>
      </c>
      <c r="AG183" s="48">
        <v>3</v>
      </c>
      <c r="AH183" s="48">
        <v>0</v>
      </c>
      <c r="AI183" s="48">
        <v>6</v>
      </c>
      <c r="AJ183" s="48">
        <v>0</v>
      </c>
      <c r="AK183" s="22">
        <v>0</v>
      </c>
      <c r="AL183" s="48">
        <v>6</v>
      </c>
      <c r="AM183" s="48">
        <v>0</v>
      </c>
      <c r="AN183" s="22">
        <v>0</v>
      </c>
      <c r="AO183" s="48">
        <v>0</v>
      </c>
      <c r="AP183" s="22">
        <v>0</v>
      </c>
      <c r="AQ183" s="22">
        <v>0</v>
      </c>
      <c r="AR183" s="48">
        <v>0</v>
      </c>
      <c r="AS183" s="48">
        <v>0</v>
      </c>
      <c r="AT183" s="48">
        <v>0</v>
      </c>
      <c r="AU183" s="48">
        <v>0</v>
      </c>
      <c r="AV183" s="48">
        <v>3</v>
      </c>
      <c r="AW183" s="48">
        <v>0</v>
      </c>
      <c r="AX183" s="48">
        <v>0</v>
      </c>
      <c r="AY183" s="48">
        <v>7</v>
      </c>
      <c r="AZ183" s="22">
        <v>0</v>
      </c>
      <c r="BA183" s="48">
        <v>0</v>
      </c>
      <c r="BB183" s="48">
        <v>5</v>
      </c>
      <c r="BC183" s="22">
        <v>0</v>
      </c>
      <c r="BD183" s="48">
        <v>1</v>
      </c>
      <c r="BE183" s="48">
        <v>0</v>
      </c>
      <c r="BF183" s="48">
        <v>0</v>
      </c>
      <c r="BG183" s="48">
        <v>0</v>
      </c>
      <c r="BH183" s="48">
        <v>6</v>
      </c>
      <c r="BI183" s="22">
        <v>0</v>
      </c>
      <c r="BJ183" s="48">
        <v>5</v>
      </c>
      <c r="BK183" s="48">
        <v>3</v>
      </c>
      <c r="BL183" s="48">
        <v>0</v>
      </c>
      <c r="BM183" s="48">
        <v>0</v>
      </c>
      <c r="BN183" s="22">
        <v>0</v>
      </c>
      <c r="BO183" s="48">
        <v>1</v>
      </c>
      <c r="BP183" s="48">
        <v>14</v>
      </c>
      <c r="BQ183" s="48">
        <v>0</v>
      </c>
      <c r="BR183" s="48">
        <v>0</v>
      </c>
      <c r="BS183" s="22">
        <v>0</v>
      </c>
      <c r="BT183" s="48">
        <v>0</v>
      </c>
      <c r="BU183" s="48">
        <v>0</v>
      </c>
      <c r="BV183" s="22">
        <v>0</v>
      </c>
      <c r="BW183" s="22">
        <v>0</v>
      </c>
      <c r="BX183" s="22">
        <v>0</v>
      </c>
      <c r="BY183" s="22">
        <v>0</v>
      </c>
      <c r="BZ183" s="22">
        <v>0</v>
      </c>
      <c r="CA183" s="22">
        <v>0</v>
      </c>
      <c r="CB183" s="22">
        <v>0</v>
      </c>
      <c r="CC183" s="22">
        <v>0</v>
      </c>
      <c r="CD183" s="22">
        <v>0</v>
      </c>
      <c r="CE183" s="22">
        <v>0</v>
      </c>
      <c r="CF183" s="48">
        <v>1</v>
      </c>
      <c r="CG183" s="48">
        <v>0</v>
      </c>
      <c r="CH183" s="48">
        <v>0</v>
      </c>
      <c r="CI183" s="22">
        <v>0</v>
      </c>
      <c r="CJ183" s="48">
        <v>0</v>
      </c>
      <c r="CK183" s="48">
        <v>0</v>
      </c>
      <c r="CL183" s="48">
        <v>0</v>
      </c>
      <c r="CM183" s="48">
        <v>0</v>
      </c>
      <c r="CN183" s="48">
        <v>2</v>
      </c>
      <c r="CO183" s="48">
        <v>0</v>
      </c>
      <c r="CP183" s="48">
        <v>1</v>
      </c>
      <c r="CQ183" s="48">
        <v>0</v>
      </c>
      <c r="CR183" s="48">
        <v>0</v>
      </c>
      <c r="CS183" s="22">
        <v>0</v>
      </c>
    </row>
    <row r="184" spans="1:97" ht="15.6" x14ac:dyDescent="0.3">
      <c r="A184" s="1" t="s">
        <v>280</v>
      </c>
      <c r="B184" s="9">
        <v>2016</v>
      </c>
      <c r="C184" s="9">
        <v>48</v>
      </c>
      <c r="D184" s="49">
        <v>42544</v>
      </c>
      <c r="E184" s="8">
        <v>34</v>
      </c>
      <c r="F184" s="36">
        <v>21.977499999999996</v>
      </c>
      <c r="G184" s="36">
        <v>-3.4583333333415567E-3</v>
      </c>
      <c r="H184" s="36">
        <v>2.0208333333329165E-2</v>
      </c>
      <c r="I184" s="36">
        <v>-0.28591666666667592</v>
      </c>
      <c r="J184" s="36">
        <v>7.3234563544124036</v>
      </c>
      <c r="K184" s="36">
        <v>2.2860803177708E-2</v>
      </c>
      <c r="L184" s="36">
        <v>0.45438842078193797</v>
      </c>
      <c r="M184" s="36">
        <v>0.68558837621726543</v>
      </c>
      <c r="N184" s="9" t="s">
        <v>44</v>
      </c>
      <c r="O184" s="9" t="s">
        <v>45</v>
      </c>
      <c r="P184" s="9">
        <v>20</v>
      </c>
      <c r="Q184" s="9">
        <f t="shared" si="6"/>
        <v>4.3332275862068963</v>
      </c>
      <c r="R184" s="45" t="s">
        <v>114</v>
      </c>
      <c r="S184" s="45" t="s">
        <v>114</v>
      </c>
      <c r="T184" s="45" t="s">
        <v>114</v>
      </c>
      <c r="U184" s="9">
        <v>13</v>
      </c>
      <c r="V184" s="6">
        <f t="shared" si="7"/>
        <v>260</v>
      </c>
      <c r="W184" s="9">
        <v>6</v>
      </c>
      <c r="X184" s="45">
        <f t="shared" si="10"/>
        <v>46</v>
      </c>
      <c r="Y184" s="14">
        <f t="shared" si="8"/>
        <v>920</v>
      </c>
      <c r="Z184" s="6">
        <f t="shared" si="9"/>
        <v>13</v>
      </c>
      <c r="AA184" s="1" t="s">
        <v>280</v>
      </c>
      <c r="AB184" s="22">
        <v>0</v>
      </c>
      <c r="AC184" s="22">
        <v>0</v>
      </c>
      <c r="AD184" s="48">
        <v>0</v>
      </c>
      <c r="AE184" s="22">
        <v>0</v>
      </c>
      <c r="AF184" s="48">
        <v>0</v>
      </c>
      <c r="AG184" s="48">
        <v>3</v>
      </c>
      <c r="AH184" s="48">
        <v>0</v>
      </c>
      <c r="AI184" s="48">
        <v>1</v>
      </c>
      <c r="AJ184" s="48">
        <v>1</v>
      </c>
      <c r="AK184" s="22">
        <v>0</v>
      </c>
      <c r="AL184" s="48">
        <v>5</v>
      </c>
      <c r="AM184" s="48">
        <v>0</v>
      </c>
      <c r="AN184" s="22">
        <v>0</v>
      </c>
      <c r="AO184" s="48">
        <v>0</v>
      </c>
      <c r="AP184" s="22">
        <v>0</v>
      </c>
      <c r="AQ184" s="22">
        <v>0</v>
      </c>
      <c r="AR184" s="48">
        <v>0</v>
      </c>
      <c r="AS184" s="48">
        <v>0</v>
      </c>
      <c r="AT184" s="48">
        <v>0</v>
      </c>
      <c r="AU184" s="48">
        <v>0</v>
      </c>
      <c r="AV184" s="48">
        <v>0</v>
      </c>
      <c r="AW184" s="48">
        <v>0</v>
      </c>
      <c r="AX184" s="48">
        <v>0</v>
      </c>
      <c r="AY184" s="48">
        <v>5</v>
      </c>
      <c r="AZ184" s="22">
        <v>0</v>
      </c>
      <c r="BA184" s="48">
        <v>0</v>
      </c>
      <c r="BB184" s="48">
        <v>3</v>
      </c>
      <c r="BC184" s="22">
        <v>0</v>
      </c>
      <c r="BD184" s="48">
        <v>0</v>
      </c>
      <c r="BE184" s="48">
        <v>0</v>
      </c>
      <c r="BF184" s="48">
        <v>0</v>
      </c>
      <c r="BG184" s="48">
        <v>0</v>
      </c>
      <c r="BH184" s="48">
        <v>6</v>
      </c>
      <c r="BI184" s="22">
        <v>0</v>
      </c>
      <c r="BJ184" s="48">
        <v>4</v>
      </c>
      <c r="BK184" s="48">
        <v>4</v>
      </c>
      <c r="BL184" s="48">
        <v>0</v>
      </c>
      <c r="BM184" s="48">
        <v>0</v>
      </c>
      <c r="BN184" s="22">
        <v>0</v>
      </c>
      <c r="BO184" s="48">
        <v>0</v>
      </c>
      <c r="BP184" s="48">
        <v>8</v>
      </c>
      <c r="BQ184" s="48">
        <v>0</v>
      </c>
      <c r="BR184" s="48">
        <v>0</v>
      </c>
      <c r="BS184" s="22">
        <v>0</v>
      </c>
      <c r="BT184" s="48">
        <v>0</v>
      </c>
      <c r="BU184" s="48">
        <v>0</v>
      </c>
      <c r="BV184" s="22">
        <v>0</v>
      </c>
      <c r="BW184" s="22">
        <v>0</v>
      </c>
      <c r="BX184" s="22">
        <v>0</v>
      </c>
      <c r="BY184" s="22">
        <v>0</v>
      </c>
      <c r="BZ184" s="22">
        <v>0</v>
      </c>
      <c r="CA184" s="22">
        <v>0</v>
      </c>
      <c r="CB184" s="22">
        <v>0</v>
      </c>
      <c r="CC184" s="22">
        <v>0</v>
      </c>
      <c r="CD184" s="22">
        <v>0</v>
      </c>
      <c r="CE184" s="22">
        <v>0</v>
      </c>
      <c r="CF184" s="48">
        <v>1</v>
      </c>
      <c r="CG184" s="48">
        <v>0</v>
      </c>
      <c r="CH184" s="48">
        <v>0</v>
      </c>
      <c r="CI184" s="22">
        <v>0</v>
      </c>
      <c r="CJ184" s="48">
        <v>1</v>
      </c>
      <c r="CK184" s="48">
        <v>0</v>
      </c>
      <c r="CL184" s="48">
        <v>0</v>
      </c>
      <c r="CM184" s="48">
        <v>0</v>
      </c>
      <c r="CN184" s="48">
        <v>4</v>
      </c>
      <c r="CO184" s="48">
        <v>0</v>
      </c>
      <c r="CP184" s="48">
        <v>0</v>
      </c>
      <c r="CQ184" s="48">
        <v>0</v>
      </c>
      <c r="CR184" s="48">
        <v>0</v>
      </c>
      <c r="CS184" s="22">
        <v>0</v>
      </c>
    </row>
    <row r="185" spans="1:97" ht="15.6" x14ac:dyDescent="0.3">
      <c r="A185" s="44" t="s">
        <v>281</v>
      </c>
      <c r="B185" s="9">
        <v>2016</v>
      </c>
      <c r="C185" s="45">
        <v>49</v>
      </c>
      <c r="D185" s="49">
        <v>42545</v>
      </c>
      <c r="E185" s="8">
        <v>35</v>
      </c>
      <c r="F185" s="36">
        <v>21.941791666666671</v>
      </c>
      <c r="G185" s="36">
        <v>-3.5708333333325015E-2</v>
      </c>
      <c r="H185" s="36">
        <v>-3.9166666666666572E-2</v>
      </c>
      <c r="I185" s="36">
        <v>-1.549999999999585E-2</v>
      </c>
      <c r="J185" s="36">
        <v>7.7579615470607868</v>
      </c>
      <c r="K185" s="36">
        <v>0.43450519264838317</v>
      </c>
      <c r="L185" s="36">
        <v>0.45736599582609117</v>
      </c>
      <c r="M185" s="36">
        <v>0.88889361343032114</v>
      </c>
      <c r="N185" s="9" t="s">
        <v>44</v>
      </c>
      <c r="O185" s="9" t="s">
        <v>45</v>
      </c>
      <c r="P185" s="9">
        <v>21</v>
      </c>
      <c r="Q185" s="9">
        <f t="shared" si="6"/>
        <v>4.5498889655172414</v>
      </c>
      <c r="R185" s="45" t="s">
        <v>114</v>
      </c>
      <c r="S185" s="45" t="s">
        <v>114</v>
      </c>
      <c r="T185" s="45" t="s">
        <v>114</v>
      </c>
      <c r="U185" s="9">
        <v>10</v>
      </c>
      <c r="V185" s="6">
        <f t="shared" si="7"/>
        <v>200</v>
      </c>
      <c r="W185" s="9">
        <v>1</v>
      </c>
      <c r="X185" s="45">
        <f t="shared" si="10"/>
        <v>56</v>
      </c>
      <c r="Y185" s="14">
        <f t="shared" si="8"/>
        <v>1120</v>
      </c>
      <c r="Z185" s="6">
        <f t="shared" si="9"/>
        <v>14</v>
      </c>
      <c r="AA185" s="44" t="s">
        <v>281</v>
      </c>
      <c r="AB185" s="22">
        <v>0</v>
      </c>
      <c r="AC185" s="22">
        <v>0</v>
      </c>
      <c r="AD185" s="48">
        <v>1</v>
      </c>
      <c r="AE185" s="22">
        <v>0</v>
      </c>
      <c r="AF185" s="48">
        <v>0</v>
      </c>
      <c r="AG185" s="48">
        <v>5</v>
      </c>
      <c r="AH185" s="48">
        <v>0</v>
      </c>
      <c r="AI185" s="48">
        <v>1</v>
      </c>
      <c r="AJ185" s="48">
        <v>3</v>
      </c>
      <c r="AK185" s="22">
        <v>0</v>
      </c>
      <c r="AL185" s="48">
        <v>4</v>
      </c>
      <c r="AM185" s="48">
        <v>0</v>
      </c>
      <c r="AN185" s="22">
        <v>0</v>
      </c>
      <c r="AO185" s="48">
        <v>0</v>
      </c>
      <c r="AP185" s="22">
        <v>0</v>
      </c>
      <c r="AQ185" s="22">
        <v>0</v>
      </c>
      <c r="AR185" s="48">
        <v>0</v>
      </c>
      <c r="AS185" s="48">
        <v>0</v>
      </c>
      <c r="AT185" s="48">
        <v>0</v>
      </c>
      <c r="AU185" s="48">
        <v>0</v>
      </c>
      <c r="AV185" s="48">
        <v>3</v>
      </c>
      <c r="AW185" s="48">
        <v>0</v>
      </c>
      <c r="AX185" s="48">
        <v>0</v>
      </c>
      <c r="AY185" s="48">
        <v>5</v>
      </c>
      <c r="AZ185" s="22">
        <v>0</v>
      </c>
      <c r="BA185" s="48">
        <v>0</v>
      </c>
      <c r="BB185" s="48">
        <v>2</v>
      </c>
      <c r="BC185" s="22">
        <v>0</v>
      </c>
      <c r="BD185" s="48">
        <v>0</v>
      </c>
      <c r="BE185" s="48">
        <v>0</v>
      </c>
      <c r="BF185" s="48">
        <v>0</v>
      </c>
      <c r="BG185" s="48">
        <v>0</v>
      </c>
      <c r="BH185" s="48">
        <v>9</v>
      </c>
      <c r="BI185" s="22">
        <v>0</v>
      </c>
      <c r="BJ185" s="48">
        <v>3</v>
      </c>
      <c r="BK185" s="48">
        <v>3</v>
      </c>
      <c r="BL185" s="48">
        <v>0</v>
      </c>
      <c r="BM185" s="48">
        <v>0</v>
      </c>
      <c r="BN185" s="22">
        <v>0</v>
      </c>
      <c r="BO185" s="48">
        <v>0</v>
      </c>
      <c r="BP185" s="48">
        <v>13</v>
      </c>
      <c r="BQ185" s="48">
        <v>0</v>
      </c>
      <c r="BR185" s="48">
        <v>0</v>
      </c>
      <c r="BS185" s="22">
        <v>0</v>
      </c>
      <c r="BT185" s="48">
        <v>0</v>
      </c>
      <c r="BU185" s="48">
        <v>0</v>
      </c>
      <c r="BV185" s="22">
        <v>0</v>
      </c>
      <c r="BW185" s="22">
        <v>0</v>
      </c>
      <c r="BX185" s="22">
        <v>0</v>
      </c>
      <c r="BY185" s="22">
        <v>0</v>
      </c>
      <c r="BZ185" s="22">
        <v>0</v>
      </c>
      <c r="CA185" s="22">
        <v>0</v>
      </c>
      <c r="CB185" s="22">
        <v>0</v>
      </c>
      <c r="CC185" s="22">
        <v>0</v>
      </c>
      <c r="CD185" s="22">
        <v>0</v>
      </c>
      <c r="CE185" s="22">
        <v>0</v>
      </c>
      <c r="CF185" s="48">
        <v>2</v>
      </c>
      <c r="CG185" s="48">
        <v>0</v>
      </c>
      <c r="CH185" s="48">
        <v>0</v>
      </c>
      <c r="CI185" s="22">
        <v>0</v>
      </c>
      <c r="CJ185" s="48">
        <v>0</v>
      </c>
      <c r="CK185" s="48">
        <v>0</v>
      </c>
      <c r="CL185" s="48">
        <v>0</v>
      </c>
      <c r="CM185" s="48">
        <v>0</v>
      </c>
      <c r="CN185" s="48">
        <v>2</v>
      </c>
      <c r="CO185" s="48">
        <v>0</v>
      </c>
      <c r="CP185" s="48">
        <v>0</v>
      </c>
      <c r="CQ185" s="48">
        <v>0</v>
      </c>
      <c r="CR185" s="48">
        <v>0</v>
      </c>
      <c r="CS185" s="22">
        <v>0</v>
      </c>
    </row>
    <row r="186" spans="1:97" ht="15.6" x14ac:dyDescent="0.3">
      <c r="A186" s="1" t="s">
        <v>282</v>
      </c>
      <c r="B186" s="9">
        <v>2016</v>
      </c>
      <c r="C186" s="9">
        <v>50</v>
      </c>
      <c r="D186" s="49">
        <v>42546</v>
      </c>
      <c r="E186" s="8">
        <v>36</v>
      </c>
      <c r="F186" s="36">
        <v>22.661791666666669</v>
      </c>
      <c r="G186" s="36">
        <v>0.71999999999999886</v>
      </c>
      <c r="H186" s="36">
        <v>0.68429166666667385</v>
      </c>
      <c r="I186" s="36">
        <v>0.68083333333333229</v>
      </c>
      <c r="J186" s="36">
        <v>7.2351225289583185</v>
      </c>
      <c r="K186" s="36">
        <v>-0.52283901810246824</v>
      </c>
      <c r="L186" s="36">
        <v>-8.833382545408508E-2</v>
      </c>
      <c r="M186" s="36">
        <v>-6.547302227637708E-2</v>
      </c>
      <c r="N186" s="9" t="s">
        <v>44</v>
      </c>
      <c r="O186" s="9" t="s">
        <v>45</v>
      </c>
      <c r="P186" s="9">
        <v>22</v>
      </c>
      <c r="Q186" s="9">
        <f t="shared" si="6"/>
        <v>4.7665503448275857</v>
      </c>
      <c r="R186" s="45" t="s">
        <v>114</v>
      </c>
      <c r="S186" s="45" t="s">
        <v>114</v>
      </c>
      <c r="T186" s="45" t="s">
        <v>114</v>
      </c>
      <c r="U186" s="9">
        <v>8</v>
      </c>
      <c r="V186" s="6">
        <f t="shared" si="7"/>
        <v>160</v>
      </c>
      <c r="W186" s="9">
        <v>0</v>
      </c>
      <c r="X186" s="45">
        <f t="shared" si="10"/>
        <v>76</v>
      </c>
      <c r="Y186" s="14">
        <f t="shared" si="8"/>
        <v>1520</v>
      </c>
      <c r="Z186" s="6">
        <f t="shared" si="9"/>
        <v>14</v>
      </c>
      <c r="AA186" s="1" t="s">
        <v>282</v>
      </c>
      <c r="AB186" s="22">
        <v>0</v>
      </c>
      <c r="AC186" s="22">
        <v>0</v>
      </c>
      <c r="AD186" s="48">
        <v>1</v>
      </c>
      <c r="AE186" s="22">
        <v>0</v>
      </c>
      <c r="AF186" s="48">
        <v>0</v>
      </c>
      <c r="AG186" s="48">
        <v>1</v>
      </c>
      <c r="AH186" s="48">
        <v>0</v>
      </c>
      <c r="AI186" s="48">
        <v>3</v>
      </c>
      <c r="AJ186" s="48">
        <v>1</v>
      </c>
      <c r="AK186" s="22">
        <v>0</v>
      </c>
      <c r="AL186" s="48">
        <v>7</v>
      </c>
      <c r="AM186" s="48">
        <v>0</v>
      </c>
      <c r="AN186" s="22">
        <v>0</v>
      </c>
      <c r="AO186" s="48">
        <v>0</v>
      </c>
      <c r="AP186" s="22">
        <v>0</v>
      </c>
      <c r="AQ186" s="22">
        <v>0</v>
      </c>
      <c r="AR186" s="48">
        <v>0</v>
      </c>
      <c r="AS186" s="48">
        <v>0</v>
      </c>
      <c r="AT186" s="48">
        <v>0</v>
      </c>
      <c r="AU186" s="48">
        <v>0</v>
      </c>
      <c r="AV186" s="48">
        <v>1</v>
      </c>
      <c r="AW186" s="48">
        <v>0</v>
      </c>
      <c r="AX186" s="48">
        <v>0</v>
      </c>
      <c r="AY186" s="48">
        <v>4</v>
      </c>
      <c r="AZ186" s="22">
        <v>0</v>
      </c>
      <c r="BA186" s="48">
        <v>0</v>
      </c>
      <c r="BB186" s="48">
        <v>4</v>
      </c>
      <c r="BC186" s="22">
        <v>0</v>
      </c>
      <c r="BD186" s="48">
        <v>0</v>
      </c>
      <c r="BE186" s="48">
        <v>0</v>
      </c>
      <c r="BF186" s="48">
        <v>0</v>
      </c>
      <c r="BG186" s="48">
        <v>0</v>
      </c>
      <c r="BH186" s="48">
        <v>11</v>
      </c>
      <c r="BI186" s="22">
        <v>0</v>
      </c>
      <c r="BJ186" s="48">
        <v>11</v>
      </c>
      <c r="BK186" s="48">
        <v>12</v>
      </c>
      <c r="BL186" s="48">
        <v>0</v>
      </c>
      <c r="BM186" s="48">
        <v>0</v>
      </c>
      <c r="BN186" s="22">
        <v>0</v>
      </c>
      <c r="BO186" s="48">
        <v>0</v>
      </c>
      <c r="BP186" s="48">
        <v>15</v>
      </c>
      <c r="BQ186" s="48">
        <v>0</v>
      </c>
      <c r="BR186" s="48">
        <v>0</v>
      </c>
      <c r="BS186" s="22">
        <v>0</v>
      </c>
      <c r="BT186" s="48">
        <v>0</v>
      </c>
      <c r="BU186" s="48">
        <v>0</v>
      </c>
      <c r="BV186" s="22">
        <v>0</v>
      </c>
      <c r="BW186" s="22">
        <v>0</v>
      </c>
      <c r="BX186" s="22">
        <v>0</v>
      </c>
      <c r="BY186" s="22">
        <v>0</v>
      </c>
      <c r="BZ186" s="22">
        <v>0</v>
      </c>
      <c r="CA186" s="22">
        <v>0</v>
      </c>
      <c r="CB186" s="22">
        <v>0</v>
      </c>
      <c r="CC186" s="22">
        <v>0</v>
      </c>
      <c r="CD186" s="22">
        <v>0</v>
      </c>
      <c r="CE186" s="22">
        <v>0</v>
      </c>
      <c r="CF186" s="48">
        <v>1</v>
      </c>
      <c r="CG186" s="48">
        <v>0</v>
      </c>
      <c r="CH186" s="48">
        <v>0</v>
      </c>
      <c r="CI186" s="22">
        <v>0</v>
      </c>
      <c r="CJ186" s="48">
        <v>0</v>
      </c>
      <c r="CK186" s="48">
        <v>0</v>
      </c>
      <c r="CL186" s="48">
        <v>0</v>
      </c>
      <c r="CM186" s="48">
        <v>0</v>
      </c>
      <c r="CN186" s="48">
        <v>4</v>
      </c>
      <c r="CO186" s="48">
        <v>0</v>
      </c>
      <c r="CP186" s="48">
        <v>0</v>
      </c>
      <c r="CQ186" s="48">
        <v>0</v>
      </c>
      <c r="CR186" s="48">
        <v>0</v>
      </c>
      <c r="CS186" s="22">
        <v>0</v>
      </c>
    </row>
    <row r="187" spans="1:97" ht="15.6" x14ac:dyDescent="0.3">
      <c r="A187" s="44" t="s">
        <v>283</v>
      </c>
      <c r="B187" s="9">
        <v>2016</v>
      </c>
      <c r="C187" s="45">
        <v>51</v>
      </c>
      <c r="D187" s="49">
        <v>42547</v>
      </c>
      <c r="E187" s="8">
        <v>37</v>
      </c>
      <c r="F187" s="36">
        <v>22.99304166666667</v>
      </c>
      <c r="G187" s="36">
        <v>0.33125000000000071</v>
      </c>
      <c r="H187" s="36">
        <v>1.0512499999999996</v>
      </c>
      <c r="I187" s="36">
        <v>1.0155416666666746</v>
      </c>
      <c r="J187" s="36">
        <v>7.7463221600455086</v>
      </c>
      <c r="K187" s="36">
        <v>0.51119963108719002</v>
      </c>
      <c r="L187" s="36">
        <v>-1.1639387015278224E-2</v>
      </c>
      <c r="M187" s="36">
        <v>0.42286580563310494</v>
      </c>
      <c r="N187" s="9" t="s">
        <v>44</v>
      </c>
      <c r="O187" s="9" t="s">
        <v>45</v>
      </c>
      <c r="P187" s="9">
        <v>23</v>
      </c>
      <c r="Q187" s="9">
        <f t="shared" si="6"/>
        <v>4.9832117241379308</v>
      </c>
      <c r="R187" s="45" t="s">
        <v>114</v>
      </c>
      <c r="S187" s="45" t="s">
        <v>114</v>
      </c>
      <c r="T187" s="45" t="s">
        <v>114</v>
      </c>
      <c r="U187" s="9">
        <v>9</v>
      </c>
      <c r="V187" s="6">
        <f t="shared" si="7"/>
        <v>180</v>
      </c>
      <c r="W187" s="9">
        <v>0</v>
      </c>
      <c r="X187" s="45">
        <f t="shared" si="10"/>
        <v>74</v>
      </c>
      <c r="Y187" s="14">
        <f t="shared" si="8"/>
        <v>1480</v>
      </c>
      <c r="Z187" s="6">
        <f t="shared" si="9"/>
        <v>15</v>
      </c>
      <c r="AA187" s="44" t="s">
        <v>283</v>
      </c>
      <c r="AB187" s="22">
        <v>0</v>
      </c>
      <c r="AC187" s="22">
        <v>0</v>
      </c>
      <c r="AD187" s="48">
        <v>0</v>
      </c>
      <c r="AE187" s="22">
        <v>0</v>
      </c>
      <c r="AF187" s="48">
        <v>0</v>
      </c>
      <c r="AG187" s="48">
        <v>1</v>
      </c>
      <c r="AH187" s="48">
        <v>0</v>
      </c>
      <c r="AI187" s="48">
        <v>3</v>
      </c>
      <c r="AJ187" s="48">
        <v>0</v>
      </c>
      <c r="AK187" s="22">
        <v>0</v>
      </c>
      <c r="AL187" s="48">
        <v>9</v>
      </c>
      <c r="AM187" s="48">
        <v>0</v>
      </c>
      <c r="AN187" s="22">
        <v>0</v>
      </c>
      <c r="AO187" s="48">
        <v>0</v>
      </c>
      <c r="AP187" s="22">
        <v>0</v>
      </c>
      <c r="AQ187" s="22">
        <v>0</v>
      </c>
      <c r="AR187" s="48">
        <v>0</v>
      </c>
      <c r="AS187" s="48">
        <v>0</v>
      </c>
      <c r="AT187" s="48">
        <v>0</v>
      </c>
      <c r="AU187" s="48">
        <v>0</v>
      </c>
      <c r="AV187" s="48">
        <v>2</v>
      </c>
      <c r="AW187" s="48">
        <v>0</v>
      </c>
      <c r="AX187" s="48">
        <v>1</v>
      </c>
      <c r="AY187" s="48">
        <v>5</v>
      </c>
      <c r="AZ187" s="22">
        <v>0</v>
      </c>
      <c r="BA187" s="48">
        <v>0</v>
      </c>
      <c r="BB187" s="48">
        <v>2</v>
      </c>
      <c r="BC187" s="22">
        <v>0</v>
      </c>
      <c r="BD187" s="48">
        <v>0</v>
      </c>
      <c r="BE187" s="48">
        <v>0</v>
      </c>
      <c r="BF187" s="48">
        <v>0</v>
      </c>
      <c r="BG187" s="48">
        <v>0</v>
      </c>
      <c r="BH187" s="48">
        <v>12</v>
      </c>
      <c r="BI187" s="22">
        <v>0</v>
      </c>
      <c r="BJ187" s="48">
        <v>4</v>
      </c>
      <c r="BK187" s="48">
        <v>9</v>
      </c>
      <c r="BL187" s="48">
        <v>0</v>
      </c>
      <c r="BM187" s="48">
        <v>0</v>
      </c>
      <c r="BN187" s="22">
        <v>0</v>
      </c>
      <c r="BO187" s="48">
        <v>0</v>
      </c>
      <c r="BP187" s="48">
        <v>19</v>
      </c>
      <c r="BQ187" s="48">
        <v>1</v>
      </c>
      <c r="BR187" s="48">
        <v>0</v>
      </c>
      <c r="BS187" s="22">
        <v>0</v>
      </c>
      <c r="BT187" s="48">
        <v>0</v>
      </c>
      <c r="BU187" s="48">
        <v>0</v>
      </c>
      <c r="BV187" s="22">
        <v>0</v>
      </c>
      <c r="BW187" s="22">
        <v>0</v>
      </c>
      <c r="BX187" s="22">
        <v>0</v>
      </c>
      <c r="BY187" s="22">
        <v>0</v>
      </c>
      <c r="BZ187" s="22">
        <v>0</v>
      </c>
      <c r="CA187" s="22">
        <v>0</v>
      </c>
      <c r="CB187" s="22">
        <v>0</v>
      </c>
      <c r="CC187" s="22">
        <v>0</v>
      </c>
      <c r="CD187" s="22">
        <v>0</v>
      </c>
      <c r="CE187" s="22">
        <v>0</v>
      </c>
      <c r="CF187" s="48">
        <v>2</v>
      </c>
      <c r="CG187" s="48">
        <v>0</v>
      </c>
      <c r="CH187" s="48">
        <v>0</v>
      </c>
      <c r="CI187" s="22">
        <v>0</v>
      </c>
      <c r="CJ187" s="48">
        <v>0</v>
      </c>
      <c r="CK187" s="48">
        <v>0</v>
      </c>
      <c r="CL187" s="48">
        <v>0</v>
      </c>
      <c r="CM187" s="48">
        <v>0</v>
      </c>
      <c r="CN187" s="48">
        <v>3</v>
      </c>
      <c r="CO187" s="48">
        <v>0</v>
      </c>
      <c r="CP187" s="48">
        <v>0</v>
      </c>
      <c r="CQ187" s="48">
        <v>1</v>
      </c>
      <c r="CR187" s="48">
        <v>0</v>
      </c>
      <c r="CS187" s="22">
        <v>0</v>
      </c>
    </row>
    <row r="188" spans="1:97" ht="15.6" x14ac:dyDescent="0.3">
      <c r="A188" s="1" t="s">
        <v>284</v>
      </c>
      <c r="B188" s="9">
        <v>2016</v>
      </c>
      <c r="C188" s="9">
        <v>52</v>
      </c>
      <c r="D188" s="49">
        <v>42548</v>
      </c>
      <c r="E188" s="8">
        <v>38</v>
      </c>
      <c r="F188" s="36">
        <v>22.262291666666659</v>
      </c>
      <c r="G188" s="36">
        <v>-0.73075000000001111</v>
      </c>
      <c r="H188" s="36">
        <v>-0.3995000000000104</v>
      </c>
      <c r="I188" s="36">
        <v>0.32049999999998846</v>
      </c>
      <c r="J188" s="36">
        <v>6.6988867473124962</v>
      </c>
      <c r="K188" s="36">
        <v>-1.0474354127330123</v>
      </c>
      <c r="L188" s="36">
        <v>-0.53623578164582231</v>
      </c>
      <c r="M188" s="36">
        <v>-1.0590747997482906</v>
      </c>
      <c r="N188" s="9" t="s">
        <v>51</v>
      </c>
      <c r="O188" s="9" t="s">
        <v>52</v>
      </c>
      <c r="P188" s="9">
        <v>24</v>
      </c>
      <c r="Q188" s="9">
        <f t="shared" si="6"/>
        <v>5.1998731034482759</v>
      </c>
      <c r="R188" s="45" t="s">
        <v>114</v>
      </c>
      <c r="S188" s="45" t="s">
        <v>114</v>
      </c>
      <c r="T188" s="45" t="s">
        <v>114</v>
      </c>
      <c r="U188" s="9">
        <v>11</v>
      </c>
      <c r="V188" s="6">
        <f t="shared" si="7"/>
        <v>220</v>
      </c>
      <c r="W188" s="9">
        <v>0</v>
      </c>
      <c r="X188" s="45">
        <f t="shared" si="10"/>
        <v>82</v>
      </c>
      <c r="Y188" s="14">
        <f t="shared" si="8"/>
        <v>1640</v>
      </c>
      <c r="Z188" s="6">
        <f t="shared" si="9"/>
        <v>14</v>
      </c>
      <c r="AA188" s="1" t="s">
        <v>284</v>
      </c>
      <c r="AB188" s="22">
        <v>0</v>
      </c>
      <c r="AC188" s="22">
        <v>0</v>
      </c>
      <c r="AD188" s="48">
        <v>0</v>
      </c>
      <c r="AE188" s="22">
        <v>0</v>
      </c>
      <c r="AF188" s="48">
        <v>0</v>
      </c>
      <c r="AG188" s="48">
        <v>2</v>
      </c>
      <c r="AH188" s="48">
        <v>0</v>
      </c>
      <c r="AI188" s="48">
        <v>4</v>
      </c>
      <c r="AJ188" s="48">
        <v>0</v>
      </c>
      <c r="AK188" s="22">
        <v>0</v>
      </c>
      <c r="AL188" s="48">
        <v>6</v>
      </c>
      <c r="AM188" s="48">
        <v>0</v>
      </c>
      <c r="AN188" s="22">
        <v>0</v>
      </c>
      <c r="AO188" s="48">
        <v>0</v>
      </c>
      <c r="AP188" s="22">
        <v>0</v>
      </c>
      <c r="AQ188" s="22">
        <v>0</v>
      </c>
      <c r="AR188" s="48">
        <v>0</v>
      </c>
      <c r="AS188" s="48">
        <v>0</v>
      </c>
      <c r="AT188" s="48">
        <v>0</v>
      </c>
      <c r="AU188" s="48">
        <v>0</v>
      </c>
      <c r="AV188" s="48">
        <v>0</v>
      </c>
      <c r="AW188" s="48">
        <v>0</v>
      </c>
      <c r="AX188" s="48">
        <v>0</v>
      </c>
      <c r="AY188" s="48">
        <v>8</v>
      </c>
      <c r="AZ188" s="22">
        <v>0</v>
      </c>
      <c r="BA188" s="48">
        <v>0</v>
      </c>
      <c r="BB188" s="48">
        <v>3</v>
      </c>
      <c r="BC188" s="22">
        <v>0</v>
      </c>
      <c r="BD188" s="48">
        <v>5</v>
      </c>
      <c r="BE188" s="48">
        <v>0</v>
      </c>
      <c r="BF188" s="48">
        <v>0</v>
      </c>
      <c r="BG188" s="48">
        <v>0</v>
      </c>
      <c r="BH188" s="48">
        <v>18</v>
      </c>
      <c r="BI188" s="22">
        <v>0</v>
      </c>
      <c r="BJ188" s="48">
        <v>3</v>
      </c>
      <c r="BK188" s="48">
        <v>11</v>
      </c>
      <c r="BL188" s="48">
        <v>0</v>
      </c>
      <c r="BM188" s="48">
        <v>0</v>
      </c>
      <c r="BN188" s="22">
        <v>0</v>
      </c>
      <c r="BO188" s="48">
        <v>0</v>
      </c>
      <c r="BP188" s="48">
        <v>17</v>
      </c>
      <c r="BQ188" s="48">
        <v>1</v>
      </c>
      <c r="BR188" s="48">
        <v>0</v>
      </c>
      <c r="BS188" s="22">
        <v>0</v>
      </c>
      <c r="BT188" s="48">
        <v>0</v>
      </c>
      <c r="BU188" s="48">
        <v>0</v>
      </c>
      <c r="BV188" s="22">
        <v>0</v>
      </c>
      <c r="BW188" s="22">
        <v>0</v>
      </c>
      <c r="BX188" s="22">
        <v>0</v>
      </c>
      <c r="BY188" s="22">
        <v>0</v>
      </c>
      <c r="BZ188" s="22">
        <v>0</v>
      </c>
      <c r="CA188" s="22">
        <v>0</v>
      </c>
      <c r="CB188" s="22">
        <v>0</v>
      </c>
      <c r="CC188" s="22">
        <v>0</v>
      </c>
      <c r="CD188" s="22">
        <v>0</v>
      </c>
      <c r="CE188" s="22">
        <v>0</v>
      </c>
      <c r="CF188" s="48">
        <v>1</v>
      </c>
      <c r="CG188" s="48">
        <v>0</v>
      </c>
      <c r="CH188" s="48">
        <v>0</v>
      </c>
      <c r="CI188" s="22">
        <v>0</v>
      </c>
      <c r="CJ188" s="48">
        <v>0</v>
      </c>
      <c r="CK188" s="48">
        <v>0</v>
      </c>
      <c r="CL188" s="48">
        <v>0</v>
      </c>
      <c r="CM188" s="48">
        <v>0</v>
      </c>
      <c r="CN188" s="48">
        <v>2</v>
      </c>
      <c r="CO188" s="48">
        <v>0</v>
      </c>
      <c r="CP188" s="48">
        <v>0</v>
      </c>
      <c r="CQ188" s="48">
        <v>1</v>
      </c>
      <c r="CR188" s="48">
        <v>0</v>
      </c>
      <c r="CS188" s="22">
        <v>0</v>
      </c>
    </row>
    <row r="189" spans="1:97" ht="15.6" x14ac:dyDescent="0.3">
      <c r="A189" s="44" t="s">
        <v>285</v>
      </c>
      <c r="B189" s="9">
        <v>2016</v>
      </c>
      <c r="C189" s="45">
        <v>53</v>
      </c>
      <c r="D189" s="49">
        <v>42550</v>
      </c>
      <c r="E189" s="8">
        <v>39</v>
      </c>
      <c r="F189" s="36">
        <v>21.563916666666671</v>
      </c>
      <c r="G189" s="36">
        <v>-0.22933333333332939</v>
      </c>
      <c r="H189" s="36">
        <v>-0.69837499999998798</v>
      </c>
      <c r="I189" s="36">
        <v>-1.4291249999999991</v>
      </c>
      <c r="J189" s="36">
        <v>6.8419202467162128</v>
      </c>
      <c r="K189" s="36">
        <v>-1.6594900410090929E-2</v>
      </c>
      <c r="L189" s="36">
        <v>0.14303349940371657</v>
      </c>
      <c r="M189" s="36">
        <v>-0.90440191332929576</v>
      </c>
      <c r="N189" s="9" t="s">
        <v>54</v>
      </c>
      <c r="O189" s="9" t="s">
        <v>55</v>
      </c>
      <c r="P189" s="9">
        <v>26</v>
      </c>
      <c r="Q189" s="9">
        <f t="shared" si="6"/>
        <v>5.6331958620689653</v>
      </c>
      <c r="R189" s="45" t="s">
        <v>114</v>
      </c>
      <c r="S189" s="45" t="s">
        <v>114</v>
      </c>
      <c r="T189" s="45" t="s">
        <v>114</v>
      </c>
      <c r="U189" s="9">
        <v>19</v>
      </c>
      <c r="V189" s="6">
        <f t="shared" si="7"/>
        <v>380</v>
      </c>
      <c r="W189" s="9">
        <v>0</v>
      </c>
      <c r="X189" s="45">
        <f t="shared" si="10"/>
        <v>66</v>
      </c>
      <c r="Y189" s="14">
        <f t="shared" si="8"/>
        <v>1320</v>
      </c>
      <c r="Z189" s="6">
        <f t="shared" si="9"/>
        <v>17</v>
      </c>
      <c r="AA189" s="44" t="s">
        <v>285</v>
      </c>
      <c r="AB189" s="22">
        <v>0</v>
      </c>
      <c r="AC189" s="22">
        <v>0</v>
      </c>
      <c r="AD189" s="48">
        <v>0</v>
      </c>
      <c r="AE189" s="22">
        <v>0</v>
      </c>
      <c r="AF189" s="48">
        <v>1</v>
      </c>
      <c r="AG189" s="48">
        <v>2</v>
      </c>
      <c r="AH189" s="48">
        <v>0</v>
      </c>
      <c r="AI189" s="48">
        <v>2</v>
      </c>
      <c r="AJ189" s="48">
        <v>1</v>
      </c>
      <c r="AK189" s="22">
        <v>0</v>
      </c>
      <c r="AL189" s="48">
        <v>11</v>
      </c>
      <c r="AM189" s="48">
        <v>0</v>
      </c>
      <c r="AN189" s="22">
        <v>0</v>
      </c>
      <c r="AO189" s="48">
        <v>0</v>
      </c>
      <c r="AP189" s="22">
        <v>0</v>
      </c>
      <c r="AQ189" s="22">
        <v>0</v>
      </c>
      <c r="AR189" s="48">
        <v>0</v>
      </c>
      <c r="AS189" s="48">
        <v>0</v>
      </c>
      <c r="AT189" s="48">
        <v>0</v>
      </c>
      <c r="AU189" s="48">
        <v>0</v>
      </c>
      <c r="AV189" s="48">
        <v>0</v>
      </c>
      <c r="AW189" s="48">
        <v>0</v>
      </c>
      <c r="AX189" s="48">
        <v>0</v>
      </c>
      <c r="AY189" s="48">
        <v>3</v>
      </c>
      <c r="AZ189" s="22">
        <v>0</v>
      </c>
      <c r="BA189" s="48">
        <v>0</v>
      </c>
      <c r="BB189" s="48">
        <v>2</v>
      </c>
      <c r="BC189" s="22">
        <v>0</v>
      </c>
      <c r="BD189" s="48">
        <v>2</v>
      </c>
      <c r="BE189" s="48">
        <v>1</v>
      </c>
      <c r="BF189" s="48">
        <v>0</v>
      </c>
      <c r="BG189" s="48">
        <v>0</v>
      </c>
      <c r="BH189" s="48">
        <v>7</v>
      </c>
      <c r="BI189" s="22">
        <v>0</v>
      </c>
      <c r="BJ189" s="48">
        <v>1</v>
      </c>
      <c r="BK189" s="48">
        <v>6</v>
      </c>
      <c r="BL189" s="48">
        <v>0</v>
      </c>
      <c r="BM189" s="48">
        <v>0</v>
      </c>
      <c r="BN189" s="22">
        <v>0</v>
      </c>
      <c r="BO189" s="48">
        <v>0</v>
      </c>
      <c r="BP189" s="48">
        <v>14</v>
      </c>
      <c r="BQ189" s="48">
        <v>7</v>
      </c>
      <c r="BR189" s="48">
        <v>0</v>
      </c>
      <c r="BS189" s="22">
        <v>0</v>
      </c>
      <c r="BT189" s="48">
        <v>0</v>
      </c>
      <c r="BU189" s="48">
        <v>0</v>
      </c>
      <c r="BV189" s="22">
        <v>0</v>
      </c>
      <c r="BW189" s="22">
        <v>0</v>
      </c>
      <c r="BX189" s="22">
        <v>0</v>
      </c>
      <c r="BY189" s="22">
        <v>0</v>
      </c>
      <c r="BZ189" s="22">
        <v>0</v>
      </c>
      <c r="CA189" s="22">
        <v>0</v>
      </c>
      <c r="CB189" s="22">
        <v>0</v>
      </c>
      <c r="CC189" s="22">
        <v>0</v>
      </c>
      <c r="CD189" s="22">
        <v>0</v>
      </c>
      <c r="CE189" s="22">
        <v>0</v>
      </c>
      <c r="CF189" s="48">
        <v>1</v>
      </c>
      <c r="CG189" s="48">
        <v>0</v>
      </c>
      <c r="CH189" s="48">
        <v>1</v>
      </c>
      <c r="CI189" s="22">
        <v>0</v>
      </c>
      <c r="CJ189" s="48">
        <v>0</v>
      </c>
      <c r="CK189" s="48">
        <v>0</v>
      </c>
      <c r="CL189" s="48">
        <v>0</v>
      </c>
      <c r="CM189" s="48">
        <v>0</v>
      </c>
      <c r="CN189" s="48">
        <v>4</v>
      </c>
      <c r="CO189" s="48">
        <v>0</v>
      </c>
      <c r="CP189" s="48">
        <v>0</v>
      </c>
      <c r="CQ189" s="48">
        <v>0</v>
      </c>
      <c r="CR189" s="48">
        <v>0</v>
      </c>
      <c r="CS189" s="22">
        <v>0</v>
      </c>
    </row>
    <row r="190" spans="1:97" ht="15.6" x14ac:dyDescent="0.3">
      <c r="A190" s="1" t="s">
        <v>286</v>
      </c>
      <c r="B190" s="9">
        <v>2016</v>
      </c>
      <c r="C190" s="9">
        <v>54</v>
      </c>
      <c r="D190" s="49">
        <v>42552</v>
      </c>
      <c r="E190" s="8">
        <v>40</v>
      </c>
      <c r="F190" s="36">
        <v>21.055999999999997</v>
      </c>
      <c r="G190" s="36">
        <v>-0.42345833333333971</v>
      </c>
      <c r="H190" s="36">
        <v>-0.50791666666667368</v>
      </c>
      <c r="I190" s="36">
        <v>-0.73725000000000307</v>
      </c>
      <c r="J190" s="36">
        <v>6.4247698632010453</v>
      </c>
      <c r="K190" s="36">
        <v>-4.6415557065270896E-2</v>
      </c>
      <c r="L190" s="36">
        <v>-0.41715038351516753</v>
      </c>
      <c r="M190" s="36">
        <v>-0.43374528392525846</v>
      </c>
      <c r="N190" s="9" t="s">
        <v>54</v>
      </c>
      <c r="O190" s="9" t="s">
        <v>55</v>
      </c>
      <c r="P190" s="9">
        <v>28</v>
      </c>
      <c r="Q190" s="9">
        <f t="shared" si="6"/>
        <v>6.0665186206896555</v>
      </c>
      <c r="R190" s="45" t="s">
        <v>114</v>
      </c>
      <c r="S190" s="45" t="s">
        <v>114</v>
      </c>
      <c r="T190" s="45" t="s">
        <v>114</v>
      </c>
      <c r="U190" s="9">
        <v>4</v>
      </c>
      <c r="V190" s="6">
        <f t="shared" si="7"/>
        <v>80</v>
      </c>
      <c r="W190" s="9">
        <v>0</v>
      </c>
      <c r="X190" s="45">
        <f t="shared" si="10"/>
        <v>41</v>
      </c>
      <c r="Y190" s="14">
        <f t="shared" si="8"/>
        <v>820</v>
      </c>
      <c r="Z190" s="6">
        <f t="shared" si="9"/>
        <v>12</v>
      </c>
      <c r="AA190" s="1" t="s">
        <v>286</v>
      </c>
      <c r="AB190" s="22">
        <v>0</v>
      </c>
      <c r="AC190" s="22">
        <v>0</v>
      </c>
      <c r="AD190" s="48">
        <v>0</v>
      </c>
      <c r="AE190" s="22">
        <v>0</v>
      </c>
      <c r="AF190" s="48">
        <v>0</v>
      </c>
      <c r="AG190" s="48">
        <v>4</v>
      </c>
      <c r="AH190" s="48">
        <v>0</v>
      </c>
      <c r="AI190" s="48">
        <v>3</v>
      </c>
      <c r="AJ190" s="48">
        <v>1</v>
      </c>
      <c r="AK190" s="22">
        <v>0</v>
      </c>
      <c r="AL190" s="48">
        <v>3</v>
      </c>
      <c r="AM190" s="48">
        <v>0</v>
      </c>
      <c r="AN190" s="22">
        <v>0</v>
      </c>
      <c r="AO190" s="48">
        <v>0</v>
      </c>
      <c r="AP190" s="22">
        <v>0</v>
      </c>
      <c r="AQ190" s="22">
        <v>0</v>
      </c>
      <c r="AR190" s="48">
        <v>0</v>
      </c>
      <c r="AS190" s="48">
        <v>0</v>
      </c>
      <c r="AT190" s="48">
        <v>0</v>
      </c>
      <c r="AU190" s="48">
        <v>0</v>
      </c>
      <c r="AV190" s="48">
        <v>1</v>
      </c>
      <c r="AW190" s="48">
        <v>0</v>
      </c>
      <c r="AX190" s="48">
        <v>0</v>
      </c>
      <c r="AY190" s="48">
        <v>4</v>
      </c>
      <c r="AZ190" s="22">
        <v>0</v>
      </c>
      <c r="BA190" s="48">
        <v>0</v>
      </c>
      <c r="BB190" s="48">
        <v>2</v>
      </c>
      <c r="BC190" s="22">
        <v>0</v>
      </c>
      <c r="BD190" s="48">
        <v>0</v>
      </c>
      <c r="BE190" s="48">
        <v>0</v>
      </c>
      <c r="BF190" s="48">
        <v>0</v>
      </c>
      <c r="BG190" s="48">
        <v>0</v>
      </c>
      <c r="BH190" s="48">
        <v>8</v>
      </c>
      <c r="BI190" s="22">
        <v>0</v>
      </c>
      <c r="BJ190" s="48">
        <v>1</v>
      </c>
      <c r="BK190" s="48">
        <v>4</v>
      </c>
      <c r="BL190" s="48">
        <v>0</v>
      </c>
      <c r="BM190" s="48">
        <v>0</v>
      </c>
      <c r="BN190" s="22">
        <v>0</v>
      </c>
      <c r="BO190" s="48">
        <v>0</v>
      </c>
      <c r="BP190" s="48">
        <v>8</v>
      </c>
      <c r="BQ190" s="48">
        <v>2</v>
      </c>
      <c r="BR190" s="48">
        <v>0</v>
      </c>
      <c r="BS190" s="22">
        <v>0</v>
      </c>
      <c r="BT190" s="48">
        <v>0</v>
      </c>
      <c r="BU190" s="48">
        <v>0</v>
      </c>
      <c r="BV190" s="22">
        <v>0</v>
      </c>
      <c r="BW190" s="22">
        <v>0</v>
      </c>
      <c r="BX190" s="22">
        <v>0</v>
      </c>
      <c r="BY190" s="22">
        <v>0</v>
      </c>
      <c r="BZ190" s="22">
        <v>0</v>
      </c>
      <c r="CA190" s="22">
        <v>0</v>
      </c>
      <c r="CB190" s="22">
        <v>0</v>
      </c>
      <c r="CC190" s="22">
        <v>0</v>
      </c>
      <c r="CD190" s="22">
        <v>0</v>
      </c>
      <c r="CE190" s="22">
        <v>0</v>
      </c>
      <c r="CF190" s="48">
        <v>0</v>
      </c>
      <c r="CG190" s="48">
        <v>0</v>
      </c>
      <c r="CH190" s="48">
        <v>0</v>
      </c>
      <c r="CI190" s="22">
        <v>0</v>
      </c>
      <c r="CJ190" s="48">
        <v>0</v>
      </c>
      <c r="CK190" s="48">
        <v>0</v>
      </c>
      <c r="CL190" s="48">
        <v>0</v>
      </c>
      <c r="CM190" s="48">
        <v>0</v>
      </c>
      <c r="CN190" s="48">
        <v>0</v>
      </c>
      <c r="CO190" s="48">
        <v>0</v>
      </c>
      <c r="CP190" s="48">
        <v>0</v>
      </c>
      <c r="CQ190" s="48">
        <v>0</v>
      </c>
      <c r="CR190" s="48">
        <v>0</v>
      </c>
      <c r="CS190" s="22">
        <v>0</v>
      </c>
    </row>
    <row r="191" spans="1:97" ht="15.6" x14ac:dyDescent="0.3">
      <c r="A191" s="44" t="s">
        <v>289</v>
      </c>
      <c r="B191" s="6">
        <v>2017</v>
      </c>
      <c r="C191" s="6">
        <v>18</v>
      </c>
      <c r="D191" s="50">
        <v>42870</v>
      </c>
      <c r="E191" s="51">
        <v>1</v>
      </c>
      <c r="F191" s="10">
        <v>14.995833333333332</v>
      </c>
      <c r="G191" s="10">
        <v>1.1869166666666651</v>
      </c>
      <c r="H191" s="10">
        <v>1.2036666666666651</v>
      </c>
      <c r="I191" s="10">
        <v>1.520249999999999</v>
      </c>
      <c r="J191" s="52">
        <v>7.722879217969286</v>
      </c>
      <c r="K191" s="53">
        <v>-0.38914729362478084</v>
      </c>
      <c r="L191" s="53">
        <v>-0.11811183432399197</v>
      </c>
      <c r="M191" s="53">
        <v>-4.081039074990489E-2</v>
      </c>
      <c r="N191" s="9" t="s">
        <v>44</v>
      </c>
      <c r="O191" s="9" t="s">
        <v>45</v>
      </c>
      <c r="P191" s="6">
        <v>19</v>
      </c>
      <c r="Q191" s="11">
        <v>4.1165662068965512</v>
      </c>
      <c r="R191" s="9">
        <v>81</v>
      </c>
      <c r="S191" s="12">
        <v>-0.62988799427445386</v>
      </c>
      <c r="T191" s="12">
        <v>0.77668598202163119</v>
      </c>
      <c r="U191" s="29">
        <v>15</v>
      </c>
      <c r="V191" s="6">
        <f>IF(U191&gt;0, U191/0.05, "")</f>
        <v>300</v>
      </c>
      <c r="W191" s="9">
        <v>0</v>
      </c>
      <c r="X191" s="6">
        <f t="shared" ref="X191:X221" si="11">IF((SUM(AB191:CS191)&gt;0), SUM(AB191:CS191), "")</f>
        <v>113</v>
      </c>
      <c r="Y191" s="14">
        <f t="shared" ref="Y191:Y221" si="12">IF((SUM(AB191:CS191)&gt;0),X191/0.05, "")</f>
        <v>2260</v>
      </c>
      <c r="Z191" s="6">
        <f t="shared" ref="Z191:Z221" si="13">IF((SUM(AB191:CS191)), COUNTIF(AB191:CS191,"&gt;0"), "")</f>
        <v>15</v>
      </c>
      <c r="AA191" s="44" t="s">
        <v>289</v>
      </c>
      <c r="AB191" s="22">
        <v>0</v>
      </c>
      <c r="AC191" s="22">
        <v>0</v>
      </c>
      <c r="AD191" s="22">
        <v>0</v>
      </c>
      <c r="AE191" s="22">
        <v>0</v>
      </c>
      <c r="AF191" s="54">
        <v>0</v>
      </c>
      <c r="AG191" s="54">
        <v>0</v>
      </c>
      <c r="AH191" s="54">
        <v>0</v>
      </c>
      <c r="AI191" s="54">
        <v>0</v>
      </c>
      <c r="AJ191" s="54">
        <v>0</v>
      </c>
      <c r="AK191" s="22">
        <v>0</v>
      </c>
      <c r="AL191" s="54">
        <v>4</v>
      </c>
      <c r="AM191" s="54">
        <v>0</v>
      </c>
      <c r="AN191" s="22">
        <v>0</v>
      </c>
      <c r="AO191" s="54">
        <v>0</v>
      </c>
      <c r="AP191" s="22">
        <v>0</v>
      </c>
      <c r="AQ191" s="22">
        <v>0</v>
      </c>
      <c r="AR191" s="55">
        <v>0</v>
      </c>
      <c r="AS191" s="54">
        <v>0</v>
      </c>
      <c r="AT191" s="54">
        <v>0</v>
      </c>
      <c r="AU191" s="48">
        <v>0</v>
      </c>
      <c r="AV191" s="54">
        <v>0</v>
      </c>
      <c r="AW191" s="54">
        <v>0</v>
      </c>
      <c r="AX191" s="54">
        <v>0</v>
      </c>
      <c r="AY191" s="54">
        <v>1</v>
      </c>
      <c r="AZ191" s="22">
        <v>0</v>
      </c>
      <c r="BA191" s="48">
        <v>0</v>
      </c>
      <c r="BB191" s="48">
        <v>6</v>
      </c>
      <c r="BC191" s="22">
        <v>0</v>
      </c>
      <c r="BD191" s="48">
        <v>2</v>
      </c>
      <c r="BE191" s="55">
        <v>0</v>
      </c>
      <c r="BF191" s="54">
        <v>0</v>
      </c>
      <c r="BG191" s="48">
        <v>2</v>
      </c>
      <c r="BH191" s="54">
        <v>12</v>
      </c>
      <c r="BI191" s="22">
        <v>0</v>
      </c>
      <c r="BJ191" s="54">
        <v>4</v>
      </c>
      <c r="BK191" s="29">
        <v>56</v>
      </c>
      <c r="BL191" s="29">
        <v>0</v>
      </c>
      <c r="BM191" s="29">
        <v>0</v>
      </c>
      <c r="BN191" s="22">
        <v>0</v>
      </c>
      <c r="BO191" s="54">
        <v>2</v>
      </c>
      <c r="BP191" s="54">
        <v>8</v>
      </c>
      <c r="BQ191" s="54">
        <v>0</v>
      </c>
      <c r="BR191" s="54">
        <v>0</v>
      </c>
      <c r="BS191" s="22">
        <v>0</v>
      </c>
      <c r="BT191" s="54">
        <v>3</v>
      </c>
      <c r="BU191" s="29">
        <v>1</v>
      </c>
      <c r="BV191" s="29">
        <v>0</v>
      </c>
      <c r="BW191">
        <v>0</v>
      </c>
      <c r="BX191" s="22">
        <v>0</v>
      </c>
      <c r="BY191" s="22">
        <v>0</v>
      </c>
      <c r="BZ191" s="22">
        <v>0</v>
      </c>
      <c r="CA191" s="22">
        <v>0</v>
      </c>
      <c r="CB191" s="22">
        <v>0</v>
      </c>
      <c r="CC191" s="22">
        <v>0</v>
      </c>
      <c r="CD191">
        <v>0</v>
      </c>
      <c r="CE191" s="22">
        <v>0</v>
      </c>
      <c r="CF191" s="29">
        <v>0</v>
      </c>
      <c r="CG191" s="29">
        <v>0</v>
      </c>
      <c r="CH191" s="29">
        <v>0</v>
      </c>
      <c r="CI191" s="22">
        <v>0</v>
      </c>
      <c r="CJ191" s="29">
        <v>0</v>
      </c>
      <c r="CK191" s="29">
        <v>0</v>
      </c>
      <c r="CL191" s="48">
        <v>0</v>
      </c>
      <c r="CM191" s="29">
        <v>0</v>
      </c>
      <c r="CN191" s="29">
        <v>1</v>
      </c>
      <c r="CO191" s="29">
        <v>10</v>
      </c>
      <c r="CP191" s="29">
        <v>1</v>
      </c>
      <c r="CQ191" s="29">
        <v>0</v>
      </c>
      <c r="CR191" s="48">
        <v>0</v>
      </c>
      <c r="CS191" s="22">
        <v>0</v>
      </c>
    </row>
    <row r="192" spans="1:97" ht="15.6" x14ac:dyDescent="0.3">
      <c r="A192" s="1" t="s">
        <v>290</v>
      </c>
      <c r="B192" s="6">
        <v>2017</v>
      </c>
      <c r="C192" s="6">
        <v>19</v>
      </c>
      <c r="D192" s="49">
        <v>42872</v>
      </c>
      <c r="E192" s="8">
        <v>2</v>
      </c>
      <c r="F192" s="10">
        <v>16.878666666666664</v>
      </c>
      <c r="G192" s="10">
        <v>0.5277499999999975</v>
      </c>
      <c r="H192" s="10">
        <v>1.8828333333333322</v>
      </c>
      <c r="I192" s="10">
        <v>3.0697499999999973</v>
      </c>
      <c r="J192" s="52">
        <v>7.6475599475162346</v>
      </c>
      <c r="K192" s="56">
        <v>-3.2340442956427573E-2</v>
      </c>
      <c r="L192" s="56">
        <v>-7.5319270453051423E-2</v>
      </c>
      <c r="M192" s="56">
        <v>-0.46446656407783227</v>
      </c>
      <c r="N192" s="9" t="s">
        <v>44</v>
      </c>
      <c r="O192" s="9" t="s">
        <v>45</v>
      </c>
      <c r="P192" s="9">
        <v>21</v>
      </c>
      <c r="Q192" s="11">
        <v>4.5498889655172414</v>
      </c>
      <c r="R192" s="9">
        <v>64</v>
      </c>
      <c r="S192" s="12">
        <v>0.92002603819679063</v>
      </c>
      <c r="T192" s="12">
        <v>0.39185723042955001</v>
      </c>
      <c r="U192" s="29">
        <v>161</v>
      </c>
      <c r="V192" s="6">
        <f t="shared" ref="V192:V221" si="14">IF(U192&gt;0, U192/0.05, "")</f>
        <v>3220</v>
      </c>
      <c r="W192" s="9">
        <v>28</v>
      </c>
      <c r="X192" s="6">
        <f t="shared" si="11"/>
        <v>102</v>
      </c>
      <c r="Y192" s="14">
        <f t="shared" si="12"/>
        <v>2040</v>
      </c>
      <c r="Z192" s="6">
        <f t="shared" si="13"/>
        <v>16</v>
      </c>
      <c r="AA192" s="1" t="s">
        <v>290</v>
      </c>
      <c r="AB192" s="22">
        <v>0</v>
      </c>
      <c r="AC192" s="22">
        <v>0</v>
      </c>
      <c r="AD192" s="48">
        <v>0</v>
      </c>
      <c r="AE192" s="22">
        <v>0</v>
      </c>
      <c r="AF192" s="21">
        <v>0</v>
      </c>
      <c r="AG192" s="21">
        <v>1</v>
      </c>
      <c r="AH192" s="21">
        <v>0</v>
      </c>
      <c r="AI192" s="21">
        <v>0</v>
      </c>
      <c r="AJ192" s="21">
        <v>0</v>
      </c>
      <c r="AK192" s="22">
        <v>0</v>
      </c>
      <c r="AL192" s="21">
        <v>2</v>
      </c>
      <c r="AM192" s="21">
        <v>0</v>
      </c>
      <c r="AN192" s="22">
        <v>0</v>
      </c>
      <c r="AO192" s="21">
        <v>0</v>
      </c>
      <c r="AP192" s="22">
        <v>0</v>
      </c>
      <c r="AQ192" s="22">
        <v>0</v>
      </c>
      <c r="AR192" s="48">
        <v>0</v>
      </c>
      <c r="AS192" s="21">
        <v>0</v>
      </c>
      <c r="AT192" s="21">
        <v>0</v>
      </c>
      <c r="AU192" s="48">
        <v>0</v>
      </c>
      <c r="AV192" s="21">
        <v>0</v>
      </c>
      <c r="AW192" s="21">
        <v>0</v>
      </c>
      <c r="AX192" s="21">
        <v>0</v>
      </c>
      <c r="AY192" s="21">
        <v>1</v>
      </c>
      <c r="AZ192" s="22">
        <v>0</v>
      </c>
      <c r="BA192" s="48">
        <v>0</v>
      </c>
      <c r="BB192" s="48">
        <v>6</v>
      </c>
      <c r="BC192" s="22">
        <v>0</v>
      </c>
      <c r="BD192" s="48">
        <v>3</v>
      </c>
      <c r="BE192" s="48">
        <v>0</v>
      </c>
      <c r="BF192" s="21">
        <v>0</v>
      </c>
      <c r="BG192" s="48">
        <v>0</v>
      </c>
      <c r="BH192" s="21">
        <v>28</v>
      </c>
      <c r="BI192" s="22">
        <v>0</v>
      </c>
      <c r="BJ192" s="21">
        <v>1</v>
      </c>
      <c r="BK192" s="29">
        <v>38</v>
      </c>
      <c r="BL192" s="29">
        <v>0</v>
      </c>
      <c r="BM192" s="29">
        <v>0</v>
      </c>
      <c r="BN192" s="22">
        <v>0</v>
      </c>
      <c r="BO192" s="21">
        <v>3</v>
      </c>
      <c r="BP192" s="21">
        <v>12</v>
      </c>
      <c r="BQ192" s="21">
        <v>0</v>
      </c>
      <c r="BR192" s="21">
        <v>0</v>
      </c>
      <c r="BS192" s="22">
        <v>0</v>
      </c>
      <c r="BT192" s="21">
        <v>0</v>
      </c>
      <c r="BU192" s="29">
        <v>0</v>
      </c>
      <c r="BV192" s="29">
        <v>0</v>
      </c>
      <c r="BW192">
        <v>0</v>
      </c>
      <c r="BX192" s="22">
        <v>0</v>
      </c>
      <c r="BY192" s="22">
        <v>0</v>
      </c>
      <c r="BZ192" s="22">
        <v>0</v>
      </c>
      <c r="CA192" s="22">
        <v>0</v>
      </c>
      <c r="CB192" s="22">
        <v>0</v>
      </c>
      <c r="CC192" s="22">
        <v>0</v>
      </c>
      <c r="CD192">
        <v>0</v>
      </c>
      <c r="CE192" s="22">
        <v>0</v>
      </c>
      <c r="CF192" s="29">
        <v>1</v>
      </c>
      <c r="CG192" s="29">
        <v>1</v>
      </c>
      <c r="CH192" s="29">
        <v>1</v>
      </c>
      <c r="CI192" s="22">
        <v>0</v>
      </c>
      <c r="CJ192" s="29">
        <v>1</v>
      </c>
      <c r="CK192" s="29">
        <v>1</v>
      </c>
      <c r="CL192" s="48">
        <v>0</v>
      </c>
      <c r="CM192" s="29">
        <v>0</v>
      </c>
      <c r="CN192" s="29">
        <v>2</v>
      </c>
      <c r="CO192" s="29">
        <v>0</v>
      </c>
      <c r="CP192" s="29">
        <v>0</v>
      </c>
      <c r="CQ192" s="29">
        <v>0</v>
      </c>
      <c r="CR192" s="48">
        <v>0</v>
      </c>
      <c r="CS192" s="22">
        <v>0</v>
      </c>
    </row>
    <row r="193" spans="1:97" ht="15.6" x14ac:dyDescent="0.3">
      <c r="A193" s="44" t="s">
        <v>291</v>
      </c>
      <c r="B193" s="6">
        <v>2017</v>
      </c>
      <c r="C193" s="6">
        <v>20</v>
      </c>
      <c r="D193" s="49">
        <v>42873</v>
      </c>
      <c r="E193" s="8">
        <v>3</v>
      </c>
      <c r="F193" s="10">
        <v>17.375208333333333</v>
      </c>
      <c r="G193" s="10">
        <v>0.4965416666666691</v>
      </c>
      <c r="H193" s="10">
        <v>1.0242916666666666</v>
      </c>
      <c r="I193" s="10">
        <v>2.3793750000000014</v>
      </c>
      <c r="J193" s="52">
        <v>7.6200216185433085</v>
      </c>
      <c r="K193" s="56">
        <v>-2.7538328972926074E-2</v>
      </c>
      <c r="L193" s="56">
        <v>-5.9878771929353647E-2</v>
      </c>
      <c r="M193" s="56">
        <v>-0.1028575994259775</v>
      </c>
      <c r="N193" s="9" t="s">
        <v>51</v>
      </c>
      <c r="O193" s="9" t="s">
        <v>52</v>
      </c>
      <c r="P193" s="9">
        <v>22</v>
      </c>
      <c r="Q193" s="11">
        <v>4.7665503448275857</v>
      </c>
      <c r="R193" s="9">
        <v>50</v>
      </c>
      <c r="S193" s="12">
        <v>-0.26237485370392877</v>
      </c>
      <c r="T193" s="12">
        <v>0.96496602849211333</v>
      </c>
      <c r="U193" s="29">
        <v>649</v>
      </c>
      <c r="V193" s="6">
        <f t="shared" si="14"/>
        <v>12980</v>
      </c>
      <c r="W193" s="9">
        <v>391</v>
      </c>
      <c r="X193" s="6">
        <f t="shared" si="11"/>
        <v>158</v>
      </c>
      <c r="Y193" s="14">
        <f t="shared" si="12"/>
        <v>3160</v>
      </c>
      <c r="Z193" s="6">
        <f t="shared" si="13"/>
        <v>15</v>
      </c>
      <c r="AA193" s="44" t="s">
        <v>291</v>
      </c>
      <c r="AB193" s="22">
        <v>0</v>
      </c>
      <c r="AC193" s="22">
        <v>0</v>
      </c>
      <c r="AD193" s="48">
        <v>0</v>
      </c>
      <c r="AE193" s="22">
        <v>0</v>
      </c>
      <c r="AF193" s="21">
        <v>1</v>
      </c>
      <c r="AG193" s="21">
        <v>1</v>
      </c>
      <c r="AH193" s="21">
        <v>0</v>
      </c>
      <c r="AI193" s="21">
        <v>2</v>
      </c>
      <c r="AJ193" s="21">
        <v>0</v>
      </c>
      <c r="AK193" s="22">
        <v>0</v>
      </c>
      <c r="AL193" s="21">
        <v>1</v>
      </c>
      <c r="AM193" s="21">
        <v>0</v>
      </c>
      <c r="AN193" s="22">
        <v>0</v>
      </c>
      <c r="AO193" s="21">
        <v>0</v>
      </c>
      <c r="AP193" s="22">
        <v>0</v>
      </c>
      <c r="AQ193" s="22">
        <v>0</v>
      </c>
      <c r="AR193" s="48">
        <v>0</v>
      </c>
      <c r="AS193" s="21">
        <v>0</v>
      </c>
      <c r="AT193" s="21">
        <v>0</v>
      </c>
      <c r="AU193" s="48">
        <v>0</v>
      </c>
      <c r="AV193" s="21">
        <v>0</v>
      </c>
      <c r="AW193" s="21">
        <v>1</v>
      </c>
      <c r="AX193" s="21">
        <v>0</v>
      </c>
      <c r="AY193" s="21">
        <v>2</v>
      </c>
      <c r="AZ193" s="22">
        <v>0</v>
      </c>
      <c r="BA193" s="48">
        <v>0</v>
      </c>
      <c r="BB193" s="48">
        <v>11</v>
      </c>
      <c r="BC193" s="22">
        <v>0</v>
      </c>
      <c r="BD193" s="48">
        <v>3</v>
      </c>
      <c r="BE193" s="48">
        <v>0</v>
      </c>
      <c r="BF193" s="21">
        <v>0</v>
      </c>
      <c r="BG193" s="48">
        <v>0</v>
      </c>
      <c r="BH193" s="21">
        <v>26</v>
      </c>
      <c r="BI193" s="22">
        <v>0</v>
      </c>
      <c r="BJ193" s="21">
        <v>3</v>
      </c>
      <c r="BK193" s="29">
        <v>93</v>
      </c>
      <c r="BL193" s="29">
        <v>1</v>
      </c>
      <c r="BM193" s="29">
        <v>0</v>
      </c>
      <c r="BN193" s="22">
        <v>0</v>
      </c>
      <c r="BO193" s="21">
        <v>1</v>
      </c>
      <c r="BP193" s="21">
        <v>10</v>
      </c>
      <c r="BQ193" s="21">
        <v>0</v>
      </c>
      <c r="BR193" s="21">
        <v>0</v>
      </c>
      <c r="BS193" s="22">
        <v>0</v>
      </c>
      <c r="BT193" s="21">
        <v>2</v>
      </c>
      <c r="BU193" s="29">
        <v>0</v>
      </c>
      <c r="BV193" s="29">
        <v>0</v>
      </c>
      <c r="BW193">
        <v>0</v>
      </c>
      <c r="BX193" s="22">
        <v>0</v>
      </c>
      <c r="BY193" s="22">
        <v>0</v>
      </c>
      <c r="BZ193" s="22">
        <v>0</v>
      </c>
      <c r="CA193" s="22">
        <v>0</v>
      </c>
      <c r="CB193" s="22">
        <v>0</v>
      </c>
      <c r="CC193" s="22">
        <v>0</v>
      </c>
      <c r="CD193">
        <v>0</v>
      </c>
      <c r="CE193" s="22">
        <v>0</v>
      </c>
      <c r="CF193" s="29">
        <v>0</v>
      </c>
      <c r="CG193" s="29">
        <v>0</v>
      </c>
      <c r="CH193" s="29">
        <v>0</v>
      </c>
      <c r="CI193" s="22">
        <v>0</v>
      </c>
      <c r="CJ193" s="29">
        <v>0</v>
      </c>
      <c r="CK193" s="29">
        <v>0</v>
      </c>
      <c r="CL193" s="48">
        <v>0</v>
      </c>
      <c r="CM193" s="29">
        <v>0</v>
      </c>
      <c r="CN193" s="29">
        <v>0</v>
      </c>
      <c r="CO193" s="29">
        <v>0</v>
      </c>
      <c r="CP193" s="29">
        <v>0</v>
      </c>
      <c r="CQ193" s="29">
        <v>0</v>
      </c>
      <c r="CR193" s="48">
        <v>0</v>
      </c>
      <c r="CS193" s="22">
        <v>0</v>
      </c>
    </row>
    <row r="194" spans="1:97" ht="15.6" x14ac:dyDescent="0.3">
      <c r="A194" s="1" t="s">
        <v>292</v>
      </c>
      <c r="B194" s="6">
        <v>2017</v>
      </c>
      <c r="C194" s="6">
        <v>21</v>
      </c>
      <c r="D194" s="49">
        <v>42874</v>
      </c>
      <c r="E194" s="8">
        <v>4</v>
      </c>
      <c r="F194" s="10">
        <v>16.204000000000004</v>
      </c>
      <c r="G194" s="10">
        <v>-1.171208333333329</v>
      </c>
      <c r="H194" s="10">
        <v>-0.67466666666665986</v>
      </c>
      <c r="I194" s="10">
        <v>-0.14691666666666237</v>
      </c>
      <c r="J194" s="52">
        <v>8.2162140127057626</v>
      </c>
      <c r="K194" s="56">
        <v>0.59619239416245406</v>
      </c>
      <c r="L194" s="56">
        <v>0.56865406518952799</v>
      </c>
      <c r="M194" s="56">
        <v>0.53631362223310042</v>
      </c>
      <c r="N194" s="9" t="s">
        <v>54</v>
      </c>
      <c r="O194" s="9" t="s">
        <v>55</v>
      </c>
      <c r="P194" s="9">
        <v>23</v>
      </c>
      <c r="Q194" s="11">
        <v>4.9832117241379308</v>
      </c>
      <c r="R194" s="9">
        <v>43</v>
      </c>
      <c r="S194" s="12">
        <v>-0.8317747426285983</v>
      </c>
      <c r="T194" s="12">
        <v>0.55511330152062566</v>
      </c>
      <c r="U194" s="29">
        <v>233</v>
      </c>
      <c r="V194" s="6">
        <f t="shared" si="14"/>
        <v>4660</v>
      </c>
      <c r="W194" s="9">
        <v>1354</v>
      </c>
      <c r="X194" s="6">
        <f t="shared" si="11"/>
        <v>126</v>
      </c>
      <c r="Y194" s="14">
        <f t="shared" si="12"/>
        <v>2520</v>
      </c>
      <c r="Z194" s="6">
        <f t="shared" si="13"/>
        <v>12</v>
      </c>
      <c r="AA194" s="1" t="s">
        <v>292</v>
      </c>
      <c r="AB194" s="22">
        <v>0</v>
      </c>
      <c r="AC194" s="22">
        <v>0</v>
      </c>
      <c r="AD194" s="48">
        <v>0</v>
      </c>
      <c r="AE194" s="22">
        <v>0</v>
      </c>
      <c r="AF194" s="21">
        <v>0</v>
      </c>
      <c r="AG194" s="21">
        <v>0</v>
      </c>
      <c r="AH194" s="21">
        <v>0</v>
      </c>
      <c r="AI194" s="21">
        <v>0</v>
      </c>
      <c r="AJ194" s="21">
        <v>0</v>
      </c>
      <c r="AK194" s="22">
        <v>0</v>
      </c>
      <c r="AL194" s="21">
        <v>0</v>
      </c>
      <c r="AM194" s="21">
        <v>0</v>
      </c>
      <c r="AN194" s="22">
        <v>0</v>
      </c>
      <c r="AO194" s="21">
        <v>0</v>
      </c>
      <c r="AP194" s="22">
        <v>0</v>
      </c>
      <c r="AQ194" s="22">
        <v>0</v>
      </c>
      <c r="AR194" s="48">
        <v>0</v>
      </c>
      <c r="AS194" s="21">
        <v>1</v>
      </c>
      <c r="AT194" s="21">
        <v>0</v>
      </c>
      <c r="AU194" s="48">
        <v>1</v>
      </c>
      <c r="AV194" s="21">
        <v>0</v>
      </c>
      <c r="AW194" s="21">
        <v>0</v>
      </c>
      <c r="AX194" s="21">
        <v>0</v>
      </c>
      <c r="AY194" s="21">
        <v>3</v>
      </c>
      <c r="AZ194" s="22">
        <v>0</v>
      </c>
      <c r="BA194" s="48">
        <v>0</v>
      </c>
      <c r="BB194" s="48">
        <v>7</v>
      </c>
      <c r="BC194" s="22">
        <v>0</v>
      </c>
      <c r="BD194" s="48">
        <v>0</v>
      </c>
      <c r="BE194" s="48">
        <v>0</v>
      </c>
      <c r="BF194" s="21">
        <v>0</v>
      </c>
      <c r="BG194" s="48">
        <v>3</v>
      </c>
      <c r="BH194" s="21">
        <v>23</v>
      </c>
      <c r="BI194" s="22">
        <v>0</v>
      </c>
      <c r="BJ194" s="21">
        <v>7</v>
      </c>
      <c r="BK194" s="29">
        <v>69</v>
      </c>
      <c r="BL194" s="29">
        <v>0</v>
      </c>
      <c r="BM194" s="29">
        <v>0</v>
      </c>
      <c r="BN194" s="22">
        <v>0</v>
      </c>
      <c r="BO194" s="21">
        <v>1</v>
      </c>
      <c r="BP194" s="21">
        <v>8</v>
      </c>
      <c r="BQ194" s="21">
        <v>0</v>
      </c>
      <c r="BR194" s="21">
        <v>0</v>
      </c>
      <c r="BS194" s="22">
        <v>0</v>
      </c>
      <c r="BT194" s="21">
        <v>0</v>
      </c>
      <c r="BU194" s="29">
        <v>0</v>
      </c>
      <c r="BV194" s="29">
        <v>0</v>
      </c>
      <c r="BW194">
        <v>0</v>
      </c>
      <c r="BX194" s="22">
        <v>0</v>
      </c>
      <c r="BY194" s="22">
        <v>0</v>
      </c>
      <c r="BZ194" s="22">
        <v>0</v>
      </c>
      <c r="CA194" s="22">
        <v>0</v>
      </c>
      <c r="CB194" s="22">
        <v>0</v>
      </c>
      <c r="CC194" s="22">
        <v>0</v>
      </c>
      <c r="CD194">
        <v>0</v>
      </c>
      <c r="CE194" s="22">
        <v>0</v>
      </c>
      <c r="CF194" s="29">
        <v>0</v>
      </c>
      <c r="CG194" s="29">
        <v>0</v>
      </c>
      <c r="CH194" s="29">
        <v>1</v>
      </c>
      <c r="CI194" s="22">
        <v>0</v>
      </c>
      <c r="CJ194" s="29">
        <v>0</v>
      </c>
      <c r="CK194" s="29">
        <v>0</v>
      </c>
      <c r="CL194" s="48">
        <v>0</v>
      </c>
      <c r="CM194" s="29">
        <v>0</v>
      </c>
      <c r="CN194" s="29">
        <v>0</v>
      </c>
      <c r="CO194" s="29">
        <v>2</v>
      </c>
      <c r="CP194" s="29">
        <v>0</v>
      </c>
      <c r="CQ194" s="29">
        <v>0</v>
      </c>
      <c r="CR194" s="48">
        <v>0</v>
      </c>
      <c r="CS194" s="22">
        <v>0</v>
      </c>
    </row>
    <row r="195" spans="1:97" ht="15.6" x14ac:dyDescent="0.3">
      <c r="A195" s="44" t="s">
        <v>293</v>
      </c>
      <c r="B195" s="6">
        <v>2017</v>
      </c>
      <c r="C195" s="6">
        <v>22</v>
      </c>
      <c r="D195" s="34">
        <v>42875</v>
      </c>
      <c r="E195" s="8">
        <v>5</v>
      </c>
      <c r="F195" s="10">
        <v>16.069041666666671</v>
      </c>
      <c r="G195" s="10">
        <v>-0.13495833333333351</v>
      </c>
      <c r="H195" s="10">
        <v>-1.3061666666666625</v>
      </c>
      <c r="I195" s="10">
        <v>-0.80962499999999338</v>
      </c>
      <c r="J195" s="52">
        <v>7.5603405155552155</v>
      </c>
      <c r="K195" s="56">
        <v>-0.6558734971505471</v>
      </c>
      <c r="L195" s="56">
        <v>-5.9681102988093038E-2</v>
      </c>
      <c r="M195" s="56">
        <v>-8.7219431961019112E-2</v>
      </c>
      <c r="N195" s="9" t="s">
        <v>54</v>
      </c>
      <c r="O195" s="9" t="s">
        <v>55</v>
      </c>
      <c r="P195" s="9">
        <v>24</v>
      </c>
      <c r="Q195" s="11">
        <v>5.1998731034482759</v>
      </c>
      <c r="R195" s="9">
        <v>33</v>
      </c>
      <c r="S195" s="12">
        <v>0.99991186010726718</v>
      </c>
      <c r="T195" s="12">
        <v>-1.3276747223059479E-2</v>
      </c>
      <c r="U195" s="29">
        <v>299</v>
      </c>
      <c r="V195" s="6">
        <f t="shared" si="14"/>
        <v>5980</v>
      </c>
      <c r="W195" s="9">
        <v>4390</v>
      </c>
      <c r="X195" s="6">
        <f t="shared" si="11"/>
        <v>161</v>
      </c>
      <c r="Y195" s="14">
        <f t="shared" si="12"/>
        <v>3220</v>
      </c>
      <c r="Z195" s="6">
        <f t="shared" si="13"/>
        <v>12</v>
      </c>
      <c r="AA195" s="44" t="s">
        <v>293</v>
      </c>
      <c r="AB195" s="22">
        <v>0</v>
      </c>
      <c r="AC195" s="22">
        <v>0</v>
      </c>
      <c r="AD195" s="48">
        <v>0</v>
      </c>
      <c r="AE195" s="22">
        <v>0</v>
      </c>
      <c r="AF195" s="21">
        <v>0</v>
      </c>
      <c r="AG195" s="21">
        <v>0</v>
      </c>
      <c r="AH195" s="21">
        <v>0</v>
      </c>
      <c r="AI195" s="21">
        <v>0</v>
      </c>
      <c r="AJ195" s="21">
        <v>0</v>
      </c>
      <c r="AK195" s="22">
        <v>0</v>
      </c>
      <c r="AL195" s="21">
        <v>0</v>
      </c>
      <c r="AM195" s="21">
        <v>0</v>
      </c>
      <c r="AN195" s="22">
        <v>0</v>
      </c>
      <c r="AO195" s="21">
        <v>0</v>
      </c>
      <c r="AP195" s="22">
        <v>0</v>
      </c>
      <c r="AQ195" s="22">
        <v>0</v>
      </c>
      <c r="AR195" s="48">
        <v>0</v>
      </c>
      <c r="AS195" s="21">
        <v>0</v>
      </c>
      <c r="AT195" s="21">
        <v>0</v>
      </c>
      <c r="AU195" s="48">
        <v>0</v>
      </c>
      <c r="AV195" s="21">
        <v>0</v>
      </c>
      <c r="AW195" s="21">
        <v>0</v>
      </c>
      <c r="AX195" s="21">
        <v>0</v>
      </c>
      <c r="AY195" s="21">
        <v>1</v>
      </c>
      <c r="AZ195" s="22">
        <v>0</v>
      </c>
      <c r="BA195" s="48">
        <v>0</v>
      </c>
      <c r="BB195" s="48">
        <v>7</v>
      </c>
      <c r="BC195" s="48">
        <v>0</v>
      </c>
      <c r="BD195" s="48">
        <v>0</v>
      </c>
      <c r="BE195" s="48">
        <v>0</v>
      </c>
      <c r="BF195" s="21">
        <v>0</v>
      </c>
      <c r="BG195" s="48">
        <v>3</v>
      </c>
      <c r="BH195" s="21">
        <v>38</v>
      </c>
      <c r="BI195" s="22">
        <v>0</v>
      </c>
      <c r="BJ195" s="21">
        <v>1</v>
      </c>
      <c r="BK195" s="29">
        <v>86</v>
      </c>
      <c r="BL195" s="29">
        <v>0</v>
      </c>
      <c r="BM195" s="29">
        <v>0</v>
      </c>
      <c r="BN195" s="22">
        <v>0</v>
      </c>
      <c r="BO195" s="21">
        <v>2</v>
      </c>
      <c r="BP195" s="21">
        <v>18</v>
      </c>
      <c r="BQ195" s="21">
        <v>0</v>
      </c>
      <c r="BR195" s="21">
        <v>0</v>
      </c>
      <c r="BS195" s="22">
        <v>0</v>
      </c>
      <c r="BT195" s="21">
        <v>1</v>
      </c>
      <c r="BU195" s="29">
        <v>0</v>
      </c>
      <c r="BV195" s="29">
        <v>0</v>
      </c>
      <c r="BW195">
        <v>0</v>
      </c>
      <c r="BX195" s="22">
        <v>0</v>
      </c>
      <c r="BY195" s="22">
        <v>0</v>
      </c>
      <c r="BZ195" s="22">
        <v>0</v>
      </c>
      <c r="CA195" s="22">
        <v>0</v>
      </c>
      <c r="CB195" s="22">
        <v>0</v>
      </c>
      <c r="CC195" s="22">
        <v>0</v>
      </c>
      <c r="CD195">
        <v>0</v>
      </c>
      <c r="CE195" s="22">
        <v>0</v>
      </c>
      <c r="CF195" s="29">
        <v>1</v>
      </c>
      <c r="CG195" s="29">
        <v>2</v>
      </c>
      <c r="CH195" s="29">
        <v>1</v>
      </c>
      <c r="CI195" s="22">
        <v>0</v>
      </c>
      <c r="CJ195" s="29">
        <v>0</v>
      </c>
      <c r="CK195" s="29">
        <v>0</v>
      </c>
      <c r="CL195" s="48">
        <v>0</v>
      </c>
      <c r="CM195" s="29">
        <v>0</v>
      </c>
      <c r="CN195" s="29">
        <v>0</v>
      </c>
      <c r="CO195" s="29">
        <v>0</v>
      </c>
      <c r="CP195" s="29">
        <v>0</v>
      </c>
      <c r="CQ195" s="29">
        <v>0</v>
      </c>
      <c r="CR195" s="48">
        <v>0</v>
      </c>
      <c r="CS195" s="22">
        <v>0</v>
      </c>
    </row>
    <row r="196" spans="1:97" ht="15.6" x14ac:dyDescent="0.3">
      <c r="A196" s="1" t="s">
        <v>294</v>
      </c>
      <c r="B196" s="6">
        <v>2017</v>
      </c>
      <c r="C196" s="6">
        <v>23</v>
      </c>
      <c r="D196" s="34">
        <v>42876</v>
      </c>
      <c r="E196" s="8">
        <v>6</v>
      </c>
      <c r="F196" s="10">
        <v>15.568583333333335</v>
      </c>
      <c r="G196" s="10">
        <v>-0.50045833333333611</v>
      </c>
      <c r="H196" s="10">
        <v>-0.63541666666666963</v>
      </c>
      <c r="I196" s="10">
        <v>-1.8066249999999986</v>
      </c>
      <c r="J196" s="52">
        <v>7.9535098129417552</v>
      </c>
      <c r="K196" s="56">
        <v>0.39316929738653972</v>
      </c>
      <c r="L196" s="56">
        <v>-0.26270419976400738</v>
      </c>
      <c r="M196" s="56">
        <v>0.33348819439844668</v>
      </c>
      <c r="N196" s="9" t="s">
        <v>54</v>
      </c>
      <c r="O196" s="9" t="s">
        <v>55</v>
      </c>
      <c r="P196" s="9">
        <v>25</v>
      </c>
      <c r="Q196" s="11">
        <v>5.4165344827586202</v>
      </c>
      <c r="R196" s="9">
        <v>23</v>
      </c>
      <c r="S196" s="12">
        <v>-0.84622040417517064</v>
      </c>
      <c r="T196" s="12">
        <v>-0.53283302033339752</v>
      </c>
      <c r="U196" s="29">
        <v>91</v>
      </c>
      <c r="V196" s="6">
        <f t="shared" si="14"/>
        <v>1820</v>
      </c>
      <c r="W196" s="9">
        <v>5220</v>
      </c>
      <c r="X196" s="6">
        <f t="shared" si="11"/>
        <v>117</v>
      </c>
      <c r="Y196" s="14">
        <f t="shared" si="12"/>
        <v>2340</v>
      </c>
      <c r="Z196" s="6">
        <f t="shared" si="13"/>
        <v>12</v>
      </c>
      <c r="AA196" s="1" t="s">
        <v>294</v>
      </c>
      <c r="AB196" s="22">
        <v>0</v>
      </c>
      <c r="AC196" s="22">
        <v>0</v>
      </c>
      <c r="AD196" s="48">
        <v>0</v>
      </c>
      <c r="AE196" s="22">
        <v>0</v>
      </c>
      <c r="AF196" s="21">
        <v>0</v>
      </c>
      <c r="AG196" s="21">
        <v>0</v>
      </c>
      <c r="AH196" s="21">
        <v>0</v>
      </c>
      <c r="AI196" s="21">
        <v>0</v>
      </c>
      <c r="AJ196" s="21">
        <v>0</v>
      </c>
      <c r="AK196" s="22">
        <v>0</v>
      </c>
      <c r="AL196" s="21">
        <v>1</v>
      </c>
      <c r="AM196" s="21">
        <v>0</v>
      </c>
      <c r="AN196" s="22">
        <v>0</v>
      </c>
      <c r="AO196" s="21">
        <v>0</v>
      </c>
      <c r="AP196" s="22">
        <v>0</v>
      </c>
      <c r="AQ196" s="22">
        <v>0</v>
      </c>
      <c r="AR196" s="48">
        <v>0</v>
      </c>
      <c r="AS196" s="21">
        <v>0</v>
      </c>
      <c r="AT196" s="21">
        <v>0</v>
      </c>
      <c r="AU196" s="48">
        <v>0</v>
      </c>
      <c r="AV196" s="21">
        <v>0</v>
      </c>
      <c r="AW196" s="21">
        <v>0</v>
      </c>
      <c r="AX196" s="21">
        <v>0</v>
      </c>
      <c r="AY196" s="21">
        <v>2</v>
      </c>
      <c r="AZ196" s="22">
        <v>0</v>
      </c>
      <c r="BA196" s="48">
        <v>0</v>
      </c>
      <c r="BB196" s="48">
        <v>11</v>
      </c>
      <c r="BC196" s="48">
        <v>0</v>
      </c>
      <c r="BD196" s="48">
        <v>2</v>
      </c>
      <c r="BE196" s="48">
        <v>0</v>
      </c>
      <c r="BF196" s="21">
        <v>0</v>
      </c>
      <c r="BG196" s="48">
        <v>0</v>
      </c>
      <c r="BH196" s="21">
        <v>29</v>
      </c>
      <c r="BI196" s="22">
        <v>0</v>
      </c>
      <c r="BJ196" s="21">
        <v>4</v>
      </c>
      <c r="BK196" s="29">
        <v>51</v>
      </c>
      <c r="BL196" s="29">
        <v>0</v>
      </c>
      <c r="BM196" s="29">
        <v>0</v>
      </c>
      <c r="BN196" s="22">
        <v>0</v>
      </c>
      <c r="BO196" s="21">
        <v>5</v>
      </c>
      <c r="BP196" s="21">
        <v>9</v>
      </c>
      <c r="BQ196" s="21">
        <v>0</v>
      </c>
      <c r="BR196" s="21">
        <v>0</v>
      </c>
      <c r="BS196" s="22">
        <v>0</v>
      </c>
      <c r="BT196" s="21">
        <v>1</v>
      </c>
      <c r="BU196" s="29">
        <v>0</v>
      </c>
      <c r="BV196" s="29">
        <v>0</v>
      </c>
      <c r="BW196">
        <v>0</v>
      </c>
      <c r="BX196" s="22">
        <v>0</v>
      </c>
      <c r="BY196" s="22">
        <v>0</v>
      </c>
      <c r="BZ196" s="22">
        <v>0</v>
      </c>
      <c r="CA196" s="22">
        <v>0</v>
      </c>
      <c r="CB196" s="22">
        <v>0</v>
      </c>
      <c r="CC196" s="22">
        <v>0</v>
      </c>
      <c r="CD196">
        <v>0</v>
      </c>
      <c r="CE196" s="22">
        <v>0</v>
      </c>
      <c r="CF196" s="29">
        <v>1</v>
      </c>
      <c r="CG196" s="29">
        <v>0</v>
      </c>
      <c r="CH196" s="29">
        <v>0</v>
      </c>
      <c r="CI196" s="22">
        <v>0</v>
      </c>
      <c r="CJ196" s="29">
        <v>0</v>
      </c>
      <c r="CK196" s="29">
        <v>0</v>
      </c>
      <c r="CL196" s="48">
        <v>0</v>
      </c>
      <c r="CM196" s="29">
        <v>0</v>
      </c>
      <c r="CN196" s="29">
        <v>1</v>
      </c>
      <c r="CO196" s="29">
        <v>0</v>
      </c>
      <c r="CP196" s="29">
        <v>0</v>
      </c>
      <c r="CQ196" s="29">
        <v>0</v>
      </c>
      <c r="CR196" s="48">
        <v>0</v>
      </c>
      <c r="CS196" s="22">
        <v>0</v>
      </c>
    </row>
    <row r="197" spans="1:97" ht="15.6" x14ac:dyDescent="0.3">
      <c r="A197" s="44" t="s">
        <v>295</v>
      </c>
      <c r="B197" s="6">
        <v>2017</v>
      </c>
      <c r="C197" s="6">
        <v>24</v>
      </c>
      <c r="D197" s="49">
        <v>42877</v>
      </c>
      <c r="E197" s="8">
        <v>7</v>
      </c>
      <c r="F197" s="10">
        <v>14.373374999999998</v>
      </c>
      <c r="G197" s="10">
        <v>-1.195208333333337</v>
      </c>
      <c r="H197" s="10">
        <v>-1.6956666666666731</v>
      </c>
      <c r="I197" s="10">
        <v>-1.8306250000000066</v>
      </c>
      <c r="J197" s="52">
        <v>8.056747896453393</v>
      </c>
      <c r="K197" s="56">
        <v>0.10323808351163777</v>
      </c>
      <c r="L197" s="56">
        <v>0.49640738089817749</v>
      </c>
      <c r="M197" s="56">
        <v>-0.15946611625236962</v>
      </c>
      <c r="N197" s="9" t="s">
        <v>54</v>
      </c>
      <c r="O197" s="9" t="s">
        <v>55</v>
      </c>
      <c r="P197" s="9">
        <v>26</v>
      </c>
      <c r="Q197" s="11">
        <v>5.6331958620689653</v>
      </c>
      <c r="R197" s="9">
        <v>14</v>
      </c>
      <c r="S197" s="12">
        <v>0.99060735569487035</v>
      </c>
      <c r="T197" s="12">
        <v>0.13673721820783361</v>
      </c>
      <c r="U197" s="29">
        <v>35</v>
      </c>
      <c r="V197" s="6">
        <f t="shared" si="14"/>
        <v>700</v>
      </c>
      <c r="W197" s="9">
        <v>2473</v>
      </c>
      <c r="X197" s="6">
        <f t="shared" si="11"/>
        <v>55</v>
      </c>
      <c r="Y197" s="14">
        <f t="shared" si="12"/>
        <v>1100</v>
      </c>
      <c r="Z197" s="6">
        <f t="shared" si="13"/>
        <v>11</v>
      </c>
      <c r="AA197" s="44" t="s">
        <v>295</v>
      </c>
      <c r="AB197" s="22">
        <v>0</v>
      </c>
      <c r="AC197" s="22">
        <v>0</v>
      </c>
      <c r="AD197" s="48">
        <v>0</v>
      </c>
      <c r="AE197" s="22">
        <v>0</v>
      </c>
      <c r="AF197" s="21">
        <v>0</v>
      </c>
      <c r="AG197" s="21">
        <v>0</v>
      </c>
      <c r="AH197" s="21">
        <v>0</v>
      </c>
      <c r="AI197" s="21">
        <v>1</v>
      </c>
      <c r="AJ197" s="21">
        <v>0</v>
      </c>
      <c r="AK197" s="22">
        <v>0</v>
      </c>
      <c r="AL197" s="21">
        <v>0</v>
      </c>
      <c r="AM197" s="21">
        <v>0</v>
      </c>
      <c r="AN197" s="22">
        <v>0</v>
      </c>
      <c r="AO197" s="21">
        <v>0</v>
      </c>
      <c r="AP197" s="22">
        <v>0</v>
      </c>
      <c r="AQ197" s="22">
        <v>0</v>
      </c>
      <c r="AR197" s="48">
        <v>0</v>
      </c>
      <c r="AS197" s="21">
        <v>0</v>
      </c>
      <c r="AT197" s="21">
        <v>0</v>
      </c>
      <c r="AU197" s="48">
        <v>0</v>
      </c>
      <c r="AV197" s="21">
        <v>0</v>
      </c>
      <c r="AW197" s="21">
        <v>0</v>
      </c>
      <c r="AX197" s="21">
        <v>0</v>
      </c>
      <c r="AY197" s="21">
        <v>0</v>
      </c>
      <c r="AZ197" s="22">
        <v>0</v>
      </c>
      <c r="BA197" s="48">
        <v>0</v>
      </c>
      <c r="BB197" s="48">
        <v>4</v>
      </c>
      <c r="BC197" s="48">
        <v>0</v>
      </c>
      <c r="BD197" s="48">
        <v>0</v>
      </c>
      <c r="BE197" s="48">
        <v>0</v>
      </c>
      <c r="BF197" s="21">
        <v>0</v>
      </c>
      <c r="BG197" s="48">
        <v>2</v>
      </c>
      <c r="BH197" s="21">
        <v>17</v>
      </c>
      <c r="BI197" s="22">
        <v>0</v>
      </c>
      <c r="BJ197" s="21">
        <v>2</v>
      </c>
      <c r="BK197" s="29">
        <v>19</v>
      </c>
      <c r="BL197" s="29">
        <v>1</v>
      </c>
      <c r="BM197" s="29">
        <v>0</v>
      </c>
      <c r="BN197" s="22">
        <v>0</v>
      </c>
      <c r="BO197" s="21">
        <v>2</v>
      </c>
      <c r="BP197" s="21">
        <v>5</v>
      </c>
      <c r="BQ197" s="21">
        <v>0</v>
      </c>
      <c r="BR197" s="21">
        <v>0</v>
      </c>
      <c r="BS197" s="22">
        <v>0</v>
      </c>
      <c r="BT197" s="21">
        <v>1</v>
      </c>
      <c r="BU197" s="29">
        <v>0</v>
      </c>
      <c r="BV197" s="29">
        <v>0</v>
      </c>
      <c r="BW197">
        <v>0</v>
      </c>
      <c r="BX197" s="22">
        <v>0</v>
      </c>
      <c r="BY197" s="22">
        <v>0</v>
      </c>
      <c r="BZ197" s="22">
        <v>0</v>
      </c>
      <c r="CA197" s="22">
        <v>0</v>
      </c>
      <c r="CB197" s="22">
        <v>0</v>
      </c>
      <c r="CC197" s="22">
        <v>0</v>
      </c>
      <c r="CD197">
        <v>0</v>
      </c>
      <c r="CE197" s="22">
        <v>0</v>
      </c>
      <c r="CF197" s="29">
        <v>1</v>
      </c>
      <c r="CG197" s="29">
        <v>0</v>
      </c>
      <c r="CH197" s="29">
        <v>0</v>
      </c>
      <c r="CI197" s="22">
        <v>0</v>
      </c>
      <c r="CJ197" s="29">
        <v>0</v>
      </c>
      <c r="CK197" s="29">
        <v>0</v>
      </c>
      <c r="CL197" s="48">
        <v>0</v>
      </c>
      <c r="CM197" s="29">
        <v>0</v>
      </c>
      <c r="CN197" s="29">
        <v>0</v>
      </c>
      <c r="CO197" s="29">
        <v>0</v>
      </c>
      <c r="CP197" s="29">
        <v>0</v>
      </c>
      <c r="CQ197" s="29">
        <v>0</v>
      </c>
      <c r="CR197" s="48">
        <v>0</v>
      </c>
      <c r="CS197" s="22">
        <v>0</v>
      </c>
    </row>
    <row r="198" spans="1:97" ht="15.6" x14ac:dyDescent="0.3">
      <c r="A198" s="1" t="s">
        <v>296</v>
      </c>
      <c r="B198" s="6">
        <v>2017</v>
      </c>
      <c r="C198" s="6">
        <v>25</v>
      </c>
      <c r="D198" s="49">
        <v>42878</v>
      </c>
      <c r="E198" s="8">
        <v>8</v>
      </c>
      <c r="F198" s="10">
        <v>14.580208333333331</v>
      </c>
      <c r="G198" s="10">
        <v>0.20683333333333387</v>
      </c>
      <c r="H198" s="10">
        <v>-0.98837500000000311</v>
      </c>
      <c r="I198" s="10">
        <v>-1.4888333333333392</v>
      </c>
      <c r="J198" s="52">
        <v>7.8908550327504088</v>
      </c>
      <c r="K198" s="56">
        <v>-0.16589286370298417</v>
      </c>
      <c r="L198" s="56">
        <v>-6.2654780191346404E-2</v>
      </c>
      <c r="M198" s="56">
        <v>0.33051451719519331</v>
      </c>
      <c r="N198" s="9" t="s">
        <v>54</v>
      </c>
      <c r="O198" s="9" t="s">
        <v>55</v>
      </c>
      <c r="P198" s="9">
        <v>27</v>
      </c>
      <c r="Q198" s="11">
        <v>5.8498572413793095</v>
      </c>
      <c r="R198" s="9">
        <v>7</v>
      </c>
      <c r="S198" s="12">
        <v>0.65698659871878906</v>
      </c>
      <c r="T198" s="12">
        <v>0.7539022543433046</v>
      </c>
      <c r="U198" s="29">
        <v>24</v>
      </c>
      <c r="V198" s="6">
        <f t="shared" si="14"/>
        <v>480</v>
      </c>
      <c r="W198" s="9">
        <v>1853</v>
      </c>
      <c r="X198" s="6">
        <f t="shared" si="11"/>
        <v>103</v>
      </c>
      <c r="Y198" s="14">
        <f t="shared" si="12"/>
        <v>2060</v>
      </c>
      <c r="Z198" s="6">
        <f t="shared" si="13"/>
        <v>8</v>
      </c>
      <c r="AA198" s="1" t="s">
        <v>296</v>
      </c>
      <c r="AB198" s="22">
        <v>0</v>
      </c>
      <c r="AC198" s="22">
        <v>0</v>
      </c>
      <c r="AD198" s="48">
        <v>0</v>
      </c>
      <c r="AE198" s="22">
        <v>0</v>
      </c>
      <c r="AF198" s="21">
        <v>0</v>
      </c>
      <c r="AG198" s="21">
        <v>0</v>
      </c>
      <c r="AH198" s="21">
        <v>0</v>
      </c>
      <c r="AI198" s="21">
        <v>0</v>
      </c>
      <c r="AJ198" s="21">
        <v>0</v>
      </c>
      <c r="AK198" s="22">
        <v>0</v>
      </c>
      <c r="AL198" s="21">
        <v>2</v>
      </c>
      <c r="AM198" s="21">
        <v>0</v>
      </c>
      <c r="AN198" s="22">
        <v>0</v>
      </c>
      <c r="AO198" s="21">
        <v>0</v>
      </c>
      <c r="AP198" s="22">
        <v>0</v>
      </c>
      <c r="AQ198" s="22">
        <v>0</v>
      </c>
      <c r="AR198" s="48">
        <v>0</v>
      </c>
      <c r="AS198" s="21">
        <v>0</v>
      </c>
      <c r="AT198" s="21">
        <v>0</v>
      </c>
      <c r="AU198" s="48">
        <v>0</v>
      </c>
      <c r="AV198" s="21">
        <v>0</v>
      </c>
      <c r="AW198" s="21">
        <v>0</v>
      </c>
      <c r="AX198" s="21">
        <v>0</v>
      </c>
      <c r="AY198" s="21">
        <v>0</v>
      </c>
      <c r="AZ198" s="22">
        <v>0</v>
      </c>
      <c r="BA198" s="48">
        <v>0</v>
      </c>
      <c r="BB198" s="48">
        <v>3</v>
      </c>
      <c r="BC198" s="48">
        <v>0</v>
      </c>
      <c r="BD198" s="48">
        <v>0</v>
      </c>
      <c r="BE198" s="48">
        <v>0</v>
      </c>
      <c r="BF198" s="21">
        <v>0</v>
      </c>
      <c r="BG198" s="48">
        <v>0</v>
      </c>
      <c r="BH198" s="21">
        <v>23</v>
      </c>
      <c r="BI198" s="22">
        <v>0</v>
      </c>
      <c r="BJ198" s="21">
        <v>4</v>
      </c>
      <c r="BK198" s="29">
        <v>55</v>
      </c>
      <c r="BL198" s="29">
        <v>0</v>
      </c>
      <c r="BM198" s="29">
        <v>0</v>
      </c>
      <c r="BN198" s="22">
        <v>0</v>
      </c>
      <c r="BO198" s="21">
        <v>4</v>
      </c>
      <c r="BP198" s="21">
        <v>11</v>
      </c>
      <c r="BQ198" s="21">
        <v>0</v>
      </c>
      <c r="BR198" s="21">
        <v>0</v>
      </c>
      <c r="BS198" s="22">
        <v>0</v>
      </c>
      <c r="BT198" s="21">
        <v>0</v>
      </c>
      <c r="BU198" s="29">
        <v>0</v>
      </c>
      <c r="BV198" s="29">
        <v>0</v>
      </c>
      <c r="BW198">
        <v>0</v>
      </c>
      <c r="BX198" s="22">
        <v>0</v>
      </c>
      <c r="BY198" s="22">
        <v>0</v>
      </c>
      <c r="BZ198" s="22">
        <v>0</v>
      </c>
      <c r="CA198" s="22">
        <v>0</v>
      </c>
      <c r="CB198" s="22">
        <v>0</v>
      </c>
      <c r="CC198" s="22">
        <v>0</v>
      </c>
      <c r="CD198">
        <v>0</v>
      </c>
      <c r="CE198" s="22">
        <v>0</v>
      </c>
      <c r="CF198" s="29">
        <v>0</v>
      </c>
      <c r="CG198" s="29">
        <v>1</v>
      </c>
      <c r="CH198" s="29">
        <v>0</v>
      </c>
      <c r="CI198" s="22">
        <v>0</v>
      </c>
      <c r="CJ198" s="29">
        <v>0</v>
      </c>
      <c r="CK198" s="29">
        <v>0</v>
      </c>
      <c r="CL198" s="48">
        <v>0</v>
      </c>
      <c r="CM198" s="29">
        <v>0</v>
      </c>
      <c r="CN198" s="29">
        <v>0</v>
      </c>
      <c r="CO198" s="29">
        <v>0</v>
      </c>
      <c r="CP198" s="29">
        <v>0</v>
      </c>
      <c r="CQ198" s="29">
        <v>0</v>
      </c>
      <c r="CR198" s="48">
        <v>0</v>
      </c>
      <c r="CS198" s="22">
        <v>0</v>
      </c>
    </row>
    <row r="199" spans="1:97" ht="15.6" x14ac:dyDescent="0.3">
      <c r="A199" s="44" t="s">
        <v>297</v>
      </c>
      <c r="B199" s="6">
        <v>2017</v>
      </c>
      <c r="C199" s="6">
        <v>26</v>
      </c>
      <c r="D199" s="49">
        <v>42879</v>
      </c>
      <c r="E199" s="8">
        <v>9</v>
      </c>
      <c r="F199" s="10">
        <v>14.712458333333332</v>
      </c>
      <c r="G199" s="10">
        <v>0.13225000000000087</v>
      </c>
      <c r="H199" s="10">
        <v>0.33908333333333474</v>
      </c>
      <c r="I199" s="10">
        <v>-0.85612500000000225</v>
      </c>
      <c r="J199" s="52">
        <v>7.9891590078479089</v>
      </c>
      <c r="K199" s="56">
        <v>9.8303975097500107E-2</v>
      </c>
      <c r="L199" s="56">
        <v>-6.7588888605484065E-2</v>
      </c>
      <c r="M199" s="56">
        <v>3.5649194906153703E-2</v>
      </c>
      <c r="N199" s="9" t="s">
        <v>54</v>
      </c>
      <c r="O199" s="9" t="s">
        <v>55</v>
      </c>
      <c r="P199" s="9">
        <v>28</v>
      </c>
      <c r="Q199" s="11">
        <v>6.0665186206896555</v>
      </c>
      <c r="R199" s="9">
        <v>2</v>
      </c>
      <c r="S199" s="12">
        <v>0.90929742682568171</v>
      </c>
      <c r="T199" s="12">
        <v>-0.41614683654714241</v>
      </c>
      <c r="U199" s="29">
        <v>14</v>
      </c>
      <c r="V199" s="6">
        <f t="shared" si="14"/>
        <v>280</v>
      </c>
      <c r="W199" s="9">
        <v>1219</v>
      </c>
      <c r="X199" s="6">
        <f t="shared" si="11"/>
        <v>128</v>
      </c>
      <c r="Y199" s="14">
        <f t="shared" si="12"/>
        <v>2560</v>
      </c>
      <c r="Z199" s="6">
        <f t="shared" si="13"/>
        <v>14</v>
      </c>
      <c r="AA199" s="44" t="s">
        <v>297</v>
      </c>
      <c r="AB199" s="22">
        <v>0</v>
      </c>
      <c r="AC199" s="22">
        <v>0</v>
      </c>
      <c r="AD199" s="48">
        <v>0</v>
      </c>
      <c r="AE199" s="22">
        <v>0</v>
      </c>
      <c r="AF199" s="21">
        <v>1</v>
      </c>
      <c r="AG199" s="21">
        <v>6</v>
      </c>
      <c r="AH199" s="21">
        <v>0</v>
      </c>
      <c r="AI199" s="21">
        <v>2</v>
      </c>
      <c r="AJ199" s="21">
        <v>0</v>
      </c>
      <c r="AK199" s="22">
        <v>0</v>
      </c>
      <c r="AL199" s="21">
        <v>1</v>
      </c>
      <c r="AM199" s="21">
        <v>0</v>
      </c>
      <c r="AN199" s="22">
        <v>0</v>
      </c>
      <c r="AO199" s="21">
        <v>0</v>
      </c>
      <c r="AP199" s="22">
        <v>0</v>
      </c>
      <c r="AQ199" s="22">
        <v>0</v>
      </c>
      <c r="AR199" s="48">
        <v>0</v>
      </c>
      <c r="AS199" s="21">
        <v>0</v>
      </c>
      <c r="AT199" s="21">
        <v>0</v>
      </c>
      <c r="AU199" s="48">
        <v>0</v>
      </c>
      <c r="AV199" s="21">
        <v>0</v>
      </c>
      <c r="AW199" s="21">
        <v>1</v>
      </c>
      <c r="AX199" s="21">
        <v>0</v>
      </c>
      <c r="AY199" s="21">
        <v>1</v>
      </c>
      <c r="AZ199" s="22">
        <v>0</v>
      </c>
      <c r="BA199" s="48">
        <v>0</v>
      </c>
      <c r="BB199" s="48">
        <v>12</v>
      </c>
      <c r="BC199" s="48">
        <v>0</v>
      </c>
      <c r="BD199" s="48">
        <v>0</v>
      </c>
      <c r="BE199" s="48">
        <v>0</v>
      </c>
      <c r="BF199" s="21">
        <v>0</v>
      </c>
      <c r="BG199" s="48">
        <v>1</v>
      </c>
      <c r="BH199" s="21">
        <v>48</v>
      </c>
      <c r="BI199" s="22">
        <v>0</v>
      </c>
      <c r="BJ199" s="21">
        <v>2</v>
      </c>
      <c r="BK199" s="29">
        <v>36</v>
      </c>
      <c r="BL199" s="29">
        <v>0</v>
      </c>
      <c r="BM199" s="29">
        <v>0</v>
      </c>
      <c r="BN199" s="22">
        <v>0</v>
      </c>
      <c r="BO199" s="21">
        <v>4</v>
      </c>
      <c r="BP199" s="21">
        <v>11</v>
      </c>
      <c r="BQ199" s="21">
        <v>0</v>
      </c>
      <c r="BR199" s="21">
        <v>0</v>
      </c>
      <c r="BS199" s="22">
        <v>0</v>
      </c>
      <c r="BT199" s="21">
        <v>0</v>
      </c>
      <c r="BU199" s="29">
        <v>0</v>
      </c>
      <c r="BV199" s="29">
        <v>0</v>
      </c>
      <c r="BW199">
        <v>0</v>
      </c>
      <c r="BX199" s="22">
        <v>0</v>
      </c>
      <c r="BY199" s="22">
        <v>0</v>
      </c>
      <c r="BZ199" s="22">
        <v>0</v>
      </c>
      <c r="CA199" s="22">
        <v>0</v>
      </c>
      <c r="CB199" s="22">
        <v>0</v>
      </c>
      <c r="CC199" s="22">
        <v>0</v>
      </c>
      <c r="CD199">
        <v>0</v>
      </c>
      <c r="CE199" s="22">
        <v>0</v>
      </c>
      <c r="CF199" s="29">
        <v>0</v>
      </c>
      <c r="CG199" s="29">
        <v>0</v>
      </c>
      <c r="CH199" s="29">
        <v>0</v>
      </c>
      <c r="CI199" s="22">
        <v>0</v>
      </c>
      <c r="CJ199" s="29">
        <v>0</v>
      </c>
      <c r="CK199" s="29">
        <v>0</v>
      </c>
      <c r="CL199" s="48">
        <v>0</v>
      </c>
      <c r="CM199" s="29">
        <v>0</v>
      </c>
      <c r="CN199" s="29">
        <v>0</v>
      </c>
      <c r="CO199" s="29">
        <v>0</v>
      </c>
      <c r="CP199" s="29">
        <v>2</v>
      </c>
      <c r="CQ199" s="29">
        <v>0</v>
      </c>
      <c r="CR199" s="48">
        <v>0</v>
      </c>
      <c r="CS199" s="22">
        <v>0</v>
      </c>
    </row>
    <row r="200" spans="1:97" ht="15.6" x14ac:dyDescent="0.3">
      <c r="A200" s="1" t="s">
        <v>298</v>
      </c>
      <c r="B200" s="6">
        <v>2017</v>
      </c>
      <c r="C200" s="6">
        <v>27</v>
      </c>
      <c r="D200" s="49">
        <v>42880</v>
      </c>
      <c r="E200" s="8">
        <v>10</v>
      </c>
      <c r="F200" s="10">
        <v>14.397124999999997</v>
      </c>
      <c r="G200" s="10">
        <v>-0.31533333333333502</v>
      </c>
      <c r="H200" s="10">
        <v>-0.18308333333333415</v>
      </c>
      <c r="I200" s="10">
        <v>2.3749999999999716E-2</v>
      </c>
      <c r="J200" s="52">
        <v>8.8917184888198921</v>
      </c>
      <c r="K200" s="56">
        <v>0.90255948097198324</v>
      </c>
      <c r="L200" s="56">
        <v>1.0008634560694833</v>
      </c>
      <c r="M200" s="56">
        <v>0.83497059236649918</v>
      </c>
      <c r="N200" s="9" t="s">
        <v>63</v>
      </c>
      <c r="O200" s="9" t="s">
        <v>64</v>
      </c>
      <c r="P200" s="9">
        <v>1</v>
      </c>
      <c r="Q200" s="11">
        <v>0.21666137931034482</v>
      </c>
      <c r="R200" s="9">
        <v>0</v>
      </c>
      <c r="S200" s="12">
        <v>0</v>
      </c>
      <c r="T200" s="12">
        <v>1</v>
      </c>
      <c r="U200" s="29">
        <v>4</v>
      </c>
      <c r="V200" s="6">
        <f t="shared" si="14"/>
        <v>80</v>
      </c>
      <c r="W200" s="9">
        <v>494</v>
      </c>
      <c r="X200" s="6">
        <f t="shared" si="11"/>
        <v>141</v>
      </c>
      <c r="Y200" s="14">
        <f t="shared" si="12"/>
        <v>2820</v>
      </c>
      <c r="Z200" s="6">
        <f t="shared" si="13"/>
        <v>13</v>
      </c>
      <c r="AA200" s="1" t="s">
        <v>298</v>
      </c>
      <c r="AB200" s="22">
        <v>0</v>
      </c>
      <c r="AC200" s="22">
        <v>0</v>
      </c>
      <c r="AD200" s="48">
        <v>0</v>
      </c>
      <c r="AE200" s="22">
        <v>0</v>
      </c>
      <c r="AF200" s="21">
        <v>0</v>
      </c>
      <c r="AG200" s="21">
        <v>3</v>
      </c>
      <c r="AH200" s="21">
        <v>0</v>
      </c>
      <c r="AI200" s="21">
        <v>1</v>
      </c>
      <c r="AJ200" s="21">
        <v>0</v>
      </c>
      <c r="AK200" s="22">
        <v>0</v>
      </c>
      <c r="AL200" s="21">
        <v>1</v>
      </c>
      <c r="AM200" s="21">
        <v>0</v>
      </c>
      <c r="AN200" s="22">
        <v>0</v>
      </c>
      <c r="AO200" s="21">
        <v>0</v>
      </c>
      <c r="AP200" s="22">
        <v>0</v>
      </c>
      <c r="AQ200" s="22">
        <v>0</v>
      </c>
      <c r="AR200" s="48">
        <v>0</v>
      </c>
      <c r="AS200" s="21">
        <v>0</v>
      </c>
      <c r="AT200" s="21">
        <v>0</v>
      </c>
      <c r="AU200" s="48">
        <v>0</v>
      </c>
      <c r="AV200" s="21">
        <v>0</v>
      </c>
      <c r="AW200" s="21">
        <v>0</v>
      </c>
      <c r="AX200" s="21">
        <v>0</v>
      </c>
      <c r="AY200" s="21">
        <v>5</v>
      </c>
      <c r="AZ200" s="22">
        <v>0</v>
      </c>
      <c r="BA200" s="48">
        <v>0</v>
      </c>
      <c r="BB200" s="48">
        <v>11</v>
      </c>
      <c r="BC200" s="48">
        <v>0</v>
      </c>
      <c r="BD200" s="48">
        <v>0</v>
      </c>
      <c r="BE200" s="48">
        <v>0</v>
      </c>
      <c r="BF200" s="21">
        <v>0</v>
      </c>
      <c r="BG200" s="48">
        <v>3</v>
      </c>
      <c r="BH200" s="21">
        <v>58</v>
      </c>
      <c r="BI200" s="22">
        <v>0</v>
      </c>
      <c r="BJ200" s="21">
        <v>6</v>
      </c>
      <c r="BK200" s="29">
        <v>26</v>
      </c>
      <c r="BL200" s="29">
        <v>0</v>
      </c>
      <c r="BM200" s="29">
        <v>0</v>
      </c>
      <c r="BN200" s="22">
        <v>0</v>
      </c>
      <c r="BO200" s="21">
        <v>3</v>
      </c>
      <c r="BP200" s="21">
        <v>22</v>
      </c>
      <c r="BQ200" s="21">
        <v>0</v>
      </c>
      <c r="BR200" s="21">
        <v>0</v>
      </c>
      <c r="BS200" s="22">
        <v>0</v>
      </c>
      <c r="BT200" s="21">
        <v>0</v>
      </c>
      <c r="BU200" s="29">
        <v>0</v>
      </c>
      <c r="BV200" s="29">
        <v>0</v>
      </c>
      <c r="BW200">
        <v>0</v>
      </c>
      <c r="BX200" s="22">
        <v>0</v>
      </c>
      <c r="BY200" s="22">
        <v>0</v>
      </c>
      <c r="BZ200" s="22">
        <v>0</v>
      </c>
      <c r="CA200" s="22">
        <v>0</v>
      </c>
      <c r="CB200" s="22">
        <v>0</v>
      </c>
      <c r="CC200" s="22">
        <v>0</v>
      </c>
      <c r="CD200">
        <v>0</v>
      </c>
      <c r="CE200" s="22">
        <v>0</v>
      </c>
      <c r="CF200" s="29">
        <v>1</v>
      </c>
      <c r="CG200" s="29">
        <v>0</v>
      </c>
      <c r="CH200" s="29">
        <v>0</v>
      </c>
      <c r="CI200" s="22">
        <v>0</v>
      </c>
      <c r="CJ200" s="29">
        <v>0</v>
      </c>
      <c r="CK200" s="29">
        <v>0</v>
      </c>
      <c r="CL200" s="48">
        <v>0</v>
      </c>
      <c r="CM200" s="29">
        <v>0</v>
      </c>
      <c r="CN200" s="29">
        <v>1</v>
      </c>
      <c r="CO200" s="29">
        <v>0</v>
      </c>
      <c r="CP200" s="29">
        <v>0</v>
      </c>
      <c r="CQ200" s="29">
        <v>0</v>
      </c>
      <c r="CR200" s="48">
        <v>0</v>
      </c>
      <c r="CS200" s="22">
        <v>0</v>
      </c>
    </row>
    <row r="201" spans="1:97" ht="15.6" x14ac:dyDescent="0.3">
      <c r="A201" s="44" t="s">
        <v>299</v>
      </c>
      <c r="B201" s="6">
        <v>2017</v>
      </c>
      <c r="C201" s="6">
        <v>28</v>
      </c>
      <c r="D201" s="49">
        <v>42881</v>
      </c>
      <c r="E201" s="8">
        <v>11</v>
      </c>
      <c r="F201" s="10">
        <v>14.890708333333336</v>
      </c>
      <c r="G201" s="10">
        <v>0.49358333333333881</v>
      </c>
      <c r="H201" s="10">
        <v>0.17825000000000379</v>
      </c>
      <c r="I201" s="10">
        <v>0.31050000000000466</v>
      </c>
      <c r="J201" s="52">
        <v>9.5241720364132991</v>
      </c>
      <c r="K201" s="56">
        <v>0.632453547593407</v>
      </c>
      <c r="L201" s="56">
        <v>1.5350130285653902</v>
      </c>
      <c r="M201" s="56">
        <v>1.6333170036628903</v>
      </c>
      <c r="N201" s="9" t="s">
        <v>66</v>
      </c>
      <c r="O201" s="9" t="s">
        <v>67</v>
      </c>
      <c r="P201" s="9">
        <v>2</v>
      </c>
      <c r="Q201" s="11">
        <v>0.43332275862068964</v>
      </c>
      <c r="R201" s="9">
        <v>1</v>
      </c>
      <c r="S201" s="12">
        <v>0.8414709848078965</v>
      </c>
      <c r="T201" s="12">
        <v>0.54030230586813977</v>
      </c>
      <c r="U201" s="29">
        <v>5</v>
      </c>
      <c r="V201" s="6">
        <f t="shared" si="14"/>
        <v>100</v>
      </c>
      <c r="W201" s="9">
        <v>217</v>
      </c>
      <c r="X201" s="6">
        <f t="shared" si="11"/>
        <v>114</v>
      </c>
      <c r="Y201" s="14">
        <f t="shared" si="12"/>
        <v>2280</v>
      </c>
      <c r="Z201" s="6">
        <f t="shared" si="13"/>
        <v>15</v>
      </c>
      <c r="AA201" s="44" t="s">
        <v>299</v>
      </c>
      <c r="AB201" s="22">
        <v>0</v>
      </c>
      <c r="AC201" s="22">
        <v>0</v>
      </c>
      <c r="AD201" s="48">
        <v>0</v>
      </c>
      <c r="AE201" s="22">
        <v>0</v>
      </c>
      <c r="AF201" s="21">
        <v>1</v>
      </c>
      <c r="AG201" s="21">
        <v>2</v>
      </c>
      <c r="AH201" s="21">
        <v>0</v>
      </c>
      <c r="AI201" s="21">
        <v>1</v>
      </c>
      <c r="AJ201" s="21">
        <v>0</v>
      </c>
      <c r="AK201" s="22">
        <v>0</v>
      </c>
      <c r="AL201" s="21">
        <v>0</v>
      </c>
      <c r="AM201" s="21">
        <v>0</v>
      </c>
      <c r="AN201" s="22">
        <v>0</v>
      </c>
      <c r="AO201" s="21">
        <v>1</v>
      </c>
      <c r="AP201" s="22">
        <v>0</v>
      </c>
      <c r="AQ201" s="22">
        <v>0</v>
      </c>
      <c r="AR201" s="48">
        <v>0</v>
      </c>
      <c r="AS201" s="21">
        <v>0</v>
      </c>
      <c r="AT201" s="21">
        <v>0</v>
      </c>
      <c r="AU201" s="48">
        <v>0</v>
      </c>
      <c r="AV201" s="21">
        <v>0</v>
      </c>
      <c r="AW201" s="21">
        <v>0</v>
      </c>
      <c r="AX201" s="21">
        <v>0</v>
      </c>
      <c r="AY201" s="21">
        <v>2</v>
      </c>
      <c r="AZ201" s="22">
        <v>0</v>
      </c>
      <c r="BA201" s="48">
        <v>0</v>
      </c>
      <c r="BB201" s="48">
        <v>10</v>
      </c>
      <c r="BC201" s="48">
        <v>0</v>
      </c>
      <c r="BD201" s="48">
        <v>3</v>
      </c>
      <c r="BE201" s="48">
        <v>0</v>
      </c>
      <c r="BF201" s="21">
        <v>1</v>
      </c>
      <c r="BG201" s="48">
        <v>2</v>
      </c>
      <c r="BH201" s="21">
        <v>47</v>
      </c>
      <c r="BI201" s="22">
        <v>0</v>
      </c>
      <c r="BJ201" s="21">
        <v>1</v>
      </c>
      <c r="BK201" s="29">
        <v>29</v>
      </c>
      <c r="BL201" s="29">
        <v>0</v>
      </c>
      <c r="BM201" s="29">
        <v>0</v>
      </c>
      <c r="BN201" s="22">
        <v>0</v>
      </c>
      <c r="BO201" s="21">
        <v>3</v>
      </c>
      <c r="BP201" s="21">
        <v>10</v>
      </c>
      <c r="BQ201" s="21">
        <v>0</v>
      </c>
      <c r="BR201" s="21">
        <v>0</v>
      </c>
      <c r="BS201" s="22">
        <v>0</v>
      </c>
      <c r="BT201" s="21">
        <v>0</v>
      </c>
      <c r="BU201" s="29">
        <v>0</v>
      </c>
      <c r="BV201" s="29">
        <v>0</v>
      </c>
      <c r="BW201">
        <v>0</v>
      </c>
      <c r="BX201" s="22">
        <v>0</v>
      </c>
      <c r="BY201" s="22">
        <v>0</v>
      </c>
      <c r="BZ201" s="22">
        <v>0</v>
      </c>
      <c r="CA201" s="22">
        <v>0</v>
      </c>
      <c r="CB201" s="22">
        <v>0</v>
      </c>
      <c r="CC201" s="22">
        <v>0</v>
      </c>
      <c r="CD201">
        <v>0</v>
      </c>
      <c r="CE201" s="22">
        <v>0</v>
      </c>
      <c r="CF201" s="29">
        <v>0</v>
      </c>
      <c r="CG201" s="29">
        <v>0</v>
      </c>
      <c r="CH201" s="29">
        <v>0</v>
      </c>
      <c r="CI201" s="22">
        <v>0</v>
      </c>
      <c r="CJ201" s="29">
        <v>0</v>
      </c>
      <c r="CK201" s="29">
        <v>0</v>
      </c>
      <c r="CL201" s="48">
        <v>0</v>
      </c>
      <c r="CM201" s="29">
        <v>0</v>
      </c>
      <c r="CN201" s="29">
        <v>0</v>
      </c>
      <c r="CO201" s="29">
        <v>0</v>
      </c>
      <c r="CP201" s="29">
        <v>0</v>
      </c>
      <c r="CQ201" s="29">
        <v>1</v>
      </c>
      <c r="CR201" s="48">
        <v>0</v>
      </c>
      <c r="CS201" s="22">
        <v>0</v>
      </c>
    </row>
    <row r="202" spans="1:97" ht="15.6" x14ac:dyDescent="0.3">
      <c r="A202" s="1" t="s">
        <v>300</v>
      </c>
      <c r="B202" s="6">
        <v>2017</v>
      </c>
      <c r="C202" s="6">
        <v>29</v>
      </c>
      <c r="D202" s="49">
        <v>42882</v>
      </c>
      <c r="E202" s="8">
        <v>12</v>
      </c>
      <c r="F202" s="10">
        <v>16.223749999999999</v>
      </c>
      <c r="G202" s="10">
        <v>1.3330416666666629</v>
      </c>
      <c r="H202" s="10">
        <v>1.8266250000000017</v>
      </c>
      <c r="I202" s="10">
        <v>1.5112916666666667</v>
      </c>
      <c r="J202" s="52">
        <v>8.3136561104829365</v>
      </c>
      <c r="K202" s="56">
        <v>-1.2105159259303626</v>
      </c>
      <c r="L202" s="56">
        <v>-0.57806237833695562</v>
      </c>
      <c r="M202" s="56">
        <v>0.32449710263502762</v>
      </c>
      <c r="N202" s="9" t="s">
        <v>66</v>
      </c>
      <c r="O202" s="9" t="s">
        <v>67</v>
      </c>
      <c r="P202" s="9">
        <v>3</v>
      </c>
      <c r="Q202" s="11">
        <v>0.64998413793103449</v>
      </c>
      <c r="R202" s="9">
        <v>5</v>
      </c>
      <c r="S202" s="12">
        <v>-0.95892427466313845</v>
      </c>
      <c r="T202" s="12">
        <v>0.28366218546322625</v>
      </c>
      <c r="U202" s="29">
        <v>3</v>
      </c>
      <c r="V202" s="6">
        <f t="shared" si="14"/>
        <v>60</v>
      </c>
      <c r="W202" s="9">
        <v>148</v>
      </c>
      <c r="X202" s="6">
        <f t="shared" si="11"/>
        <v>92</v>
      </c>
      <c r="Y202" s="14">
        <f t="shared" si="12"/>
        <v>1840</v>
      </c>
      <c r="Z202" s="6">
        <f t="shared" si="13"/>
        <v>13</v>
      </c>
      <c r="AA202" s="1" t="s">
        <v>300</v>
      </c>
      <c r="AB202" s="22">
        <v>0</v>
      </c>
      <c r="AC202" s="22">
        <v>0</v>
      </c>
      <c r="AD202" s="48">
        <v>0</v>
      </c>
      <c r="AE202" s="22">
        <v>0</v>
      </c>
      <c r="AF202" s="21">
        <v>0</v>
      </c>
      <c r="AG202" s="21">
        <v>1</v>
      </c>
      <c r="AH202" s="21">
        <v>0</v>
      </c>
      <c r="AI202" s="21">
        <v>0</v>
      </c>
      <c r="AJ202" s="21">
        <v>0</v>
      </c>
      <c r="AK202" s="22">
        <v>0</v>
      </c>
      <c r="AL202" s="21">
        <v>1</v>
      </c>
      <c r="AM202" s="21">
        <v>0</v>
      </c>
      <c r="AN202" s="22">
        <v>0</v>
      </c>
      <c r="AO202" s="21">
        <v>0</v>
      </c>
      <c r="AP202" s="22">
        <v>0</v>
      </c>
      <c r="AQ202" s="22">
        <v>0</v>
      </c>
      <c r="AR202" s="48">
        <v>0</v>
      </c>
      <c r="AS202" s="21">
        <v>0</v>
      </c>
      <c r="AT202" s="21">
        <v>0</v>
      </c>
      <c r="AU202" s="48">
        <v>0</v>
      </c>
      <c r="AV202" s="21">
        <v>0</v>
      </c>
      <c r="AW202" s="21">
        <v>0</v>
      </c>
      <c r="AX202" s="21">
        <v>0</v>
      </c>
      <c r="AY202" s="21">
        <v>2</v>
      </c>
      <c r="AZ202" s="22">
        <v>0</v>
      </c>
      <c r="BA202" s="48">
        <v>0</v>
      </c>
      <c r="BB202" s="48">
        <v>4</v>
      </c>
      <c r="BC202" s="48">
        <v>0</v>
      </c>
      <c r="BD202" s="48">
        <v>0</v>
      </c>
      <c r="BE202" s="48">
        <v>0</v>
      </c>
      <c r="BF202" s="21">
        <v>0</v>
      </c>
      <c r="BG202" s="48">
        <v>3</v>
      </c>
      <c r="BH202" s="21">
        <v>14</v>
      </c>
      <c r="BI202" s="22">
        <v>0</v>
      </c>
      <c r="BJ202" s="21">
        <v>10</v>
      </c>
      <c r="BK202" s="29">
        <v>39</v>
      </c>
      <c r="BL202" s="29">
        <v>0</v>
      </c>
      <c r="BM202" s="29">
        <v>1</v>
      </c>
      <c r="BN202" s="22">
        <v>0</v>
      </c>
      <c r="BO202" s="21">
        <v>4</v>
      </c>
      <c r="BP202" s="21">
        <v>11</v>
      </c>
      <c r="BQ202" s="21">
        <v>0</v>
      </c>
      <c r="BR202" s="21">
        <v>0</v>
      </c>
      <c r="BS202" s="22">
        <v>0</v>
      </c>
      <c r="BT202" s="21">
        <v>0</v>
      </c>
      <c r="BU202" s="29">
        <v>0</v>
      </c>
      <c r="BV202" s="29">
        <v>0</v>
      </c>
      <c r="BW202">
        <v>0</v>
      </c>
      <c r="BX202" s="22">
        <v>0</v>
      </c>
      <c r="BY202" s="22">
        <v>0</v>
      </c>
      <c r="BZ202" s="22">
        <v>0</v>
      </c>
      <c r="CA202" s="22">
        <v>0</v>
      </c>
      <c r="CB202" s="22">
        <v>0</v>
      </c>
      <c r="CC202" s="22">
        <v>0</v>
      </c>
      <c r="CD202">
        <v>0</v>
      </c>
      <c r="CE202" s="22">
        <v>0</v>
      </c>
      <c r="CF202" s="29">
        <v>1</v>
      </c>
      <c r="CG202" s="29">
        <v>0</v>
      </c>
      <c r="CH202" s="29">
        <v>0</v>
      </c>
      <c r="CI202" s="22">
        <v>0</v>
      </c>
      <c r="CJ202" s="29">
        <v>0</v>
      </c>
      <c r="CK202" s="29">
        <v>0</v>
      </c>
      <c r="CL202" s="48">
        <v>0</v>
      </c>
      <c r="CM202" s="29">
        <v>0</v>
      </c>
      <c r="CN202" s="29">
        <v>1</v>
      </c>
      <c r="CO202" s="29">
        <v>0</v>
      </c>
      <c r="CP202" s="29">
        <v>0</v>
      </c>
      <c r="CQ202" s="29">
        <v>0</v>
      </c>
      <c r="CR202" s="48">
        <v>0</v>
      </c>
      <c r="CS202" s="22">
        <v>0</v>
      </c>
    </row>
    <row r="203" spans="1:97" ht="15.6" x14ac:dyDescent="0.3">
      <c r="A203" s="44" t="s">
        <v>301</v>
      </c>
      <c r="B203" s="6">
        <v>2017</v>
      </c>
      <c r="C203" s="6">
        <v>30</v>
      </c>
      <c r="D203" s="49">
        <v>42887</v>
      </c>
      <c r="E203" s="8">
        <v>13</v>
      </c>
      <c r="F203" s="10">
        <v>15.361749999999995</v>
      </c>
      <c r="G203" s="10">
        <v>-1.0061250000000062</v>
      </c>
      <c r="H203" s="10">
        <v>-1.4107500000000055</v>
      </c>
      <c r="I203" s="10">
        <v>-1.1367500000000081</v>
      </c>
      <c r="J203" s="52">
        <v>8.3046242376927886</v>
      </c>
      <c r="K203" s="56">
        <v>-0.62729540398167671</v>
      </c>
      <c r="L203" s="56">
        <v>-1.6347863381449006</v>
      </c>
      <c r="M203" s="56">
        <v>-7.9917550556755295</v>
      </c>
      <c r="N203" s="9" t="s">
        <v>74</v>
      </c>
      <c r="O203" s="9" t="s">
        <v>75</v>
      </c>
      <c r="P203" s="9">
        <v>8</v>
      </c>
      <c r="Q203" s="11">
        <v>1.7332910344827586</v>
      </c>
      <c r="R203" s="9">
        <v>50</v>
      </c>
      <c r="S203" s="12">
        <v>-0.26237485370392877</v>
      </c>
      <c r="T203" s="12">
        <v>0.96496602849211333</v>
      </c>
      <c r="U203" s="29">
        <v>4</v>
      </c>
      <c r="V203" s="6">
        <f t="shared" si="14"/>
        <v>80</v>
      </c>
      <c r="W203" s="9">
        <v>88</v>
      </c>
      <c r="X203" s="6">
        <f t="shared" si="11"/>
        <v>80</v>
      </c>
      <c r="Y203" s="14">
        <f t="shared" si="12"/>
        <v>1600</v>
      </c>
      <c r="Z203" s="6">
        <f t="shared" si="13"/>
        <v>18</v>
      </c>
      <c r="AA203" s="44" t="s">
        <v>301</v>
      </c>
      <c r="AB203" s="22">
        <v>0</v>
      </c>
      <c r="AC203" s="22">
        <v>0</v>
      </c>
      <c r="AD203" s="48">
        <v>0</v>
      </c>
      <c r="AE203" s="22">
        <v>0</v>
      </c>
      <c r="AF203" s="21">
        <v>0</v>
      </c>
      <c r="AG203" s="21">
        <v>2</v>
      </c>
      <c r="AH203" s="21">
        <v>0</v>
      </c>
      <c r="AI203" s="21">
        <v>1</v>
      </c>
      <c r="AJ203" s="21">
        <v>0</v>
      </c>
      <c r="AK203" s="22">
        <v>0</v>
      </c>
      <c r="AL203" s="21">
        <v>4</v>
      </c>
      <c r="AM203" s="21">
        <v>0</v>
      </c>
      <c r="AN203" s="22">
        <v>0</v>
      </c>
      <c r="AO203" s="21">
        <v>0</v>
      </c>
      <c r="AP203" s="22">
        <v>0</v>
      </c>
      <c r="AQ203" s="22">
        <v>0</v>
      </c>
      <c r="AR203" s="48">
        <v>0</v>
      </c>
      <c r="AS203" s="21">
        <v>0</v>
      </c>
      <c r="AT203" s="21">
        <v>0</v>
      </c>
      <c r="AU203" s="48">
        <v>0</v>
      </c>
      <c r="AV203" s="21">
        <v>0</v>
      </c>
      <c r="AW203" s="21">
        <v>0</v>
      </c>
      <c r="AX203" s="21">
        <v>0</v>
      </c>
      <c r="AY203" s="21">
        <v>4</v>
      </c>
      <c r="AZ203" s="22">
        <v>0</v>
      </c>
      <c r="BA203" s="48">
        <v>1</v>
      </c>
      <c r="BB203" s="48">
        <v>2</v>
      </c>
      <c r="BC203" s="48">
        <v>0</v>
      </c>
      <c r="BD203" s="48">
        <v>2</v>
      </c>
      <c r="BE203" s="48">
        <v>0</v>
      </c>
      <c r="BF203" s="21">
        <v>0</v>
      </c>
      <c r="BG203" s="48">
        <v>2</v>
      </c>
      <c r="BH203" s="21">
        <v>13</v>
      </c>
      <c r="BI203" s="22">
        <v>0</v>
      </c>
      <c r="BJ203" s="21">
        <v>5</v>
      </c>
      <c r="BK203" s="29">
        <v>27</v>
      </c>
      <c r="BL203" s="29">
        <v>0</v>
      </c>
      <c r="BM203" s="29">
        <v>0</v>
      </c>
      <c r="BN203" s="22">
        <v>0</v>
      </c>
      <c r="BO203" s="21">
        <v>3</v>
      </c>
      <c r="BP203" s="21">
        <v>8</v>
      </c>
      <c r="BQ203" s="21">
        <v>0</v>
      </c>
      <c r="BR203" s="21">
        <v>0</v>
      </c>
      <c r="BS203" s="22">
        <v>0</v>
      </c>
      <c r="BT203" s="21">
        <v>0</v>
      </c>
      <c r="BU203" s="29">
        <v>0</v>
      </c>
      <c r="BV203" s="29">
        <v>0</v>
      </c>
      <c r="BW203">
        <v>0</v>
      </c>
      <c r="BX203" s="22">
        <v>0</v>
      </c>
      <c r="BY203" s="22">
        <v>0</v>
      </c>
      <c r="BZ203" s="22">
        <v>0</v>
      </c>
      <c r="CA203" s="22">
        <v>0</v>
      </c>
      <c r="CB203" s="22">
        <v>0</v>
      </c>
      <c r="CC203" s="22">
        <v>0</v>
      </c>
      <c r="CD203">
        <v>0</v>
      </c>
      <c r="CE203" s="22">
        <v>0</v>
      </c>
      <c r="CF203" s="29">
        <v>0</v>
      </c>
      <c r="CG203" s="29">
        <v>1</v>
      </c>
      <c r="CH203" s="29">
        <v>0</v>
      </c>
      <c r="CI203" s="22">
        <v>0</v>
      </c>
      <c r="CJ203" s="29">
        <v>0</v>
      </c>
      <c r="CK203" s="29">
        <v>0</v>
      </c>
      <c r="CL203" s="48">
        <v>0</v>
      </c>
      <c r="CM203" s="29">
        <v>0</v>
      </c>
      <c r="CN203" s="29">
        <v>1</v>
      </c>
      <c r="CO203" s="29">
        <v>1</v>
      </c>
      <c r="CP203" s="29">
        <v>2</v>
      </c>
      <c r="CQ203" s="29">
        <v>1</v>
      </c>
      <c r="CR203" s="48">
        <v>0</v>
      </c>
      <c r="CS203" s="22">
        <v>0</v>
      </c>
    </row>
    <row r="204" spans="1:97" ht="15.6" x14ac:dyDescent="0.3">
      <c r="A204" s="1" t="s">
        <v>302</v>
      </c>
      <c r="B204" s="6">
        <v>2017</v>
      </c>
      <c r="C204" s="6">
        <v>31</v>
      </c>
      <c r="D204" s="49">
        <v>42888</v>
      </c>
      <c r="E204" s="8">
        <v>14</v>
      </c>
      <c r="F204" s="10">
        <v>15.499958333333334</v>
      </c>
      <c r="G204" s="10">
        <v>0.13820833333333837</v>
      </c>
      <c r="H204" s="10">
        <v>-0.86791666666666778</v>
      </c>
      <c r="I204" s="10">
        <v>-1.2725416666666671</v>
      </c>
      <c r="J204" s="52">
        <v>7.7446408551515757</v>
      </c>
      <c r="K204" s="56">
        <v>-0.55998338254121283</v>
      </c>
      <c r="L204" s="56">
        <v>-1.1872787865228895</v>
      </c>
      <c r="M204" s="56">
        <v>-2.1947697206861134</v>
      </c>
      <c r="N204" s="9" t="s">
        <v>77</v>
      </c>
      <c r="O204" s="9" t="s">
        <v>78</v>
      </c>
      <c r="P204" s="9">
        <v>9</v>
      </c>
      <c r="Q204" s="11">
        <v>1.9499524137931035</v>
      </c>
      <c r="R204" s="9">
        <v>62</v>
      </c>
      <c r="S204" s="12">
        <v>-0.73918069664922281</v>
      </c>
      <c r="T204" s="12">
        <v>0.67350716232358621</v>
      </c>
      <c r="U204" s="29">
        <v>8</v>
      </c>
      <c r="V204" s="6">
        <f t="shared" si="14"/>
        <v>160</v>
      </c>
      <c r="W204" s="9">
        <v>84</v>
      </c>
      <c r="X204" s="6">
        <f t="shared" si="11"/>
        <v>64</v>
      </c>
      <c r="Y204" s="14">
        <f t="shared" si="12"/>
        <v>1280</v>
      </c>
      <c r="Z204" s="6">
        <f t="shared" si="13"/>
        <v>13</v>
      </c>
      <c r="AA204" s="1" t="s">
        <v>302</v>
      </c>
      <c r="AB204" s="22">
        <v>0</v>
      </c>
      <c r="AC204" s="22">
        <v>0</v>
      </c>
      <c r="AD204" s="48">
        <v>0</v>
      </c>
      <c r="AE204" s="22">
        <v>0</v>
      </c>
      <c r="AF204" s="21">
        <v>0</v>
      </c>
      <c r="AG204" s="21">
        <v>0</v>
      </c>
      <c r="AH204" s="21">
        <v>0</v>
      </c>
      <c r="AI204" s="21">
        <v>0</v>
      </c>
      <c r="AJ204" s="21">
        <v>0</v>
      </c>
      <c r="AK204" s="22">
        <v>0</v>
      </c>
      <c r="AL204" s="21">
        <v>0</v>
      </c>
      <c r="AM204" s="21">
        <v>0</v>
      </c>
      <c r="AN204" s="22">
        <v>0</v>
      </c>
      <c r="AO204" s="21">
        <v>0</v>
      </c>
      <c r="AP204" s="22">
        <v>0</v>
      </c>
      <c r="AQ204" s="22">
        <v>0</v>
      </c>
      <c r="AR204" s="48">
        <v>0</v>
      </c>
      <c r="AS204" s="21">
        <v>0</v>
      </c>
      <c r="AT204" s="21">
        <v>0</v>
      </c>
      <c r="AU204" s="48">
        <v>0</v>
      </c>
      <c r="AV204" s="21">
        <v>0</v>
      </c>
      <c r="AW204" s="21">
        <v>0</v>
      </c>
      <c r="AX204" s="21">
        <v>0</v>
      </c>
      <c r="AY204" s="21">
        <v>1</v>
      </c>
      <c r="AZ204" s="22">
        <v>0</v>
      </c>
      <c r="BA204" s="48">
        <v>0</v>
      </c>
      <c r="BB204" s="48">
        <v>5</v>
      </c>
      <c r="BC204" s="48">
        <v>0</v>
      </c>
      <c r="BD204" s="48">
        <v>2</v>
      </c>
      <c r="BE204" s="48">
        <v>0</v>
      </c>
      <c r="BF204" s="21">
        <v>0</v>
      </c>
      <c r="BG204" s="48">
        <v>3</v>
      </c>
      <c r="BH204" s="21">
        <v>14</v>
      </c>
      <c r="BI204" s="22">
        <v>0</v>
      </c>
      <c r="BJ204" s="21">
        <v>8</v>
      </c>
      <c r="BK204" s="29">
        <v>11</v>
      </c>
      <c r="BL204" s="29">
        <v>0</v>
      </c>
      <c r="BM204" s="29">
        <v>0</v>
      </c>
      <c r="BN204" s="22">
        <v>0</v>
      </c>
      <c r="BO204" s="21">
        <v>5</v>
      </c>
      <c r="BP204" s="21">
        <v>9</v>
      </c>
      <c r="BQ204" s="21">
        <v>0</v>
      </c>
      <c r="BR204" s="21">
        <v>0</v>
      </c>
      <c r="BS204" s="22">
        <v>0</v>
      </c>
      <c r="BT204" s="21">
        <v>1</v>
      </c>
      <c r="BU204" s="29">
        <v>0</v>
      </c>
      <c r="BV204" s="29">
        <v>0</v>
      </c>
      <c r="BW204">
        <v>0</v>
      </c>
      <c r="BX204" s="22">
        <v>0</v>
      </c>
      <c r="BY204" s="22">
        <v>0</v>
      </c>
      <c r="BZ204" s="22">
        <v>0</v>
      </c>
      <c r="CA204" s="22">
        <v>0</v>
      </c>
      <c r="CB204" s="22">
        <v>0</v>
      </c>
      <c r="CC204" s="22">
        <v>0</v>
      </c>
      <c r="CD204">
        <v>0</v>
      </c>
      <c r="CE204" s="22">
        <v>0</v>
      </c>
      <c r="CF204" s="29">
        <v>2</v>
      </c>
      <c r="CG204" s="29">
        <v>2</v>
      </c>
      <c r="CH204" s="29">
        <v>0</v>
      </c>
      <c r="CI204" s="22">
        <v>0</v>
      </c>
      <c r="CJ204" s="29">
        <v>0</v>
      </c>
      <c r="CK204" s="29">
        <v>0</v>
      </c>
      <c r="CL204" s="48">
        <v>0</v>
      </c>
      <c r="CM204" s="29">
        <v>0</v>
      </c>
      <c r="CN204" s="29">
        <v>0</v>
      </c>
      <c r="CO204" s="29">
        <v>1</v>
      </c>
      <c r="CP204" s="29">
        <v>0</v>
      </c>
      <c r="CQ204" s="29">
        <v>0</v>
      </c>
      <c r="CR204" s="48">
        <v>0</v>
      </c>
      <c r="CS204" s="22">
        <v>0</v>
      </c>
    </row>
    <row r="205" spans="1:97" ht="15.6" x14ac:dyDescent="0.3">
      <c r="A205" s="44" t="s">
        <v>303</v>
      </c>
      <c r="B205" s="6">
        <v>2017</v>
      </c>
      <c r="C205" s="6">
        <v>32</v>
      </c>
      <c r="D205" s="49">
        <v>42889</v>
      </c>
      <c r="E205" s="8">
        <v>15</v>
      </c>
      <c r="F205" s="10">
        <v>17.04870833333333</v>
      </c>
      <c r="G205" s="10">
        <v>1.5487499999999965</v>
      </c>
      <c r="H205" s="10">
        <v>1.6869583333333349</v>
      </c>
      <c r="I205" s="10">
        <v>0.68083333333332874</v>
      </c>
      <c r="J205" s="52">
        <v>7.3617728738034955</v>
      </c>
      <c r="K205" s="56">
        <v>-0.3828679813480802</v>
      </c>
      <c r="L205" s="56">
        <v>-0.94285136388929303</v>
      </c>
      <c r="M205" s="56">
        <v>-1.5701467678709697</v>
      </c>
      <c r="N205" s="9" t="s">
        <v>77</v>
      </c>
      <c r="O205" s="9" t="s">
        <v>78</v>
      </c>
      <c r="P205" s="9">
        <v>10</v>
      </c>
      <c r="Q205" s="11">
        <v>2.1666137931034481</v>
      </c>
      <c r="R205" s="9">
        <v>71</v>
      </c>
      <c r="S205" s="12">
        <v>0.95105465325437466</v>
      </c>
      <c r="T205" s="12">
        <v>-0.30902272816607068</v>
      </c>
      <c r="U205" s="29">
        <v>26</v>
      </c>
      <c r="V205" s="6">
        <f t="shared" si="14"/>
        <v>520</v>
      </c>
      <c r="W205" s="9">
        <v>156</v>
      </c>
      <c r="X205" s="6">
        <f t="shared" si="11"/>
        <v>59</v>
      </c>
      <c r="Y205" s="14">
        <f t="shared" si="12"/>
        <v>1180</v>
      </c>
      <c r="Z205" s="6">
        <f t="shared" si="13"/>
        <v>14</v>
      </c>
      <c r="AA205" s="44" t="s">
        <v>303</v>
      </c>
      <c r="AB205" s="22">
        <v>0</v>
      </c>
      <c r="AC205" s="22">
        <v>0</v>
      </c>
      <c r="AD205" s="48">
        <v>0</v>
      </c>
      <c r="AE205" s="22">
        <v>0</v>
      </c>
      <c r="AF205" s="21">
        <v>0</v>
      </c>
      <c r="AG205" s="21">
        <v>2</v>
      </c>
      <c r="AH205" s="21">
        <v>0</v>
      </c>
      <c r="AI205" s="21">
        <v>0</v>
      </c>
      <c r="AJ205" s="21">
        <v>0</v>
      </c>
      <c r="AK205" s="22">
        <v>0</v>
      </c>
      <c r="AL205" s="21">
        <v>1</v>
      </c>
      <c r="AM205" s="21">
        <v>0</v>
      </c>
      <c r="AN205" s="22">
        <v>0</v>
      </c>
      <c r="AO205" s="21">
        <v>0</v>
      </c>
      <c r="AP205" s="22">
        <v>0</v>
      </c>
      <c r="AQ205" s="22">
        <v>0</v>
      </c>
      <c r="AR205" s="48">
        <v>0</v>
      </c>
      <c r="AS205" s="21">
        <v>0</v>
      </c>
      <c r="AT205" s="21">
        <v>0</v>
      </c>
      <c r="AU205" s="48">
        <v>1</v>
      </c>
      <c r="AV205" s="21">
        <v>0</v>
      </c>
      <c r="AW205" s="21">
        <v>0</v>
      </c>
      <c r="AX205" s="21">
        <v>1</v>
      </c>
      <c r="AY205" s="21">
        <v>1</v>
      </c>
      <c r="AZ205" s="22">
        <v>0</v>
      </c>
      <c r="BA205" s="48">
        <v>0</v>
      </c>
      <c r="BB205" s="48">
        <v>8</v>
      </c>
      <c r="BC205" s="48">
        <v>0</v>
      </c>
      <c r="BD205" s="48">
        <v>0</v>
      </c>
      <c r="BE205" s="48">
        <v>0</v>
      </c>
      <c r="BF205" s="21">
        <v>0</v>
      </c>
      <c r="BG205" s="48">
        <v>2</v>
      </c>
      <c r="BH205" s="21">
        <v>8</v>
      </c>
      <c r="BI205" s="22">
        <v>0</v>
      </c>
      <c r="BJ205" s="21">
        <v>7</v>
      </c>
      <c r="BK205" s="29">
        <v>12</v>
      </c>
      <c r="BL205" s="29">
        <v>0</v>
      </c>
      <c r="BM205" s="29">
        <v>0</v>
      </c>
      <c r="BN205" s="22">
        <v>0</v>
      </c>
      <c r="BO205" s="21">
        <v>2</v>
      </c>
      <c r="BP205" s="21">
        <v>12</v>
      </c>
      <c r="BQ205" s="21">
        <v>0</v>
      </c>
      <c r="BR205" s="21">
        <v>0</v>
      </c>
      <c r="BS205" s="22">
        <v>0</v>
      </c>
      <c r="BT205" s="21">
        <v>0</v>
      </c>
      <c r="BU205" s="29">
        <v>0</v>
      </c>
      <c r="BV205" s="29">
        <v>0</v>
      </c>
      <c r="BW205">
        <v>0</v>
      </c>
      <c r="BX205" s="22">
        <v>0</v>
      </c>
      <c r="BY205" s="22">
        <v>0</v>
      </c>
      <c r="BZ205" s="22">
        <v>0</v>
      </c>
      <c r="CA205" s="22">
        <v>0</v>
      </c>
      <c r="CB205" s="22">
        <v>0</v>
      </c>
      <c r="CC205" s="22">
        <v>0</v>
      </c>
      <c r="CD205">
        <v>0</v>
      </c>
      <c r="CE205" s="22">
        <v>0</v>
      </c>
      <c r="CF205" s="29">
        <v>0</v>
      </c>
      <c r="CG205" s="29">
        <v>0</v>
      </c>
      <c r="CH205" s="29">
        <v>0</v>
      </c>
      <c r="CI205" s="22">
        <v>0</v>
      </c>
      <c r="CJ205" s="29">
        <v>0</v>
      </c>
      <c r="CK205" s="29">
        <v>0</v>
      </c>
      <c r="CL205" s="48">
        <v>0</v>
      </c>
      <c r="CM205" s="29">
        <v>0</v>
      </c>
      <c r="CN205" s="29">
        <v>1</v>
      </c>
      <c r="CO205" s="29">
        <v>0</v>
      </c>
      <c r="CP205" s="29">
        <v>1</v>
      </c>
      <c r="CQ205" s="29">
        <v>0</v>
      </c>
      <c r="CR205" s="48">
        <v>0</v>
      </c>
      <c r="CS205" s="22">
        <v>0</v>
      </c>
    </row>
    <row r="206" spans="1:97" ht="15.6" x14ac:dyDescent="0.3">
      <c r="A206" s="1" t="s">
        <v>304</v>
      </c>
      <c r="B206" s="6">
        <v>2017</v>
      </c>
      <c r="C206" s="6">
        <v>33</v>
      </c>
      <c r="D206" s="49">
        <v>42890</v>
      </c>
      <c r="E206" s="8">
        <v>16</v>
      </c>
      <c r="F206" s="10">
        <v>17.264291666666665</v>
      </c>
      <c r="G206" s="10">
        <v>0.21558333333333479</v>
      </c>
      <c r="H206" s="10">
        <v>1.7643333333333313</v>
      </c>
      <c r="I206" s="10">
        <v>1.9025416666666697</v>
      </c>
      <c r="J206" s="52">
        <v>10.032991083681672</v>
      </c>
      <c r="K206" s="56">
        <v>2.6712182098781767</v>
      </c>
      <c r="L206" s="56">
        <v>2.2883502285300965</v>
      </c>
      <c r="M206" s="56">
        <v>1.7283668459888837</v>
      </c>
      <c r="N206" s="9" t="s">
        <v>77</v>
      </c>
      <c r="O206" s="9" t="s">
        <v>78</v>
      </c>
      <c r="P206" s="9">
        <v>11</v>
      </c>
      <c r="Q206" s="11">
        <v>2.3832751724137928</v>
      </c>
      <c r="R206" s="9">
        <v>80</v>
      </c>
      <c r="S206" s="12">
        <v>-0.99388865392337522</v>
      </c>
      <c r="T206" s="12">
        <v>-0.11038724383904756</v>
      </c>
      <c r="U206" s="29">
        <v>35</v>
      </c>
      <c r="V206" s="6">
        <f t="shared" si="14"/>
        <v>700</v>
      </c>
      <c r="W206" s="9">
        <v>84</v>
      </c>
      <c r="X206" s="6">
        <f t="shared" si="11"/>
        <v>41</v>
      </c>
      <c r="Y206" s="14">
        <f t="shared" si="12"/>
        <v>820</v>
      </c>
      <c r="Z206" s="6">
        <f t="shared" si="13"/>
        <v>9</v>
      </c>
      <c r="AA206" s="1" t="s">
        <v>304</v>
      </c>
      <c r="AB206" s="22">
        <v>0</v>
      </c>
      <c r="AC206" s="22">
        <v>0</v>
      </c>
      <c r="AD206" s="48">
        <v>0</v>
      </c>
      <c r="AE206" s="22">
        <v>0</v>
      </c>
      <c r="AF206" s="21">
        <v>0</v>
      </c>
      <c r="AG206" s="21">
        <v>1</v>
      </c>
      <c r="AH206" s="21">
        <v>0</v>
      </c>
      <c r="AI206" s="21">
        <v>0</v>
      </c>
      <c r="AJ206" s="21">
        <v>0</v>
      </c>
      <c r="AK206" s="22">
        <v>0</v>
      </c>
      <c r="AL206" s="21">
        <v>1</v>
      </c>
      <c r="AM206" s="21">
        <v>0</v>
      </c>
      <c r="AN206" s="22">
        <v>0</v>
      </c>
      <c r="AO206" s="21">
        <v>0</v>
      </c>
      <c r="AP206" s="22">
        <v>0</v>
      </c>
      <c r="AQ206" s="22">
        <v>0</v>
      </c>
      <c r="AR206" s="48">
        <v>0</v>
      </c>
      <c r="AS206" s="21">
        <v>0</v>
      </c>
      <c r="AT206" s="21">
        <v>0</v>
      </c>
      <c r="AU206" s="48">
        <v>0</v>
      </c>
      <c r="AV206" s="21">
        <v>0</v>
      </c>
      <c r="AW206" s="21">
        <v>0</v>
      </c>
      <c r="AX206" s="21">
        <v>0</v>
      </c>
      <c r="AY206" s="21">
        <v>0</v>
      </c>
      <c r="AZ206" s="22">
        <v>0</v>
      </c>
      <c r="BA206" s="48">
        <v>0</v>
      </c>
      <c r="BB206" s="48">
        <v>2</v>
      </c>
      <c r="BC206" s="48">
        <v>0</v>
      </c>
      <c r="BD206" s="48">
        <v>0</v>
      </c>
      <c r="BE206" s="48">
        <v>0</v>
      </c>
      <c r="BF206" s="21">
        <v>0</v>
      </c>
      <c r="BG206" s="48">
        <v>0</v>
      </c>
      <c r="BH206" s="21">
        <v>6</v>
      </c>
      <c r="BI206" s="22">
        <v>0</v>
      </c>
      <c r="BJ206" s="21">
        <v>9</v>
      </c>
      <c r="BK206" s="29">
        <v>9</v>
      </c>
      <c r="BL206" s="29">
        <v>0</v>
      </c>
      <c r="BM206" s="29">
        <v>0</v>
      </c>
      <c r="BN206" s="22">
        <v>0</v>
      </c>
      <c r="BO206" s="21">
        <v>4</v>
      </c>
      <c r="BP206" s="21">
        <v>7</v>
      </c>
      <c r="BQ206" s="21">
        <v>0</v>
      </c>
      <c r="BR206" s="21">
        <v>0</v>
      </c>
      <c r="BS206" s="22">
        <v>0</v>
      </c>
      <c r="BT206" s="21">
        <v>0</v>
      </c>
      <c r="BU206" s="29">
        <v>0</v>
      </c>
      <c r="BV206" s="29">
        <v>0</v>
      </c>
      <c r="BW206">
        <v>0</v>
      </c>
      <c r="BX206" s="22">
        <v>0</v>
      </c>
      <c r="BY206" s="22">
        <v>0</v>
      </c>
      <c r="BZ206" s="22">
        <v>0</v>
      </c>
      <c r="CA206" s="22">
        <v>0</v>
      </c>
      <c r="CB206" s="22">
        <v>0</v>
      </c>
      <c r="CC206" s="22">
        <v>0</v>
      </c>
      <c r="CD206">
        <v>0</v>
      </c>
      <c r="CE206" s="22">
        <v>0</v>
      </c>
      <c r="CF206" s="29">
        <v>2</v>
      </c>
      <c r="CG206" s="29">
        <v>0</v>
      </c>
      <c r="CH206" s="29">
        <v>0</v>
      </c>
      <c r="CI206" s="22">
        <v>0</v>
      </c>
      <c r="CJ206" s="29">
        <v>0</v>
      </c>
      <c r="CK206" s="29">
        <v>0</v>
      </c>
      <c r="CL206" s="48">
        <v>0</v>
      </c>
      <c r="CM206" s="29">
        <v>0</v>
      </c>
      <c r="CN206" s="29">
        <v>0</v>
      </c>
      <c r="CO206" s="29">
        <v>0</v>
      </c>
      <c r="CP206" s="29">
        <v>0</v>
      </c>
      <c r="CQ206" s="29">
        <v>0</v>
      </c>
      <c r="CR206" s="48">
        <v>0</v>
      </c>
      <c r="CS206" s="22">
        <v>0</v>
      </c>
    </row>
    <row r="207" spans="1:97" ht="15.6" x14ac:dyDescent="0.3">
      <c r="A207" s="44" t="s">
        <v>305</v>
      </c>
      <c r="B207" s="6">
        <v>2017</v>
      </c>
      <c r="C207" s="6">
        <v>34</v>
      </c>
      <c r="D207" s="49">
        <v>42891</v>
      </c>
      <c r="E207" s="8">
        <v>17</v>
      </c>
      <c r="F207" s="10">
        <v>17.819333333333329</v>
      </c>
      <c r="G207" s="10">
        <v>0.55504166666666421</v>
      </c>
      <c r="H207" s="10">
        <v>0.77062499999999901</v>
      </c>
      <c r="I207" s="10">
        <v>2.3193749999999955</v>
      </c>
      <c r="J207" s="52">
        <v>8.6598934982230631</v>
      </c>
      <c r="K207" s="56">
        <v>-1.3730975854586092</v>
      </c>
      <c r="L207" s="56">
        <v>1.2981206244195675</v>
      </c>
      <c r="M207" s="56">
        <v>0.91525264307148735</v>
      </c>
      <c r="N207" s="9" t="s">
        <v>77</v>
      </c>
      <c r="O207" s="9" t="s">
        <v>78</v>
      </c>
      <c r="P207" s="9">
        <v>12</v>
      </c>
      <c r="Q207" s="11">
        <v>2.599936551724138</v>
      </c>
      <c r="R207" s="9">
        <v>87</v>
      </c>
      <c r="S207" s="12">
        <v>-0.82181783663082253</v>
      </c>
      <c r="T207" s="12">
        <v>0.56975033426531196</v>
      </c>
      <c r="U207" s="29">
        <v>19</v>
      </c>
      <c r="V207" s="6">
        <f t="shared" si="14"/>
        <v>380</v>
      </c>
      <c r="W207" s="9">
        <v>108</v>
      </c>
      <c r="X207" s="6">
        <f t="shared" si="11"/>
        <v>48</v>
      </c>
      <c r="Y207" s="14">
        <f t="shared" si="12"/>
        <v>960</v>
      </c>
      <c r="Z207" s="6">
        <f t="shared" si="13"/>
        <v>15</v>
      </c>
      <c r="AA207" s="44" t="s">
        <v>305</v>
      </c>
      <c r="AB207" s="22">
        <v>0</v>
      </c>
      <c r="AC207" s="22">
        <v>0</v>
      </c>
      <c r="AD207" s="48">
        <v>0</v>
      </c>
      <c r="AE207" s="22">
        <v>0</v>
      </c>
      <c r="AF207" s="21">
        <v>0</v>
      </c>
      <c r="AG207" s="21">
        <v>1</v>
      </c>
      <c r="AH207" s="21">
        <v>0</v>
      </c>
      <c r="AI207" s="21">
        <v>0</v>
      </c>
      <c r="AJ207" s="21">
        <v>0</v>
      </c>
      <c r="AK207" s="22">
        <v>0</v>
      </c>
      <c r="AL207" s="21">
        <v>2</v>
      </c>
      <c r="AM207" s="21">
        <v>0</v>
      </c>
      <c r="AN207" s="22">
        <v>0</v>
      </c>
      <c r="AO207" s="21">
        <v>1</v>
      </c>
      <c r="AP207" s="22">
        <v>0</v>
      </c>
      <c r="AQ207" s="22">
        <v>0</v>
      </c>
      <c r="AR207" s="48">
        <v>0</v>
      </c>
      <c r="AS207" s="21">
        <v>0</v>
      </c>
      <c r="AT207" s="21">
        <v>0</v>
      </c>
      <c r="AU207" s="48">
        <v>1</v>
      </c>
      <c r="AV207" s="21">
        <v>0</v>
      </c>
      <c r="AW207" s="21">
        <v>0</v>
      </c>
      <c r="AX207" s="21">
        <v>0</v>
      </c>
      <c r="AY207" s="21">
        <v>2</v>
      </c>
      <c r="AZ207" s="22">
        <v>0</v>
      </c>
      <c r="BA207" s="48">
        <v>0</v>
      </c>
      <c r="BB207" s="48">
        <v>6</v>
      </c>
      <c r="BC207" s="48">
        <v>0</v>
      </c>
      <c r="BD207" s="48">
        <v>0</v>
      </c>
      <c r="BE207" s="48">
        <v>0</v>
      </c>
      <c r="BF207" s="21">
        <v>0</v>
      </c>
      <c r="BG207" s="48">
        <v>3</v>
      </c>
      <c r="BH207" s="21">
        <v>9</v>
      </c>
      <c r="BI207" s="22">
        <v>0</v>
      </c>
      <c r="BJ207" s="21">
        <v>3</v>
      </c>
      <c r="BK207" s="29">
        <v>8</v>
      </c>
      <c r="BL207" s="29">
        <v>0</v>
      </c>
      <c r="BM207" s="29">
        <v>0</v>
      </c>
      <c r="BN207" s="22">
        <v>0</v>
      </c>
      <c r="BO207" s="21">
        <v>5</v>
      </c>
      <c r="BP207" s="21">
        <v>3</v>
      </c>
      <c r="BQ207" s="21">
        <v>0</v>
      </c>
      <c r="BR207" s="21">
        <v>0</v>
      </c>
      <c r="BS207" s="22">
        <v>0</v>
      </c>
      <c r="BT207" s="21">
        <v>0</v>
      </c>
      <c r="BU207" s="29">
        <v>2</v>
      </c>
      <c r="BV207" s="29">
        <v>0</v>
      </c>
      <c r="BW207">
        <v>0</v>
      </c>
      <c r="BX207" s="22">
        <v>0</v>
      </c>
      <c r="BY207" s="22">
        <v>0</v>
      </c>
      <c r="BZ207" s="22">
        <v>0</v>
      </c>
      <c r="CA207" s="22">
        <v>0</v>
      </c>
      <c r="CB207" s="22">
        <v>0</v>
      </c>
      <c r="CC207" s="22">
        <v>0</v>
      </c>
      <c r="CD207">
        <v>0</v>
      </c>
      <c r="CE207" s="22">
        <v>0</v>
      </c>
      <c r="CF207" s="29">
        <v>1</v>
      </c>
      <c r="CG207" s="29">
        <v>0</v>
      </c>
      <c r="CH207" s="29">
        <v>0</v>
      </c>
      <c r="CI207" s="22">
        <v>0</v>
      </c>
      <c r="CJ207" s="29">
        <v>0</v>
      </c>
      <c r="CK207" s="29">
        <v>0</v>
      </c>
      <c r="CL207" s="48">
        <v>0</v>
      </c>
      <c r="CM207" s="29">
        <v>0</v>
      </c>
      <c r="CN207" s="29">
        <v>0</v>
      </c>
      <c r="CO207" s="29">
        <v>1</v>
      </c>
      <c r="CP207" s="29">
        <v>0</v>
      </c>
      <c r="CQ207" s="29">
        <v>0</v>
      </c>
      <c r="CR207" s="48">
        <v>0</v>
      </c>
      <c r="CS207" s="22">
        <v>0</v>
      </c>
    </row>
    <row r="208" spans="1:97" ht="15.6" x14ac:dyDescent="0.3">
      <c r="A208" s="1" t="s">
        <v>306</v>
      </c>
      <c r="B208" s="6">
        <v>2017</v>
      </c>
      <c r="C208" s="6">
        <v>35</v>
      </c>
      <c r="D208" s="49">
        <v>42892</v>
      </c>
      <c r="E208" s="8">
        <v>18</v>
      </c>
      <c r="F208" s="10">
        <v>18.548541666666662</v>
      </c>
      <c r="G208" s="10">
        <v>0.72920833333333235</v>
      </c>
      <c r="H208" s="10">
        <v>1.2842499999999966</v>
      </c>
      <c r="I208" s="10">
        <v>1.4998333333333314</v>
      </c>
      <c r="J208" s="52">
        <v>7.796490162576557</v>
      </c>
      <c r="K208" s="56">
        <v>-0.86340333564650606</v>
      </c>
      <c r="L208" s="56">
        <v>-2.2365009211051152</v>
      </c>
      <c r="M208" s="56">
        <v>0.43471728877306148</v>
      </c>
      <c r="N208" s="9" t="s">
        <v>77</v>
      </c>
      <c r="O208" s="9" t="s">
        <v>78</v>
      </c>
      <c r="P208" s="9">
        <v>13</v>
      </c>
      <c r="Q208" s="11">
        <v>2.8165979310344826</v>
      </c>
      <c r="R208" s="9">
        <v>93</v>
      </c>
      <c r="S208" s="12">
        <v>-0.94828214126994725</v>
      </c>
      <c r="T208" s="12">
        <v>0.31742870151970165</v>
      </c>
      <c r="U208" s="29">
        <v>33</v>
      </c>
      <c r="V208" s="6">
        <f t="shared" si="14"/>
        <v>660</v>
      </c>
      <c r="W208" s="9">
        <v>90</v>
      </c>
      <c r="X208" s="6">
        <f t="shared" si="11"/>
        <v>21</v>
      </c>
      <c r="Y208" s="14">
        <f t="shared" si="12"/>
        <v>420</v>
      </c>
      <c r="Z208" s="6">
        <f t="shared" si="13"/>
        <v>7</v>
      </c>
      <c r="AA208" s="1" t="s">
        <v>306</v>
      </c>
      <c r="AB208" s="22">
        <v>0</v>
      </c>
      <c r="AC208" s="22">
        <v>0</v>
      </c>
      <c r="AD208" s="48">
        <v>0</v>
      </c>
      <c r="AE208" s="22">
        <v>0</v>
      </c>
      <c r="AF208" s="21">
        <v>0</v>
      </c>
      <c r="AG208" s="21">
        <v>0</v>
      </c>
      <c r="AH208" s="21">
        <v>0</v>
      </c>
      <c r="AI208" s="21">
        <v>0</v>
      </c>
      <c r="AJ208" s="21">
        <v>0</v>
      </c>
      <c r="AK208" s="22">
        <v>0</v>
      </c>
      <c r="AL208" s="21">
        <v>1</v>
      </c>
      <c r="AM208" s="21">
        <v>0</v>
      </c>
      <c r="AN208" s="22">
        <v>0</v>
      </c>
      <c r="AO208" s="21">
        <v>0</v>
      </c>
      <c r="AP208" s="22">
        <v>0</v>
      </c>
      <c r="AQ208" s="22">
        <v>0</v>
      </c>
      <c r="AR208" s="48">
        <v>0</v>
      </c>
      <c r="AS208" s="21">
        <v>0</v>
      </c>
      <c r="AT208" s="21">
        <v>0</v>
      </c>
      <c r="AU208" s="48">
        <v>0</v>
      </c>
      <c r="AV208" s="21">
        <v>0</v>
      </c>
      <c r="AW208" s="21">
        <v>0</v>
      </c>
      <c r="AX208" s="21">
        <v>0</v>
      </c>
      <c r="AY208" s="21">
        <v>0</v>
      </c>
      <c r="AZ208" s="22">
        <v>0</v>
      </c>
      <c r="BA208" s="48">
        <v>0</v>
      </c>
      <c r="BB208" s="48">
        <v>1</v>
      </c>
      <c r="BC208" s="48">
        <v>0</v>
      </c>
      <c r="BD208" s="48">
        <v>0</v>
      </c>
      <c r="BE208" s="48">
        <v>0</v>
      </c>
      <c r="BF208" s="21">
        <v>0</v>
      </c>
      <c r="BG208" s="48">
        <v>0</v>
      </c>
      <c r="BH208" s="21">
        <v>3</v>
      </c>
      <c r="BI208" s="22">
        <v>0</v>
      </c>
      <c r="BJ208" s="21">
        <v>4</v>
      </c>
      <c r="BK208" s="29">
        <v>5</v>
      </c>
      <c r="BL208" s="29">
        <v>0</v>
      </c>
      <c r="BM208" s="29">
        <v>0</v>
      </c>
      <c r="BN208" s="22">
        <v>0</v>
      </c>
      <c r="BO208" s="21">
        <v>1</v>
      </c>
      <c r="BP208" s="21">
        <v>6</v>
      </c>
      <c r="BQ208" s="21">
        <v>0</v>
      </c>
      <c r="BR208" s="21">
        <v>0</v>
      </c>
      <c r="BS208" s="22">
        <v>0</v>
      </c>
      <c r="BT208" s="21">
        <v>0</v>
      </c>
      <c r="BU208" s="29">
        <v>0</v>
      </c>
      <c r="BV208" s="29">
        <v>0</v>
      </c>
      <c r="BW208">
        <v>0</v>
      </c>
      <c r="BX208" s="22">
        <v>0</v>
      </c>
      <c r="BY208" s="22">
        <v>0</v>
      </c>
      <c r="BZ208" s="22">
        <v>0</v>
      </c>
      <c r="CA208" s="22">
        <v>0</v>
      </c>
      <c r="CB208" s="22">
        <v>0</v>
      </c>
      <c r="CC208" s="22">
        <v>0</v>
      </c>
      <c r="CD208">
        <v>0</v>
      </c>
      <c r="CE208" s="22">
        <v>0</v>
      </c>
      <c r="CF208" s="29">
        <v>0</v>
      </c>
      <c r="CG208" s="29">
        <v>0</v>
      </c>
      <c r="CH208" s="29">
        <v>0</v>
      </c>
      <c r="CI208" s="22">
        <v>0</v>
      </c>
      <c r="CJ208" s="29">
        <v>0</v>
      </c>
      <c r="CK208" s="29">
        <v>0</v>
      </c>
      <c r="CL208" s="48">
        <v>0</v>
      </c>
      <c r="CM208" s="29">
        <v>0</v>
      </c>
      <c r="CN208" s="29">
        <v>0</v>
      </c>
      <c r="CO208" s="29">
        <v>0</v>
      </c>
      <c r="CP208" s="29">
        <v>0</v>
      </c>
      <c r="CQ208" s="29">
        <v>0</v>
      </c>
      <c r="CR208" s="48">
        <v>0</v>
      </c>
      <c r="CS208" s="22">
        <v>0</v>
      </c>
    </row>
    <row r="209" spans="1:97" ht="15.6" x14ac:dyDescent="0.3">
      <c r="A209" s="44" t="s">
        <v>307</v>
      </c>
      <c r="B209" s="6">
        <v>2017</v>
      </c>
      <c r="C209" s="6">
        <v>36</v>
      </c>
      <c r="D209" s="49">
        <v>42893</v>
      </c>
      <c r="E209" s="8">
        <v>19</v>
      </c>
      <c r="F209" s="10">
        <v>19.822208333333332</v>
      </c>
      <c r="G209" s="10">
        <v>1.2736666666666707</v>
      </c>
      <c r="H209" s="10">
        <v>2.0028750000000031</v>
      </c>
      <c r="I209" s="10">
        <v>2.5579166666666673</v>
      </c>
      <c r="J209" s="52">
        <v>7.3007223469645712</v>
      </c>
      <c r="K209" s="56">
        <v>-0.4957678156119858</v>
      </c>
      <c r="L209" s="56">
        <v>-1.3591711512584919</v>
      </c>
      <c r="M209" s="56">
        <v>-2.732268736717101</v>
      </c>
      <c r="N209" s="9" t="s">
        <v>77</v>
      </c>
      <c r="O209" s="9" t="s">
        <v>78</v>
      </c>
      <c r="P209" s="9">
        <v>14</v>
      </c>
      <c r="Q209" s="11">
        <v>3.0332593103448278</v>
      </c>
      <c r="R209" s="9">
        <v>97</v>
      </c>
      <c r="S209" s="12">
        <v>0.37960773902752171</v>
      </c>
      <c r="T209" s="12">
        <v>-0.92514753659641391</v>
      </c>
      <c r="U209" s="29">
        <v>51</v>
      </c>
      <c r="V209" s="6">
        <f t="shared" si="14"/>
        <v>1020</v>
      </c>
      <c r="W209" s="9">
        <v>64</v>
      </c>
      <c r="X209" s="6">
        <f t="shared" si="11"/>
        <v>18</v>
      </c>
      <c r="Y209" s="14">
        <f t="shared" si="12"/>
        <v>360</v>
      </c>
      <c r="Z209" s="6">
        <f t="shared" si="13"/>
        <v>11</v>
      </c>
      <c r="AA209" s="44" t="s">
        <v>307</v>
      </c>
      <c r="AB209" s="22">
        <v>0</v>
      </c>
      <c r="AC209" s="22">
        <v>0</v>
      </c>
      <c r="AD209" s="48">
        <v>0</v>
      </c>
      <c r="AE209" s="22">
        <v>0</v>
      </c>
      <c r="AF209" s="21">
        <v>0</v>
      </c>
      <c r="AG209" s="21">
        <v>1</v>
      </c>
      <c r="AH209" s="21">
        <v>0</v>
      </c>
      <c r="AI209" s="21">
        <v>0</v>
      </c>
      <c r="AJ209" s="21">
        <v>0</v>
      </c>
      <c r="AK209" s="22">
        <v>0</v>
      </c>
      <c r="AL209" s="21">
        <v>1</v>
      </c>
      <c r="AM209" s="21">
        <v>0</v>
      </c>
      <c r="AN209" s="22">
        <v>0</v>
      </c>
      <c r="AO209" s="21">
        <v>0</v>
      </c>
      <c r="AP209" s="22">
        <v>0</v>
      </c>
      <c r="AQ209" s="22">
        <v>0</v>
      </c>
      <c r="AR209" s="48">
        <v>0</v>
      </c>
      <c r="AS209" s="21">
        <v>0</v>
      </c>
      <c r="AT209" s="21">
        <v>0</v>
      </c>
      <c r="AU209" s="48">
        <v>0</v>
      </c>
      <c r="AV209" s="21">
        <v>0</v>
      </c>
      <c r="AW209" s="21">
        <v>0</v>
      </c>
      <c r="AX209" s="21">
        <v>0</v>
      </c>
      <c r="AY209" s="21">
        <v>2</v>
      </c>
      <c r="AZ209" s="22">
        <v>0</v>
      </c>
      <c r="BA209" s="48">
        <v>0</v>
      </c>
      <c r="BB209" s="48">
        <v>1</v>
      </c>
      <c r="BC209" s="48">
        <v>0</v>
      </c>
      <c r="BD209" s="48">
        <v>0</v>
      </c>
      <c r="BE209" s="48">
        <v>0</v>
      </c>
      <c r="BF209" s="21">
        <v>0</v>
      </c>
      <c r="BG209" s="48">
        <v>1</v>
      </c>
      <c r="BH209" s="21">
        <v>2</v>
      </c>
      <c r="BI209" s="22">
        <v>0</v>
      </c>
      <c r="BJ209" s="21">
        <v>4</v>
      </c>
      <c r="BK209" s="29">
        <v>1</v>
      </c>
      <c r="BL209" s="29">
        <v>0</v>
      </c>
      <c r="BM209" s="29">
        <v>0</v>
      </c>
      <c r="BN209" s="22">
        <v>0</v>
      </c>
      <c r="BO209" s="21">
        <v>3</v>
      </c>
      <c r="BP209" s="21">
        <v>1</v>
      </c>
      <c r="BQ209" s="21">
        <v>0</v>
      </c>
      <c r="BR209" s="21">
        <v>0</v>
      </c>
      <c r="BS209" s="22">
        <v>0</v>
      </c>
      <c r="BT209" s="21">
        <v>0</v>
      </c>
      <c r="BU209" s="29">
        <v>0</v>
      </c>
      <c r="BV209" s="29">
        <v>0</v>
      </c>
      <c r="BW209">
        <v>0</v>
      </c>
      <c r="BX209" s="22">
        <v>0</v>
      </c>
      <c r="BY209" s="22">
        <v>0</v>
      </c>
      <c r="BZ209" s="22">
        <v>0</v>
      </c>
      <c r="CA209" s="22">
        <v>0</v>
      </c>
      <c r="CB209" s="22">
        <v>0</v>
      </c>
      <c r="CC209" s="22">
        <v>0</v>
      </c>
      <c r="CD209">
        <v>0</v>
      </c>
      <c r="CE209" s="22">
        <v>0</v>
      </c>
      <c r="CF209" s="29">
        <v>0</v>
      </c>
      <c r="CG209" s="29">
        <v>0</v>
      </c>
      <c r="CH209" s="29">
        <v>0</v>
      </c>
      <c r="CI209" s="22">
        <v>0</v>
      </c>
      <c r="CJ209" s="29">
        <v>1</v>
      </c>
      <c r="CK209" s="29">
        <v>0</v>
      </c>
      <c r="CL209" s="48">
        <v>0</v>
      </c>
      <c r="CM209" s="29">
        <v>0</v>
      </c>
      <c r="CN209" s="29">
        <v>0</v>
      </c>
      <c r="CO209" s="29">
        <v>0</v>
      </c>
      <c r="CP209" s="29">
        <v>0</v>
      </c>
      <c r="CQ209" s="29">
        <v>0</v>
      </c>
      <c r="CR209" s="48">
        <v>0</v>
      </c>
      <c r="CS209" s="22">
        <v>0</v>
      </c>
    </row>
    <row r="210" spans="1:97" ht="15.6" x14ac:dyDescent="0.3">
      <c r="A210" s="1" t="s">
        <v>308</v>
      </c>
      <c r="B210" s="6">
        <v>2017</v>
      </c>
      <c r="C210" s="6">
        <v>37</v>
      </c>
      <c r="D210" s="49">
        <v>42894</v>
      </c>
      <c r="E210" s="8">
        <v>20</v>
      </c>
      <c r="F210" s="10">
        <v>20.32245833333333</v>
      </c>
      <c r="G210" s="10">
        <v>0.50024999999999764</v>
      </c>
      <c r="H210" s="10">
        <v>1.7739166666666684</v>
      </c>
      <c r="I210" s="10">
        <v>2.5031250000000007</v>
      </c>
      <c r="J210" s="52">
        <v>7.0207271900992225</v>
      </c>
      <c r="K210" s="56">
        <v>-0.2799951568653487</v>
      </c>
      <c r="L210" s="56">
        <v>-0.7757629724773345</v>
      </c>
      <c r="M210" s="56">
        <v>-1.6391663081238406</v>
      </c>
      <c r="N210" s="9" t="s">
        <v>77</v>
      </c>
      <c r="O210" s="9" t="s">
        <v>78</v>
      </c>
      <c r="P210" s="9">
        <v>15</v>
      </c>
      <c r="Q210" s="11">
        <v>3.2499206896551724</v>
      </c>
      <c r="R210" s="9">
        <v>99</v>
      </c>
      <c r="S210" s="12">
        <v>-0.9992068341863537</v>
      </c>
      <c r="T210" s="12">
        <v>3.9820880393138899E-2</v>
      </c>
      <c r="U210" s="29">
        <v>288</v>
      </c>
      <c r="V210" s="6">
        <f t="shared" si="14"/>
        <v>5760</v>
      </c>
      <c r="W210" s="9">
        <v>50</v>
      </c>
      <c r="X210" s="6">
        <f t="shared" si="11"/>
        <v>43</v>
      </c>
      <c r="Y210" s="14">
        <f t="shared" si="12"/>
        <v>860</v>
      </c>
      <c r="Z210" s="6">
        <f t="shared" si="13"/>
        <v>11</v>
      </c>
      <c r="AA210" s="1" t="s">
        <v>308</v>
      </c>
      <c r="AB210" s="22">
        <v>0</v>
      </c>
      <c r="AC210" s="22">
        <v>0</v>
      </c>
      <c r="AD210" s="48">
        <v>0</v>
      </c>
      <c r="AE210" s="22">
        <v>0</v>
      </c>
      <c r="AF210" s="21">
        <v>0</v>
      </c>
      <c r="AG210" s="21">
        <v>1</v>
      </c>
      <c r="AH210" s="21">
        <v>0</v>
      </c>
      <c r="AI210" s="21">
        <v>0</v>
      </c>
      <c r="AJ210" s="21">
        <v>0</v>
      </c>
      <c r="AK210" s="22">
        <v>0</v>
      </c>
      <c r="AL210" s="21">
        <v>7</v>
      </c>
      <c r="AM210" s="21">
        <v>0</v>
      </c>
      <c r="AN210" s="22">
        <v>0</v>
      </c>
      <c r="AO210" s="21">
        <v>0</v>
      </c>
      <c r="AP210" s="22">
        <v>0</v>
      </c>
      <c r="AQ210" s="22">
        <v>0</v>
      </c>
      <c r="AR210" s="48">
        <v>0</v>
      </c>
      <c r="AS210" s="21">
        <v>0</v>
      </c>
      <c r="AT210" s="21">
        <v>0</v>
      </c>
      <c r="AU210" s="48">
        <v>0</v>
      </c>
      <c r="AV210" s="21">
        <v>2</v>
      </c>
      <c r="AW210" s="21">
        <v>0</v>
      </c>
      <c r="AX210" s="21">
        <v>0</v>
      </c>
      <c r="AY210" s="21">
        <v>0</v>
      </c>
      <c r="AZ210" s="22">
        <v>0</v>
      </c>
      <c r="BA210" s="48">
        <v>0</v>
      </c>
      <c r="BB210" s="48">
        <v>0</v>
      </c>
      <c r="BC210" s="48">
        <v>0</v>
      </c>
      <c r="BD210" s="48">
        <v>0</v>
      </c>
      <c r="BE210" s="48">
        <v>0</v>
      </c>
      <c r="BF210" s="21">
        <v>0</v>
      </c>
      <c r="BG210" s="48">
        <v>3</v>
      </c>
      <c r="BH210" s="21">
        <v>6</v>
      </c>
      <c r="BI210" s="22">
        <v>0</v>
      </c>
      <c r="BJ210" s="21">
        <v>2</v>
      </c>
      <c r="BK210" s="29">
        <v>11</v>
      </c>
      <c r="BL210" s="29">
        <v>0</v>
      </c>
      <c r="BM210" s="29">
        <v>0</v>
      </c>
      <c r="BN210" s="22">
        <v>0</v>
      </c>
      <c r="BO210" s="21">
        <v>5</v>
      </c>
      <c r="BP210" s="21">
        <v>4</v>
      </c>
      <c r="BQ210" s="21">
        <v>0</v>
      </c>
      <c r="BR210" s="21">
        <v>0</v>
      </c>
      <c r="BS210" s="22">
        <v>0</v>
      </c>
      <c r="BT210" s="21">
        <v>0</v>
      </c>
      <c r="BU210" s="29">
        <v>0</v>
      </c>
      <c r="BV210" s="29">
        <v>0</v>
      </c>
      <c r="BW210">
        <v>0</v>
      </c>
      <c r="BX210" s="22">
        <v>0</v>
      </c>
      <c r="BY210" s="22">
        <v>0</v>
      </c>
      <c r="BZ210" s="22">
        <v>0</v>
      </c>
      <c r="CA210" s="22">
        <v>0</v>
      </c>
      <c r="CB210" s="22">
        <v>0</v>
      </c>
      <c r="CC210" s="22">
        <v>0</v>
      </c>
      <c r="CD210">
        <v>0</v>
      </c>
      <c r="CE210" s="22">
        <v>0</v>
      </c>
      <c r="CF210" s="29">
        <v>0</v>
      </c>
      <c r="CG210" s="29">
        <v>0</v>
      </c>
      <c r="CH210" s="29">
        <v>0</v>
      </c>
      <c r="CI210" s="22">
        <v>0</v>
      </c>
      <c r="CJ210" s="29">
        <v>1</v>
      </c>
      <c r="CK210" s="29">
        <v>0</v>
      </c>
      <c r="CL210" s="48">
        <v>0</v>
      </c>
      <c r="CM210" s="29">
        <v>0</v>
      </c>
      <c r="CN210" s="29">
        <v>0</v>
      </c>
      <c r="CO210" s="29">
        <v>0</v>
      </c>
      <c r="CP210" s="29">
        <v>1</v>
      </c>
      <c r="CQ210" s="29">
        <v>0</v>
      </c>
      <c r="CR210" s="48">
        <v>0</v>
      </c>
      <c r="CS210" s="22">
        <v>0</v>
      </c>
    </row>
    <row r="211" spans="1:97" ht="15.6" x14ac:dyDescent="0.3">
      <c r="A211" s="44" t="s">
        <v>309</v>
      </c>
      <c r="B211" s="6">
        <v>2017</v>
      </c>
      <c r="C211" s="6">
        <v>38</v>
      </c>
      <c r="D211" s="49">
        <v>42895</v>
      </c>
      <c r="E211" s="8">
        <v>21</v>
      </c>
      <c r="F211" s="10">
        <v>20.818333333333335</v>
      </c>
      <c r="G211" s="10">
        <v>0.49587500000000517</v>
      </c>
      <c r="H211" s="10">
        <v>0.99612500000000281</v>
      </c>
      <c r="I211" s="10">
        <v>2.2697916666666735</v>
      </c>
      <c r="J211" s="52">
        <v>6.9380369105206032</v>
      </c>
      <c r="K211" s="56">
        <v>-8.2690279578619297E-2</v>
      </c>
      <c r="L211" s="56">
        <v>-0.362685436443968</v>
      </c>
      <c r="M211" s="56">
        <v>-0.8584532520559538</v>
      </c>
      <c r="N211" s="9" t="s">
        <v>85</v>
      </c>
      <c r="O211" s="9" t="s">
        <v>86</v>
      </c>
      <c r="P211" s="9">
        <v>16</v>
      </c>
      <c r="Q211" s="11">
        <v>3.4665820689655171</v>
      </c>
      <c r="R211" s="9">
        <v>100</v>
      </c>
      <c r="S211" s="12">
        <v>-0.50636564110975879</v>
      </c>
      <c r="T211" s="12">
        <v>0.86231887228768389</v>
      </c>
      <c r="U211" s="29">
        <v>442</v>
      </c>
      <c r="V211" s="6">
        <f t="shared" si="14"/>
        <v>8840</v>
      </c>
      <c r="W211" s="9">
        <v>32</v>
      </c>
      <c r="X211" s="6">
        <f t="shared" si="11"/>
        <v>40</v>
      </c>
      <c r="Y211" s="14">
        <f t="shared" si="12"/>
        <v>800</v>
      </c>
      <c r="Z211" s="6">
        <f t="shared" si="13"/>
        <v>9</v>
      </c>
      <c r="AA211" s="44" t="s">
        <v>309</v>
      </c>
      <c r="AB211" s="22">
        <v>0</v>
      </c>
      <c r="AC211" s="22">
        <v>0</v>
      </c>
      <c r="AD211" s="48">
        <v>0</v>
      </c>
      <c r="AE211" s="22">
        <v>0</v>
      </c>
      <c r="AF211" s="21">
        <v>0</v>
      </c>
      <c r="AG211" s="21">
        <v>0</v>
      </c>
      <c r="AH211" s="21">
        <v>0</v>
      </c>
      <c r="AI211" s="21">
        <v>0</v>
      </c>
      <c r="AJ211" s="21">
        <v>0</v>
      </c>
      <c r="AK211" s="22">
        <v>0</v>
      </c>
      <c r="AL211" s="21">
        <v>2</v>
      </c>
      <c r="AM211" s="21">
        <v>0</v>
      </c>
      <c r="AN211" s="22">
        <v>0</v>
      </c>
      <c r="AO211" s="21">
        <v>0</v>
      </c>
      <c r="AP211" s="22">
        <v>0</v>
      </c>
      <c r="AQ211" s="22">
        <v>0</v>
      </c>
      <c r="AR211" s="48">
        <v>0</v>
      </c>
      <c r="AS211" s="21">
        <v>0</v>
      </c>
      <c r="AT211" s="21">
        <v>0</v>
      </c>
      <c r="AU211" s="48">
        <v>0</v>
      </c>
      <c r="AV211" s="21">
        <v>12</v>
      </c>
      <c r="AW211" s="21">
        <v>0</v>
      </c>
      <c r="AX211" s="21">
        <v>0</v>
      </c>
      <c r="AY211" s="21">
        <v>0</v>
      </c>
      <c r="AZ211" s="22">
        <v>0</v>
      </c>
      <c r="BA211" s="48">
        <v>0</v>
      </c>
      <c r="BB211" s="48">
        <v>1</v>
      </c>
      <c r="BC211" s="48">
        <v>0</v>
      </c>
      <c r="BD211" s="48">
        <v>0</v>
      </c>
      <c r="BE211" s="48">
        <v>0</v>
      </c>
      <c r="BF211" s="21">
        <v>0</v>
      </c>
      <c r="BG211" s="48">
        <v>0</v>
      </c>
      <c r="BH211" s="21">
        <v>6</v>
      </c>
      <c r="BI211" s="22">
        <v>0</v>
      </c>
      <c r="BJ211" s="21">
        <v>3</v>
      </c>
      <c r="BK211" s="29">
        <v>9</v>
      </c>
      <c r="BL211" s="29">
        <v>0</v>
      </c>
      <c r="BM211" s="29">
        <v>0</v>
      </c>
      <c r="BN211" s="22">
        <v>0</v>
      </c>
      <c r="BO211" s="21">
        <v>1</v>
      </c>
      <c r="BP211" s="21">
        <v>5</v>
      </c>
      <c r="BQ211" s="21">
        <v>0</v>
      </c>
      <c r="BR211" s="21">
        <v>0</v>
      </c>
      <c r="BS211" s="22">
        <v>0</v>
      </c>
      <c r="BT211" s="21">
        <v>0</v>
      </c>
      <c r="BU211" s="29">
        <v>0</v>
      </c>
      <c r="BV211" s="29">
        <v>0</v>
      </c>
      <c r="BW211">
        <v>0</v>
      </c>
      <c r="BX211" s="22">
        <v>0</v>
      </c>
      <c r="BY211" s="22">
        <v>0</v>
      </c>
      <c r="BZ211" s="22">
        <v>0</v>
      </c>
      <c r="CA211" s="22">
        <v>0</v>
      </c>
      <c r="CB211" s="22">
        <v>0</v>
      </c>
      <c r="CC211" s="22">
        <v>0</v>
      </c>
      <c r="CD211">
        <v>0</v>
      </c>
      <c r="CE211" s="22">
        <v>0</v>
      </c>
      <c r="CF211" s="29">
        <v>0</v>
      </c>
      <c r="CG211" s="29">
        <v>0</v>
      </c>
      <c r="CH211" s="29">
        <v>0</v>
      </c>
      <c r="CI211" s="22">
        <v>0</v>
      </c>
      <c r="CJ211" s="29">
        <v>0</v>
      </c>
      <c r="CK211" s="29">
        <v>0</v>
      </c>
      <c r="CL211" s="48">
        <v>0</v>
      </c>
      <c r="CM211" s="29">
        <v>0</v>
      </c>
      <c r="CN211" s="29">
        <v>1</v>
      </c>
      <c r="CO211" s="29">
        <v>0</v>
      </c>
      <c r="CP211" s="29">
        <v>0</v>
      </c>
      <c r="CQ211" s="29">
        <v>0</v>
      </c>
      <c r="CR211" s="48">
        <v>0</v>
      </c>
      <c r="CS211" s="22">
        <v>0</v>
      </c>
    </row>
    <row r="212" spans="1:97" ht="15.6" x14ac:dyDescent="0.3">
      <c r="A212" s="1" t="s">
        <v>310</v>
      </c>
      <c r="B212" s="6">
        <v>2017</v>
      </c>
      <c r="C212" s="6">
        <v>39</v>
      </c>
      <c r="D212" s="49">
        <v>42896</v>
      </c>
      <c r="E212" s="8">
        <v>22</v>
      </c>
      <c r="F212" s="10">
        <v>21.48416666666667</v>
      </c>
      <c r="G212" s="10">
        <v>0.66583333333333528</v>
      </c>
      <c r="H212" s="10">
        <v>1.1617083333333404</v>
      </c>
      <c r="I212" s="10">
        <v>1.6619583333333381</v>
      </c>
      <c r="J212" s="52">
        <v>7.3732200534430108</v>
      </c>
      <c r="K212" s="56">
        <v>0.43518314292240756</v>
      </c>
      <c r="L212" s="56">
        <v>0.35249286334378827</v>
      </c>
      <c r="M212" s="56">
        <v>7.2497706478439561E-2</v>
      </c>
      <c r="N212" s="9" t="s">
        <v>44</v>
      </c>
      <c r="O212" s="9" t="s">
        <v>45</v>
      </c>
      <c r="P212" s="9">
        <v>17</v>
      </c>
      <c r="Q212" s="11">
        <v>3.6832434482758618</v>
      </c>
      <c r="R212" s="9">
        <v>99</v>
      </c>
      <c r="S212" s="12">
        <v>-0.9992068341863537</v>
      </c>
      <c r="T212" s="12">
        <v>3.9820880393138899E-2</v>
      </c>
      <c r="U212" s="29">
        <v>942</v>
      </c>
      <c r="V212" s="6">
        <f t="shared" si="14"/>
        <v>18840</v>
      </c>
      <c r="W212" s="9">
        <v>185</v>
      </c>
      <c r="X212" s="6">
        <f t="shared" si="11"/>
        <v>111</v>
      </c>
      <c r="Y212" s="14">
        <f t="shared" si="12"/>
        <v>2220</v>
      </c>
      <c r="Z212" s="6">
        <f t="shared" si="13"/>
        <v>13</v>
      </c>
      <c r="AA212" s="1" t="s">
        <v>310</v>
      </c>
      <c r="AB212" s="22">
        <v>0</v>
      </c>
      <c r="AC212" s="22">
        <v>0</v>
      </c>
      <c r="AD212" s="48">
        <v>0</v>
      </c>
      <c r="AE212" s="22">
        <v>0</v>
      </c>
      <c r="AF212" s="21">
        <v>0</v>
      </c>
      <c r="AG212" s="21">
        <v>0</v>
      </c>
      <c r="AH212" s="21">
        <v>0</v>
      </c>
      <c r="AI212" s="21">
        <v>0</v>
      </c>
      <c r="AJ212" s="21">
        <v>0</v>
      </c>
      <c r="AK212" s="22">
        <v>0</v>
      </c>
      <c r="AL212" s="21">
        <v>2</v>
      </c>
      <c r="AM212" s="21">
        <v>0</v>
      </c>
      <c r="AN212" s="22">
        <v>0</v>
      </c>
      <c r="AO212" s="21">
        <v>1</v>
      </c>
      <c r="AP212" s="22">
        <v>0</v>
      </c>
      <c r="AQ212" s="22">
        <v>0</v>
      </c>
      <c r="AR212" s="48">
        <v>0</v>
      </c>
      <c r="AS212" s="21">
        <v>0</v>
      </c>
      <c r="AT212" s="21">
        <v>0</v>
      </c>
      <c r="AU212" s="48">
        <v>0</v>
      </c>
      <c r="AV212" s="21">
        <v>75</v>
      </c>
      <c r="AW212" s="21">
        <v>0</v>
      </c>
      <c r="AX212" s="21">
        <v>0</v>
      </c>
      <c r="AY212" s="21">
        <v>1</v>
      </c>
      <c r="AZ212" s="22">
        <v>0</v>
      </c>
      <c r="BA212" s="48">
        <v>0</v>
      </c>
      <c r="BB212" s="48">
        <v>2</v>
      </c>
      <c r="BC212" s="48">
        <v>0</v>
      </c>
      <c r="BD212" s="48">
        <v>0</v>
      </c>
      <c r="BE212" s="48">
        <v>0</v>
      </c>
      <c r="BF212" s="21">
        <v>0</v>
      </c>
      <c r="BG212" s="48">
        <v>1</v>
      </c>
      <c r="BH212" s="21">
        <v>10</v>
      </c>
      <c r="BI212" s="22">
        <v>0</v>
      </c>
      <c r="BJ212" s="21">
        <v>6</v>
      </c>
      <c r="BK212" s="29">
        <v>6</v>
      </c>
      <c r="BL212" s="29">
        <v>0</v>
      </c>
      <c r="BM212" s="29">
        <v>0</v>
      </c>
      <c r="BN212" s="22">
        <v>0</v>
      </c>
      <c r="BO212" s="21">
        <v>1</v>
      </c>
      <c r="BP212" s="21">
        <v>4</v>
      </c>
      <c r="BQ212" s="21">
        <v>0</v>
      </c>
      <c r="BR212" s="21">
        <v>0</v>
      </c>
      <c r="BS212" s="22">
        <v>0</v>
      </c>
      <c r="BT212" s="21">
        <v>0</v>
      </c>
      <c r="BU212" s="29">
        <v>0</v>
      </c>
      <c r="BV212" s="29">
        <v>0</v>
      </c>
      <c r="BW212">
        <v>1</v>
      </c>
      <c r="BX212" s="22">
        <v>0</v>
      </c>
      <c r="BY212" s="22">
        <v>0</v>
      </c>
      <c r="BZ212" s="22">
        <v>0</v>
      </c>
      <c r="CA212" s="22">
        <v>0</v>
      </c>
      <c r="CB212" s="22">
        <v>0</v>
      </c>
      <c r="CC212" s="22">
        <v>0</v>
      </c>
      <c r="CD212">
        <v>1</v>
      </c>
      <c r="CE212" s="22">
        <v>0</v>
      </c>
      <c r="CF212" s="29">
        <v>0</v>
      </c>
      <c r="CG212" s="29">
        <v>0</v>
      </c>
      <c r="CH212" s="29">
        <v>0</v>
      </c>
      <c r="CI212" s="22">
        <v>0</v>
      </c>
      <c r="CJ212" s="29">
        <v>0</v>
      </c>
      <c r="CK212" s="29">
        <v>0</v>
      </c>
      <c r="CL212" s="48">
        <v>0</v>
      </c>
      <c r="CM212" s="29">
        <v>0</v>
      </c>
      <c r="CN212" s="29">
        <v>0</v>
      </c>
      <c r="CO212" s="29">
        <v>0</v>
      </c>
      <c r="CP212" s="29">
        <v>0</v>
      </c>
      <c r="CQ212" s="29">
        <v>0</v>
      </c>
      <c r="CR212" s="48">
        <v>0</v>
      </c>
      <c r="CS212" s="22">
        <v>0</v>
      </c>
    </row>
    <row r="213" spans="1:97" ht="15.6" x14ac:dyDescent="0.3">
      <c r="A213" s="44" t="s">
        <v>311</v>
      </c>
      <c r="B213" s="6">
        <v>2017</v>
      </c>
      <c r="C213" s="6">
        <v>40</v>
      </c>
      <c r="D213" s="49">
        <v>42897</v>
      </c>
      <c r="E213" s="8">
        <v>23</v>
      </c>
      <c r="F213" s="10">
        <v>21.641375000000007</v>
      </c>
      <c r="G213" s="10">
        <v>0.15720833333333672</v>
      </c>
      <c r="H213" s="10">
        <v>0.823041666666672</v>
      </c>
      <c r="I213" s="10">
        <v>1.3189166666666772</v>
      </c>
      <c r="J213" s="52">
        <v>6.7126512074054672</v>
      </c>
      <c r="K213" s="56">
        <v>-0.66056884603754362</v>
      </c>
      <c r="L213" s="56">
        <v>-0.22538570311513606</v>
      </c>
      <c r="M213" s="56">
        <v>-0.30807598269375536</v>
      </c>
      <c r="N213" s="9" t="s">
        <v>44</v>
      </c>
      <c r="O213" s="9" t="s">
        <v>45</v>
      </c>
      <c r="P213" s="9">
        <v>18</v>
      </c>
      <c r="Q213" s="11">
        <v>3.8999048275862069</v>
      </c>
      <c r="R213" s="9">
        <v>96</v>
      </c>
      <c r="S213" s="12">
        <v>0.98358774543434491</v>
      </c>
      <c r="T213" s="12">
        <v>-0.18043044929108396</v>
      </c>
      <c r="U213" s="29">
        <v>246</v>
      </c>
      <c r="V213" s="6">
        <f t="shared" si="14"/>
        <v>4920</v>
      </c>
      <c r="W213" s="9">
        <v>152</v>
      </c>
      <c r="X213" s="6">
        <f t="shared" si="11"/>
        <v>156</v>
      </c>
      <c r="Y213" s="14">
        <f t="shared" si="12"/>
        <v>3120</v>
      </c>
      <c r="Z213" s="6">
        <f t="shared" si="13"/>
        <v>10</v>
      </c>
      <c r="AA213" s="44" t="s">
        <v>311</v>
      </c>
      <c r="AB213" s="22">
        <v>0</v>
      </c>
      <c r="AC213" s="22">
        <v>0</v>
      </c>
      <c r="AD213" s="48">
        <v>0</v>
      </c>
      <c r="AE213" s="22">
        <v>0</v>
      </c>
      <c r="AF213" s="21">
        <v>0</v>
      </c>
      <c r="AG213" s="21">
        <v>2</v>
      </c>
      <c r="AH213" s="21">
        <v>0</v>
      </c>
      <c r="AI213" s="21">
        <v>0</v>
      </c>
      <c r="AJ213" s="21">
        <v>0</v>
      </c>
      <c r="AK213" s="22">
        <v>0</v>
      </c>
      <c r="AL213" s="21">
        <v>2</v>
      </c>
      <c r="AM213" s="21">
        <v>0</v>
      </c>
      <c r="AN213" s="22">
        <v>0</v>
      </c>
      <c r="AO213" s="21">
        <v>0</v>
      </c>
      <c r="AP213" s="22">
        <v>0</v>
      </c>
      <c r="AQ213" s="22">
        <v>0</v>
      </c>
      <c r="AR213" s="48">
        <v>0</v>
      </c>
      <c r="AS213" s="21">
        <v>0</v>
      </c>
      <c r="AT213" s="21">
        <v>0</v>
      </c>
      <c r="AU213" s="48">
        <v>0</v>
      </c>
      <c r="AV213" s="21">
        <v>102</v>
      </c>
      <c r="AW213" s="21">
        <v>0</v>
      </c>
      <c r="AX213" s="21">
        <v>0</v>
      </c>
      <c r="AY213" s="21">
        <v>0</v>
      </c>
      <c r="AZ213" s="22">
        <v>0</v>
      </c>
      <c r="BA213" s="48">
        <v>0</v>
      </c>
      <c r="BB213" s="48">
        <v>3</v>
      </c>
      <c r="BC213" s="48">
        <v>0</v>
      </c>
      <c r="BD213" s="48">
        <v>0</v>
      </c>
      <c r="BE213" s="48">
        <v>0</v>
      </c>
      <c r="BF213" s="21">
        <v>0</v>
      </c>
      <c r="BG213" s="48">
        <v>0</v>
      </c>
      <c r="BH213" s="21">
        <v>12</v>
      </c>
      <c r="BI213" s="22">
        <v>0</v>
      </c>
      <c r="BJ213" s="21">
        <v>3</v>
      </c>
      <c r="BK213" s="29">
        <v>19</v>
      </c>
      <c r="BL213" s="29">
        <v>0</v>
      </c>
      <c r="BM213" s="29">
        <v>0</v>
      </c>
      <c r="BN213" s="22">
        <v>0</v>
      </c>
      <c r="BO213" s="21">
        <v>0</v>
      </c>
      <c r="BP213" s="21">
        <v>11</v>
      </c>
      <c r="BQ213" s="21">
        <v>0</v>
      </c>
      <c r="BR213" s="21">
        <v>0</v>
      </c>
      <c r="BS213" s="22">
        <v>0</v>
      </c>
      <c r="BT213" s="21">
        <v>0</v>
      </c>
      <c r="BU213" s="29">
        <v>0</v>
      </c>
      <c r="BV213" s="29">
        <v>0</v>
      </c>
      <c r="BW213">
        <v>0</v>
      </c>
      <c r="BX213" s="22">
        <v>0</v>
      </c>
      <c r="BY213" s="22">
        <v>0</v>
      </c>
      <c r="BZ213" s="22">
        <v>0</v>
      </c>
      <c r="CA213" s="22">
        <v>0</v>
      </c>
      <c r="CB213" s="22">
        <v>0</v>
      </c>
      <c r="CC213" s="22">
        <v>0</v>
      </c>
      <c r="CD213">
        <v>0</v>
      </c>
      <c r="CE213" s="22">
        <v>0</v>
      </c>
      <c r="CF213" s="29">
        <v>1</v>
      </c>
      <c r="CG213" s="29">
        <v>0</v>
      </c>
      <c r="CH213" s="29">
        <v>0</v>
      </c>
      <c r="CI213" s="22">
        <v>0</v>
      </c>
      <c r="CJ213" s="29">
        <v>0</v>
      </c>
      <c r="CK213" s="29">
        <v>0</v>
      </c>
      <c r="CL213" s="48">
        <v>0</v>
      </c>
      <c r="CM213" s="29">
        <v>0</v>
      </c>
      <c r="CN213" s="29">
        <v>1</v>
      </c>
      <c r="CO213" s="29">
        <v>0</v>
      </c>
      <c r="CP213" s="29">
        <v>0</v>
      </c>
      <c r="CQ213" s="29">
        <v>0</v>
      </c>
      <c r="CR213" s="48">
        <v>0</v>
      </c>
      <c r="CS213" s="22">
        <v>0</v>
      </c>
    </row>
    <row r="214" spans="1:97" ht="15.6" x14ac:dyDescent="0.3">
      <c r="A214" s="1" t="s">
        <v>312</v>
      </c>
      <c r="B214" s="6">
        <v>2017</v>
      </c>
      <c r="C214" s="6">
        <v>41</v>
      </c>
      <c r="D214" s="49">
        <v>42898</v>
      </c>
      <c r="E214" s="8">
        <v>24</v>
      </c>
      <c r="F214" s="10">
        <v>21.944083333333335</v>
      </c>
      <c r="G214" s="10">
        <v>0.30270833333332803</v>
      </c>
      <c r="H214" s="10">
        <v>0.45991666666666475</v>
      </c>
      <c r="I214" s="10">
        <v>1.12575</v>
      </c>
      <c r="J214" s="52">
        <v>6.7200111406436127</v>
      </c>
      <c r="K214" s="56">
        <v>7.359933238145544E-3</v>
      </c>
      <c r="L214" s="56">
        <v>-0.65320891279939808</v>
      </c>
      <c r="M214" s="56">
        <v>-0.21802576987699052</v>
      </c>
      <c r="N214" s="9" t="s">
        <v>44</v>
      </c>
      <c r="O214" s="9" t="s">
        <v>45</v>
      </c>
      <c r="P214" s="9">
        <v>19</v>
      </c>
      <c r="Q214" s="11">
        <v>4.1165662068965512</v>
      </c>
      <c r="R214" s="9">
        <v>91</v>
      </c>
      <c r="S214" s="12">
        <v>0.10598751175115685</v>
      </c>
      <c r="T214" s="12">
        <v>-0.9943674609282015</v>
      </c>
      <c r="U214" s="29">
        <v>175</v>
      </c>
      <c r="V214" s="6">
        <f t="shared" si="14"/>
        <v>3500</v>
      </c>
      <c r="W214" s="9">
        <v>52</v>
      </c>
      <c r="X214" s="6">
        <f t="shared" si="11"/>
        <v>44</v>
      </c>
      <c r="Y214" s="14">
        <f t="shared" si="12"/>
        <v>880</v>
      </c>
      <c r="Z214" s="6">
        <f t="shared" si="13"/>
        <v>10</v>
      </c>
      <c r="AA214" s="1" t="s">
        <v>312</v>
      </c>
      <c r="AB214" s="22">
        <v>0</v>
      </c>
      <c r="AC214" s="22">
        <v>0</v>
      </c>
      <c r="AD214" s="48">
        <v>0</v>
      </c>
      <c r="AE214" s="22">
        <v>0</v>
      </c>
      <c r="AF214" s="21">
        <v>0</v>
      </c>
      <c r="AG214" s="21">
        <v>2</v>
      </c>
      <c r="AH214" s="21">
        <v>0</v>
      </c>
      <c r="AI214" s="21">
        <v>0</v>
      </c>
      <c r="AJ214" s="21">
        <v>0</v>
      </c>
      <c r="AK214" s="22">
        <v>0</v>
      </c>
      <c r="AL214" s="21">
        <v>1</v>
      </c>
      <c r="AM214" s="21">
        <v>0</v>
      </c>
      <c r="AN214" s="22">
        <v>0</v>
      </c>
      <c r="AO214" s="21">
        <v>0</v>
      </c>
      <c r="AP214" s="22">
        <v>0</v>
      </c>
      <c r="AQ214" s="22">
        <v>0</v>
      </c>
      <c r="AR214" s="48">
        <v>0</v>
      </c>
      <c r="AS214" s="21">
        <v>0</v>
      </c>
      <c r="AT214" s="21">
        <v>0</v>
      </c>
      <c r="AU214" s="48">
        <v>0</v>
      </c>
      <c r="AV214" s="21">
        <v>16</v>
      </c>
      <c r="AW214" s="21">
        <v>0</v>
      </c>
      <c r="AX214" s="21">
        <v>0</v>
      </c>
      <c r="AY214" s="21">
        <v>3</v>
      </c>
      <c r="AZ214" s="22">
        <v>0</v>
      </c>
      <c r="BA214" s="48">
        <v>0</v>
      </c>
      <c r="BB214" s="48">
        <v>2</v>
      </c>
      <c r="BC214" s="48">
        <v>0</v>
      </c>
      <c r="BD214" s="48">
        <v>1</v>
      </c>
      <c r="BE214" s="48">
        <v>0</v>
      </c>
      <c r="BF214" s="21">
        <v>0</v>
      </c>
      <c r="BG214" s="48">
        <v>0</v>
      </c>
      <c r="BH214" s="21">
        <v>4</v>
      </c>
      <c r="BI214" s="22">
        <v>0</v>
      </c>
      <c r="BJ214" s="21">
        <v>1</v>
      </c>
      <c r="BK214" s="29">
        <v>10</v>
      </c>
      <c r="BL214" s="29">
        <v>0</v>
      </c>
      <c r="BM214" s="29">
        <v>0</v>
      </c>
      <c r="BN214" s="22">
        <v>0</v>
      </c>
      <c r="BO214" s="21">
        <v>0</v>
      </c>
      <c r="BP214" s="21">
        <v>4</v>
      </c>
      <c r="BQ214" s="21">
        <v>0</v>
      </c>
      <c r="BR214" s="21">
        <v>0</v>
      </c>
      <c r="BS214" s="22">
        <v>0</v>
      </c>
      <c r="BT214" s="21">
        <v>0</v>
      </c>
      <c r="BU214" s="29">
        <v>0</v>
      </c>
      <c r="BV214" s="29">
        <v>0</v>
      </c>
      <c r="BW214">
        <v>0</v>
      </c>
      <c r="BX214" s="22">
        <v>0</v>
      </c>
      <c r="BY214" s="22">
        <v>0</v>
      </c>
      <c r="BZ214" s="22">
        <v>0</v>
      </c>
      <c r="CA214" s="22">
        <v>0</v>
      </c>
      <c r="CB214" s="22">
        <v>0</v>
      </c>
      <c r="CC214" s="22">
        <v>0</v>
      </c>
      <c r="CD214">
        <v>0</v>
      </c>
      <c r="CE214" s="22">
        <v>0</v>
      </c>
      <c r="CF214" s="29">
        <v>0</v>
      </c>
      <c r="CG214" s="29">
        <v>0</v>
      </c>
      <c r="CH214" s="29">
        <v>0</v>
      </c>
      <c r="CI214" s="22">
        <v>0</v>
      </c>
      <c r="CJ214" s="29">
        <v>0</v>
      </c>
      <c r="CK214" s="29">
        <v>0</v>
      </c>
      <c r="CL214" s="48">
        <v>0</v>
      </c>
      <c r="CM214" s="29">
        <v>0</v>
      </c>
      <c r="CN214" s="29">
        <v>0</v>
      </c>
      <c r="CO214" s="29">
        <v>0</v>
      </c>
      <c r="CP214" s="29">
        <v>0</v>
      </c>
      <c r="CQ214" s="29">
        <v>0</v>
      </c>
      <c r="CR214" s="48">
        <v>0</v>
      </c>
      <c r="CS214" s="22">
        <v>0</v>
      </c>
    </row>
    <row r="215" spans="1:97" ht="15.6" x14ac:dyDescent="0.3">
      <c r="A215" s="44" t="s">
        <v>313</v>
      </c>
      <c r="B215" s="6">
        <v>2017</v>
      </c>
      <c r="C215" s="6">
        <v>42</v>
      </c>
      <c r="D215" s="49">
        <v>42899</v>
      </c>
      <c r="E215" s="8">
        <v>25</v>
      </c>
      <c r="F215" s="10">
        <v>22.809291666666667</v>
      </c>
      <c r="G215" s="10">
        <v>0.86520833333333158</v>
      </c>
      <c r="H215" s="10">
        <v>1.1679166666666596</v>
      </c>
      <c r="I215" s="10">
        <v>1.3251249999999963</v>
      </c>
      <c r="J215" s="52">
        <v>7.3246196113980808</v>
      </c>
      <c r="K215" s="56">
        <v>0.60460847075446811</v>
      </c>
      <c r="L215" s="56">
        <v>0.61196840399261365</v>
      </c>
      <c r="M215" s="56">
        <v>-4.860044204492997E-2</v>
      </c>
      <c r="N215" s="9" t="s">
        <v>44</v>
      </c>
      <c r="O215" s="9" t="s">
        <v>45</v>
      </c>
      <c r="P215" s="9">
        <v>20</v>
      </c>
      <c r="Q215" s="11">
        <v>4.3332275862068963</v>
      </c>
      <c r="R215" s="9">
        <v>85</v>
      </c>
      <c r="S215" s="12">
        <v>-0.17607561994858709</v>
      </c>
      <c r="T215" s="12">
        <v>-0.98437664339404185</v>
      </c>
      <c r="U215" s="29">
        <v>77</v>
      </c>
      <c r="V215" s="6">
        <f t="shared" si="14"/>
        <v>1540</v>
      </c>
      <c r="W215" s="9">
        <v>42</v>
      </c>
      <c r="X215" s="6">
        <f t="shared" si="11"/>
        <v>70</v>
      </c>
      <c r="Y215" s="14">
        <f t="shared" si="12"/>
        <v>1400</v>
      </c>
      <c r="Z215" s="6">
        <f t="shared" si="13"/>
        <v>10</v>
      </c>
      <c r="AA215" s="44" t="s">
        <v>313</v>
      </c>
      <c r="AB215" s="22">
        <v>0</v>
      </c>
      <c r="AC215" s="22">
        <v>0</v>
      </c>
      <c r="AD215" s="48">
        <v>0</v>
      </c>
      <c r="AE215" s="22">
        <v>0</v>
      </c>
      <c r="AF215" s="21">
        <v>0</v>
      </c>
      <c r="AG215" s="21">
        <v>5</v>
      </c>
      <c r="AH215" s="21">
        <v>0</v>
      </c>
      <c r="AI215" s="21">
        <v>0</v>
      </c>
      <c r="AJ215" s="21">
        <v>0</v>
      </c>
      <c r="AK215" s="22">
        <v>1</v>
      </c>
      <c r="AL215" s="21">
        <v>8</v>
      </c>
      <c r="AM215" s="21">
        <v>0</v>
      </c>
      <c r="AN215" s="22">
        <v>0</v>
      </c>
      <c r="AO215" s="21">
        <v>0</v>
      </c>
      <c r="AP215" s="22">
        <v>0</v>
      </c>
      <c r="AQ215" s="22">
        <v>0</v>
      </c>
      <c r="AR215" s="48">
        <v>0</v>
      </c>
      <c r="AS215" s="21">
        <v>0</v>
      </c>
      <c r="AT215" s="21">
        <v>0</v>
      </c>
      <c r="AU215" s="48">
        <v>0</v>
      </c>
      <c r="AV215" s="21">
        <v>33</v>
      </c>
      <c r="AW215" s="21">
        <v>0</v>
      </c>
      <c r="AX215" s="21">
        <v>0</v>
      </c>
      <c r="AY215" s="21">
        <v>0</v>
      </c>
      <c r="AZ215" s="22">
        <v>0</v>
      </c>
      <c r="BA215" s="48">
        <v>0</v>
      </c>
      <c r="BB215" s="48">
        <v>0</v>
      </c>
      <c r="BC215" s="48">
        <v>0</v>
      </c>
      <c r="BD215" s="48">
        <v>1</v>
      </c>
      <c r="BE215" s="48">
        <v>0</v>
      </c>
      <c r="BF215" s="21">
        <v>0</v>
      </c>
      <c r="BG215" s="48">
        <v>0</v>
      </c>
      <c r="BH215" s="21">
        <v>8</v>
      </c>
      <c r="BI215" s="22">
        <v>0</v>
      </c>
      <c r="BJ215" s="21">
        <v>1</v>
      </c>
      <c r="BK215" s="29">
        <v>6</v>
      </c>
      <c r="BL215" s="29">
        <v>0</v>
      </c>
      <c r="BM215" s="29">
        <v>0</v>
      </c>
      <c r="BN215" s="22">
        <v>0</v>
      </c>
      <c r="BO215" s="21">
        <v>0</v>
      </c>
      <c r="BP215" s="21">
        <v>5</v>
      </c>
      <c r="BQ215" s="21">
        <v>0</v>
      </c>
      <c r="BR215" s="21">
        <v>0</v>
      </c>
      <c r="BS215" s="22">
        <v>0</v>
      </c>
      <c r="BT215" s="21">
        <v>0</v>
      </c>
      <c r="BU215" s="29">
        <v>0</v>
      </c>
      <c r="BV215" s="29">
        <v>0</v>
      </c>
      <c r="BW215">
        <v>0</v>
      </c>
      <c r="BX215" s="22">
        <v>0</v>
      </c>
      <c r="BY215" s="22">
        <v>0</v>
      </c>
      <c r="BZ215" s="22">
        <v>0</v>
      </c>
      <c r="CA215" s="22">
        <v>0</v>
      </c>
      <c r="CB215" s="22">
        <v>0</v>
      </c>
      <c r="CC215" s="22">
        <v>0</v>
      </c>
      <c r="CD215">
        <v>0</v>
      </c>
      <c r="CE215" s="22">
        <v>0</v>
      </c>
      <c r="CF215" s="29">
        <v>2</v>
      </c>
      <c r="CG215" s="29">
        <v>0</v>
      </c>
      <c r="CH215" s="29">
        <v>0</v>
      </c>
      <c r="CI215" s="22">
        <v>0</v>
      </c>
      <c r="CJ215" s="29">
        <v>0</v>
      </c>
      <c r="CK215" s="29">
        <v>0</v>
      </c>
      <c r="CL215" s="48">
        <v>0</v>
      </c>
      <c r="CM215" s="29">
        <v>0</v>
      </c>
      <c r="CN215" s="29">
        <v>0</v>
      </c>
      <c r="CO215" s="29">
        <v>0</v>
      </c>
      <c r="CP215" s="29">
        <v>0</v>
      </c>
      <c r="CQ215" s="29">
        <v>0</v>
      </c>
      <c r="CR215" s="48">
        <v>0</v>
      </c>
      <c r="CS215" s="22">
        <v>0</v>
      </c>
    </row>
    <row r="216" spans="1:97" ht="15.6" x14ac:dyDescent="0.3">
      <c r="A216" s="1" t="s">
        <v>314</v>
      </c>
      <c r="B216" s="6">
        <v>2017</v>
      </c>
      <c r="C216" s="6">
        <v>43</v>
      </c>
      <c r="D216" s="49">
        <v>42900</v>
      </c>
      <c r="E216" s="8">
        <v>26</v>
      </c>
      <c r="F216" s="10">
        <v>22.981416666666671</v>
      </c>
      <c r="G216" s="10">
        <v>0.17212500000000475</v>
      </c>
      <c r="H216" s="10">
        <v>1.0373333333333363</v>
      </c>
      <c r="I216" s="10">
        <v>1.3400416666666644</v>
      </c>
      <c r="J216" s="52">
        <v>6.8698744968747958</v>
      </c>
      <c r="K216" s="56">
        <v>-0.45474511452328503</v>
      </c>
      <c r="L216" s="56">
        <v>0.14986335623118308</v>
      </c>
      <c r="M216" s="56">
        <v>0.15722328946932862</v>
      </c>
      <c r="N216" s="9" t="s">
        <v>44</v>
      </c>
      <c r="O216" s="9" t="s">
        <v>45</v>
      </c>
      <c r="P216" s="9">
        <v>21</v>
      </c>
      <c r="Q216" s="11">
        <v>4.5498889655172414</v>
      </c>
      <c r="R216" s="9">
        <v>78</v>
      </c>
      <c r="S216" s="12">
        <v>0.51397845598753522</v>
      </c>
      <c r="T216" s="12">
        <v>-0.85780309324498782</v>
      </c>
      <c r="U216" s="29">
        <v>96</v>
      </c>
      <c r="V216" s="6">
        <f t="shared" si="14"/>
        <v>1920</v>
      </c>
      <c r="W216" s="9">
        <v>27</v>
      </c>
      <c r="X216" s="6">
        <f t="shared" si="11"/>
        <v>75</v>
      </c>
      <c r="Y216" s="14">
        <f t="shared" si="12"/>
        <v>1500</v>
      </c>
      <c r="Z216" s="6">
        <f t="shared" si="13"/>
        <v>11</v>
      </c>
      <c r="AA216" s="1" t="s">
        <v>314</v>
      </c>
      <c r="AB216" s="22">
        <v>0</v>
      </c>
      <c r="AC216" s="22">
        <v>0</v>
      </c>
      <c r="AD216" s="48">
        <v>0</v>
      </c>
      <c r="AE216" s="22">
        <v>0</v>
      </c>
      <c r="AF216" s="21">
        <v>0</v>
      </c>
      <c r="AG216" s="21">
        <v>3</v>
      </c>
      <c r="AH216" s="21">
        <v>0</v>
      </c>
      <c r="AI216" s="21">
        <v>0</v>
      </c>
      <c r="AJ216" s="21">
        <v>0</v>
      </c>
      <c r="AK216" s="22">
        <v>0</v>
      </c>
      <c r="AL216" s="21">
        <v>3</v>
      </c>
      <c r="AM216" s="21">
        <v>0</v>
      </c>
      <c r="AN216" s="22">
        <v>0</v>
      </c>
      <c r="AO216" s="21">
        <v>0</v>
      </c>
      <c r="AP216" s="22">
        <v>0</v>
      </c>
      <c r="AQ216" s="22">
        <v>0</v>
      </c>
      <c r="AR216" s="48">
        <v>0</v>
      </c>
      <c r="AS216" s="21">
        <v>0</v>
      </c>
      <c r="AT216" s="21">
        <v>0</v>
      </c>
      <c r="AU216" s="48">
        <v>0</v>
      </c>
      <c r="AV216" s="21">
        <v>26</v>
      </c>
      <c r="AW216" s="21">
        <v>0</v>
      </c>
      <c r="AX216" s="21">
        <v>0</v>
      </c>
      <c r="AY216" s="21">
        <v>0</v>
      </c>
      <c r="AZ216" s="22">
        <v>0</v>
      </c>
      <c r="BA216" s="48">
        <v>0</v>
      </c>
      <c r="BB216" s="48">
        <v>1</v>
      </c>
      <c r="BC216" s="48">
        <v>0</v>
      </c>
      <c r="BD216" s="48">
        <v>0</v>
      </c>
      <c r="BE216" s="48">
        <v>0</v>
      </c>
      <c r="BF216" s="21">
        <v>0</v>
      </c>
      <c r="BG216" s="48">
        <v>0</v>
      </c>
      <c r="BH216" s="21">
        <v>12</v>
      </c>
      <c r="BI216" s="22">
        <v>0</v>
      </c>
      <c r="BJ216" s="21">
        <v>1</v>
      </c>
      <c r="BK216" s="29">
        <v>19</v>
      </c>
      <c r="BL216" s="29">
        <v>0</v>
      </c>
      <c r="BM216" s="29">
        <v>0</v>
      </c>
      <c r="BN216" s="22">
        <v>0</v>
      </c>
      <c r="BO216" s="21">
        <v>3</v>
      </c>
      <c r="BP216" s="21">
        <v>4</v>
      </c>
      <c r="BQ216" s="21">
        <v>0</v>
      </c>
      <c r="BR216" s="21">
        <v>0</v>
      </c>
      <c r="BS216" s="22">
        <v>0</v>
      </c>
      <c r="BT216" s="21">
        <v>0</v>
      </c>
      <c r="BU216" s="29">
        <v>0</v>
      </c>
      <c r="BV216" s="29">
        <v>0</v>
      </c>
      <c r="BW216">
        <v>0</v>
      </c>
      <c r="BX216" s="22">
        <v>0</v>
      </c>
      <c r="BY216" s="22">
        <v>0</v>
      </c>
      <c r="BZ216" s="22">
        <v>0</v>
      </c>
      <c r="CA216" s="22">
        <v>0</v>
      </c>
      <c r="CB216" s="22">
        <v>0</v>
      </c>
      <c r="CC216" s="22">
        <v>0</v>
      </c>
      <c r="CD216">
        <v>0</v>
      </c>
      <c r="CE216" s="22">
        <v>0</v>
      </c>
      <c r="CF216" s="29">
        <v>2</v>
      </c>
      <c r="CG216" s="29">
        <v>0</v>
      </c>
      <c r="CH216" s="29">
        <v>0</v>
      </c>
      <c r="CI216" s="22">
        <v>0</v>
      </c>
      <c r="CJ216" s="29">
        <v>1</v>
      </c>
      <c r="CK216" s="29">
        <v>0</v>
      </c>
      <c r="CL216" s="48">
        <v>0</v>
      </c>
      <c r="CM216" s="29">
        <v>0</v>
      </c>
      <c r="CN216" s="29">
        <v>0</v>
      </c>
      <c r="CO216" s="29">
        <v>0</v>
      </c>
      <c r="CP216" s="29">
        <v>0</v>
      </c>
      <c r="CQ216" s="29">
        <v>0</v>
      </c>
      <c r="CR216" s="48">
        <v>0</v>
      </c>
      <c r="CS216" s="22">
        <v>0</v>
      </c>
    </row>
    <row r="217" spans="1:97" ht="15.6" x14ac:dyDescent="0.3">
      <c r="A217" s="44" t="s">
        <v>315</v>
      </c>
      <c r="B217" s="6">
        <v>2017</v>
      </c>
      <c r="C217" s="6">
        <v>44</v>
      </c>
      <c r="D217" s="49">
        <v>42901</v>
      </c>
      <c r="E217" s="8">
        <v>27</v>
      </c>
      <c r="F217" s="10">
        <v>22.813416666666672</v>
      </c>
      <c r="G217" s="10">
        <v>-0.16799999999999926</v>
      </c>
      <c r="H217" s="10">
        <v>4.1250000000054854E-3</v>
      </c>
      <c r="I217" s="10">
        <v>0.86933333333333707</v>
      </c>
      <c r="J217" s="52">
        <v>8.1872100586189411</v>
      </c>
      <c r="K217" s="56">
        <v>1.3173355617441453</v>
      </c>
      <c r="L217" s="56">
        <v>0.86259044722086031</v>
      </c>
      <c r="M217" s="56">
        <v>1.4671989179753284</v>
      </c>
      <c r="N217" s="9" t="s">
        <v>44</v>
      </c>
      <c r="O217" s="9" t="s">
        <v>45</v>
      </c>
      <c r="P217" s="9">
        <v>22</v>
      </c>
      <c r="Q217" s="11">
        <v>4.7665503448275857</v>
      </c>
      <c r="R217" s="9">
        <v>69</v>
      </c>
      <c r="S217" s="12">
        <v>-0.11478481378318722</v>
      </c>
      <c r="T217" s="12">
        <v>0.99339037972227162</v>
      </c>
      <c r="U217" s="29">
        <v>149</v>
      </c>
      <c r="V217" s="6">
        <f t="shared" si="14"/>
        <v>2980</v>
      </c>
      <c r="W217" s="9">
        <v>30</v>
      </c>
      <c r="X217" s="6">
        <f t="shared" si="11"/>
        <v>64</v>
      </c>
      <c r="Y217" s="14">
        <f t="shared" si="12"/>
        <v>1280</v>
      </c>
      <c r="Z217" s="6">
        <f t="shared" si="13"/>
        <v>9</v>
      </c>
      <c r="AA217" s="44" t="s">
        <v>315</v>
      </c>
      <c r="AB217" s="22">
        <v>0</v>
      </c>
      <c r="AC217" s="22">
        <v>0</v>
      </c>
      <c r="AD217" s="48">
        <v>0</v>
      </c>
      <c r="AE217" s="22">
        <v>0</v>
      </c>
      <c r="AF217" s="21">
        <v>0</v>
      </c>
      <c r="AG217" s="21">
        <v>4</v>
      </c>
      <c r="AH217" s="21">
        <v>0</v>
      </c>
      <c r="AI217" s="21">
        <v>0</v>
      </c>
      <c r="AJ217" s="21">
        <v>0</v>
      </c>
      <c r="AK217" s="22">
        <v>0</v>
      </c>
      <c r="AL217" s="21">
        <v>2</v>
      </c>
      <c r="AM217" s="21">
        <v>0</v>
      </c>
      <c r="AN217" s="22">
        <v>0</v>
      </c>
      <c r="AO217" s="21">
        <v>0</v>
      </c>
      <c r="AP217" s="22">
        <v>0</v>
      </c>
      <c r="AQ217" s="22">
        <v>0</v>
      </c>
      <c r="AR217" s="48">
        <v>0</v>
      </c>
      <c r="AS217" s="21">
        <v>0</v>
      </c>
      <c r="AT217" s="21">
        <v>0</v>
      </c>
      <c r="AU217" s="48">
        <v>0</v>
      </c>
      <c r="AV217" s="21">
        <v>24</v>
      </c>
      <c r="AW217" s="21">
        <v>0</v>
      </c>
      <c r="AX217" s="21">
        <v>0</v>
      </c>
      <c r="AY217" s="21">
        <v>0</v>
      </c>
      <c r="AZ217" s="22">
        <v>0</v>
      </c>
      <c r="BA217" s="48">
        <v>0</v>
      </c>
      <c r="BB217" s="48">
        <v>2</v>
      </c>
      <c r="BC217" s="48">
        <v>0</v>
      </c>
      <c r="BD217" s="48">
        <v>3</v>
      </c>
      <c r="BE217" s="48">
        <v>0</v>
      </c>
      <c r="BF217" s="21">
        <v>0</v>
      </c>
      <c r="BG217" s="48">
        <v>0</v>
      </c>
      <c r="BH217" s="21">
        <v>12</v>
      </c>
      <c r="BI217" s="22">
        <v>0</v>
      </c>
      <c r="BJ217" s="21">
        <v>1</v>
      </c>
      <c r="BK217" s="29">
        <v>13</v>
      </c>
      <c r="BL217" s="29">
        <v>0</v>
      </c>
      <c r="BM217" s="29">
        <v>0</v>
      </c>
      <c r="BN217" s="22">
        <v>0</v>
      </c>
      <c r="BO217" s="21">
        <v>0</v>
      </c>
      <c r="BP217" s="21">
        <v>3</v>
      </c>
      <c r="BQ217" s="21">
        <v>0</v>
      </c>
      <c r="BR217" s="21">
        <v>0</v>
      </c>
      <c r="BS217" s="22">
        <v>0</v>
      </c>
      <c r="BT217" s="21">
        <v>0</v>
      </c>
      <c r="BU217" s="29">
        <v>0</v>
      </c>
      <c r="BV217" s="29">
        <v>0</v>
      </c>
      <c r="BW217">
        <v>0</v>
      </c>
      <c r="BX217" s="22">
        <v>0</v>
      </c>
      <c r="BY217" s="22">
        <v>0</v>
      </c>
      <c r="BZ217" s="22">
        <v>0</v>
      </c>
      <c r="CA217" s="22">
        <v>0</v>
      </c>
      <c r="CB217" s="22">
        <v>0</v>
      </c>
      <c r="CC217" s="22">
        <v>0</v>
      </c>
      <c r="CD217">
        <v>0</v>
      </c>
      <c r="CE217" s="22">
        <v>0</v>
      </c>
      <c r="CF217" s="29">
        <v>0</v>
      </c>
      <c r="CG217" s="29">
        <v>0</v>
      </c>
      <c r="CH217" s="29">
        <v>0</v>
      </c>
      <c r="CI217" s="22">
        <v>0</v>
      </c>
      <c r="CJ217" s="29">
        <v>0</v>
      </c>
      <c r="CK217" s="29">
        <v>0</v>
      </c>
      <c r="CL217" s="48">
        <v>0</v>
      </c>
      <c r="CM217" s="29">
        <v>0</v>
      </c>
      <c r="CN217" s="29">
        <v>0</v>
      </c>
      <c r="CO217" s="29">
        <v>0</v>
      </c>
      <c r="CP217" s="29">
        <v>0</v>
      </c>
      <c r="CQ217" s="29">
        <v>0</v>
      </c>
      <c r="CR217" s="48">
        <v>0</v>
      </c>
      <c r="CS217" s="22">
        <v>0</v>
      </c>
    </row>
    <row r="218" spans="1:97" ht="15.6" x14ac:dyDescent="0.3">
      <c r="A218" s="1" t="s">
        <v>316</v>
      </c>
      <c r="B218" s="6">
        <v>2017</v>
      </c>
      <c r="C218" s="6">
        <v>45</v>
      </c>
      <c r="D218" s="49">
        <v>42902</v>
      </c>
      <c r="E218" s="8">
        <v>28</v>
      </c>
      <c r="F218" s="10">
        <v>22.755166666666668</v>
      </c>
      <c r="G218" s="10">
        <v>-5.8250000000004576E-2</v>
      </c>
      <c r="H218" s="10">
        <v>-0.22625000000000384</v>
      </c>
      <c r="I218" s="10">
        <v>-5.4124999999999097E-2</v>
      </c>
      <c r="J218" s="52">
        <v>7.4423439168233188</v>
      </c>
      <c r="K218" s="56">
        <v>-0.74486614179562238</v>
      </c>
      <c r="L218" s="56">
        <v>0.57246941994852296</v>
      </c>
      <c r="M218" s="56">
        <v>0.11772430542523793</v>
      </c>
      <c r="N218" s="9" t="s">
        <v>44</v>
      </c>
      <c r="O218" s="9" t="s">
        <v>45</v>
      </c>
      <c r="P218" s="9">
        <v>23</v>
      </c>
      <c r="Q218" s="11">
        <v>4.9832117241379308</v>
      </c>
      <c r="R218" s="9">
        <v>59</v>
      </c>
      <c r="S218" s="12">
        <v>0.63673800713913786</v>
      </c>
      <c r="T218" s="12">
        <v>-0.77108022297584522</v>
      </c>
      <c r="U218" s="29">
        <v>16</v>
      </c>
      <c r="V218" s="6">
        <f t="shared" si="14"/>
        <v>320</v>
      </c>
      <c r="W218" s="9">
        <v>85</v>
      </c>
      <c r="X218" s="6">
        <f t="shared" si="11"/>
        <v>38</v>
      </c>
      <c r="Y218" s="14">
        <f t="shared" si="12"/>
        <v>760</v>
      </c>
      <c r="Z218" s="6">
        <f t="shared" si="13"/>
        <v>9</v>
      </c>
      <c r="AA218" s="1" t="s">
        <v>316</v>
      </c>
      <c r="AB218" s="22">
        <v>0</v>
      </c>
      <c r="AC218" s="22">
        <v>0</v>
      </c>
      <c r="AD218" s="48">
        <v>0</v>
      </c>
      <c r="AE218" s="22">
        <v>0</v>
      </c>
      <c r="AF218" s="21">
        <v>0</v>
      </c>
      <c r="AG218" s="21">
        <v>3</v>
      </c>
      <c r="AH218" s="21">
        <v>0</v>
      </c>
      <c r="AI218" s="21">
        <v>0</v>
      </c>
      <c r="AJ218" s="21">
        <v>0</v>
      </c>
      <c r="AK218" s="22">
        <v>0</v>
      </c>
      <c r="AL218" s="21">
        <v>2</v>
      </c>
      <c r="AM218" s="21">
        <v>0</v>
      </c>
      <c r="AN218" s="22">
        <v>0</v>
      </c>
      <c r="AO218" s="21">
        <v>0</v>
      </c>
      <c r="AP218" s="22">
        <v>0</v>
      </c>
      <c r="AQ218" s="22">
        <v>0</v>
      </c>
      <c r="AR218" s="48">
        <v>0</v>
      </c>
      <c r="AS218" s="21">
        <v>0</v>
      </c>
      <c r="AT218" s="21">
        <v>0</v>
      </c>
      <c r="AU218" s="48">
        <v>0</v>
      </c>
      <c r="AV218" s="21">
        <v>11</v>
      </c>
      <c r="AW218" s="21">
        <v>0</v>
      </c>
      <c r="AX218" s="21">
        <v>0</v>
      </c>
      <c r="AY218" s="21">
        <v>0</v>
      </c>
      <c r="AZ218" s="22">
        <v>0</v>
      </c>
      <c r="BA218" s="48">
        <v>0</v>
      </c>
      <c r="BB218" s="48">
        <v>0</v>
      </c>
      <c r="BC218" s="48">
        <v>0</v>
      </c>
      <c r="BD218" s="48">
        <v>0</v>
      </c>
      <c r="BE218" s="48">
        <v>0</v>
      </c>
      <c r="BF218" s="21">
        <v>0</v>
      </c>
      <c r="BG218" s="48">
        <v>0</v>
      </c>
      <c r="BH218" s="21">
        <v>6</v>
      </c>
      <c r="BI218" s="22">
        <v>0</v>
      </c>
      <c r="BJ218" s="21">
        <v>1</v>
      </c>
      <c r="BK218" s="29">
        <v>7</v>
      </c>
      <c r="BL218" s="29">
        <v>0</v>
      </c>
      <c r="BM218" s="29">
        <v>0</v>
      </c>
      <c r="BN218" s="22">
        <v>0</v>
      </c>
      <c r="BO218" s="21">
        <v>1</v>
      </c>
      <c r="BP218" s="21">
        <v>6</v>
      </c>
      <c r="BQ218" s="21">
        <v>0</v>
      </c>
      <c r="BR218" s="21">
        <v>0</v>
      </c>
      <c r="BS218" s="22">
        <v>0</v>
      </c>
      <c r="BT218" s="21">
        <v>0</v>
      </c>
      <c r="BU218" s="29">
        <v>0</v>
      </c>
      <c r="BV218" s="29">
        <v>0</v>
      </c>
      <c r="BW218">
        <v>0</v>
      </c>
      <c r="BX218" s="22">
        <v>0</v>
      </c>
      <c r="BY218" s="22">
        <v>0</v>
      </c>
      <c r="BZ218" s="22">
        <v>0</v>
      </c>
      <c r="CA218" s="22">
        <v>0</v>
      </c>
      <c r="CB218" s="22">
        <v>0</v>
      </c>
      <c r="CC218" s="22">
        <v>0</v>
      </c>
      <c r="CD218">
        <v>0</v>
      </c>
      <c r="CE218" s="22">
        <v>0</v>
      </c>
      <c r="CF218" s="29">
        <v>1</v>
      </c>
      <c r="CG218" s="29">
        <v>0</v>
      </c>
      <c r="CH218" s="29">
        <v>0</v>
      </c>
      <c r="CI218" s="22">
        <v>0</v>
      </c>
      <c r="CJ218" s="29">
        <v>0</v>
      </c>
      <c r="CK218" s="29">
        <v>0</v>
      </c>
      <c r="CL218" s="48">
        <v>0</v>
      </c>
      <c r="CM218" s="29">
        <v>0</v>
      </c>
      <c r="CN218" s="29">
        <v>0</v>
      </c>
      <c r="CO218" s="29">
        <v>0</v>
      </c>
      <c r="CP218" s="29">
        <v>0</v>
      </c>
      <c r="CQ218" s="29">
        <v>0</v>
      </c>
      <c r="CR218" s="48">
        <v>0</v>
      </c>
      <c r="CS218" s="22">
        <v>0</v>
      </c>
    </row>
    <row r="219" spans="1:97" ht="15.6" x14ac:dyDescent="0.3">
      <c r="A219" s="44" t="s">
        <v>317</v>
      </c>
      <c r="B219" s="6">
        <v>2017</v>
      </c>
      <c r="C219" s="6">
        <v>46</v>
      </c>
      <c r="D219" s="49">
        <v>42903</v>
      </c>
      <c r="E219" s="8">
        <v>29</v>
      </c>
      <c r="F219" s="10">
        <v>23.065791666666666</v>
      </c>
      <c r="G219" s="10">
        <v>0.31062499999999815</v>
      </c>
      <c r="H219" s="10">
        <v>0.25237499999999358</v>
      </c>
      <c r="I219" s="10">
        <v>8.4374999999994316E-2</v>
      </c>
      <c r="J219" s="52">
        <v>8.2621020933093643</v>
      </c>
      <c r="K219" s="56">
        <v>0.81975817648604554</v>
      </c>
      <c r="L219" s="56">
        <v>7.4892034690423159E-2</v>
      </c>
      <c r="M219" s="56">
        <v>1.3922275964345685</v>
      </c>
      <c r="N219" s="9" t="s">
        <v>51</v>
      </c>
      <c r="O219" s="9" t="s">
        <v>52</v>
      </c>
      <c r="P219" s="9">
        <v>24</v>
      </c>
      <c r="Q219" s="9">
        <v>5.1998731034482759</v>
      </c>
      <c r="R219" s="9">
        <v>50</v>
      </c>
      <c r="S219" s="12">
        <v>-0.26237485370392877</v>
      </c>
      <c r="T219" s="12">
        <v>0.96496602849211333</v>
      </c>
      <c r="U219" s="29">
        <v>14</v>
      </c>
      <c r="V219" s="6">
        <f t="shared" si="14"/>
        <v>280</v>
      </c>
      <c r="W219" s="9">
        <v>17</v>
      </c>
      <c r="X219" s="6">
        <f t="shared" si="11"/>
        <v>4</v>
      </c>
      <c r="Y219" s="14">
        <f t="shared" si="12"/>
        <v>80</v>
      </c>
      <c r="Z219" s="6">
        <f t="shared" si="13"/>
        <v>4</v>
      </c>
      <c r="AA219" s="44" t="s">
        <v>317</v>
      </c>
      <c r="AB219" s="22">
        <v>0</v>
      </c>
      <c r="AC219" s="22">
        <v>0</v>
      </c>
      <c r="AD219" s="48">
        <v>0</v>
      </c>
      <c r="AE219" s="22">
        <v>0</v>
      </c>
      <c r="AF219" s="21">
        <v>0</v>
      </c>
      <c r="AG219" s="21">
        <v>0</v>
      </c>
      <c r="AH219" s="21">
        <v>0</v>
      </c>
      <c r="AI219" s="21">
        <v>0</v>
      </c>
      <c r="AJ219" s="21">
        <v>0</v>
      </c>
      <c r="AK219" s="22">
        <v>0</v>
      </c>
      <c r="AL219" s="21">
        <v>1</v>
      </c>
      <c r="AM219" s="21">
        <v>0</v>
      </c>
      <c r="AN219" s="22">
        <v>0</v>
      </c>
      <c r="AO219" s="21">
        <v>0</v>
      </c>
      <c r="AP219" s="22">
        <v>0</v>
      </c>
      <c r="AQ219" s="22">
        <v>0</v>
      </c>
      <c r="AR219" s="48">
        <v>0</v>
      </c>
      <c r="AS219" s="21">
        <v>0</v>
      </c>
      <c r="AT219" s="21">
        <v>0</v>
      </c>
      <c r="AU219" s="48">
        <v>0</v>
      </c>
      <c r="AV219" s="21">
        <v>1</v>
      </c>
      <c r="AW219" s="21">
        <v>0</v>
      </c>
      <c r="AX219" s="21">
        <v>0</v>
      </c>
      <c r="AY219" s="21">
        <v>0</v>
      </c>
      <c r="AZ219" s="22">
        <v>0</v>
      </c>
      <c r="BA219" s="48">
        <v>0</v>
      </c>
      <c r="BB219" s="48">
        <v>0</v>
      </c>
      <c r="BC219" s="48">
        <v>0</v>
      </c>
      <c r="BD219" s="48">
        <v>0</v>
      </c>
      <c r="BE219" s="48">
        <v>0</v>
      </c>
      <c r="BF219" s="21">
        <v>0</v>
      </c>
      <c r="BG219" s="48">
        <v>0</v>
      </c>
      <c r="BH219" s="21">
        <v>0</v>
      </c>
      <c r="BI219" s="22">
        <v>0</v>
      </c>
      <c r="BJ219" s="21">
        <v>1</v>
      </c>
      <c r="BK219" s="29">
        <v>0</v>
      </c>
      <c r="BL219" s="29">
        <v>0</v>
      </c>
      <c r="BM219" s="29">
        <v>0</v>
      </c>
      <c r="BN219" s="22">
        <v>0</v>
      </c>
      <c r="BO219" s="21">
        <v>0</v>
      </c>
      <c r="BP219" s="21">
        <v>1</v>
      </c>
      <c r="BQ219" s="21">
        <v>0</v>
      </c>
      <c r="BR219" s="21">
        <v>0</v>
      </c>
      <c r="BS219" s="22">
        <v>0</v>
      </c>
      <c r="BT219" s="21">
        <v>0</v>
      </c>
      <c r="BU219" s="29">
        <v>0</v>
      </c>
      <c r="BV219" s="29">
        <v>0</v>
      </c>
      <c r="BW219">
        <v>0</v>
      </c>
      <c r="BX219" s="22">
        <v>0</v>
      </c>
      <c r="BY219" s="22">
        <v>0</v>
      </c>
      <c r="BZ219" s="22">
        <v>0</v>
      </c>
      <c r="CA219" s="22">
        <v>0</v>
      </c>
      <c r="CB219" s="22">
        <v>0</v>
      </c>
      <c r="CC219" s="22">
        <v>0</v>
      </c>
      <c r="CD219">
        <v>0</v>
      </c>
      <c r="CE219" s="22">
        <v>0</v>
      </c>
      <c r="CF219" s="29">
        <v>0</v>
      </c>
      <c r="CG219" s="29">
        <v>0</v>
      </c>
      <c r="CH219" s="29">
        <v>0</v>
      </c>
      <c r="CI219" s="22">
        <v>0</v>
      </c>
      <c r="CJ219" s="29">
        <v>0</v>
      </c>
      <c r="CK219" s="29">
        <v>0</v>
      </c>
      <c r="CL219" s="48">
        <v>0</v>
      </c>
      <c r="CM219" s="29">
        <v>0</v>
      </c>
      <c r="CN219" s="29">
        <v>0</v>
      </c>
      <c r="CO219" s="29">
        <v>0</v>
      </c>
      <c r="CP219" s="29">
        <v>0</v>
      </c>
      <c r="CQ219" s="29">
        <v>0</v>
      </c>
      <c r="CR219" s="48">
        <v>0</v>
      </c>
      <c r="CS219" s="22">
        <v>0</v>
      </c>
    </row>
    <row r="220" spans="1:97" ht="15.6" x14ac:dyDescent="0.3">
      <c r="A220" s="1" t="s">
        <v>318</v>
      </c>
      <c r="B220" s="6">
        <v>2017</v>
      </c>
      <c r="C220" s="6">
        <v>47</v>
      </c>
      <c r="D220" s="49">
        <v>42904</v>
      </c>
      <c r="E220" s="8">
        <v>30</v>
      </c>
      <c r="F220" s="10">
        <v>22.873874999999998</v>
      </c>
      <c r="G220" s="10">
        <v>-0.19191666666666762</v>
      </c>
      <c r="H220" s="10">
        <v>0.11870833333333053</v>
      </c>
      <c r="I220" s="10">
        <v>6.0458333333325953E-2</v>
      </c>
      <c r="J220" s="52">
        <v>10.917624605532177</v>
      </c>
      <c r="K220" s="56">
        <v>2.655522512222813</v>
      </c>
      <c r="L220" s="56">
        <v>3.4752806887088585</v>
      </c>
      <c r="M220" s="56">
        <v>2.7304145469132362</v>
      </c>
      <c r="N220" s="9" t="s">
        <v>54</v>
      </c>
      <c r="O220" s="9" t="s">
        <v>55</v>
      </c>
      <c r="P220" s="9">
        <v>25</v>
      </c>
      <c r="Q220" s="9">
        <v>5.4165344827586202</v>
      </c>
      <c r="R220" s="9">
        <v>37</v>
      </c>
      <c r="S220" s="12">
        <v>-0.6435381333569995</v>
      </c>
      <c r="T220" s="12">
        <v>0.7654140519453434</v>
      </c>
      <c r="U220" s="29">
        <v>7</v>
      </c>
      <c r="V220" s="6">
        <f t="shared" si="14"/>
        <v>140</v>
      </c>
      <c r="W220" s="9">
        <v>2</v>
      </c>
      <c r="X220" s="6">
        <f t="shared" si="11"/>
        <v>8</v>
      </c>
      <c r="Y220" s="14">
        <f t="shared" si="12"/>
        <v>160</v>
      </c>
      <c r="Z220" s="6">
        <f t="shared" si="13"/>
        <v>3</v>
      </c>
      <c r="AA220" s="1" t="s">
        <v>318</v>
      </c>
      <c r="AB220" s="22">
        <v>0</v>
      </c>
      <c r="AC220" s="22">
        <v>0</v>
      </c>
      <c r="AD220" s="48">
        <v>0</v>
      </c>
      <c r="AE220" s="22">
        <v>0</v>
      </c>
      <c r="AF220" s="21">
        <v>0</v>
      </c>
      <c r="AG220" s="21">
        <v>0</v>
      </c>
      <c r="AH220" s="21">
        <v>0</v>
      </c>
      <c r="AI220" s="21">
        <v>0</v>
      </c>
      <c r="AJ220" s="21">
        <v>0</v>
      </c>
      <c r="AK220" s="22">
        <v>0</v>
      </c>
      <c r="AL220" s="21">
        <v>5</v>
      </c>
      <c r="AM220" s="21">
        <v>0</v>
      </c>
      <c r="AN220" s="22">
        <v>0</v>
      </c>
      <c r="AO220" s="21">
        <v>0</v>
      </c>
      <c r="AP220" s="22">
        <v>0</v>
      </c>
      <c r="AQ220" s="22">
        <v>0</v>
      </c>
      <c r="AR220" s="48">
        <v>0</v>
      </c>
      <c r="AS220" s="21">
        <v>0</v>
      </c>
      <c r="AT220" s="21">
        <v>0</v>
      </c>
      <c r="AU220" s="48">
        <v>0</v>
      </c>
      <c r="AV220" s="21">
        <v>2</v>
      </c>
      <c r="AW220" s="21">
        <v>0</v>
      </c>
      <c r="AX220" s="21">
        <v>0</v>
      </c>
      <c r="AY220" s="21">
        <v>0</v>
      </c>
      <c r="AZ220" s="22">
        <v>0</v>
      </c>
      <c r="BA220" s="48">
        <v>0</v>
      </c>
      <c r="BB220" s="48">
        <v>0</v>
      </c>
      <c r="BC220" s="48">
        <v>0</v>
      </c>
      <c r="BD220" s="48">
        <v>0</v>
      </c>
      <c r="BE220" s="48">
        <v>0</v>
      </c>
      <c r="BF220" s="21">
        <v>0</v>
      </c>
      <c r="BG220" s="48">
        <v>0</v>
      </c>
      <c r="BH220" s="21">
        <v>0</v>
      </c>
      <c r="BI220" s="22">
        <v>0</v>
      </c>
      <c r="BJ220" s="21">
        <v>0</v>
      </c>
      <c r="BK220" s="29">
        <v>0</v>
      </c>
      <c r="BL220" s="29">
        <v>0</v>
      </c>
      <c r="BM220" s="29">
        <v>0</v>
      </c>
      <c r="BN220" s="22">
        <v>0</v>
      </c>
      <c r="BO220" s="21">
        <v>0</v>
      </c>
      <c r="BP220" s="21">
        <v>1</v>
      </c>
      <c r="BQ220" s="21">
        <v>0</v>
      </c>
      <c r="BR220" s="21">
        <v>0</v>
      </c>
      <c r="BS220" s="22">
        <v>0</v>
      </c>
      <c r="BT220" s="21">
        <v>0</v>
      </c>
      <c r="BU220" s="29">
        <v>0</v>
      </c>
      <c r="BV220" s="29">
        <v>0</v>
      </c>
      <c r="BW220">
        <v>0</v>
      </c>
      <c r="BX220" s="22">
        <v>0</v>
      </c>
      <c r="BY220" s="22">
        <v>0</v>
      </c>
      <c r="BZ220" s="22">
        <v>0</v>
      </c>
      <c r="CA220" s="22">
        <v>0</v>
      </c>
      <c r="CB220" s="22">
        <v>0</v>
      </c>
      <c r="CC220" s="22">
        <v>0</v>
      </c>
      <c r="CD220">
        <v>0</v>
      </c>
      <c r="CE220" s="22">
        <v>0</v>
      </c>
      <c r="CF220" s="29">
        <v>0</v>
      </c>
      <c r="CG220" s="29">
        <v>0</v>
      </c>
      <c r="CH220" s="29">
        <v>0</v>
      </c>
      <c r="CI220" s="22">
        <v>0</v>
      </c>
      <c r="CJ220" s="29">
        <v>0</v>
      </c>
      <c r="CK220" s="29">
        <v>0</v>
      </c>
      <c r="CL220" s="48">
        <v>0</v>
      </c>
      <c r="CM220" s="29">
        <v>0</v>
      </c>
      <c r="CN220" s="29">
        <v>0</v>
      </c>
      <c r="CO220" s="29">
        <v>0</v>
      </c>
      <c r="CP220" s="29">
        <v>0</v>
      </c>
      <c r="CQ220" s="29">
        <v>0</v>
      </c>
      <c r="CR220" s="48">
        <v>0</v>
      </c>
      <c r="CS220" s="22">
        <v>0</v>
      </c>
    </row>
    <row r="221" spans="1:97" ht="15.6" x14ac:dyDescent="0.3">
      <c r="A221" s="44" t="s">
        <v>319</v>
      </c>
      <c r="B221" s="6">
        <v>2017</v>
      </c>
      <c r="C221" s="6">
        <v>48</v>
      </c>
      <c r="D221" s="49">
        <v>42911</v>
      </c>
      <c r="E221" s="8">
        <v>31</v>
      </c>
      <c r="F221" s="10">
        <v>19.979958333333332</v>
      </c>
      <c r="G221" s="10">
        <v>0.1109583333333326</v>
      </c>
      <c r="H221" s="10">
        <v>0.40862500000000068</v>
      </c>
      <c r="I221" s="10">
        <v>-0.21408333333333474</v>
      </c>
      <c r="J221" s="52">
        <v>8.3653878324693203</v>
      </c>
      <c r="K221" s="56">
        <v>-9.7171936569178996E-2</v>
      </c>
      <c r="L221" s="56">
        <v>-2.6638800956971611</v>
      </c>
      <c r="M221" s="56">
        <v>-1.3082395446898207</v>
      </c>
      <c r="N221" s="9" t="s">
        <v>66</v>
      </c>
      <c r="O221" s="9" t="s">
        <v>67</v>
      </c>
      <c r="P221" s="9">
        <v>4</v>
      </c>
      <c r="Q221" s="9">
        <v>0.86664551724137928</v>
      </c>
      <c r="R221" s="9">
        <v>4</v>
      </c>
      <c r="S221" s="12">
        <v>-0.7568024953079282</v>
      </c>
      <c r="T221" s="12">
        <v>-0.65364362086361194</v>
      </c>
      <c r="U221" s="29">
        <v>8</v>
      </c>
      <c r="V221" s="6">
        <f t="shared" si="14"/>
        <v>160</v>
      </c>
      <c r="W221" s="9">
        <v>0</v>
      </c>
      <c r="X221" s="6">
        <f t="shared" si="11"/>
        <v>37</v>
      </c>
      <c r="Y221" s="14">
        <f t="shared" si="12"/>
        <v>740</v>
      </c>
      <c r="Z221" s="6">
        <f t="shared" si="13"/>
        <v>11</v>
      </c>
      <c r="AA221" s="44" t="s">
        <v>319</v>
      </c>
      <c r="AB221" s="22">
        <v>0</v>
      </c>
      <c r="AC221" s="22">
        <v>0</v>
      </c>
      <c r="AD221" s="48">
        <v>0</v>
      </c>
      <c r="AE221" s="22">
        <v>0</v>
      </c>
      <c r="AF221" s="21">
        <v>0</v>
      </c>
      <c r="AG221" s="21">
        <v>2</v>
      </c>
      <c r="AH221" s="21">
        <v>0</v>
      </c>
      <c r="AI221" s="21">
        <v>0</v>
      </c>
      <c r="AJ221" s="21">
        <v>1</v>
      </c>
      <c r="AK221" s="22">
        <v>0</v>
      </c>
      <c r="AL221" s="21">
        <v>4</v>
      </c>
      <c r="AM221" s="21">
        <v>0</v>
      </c>
      <c r="AN221" s="22">
        <v>0</v>
      </c>
      <c r="AO221" s="21">
        <v>0</v>
      </c>
      <c r="AP221" s="22">
        <v>0</v>
      </c>
      <c r="AQ221" s="22">
        <v>0</v>
      </c>
      <c r="AR221" s="48">
        <v>0</v>
      </c>
      <c r="AS221" s="21">
        <v>0</v>
      </c>
      <c r="AT221" s="21">
        <v>0</v>
      </c>
      <c r="AU221" s="48">
        <v>0</v>
      </c>
      <c r="AV221" s="21">
        <v>4</v>
      </c>
      <c r="AW221" s="21">
        <v>0</v>
      </c>
      <c r="AX221" s="21">
        <v>0</v>
      </c>
      <c r="AY221" s="21">
        <v>1</v>
      </c>
      <c r="AZ221" s="22">
        <v>0</v>
      </c>
      <c r="BA221" s="48">
        <v>0</v>
      </c>
      <c r="BB221" s="48">
        <v>2</v>
      </c>
      <c r="BC221" s="48">
        <v>0</v>
      </c>
      <c r="BD221" s="48">
        <v>0</v>
      </c>
      <c r="BE221" s="48">
        <v>0</v>
      </c>
      <c r="BF221" s="21">
        <v>0</v>
      </c>
      <c r="BG221" s="48">
        <v>0</v>
      </c>
      <c r="BH221" s="21">
        <v>15</v>
      </c>
      <c r="BI221" s="22">
        <v>0</v>
      </c>
      <c r="BJ221" s="21">
        <v>0</v>
      </c>
      <c r="BK221" s="29">
        <v>1</v>
      </c>
      <c r="BL221" s="29">
        <v>0</v>
      </c>
      <c r="BM221" s="29">
        <v>0</v>
      </c>
      <c r="BN221" s="22">
        <v>0</v>
      </c>
      <c r="BO221" s="21">
        <v>0</v>
      </c>
      <c r="BP221" s="21">
        <v>4</v>
      </c>
      <c r="BQ221" s="21">
        <v>0</v>
      </c>
      <c r="BR221" s="21">
        <v>0</v>
      </c>
      <c r="BS221" s="22">
        <v>0</v>
      </c>
      <c r="BT221" s="21">
        <v>0</v>
      </c>
      <c r="BU221" s="29">
        <v>0</v>
      </c>
      <c r="BV221" s="29">
        <v>0</v>
      </c>
      <c r="BW221">
        <v>0</v>
      </c>
      <c r="BX221" s="22">
        <v>0</v>
      </c>
      <c r="BY221" s="22">
        <v>0</v>
      </c>
      <c r="BZ221" s="22">
        <v>0</v>
      </c>
      <c r="CA221" s="22">
        <v>0</v>
      </c>
      <c r="CB221" s="22">
        <v>0</v>
      </c>
      <c r="CC221" s="22">
        <v>0</v>
      </c>
      <c r="CD221">
        <v>0</v>
      </c>
      <c r="CE221" s="22">
        <v>0</v>
      </c>
      <c r="CF221" s="29">
        <v>2</v>
      </c>
      <c r="CG221" s="29">
        <v>0</v>
      </c>
      <c r="CH221" s="29">
        <v>0</v>
      </c>
      <c r="CI221" s="22">
        <v>0</v>
      </c>
      <c r="CJ221" s="29">
        <v>0</v>
      </c>
      <c r="CK221" s="29">
        <v>0</v>
      </c>
      <c r="CL221" s="48">
        <v>0</v>
      </c>
      <c r="CM221" s="29">
        <v>0</v>
      </c>
      <c r="CN221" s="29">
        <v>1</v>
      </c>
      <c r="CO221" s="29">
        <v>0</v>
      </c>
      <c r="CP221" s="29">
        <v>0</v>
      </c>
      <c r="CQ221" s="29">
        <v>0</v>
      </c>
      <c r="CR221" s="48">
        <v>0</v>
      </c>
      <c r="CS221" s="22">
        <v>0</v>
      </c>
    </row>
    <row r="222" spans="1:97" ht="15.6" x14ac:dyDescent="0.3">
      <c r="A222" s="1" t="s">
        <v>320</v>
      </c>
      <c r="B222" s="6">
        <v>2018</v>
      </c>
      <c r="C222" s="6">
        <v>15</v>
      </c>
      <c r="D222" s="50">
        <v>43244</v>
      </c>
      <c r="E222">
        <v>1</v>
      </c>
      <c r="F222">
        <v>17.406958333333336</v>
      </c>
      <c r="G222">
        <v>1.1830833333333324</v>
      </c>
      <c r="H222">
        <v>1.4298333333333346</v>
      </c>
      <c r="I222">
        <v>1.8432499999999976</v>
      </c>
      <c r="J222">
        <v>8.4914296050482729</v>
      </c>
      <c r="K222">
        <v>-0.19135153437855124</v>
      </c>
      <c r="L222">
        <v>-0.55281861654048114</v>
      </c>
      <c r="M222">
        <v>-0.63645936986150708</v>
      </c>
      <c r="N222" t="s">
        <v>77</v>
      </c>
      <c r="O222" t="s">
        <v>78</v>
      </c>
      <c r="P222">
        <v>11</v>
      </c>
      <c r="Q222">
        <v>2.3832751724137928</v>
      </c>
      <c r="R222">
        <v>0.76</v>
      </c>
      <c r="S222">
        <v>0.68892144511055131</v>
      </c>
      <c r="T222">
        <v>0.7248360107409052</v>
      </c>
      <c r="U222">
        <v>436</v>
      </c>
      <c r="V222">
        <v>8720</v>
      </c>
      <c r="W222">
        <v>3469</v>
      </c>
      <c r="X222">
        <v>52</v>
      </c>
      <c r="Y222">
        <v>1040</v>
      </c>
      <c r="Z222">
        <v>5</v>
      </c>
      <c r="AA222" s="1" t="s">
        <v>320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11</v>
      </c>
      <c r="BI222">
        <v>0</v>
      </c>
      <c r="BJ222">
        <v>1</v>
      </c>
      <c r="BK222">
        <v>37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2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</row>
    <row r="223" spans="1:97" ht="15.6" x14ac:dyDescent="0.3">
      <c r="A223" s="1" t="s">
        <v>321</v>
      </c>
      <c r="B223" s="6">
        <v>2018</v>
      </c>
      <c r="C223" s="6">
        <v>16</v>
      </c>
      <c r="D223" s="50">
        <v>43245</v>
      </c>
      <c r="E223">
        <v>3</v>
      </c>
      <c r="F223">
        <v>19.119416666666666</v>
      </c>
      <c r="G223">
        <v>1.7124583333333305</v>
      </c>
      <c r="H223">
        <v>2.8955416666666629</v>
      </c>
      <c r="I223">
        <v>3.1422916666666652</v>
      </c>
      <c r="J223">
        <v>7.7832684534511287</v>
      </c>
      <c r="K223">
        <v>-0.70816115159714421</v>
      </c>
      <c r="L223">
        <v>-0.89951268597569545</v>
      </c>
      <c r="M223">
        <v>-1.2609797681376254</v>
      </c>
      <c r="N223" t="s">
        <v>77</v>
      </c>
      <c r="O223" t="s">
        <v>78</v>
      </c>
      <c r="P223">
        <v>12</v>
      </c>
      <c r="Q223">
        <v>2.599936551724138</v>
      </c>
      <c r="R223">
        <v>0.85</v>
      </c>
      <c r="S223">
        <v>0.75128040514029271</v>
      </c>
      <c r="T223">
        <v>0.65998314588498219</v>
      </c>
      <c r="U223">
        <v>270</v>
      </c>
      <c r="V223">
        <v>5400</v>
      </c>
      <c r="W223">
        <v>16897</v>
      </c>
      <c r="X223">
        <v>19</v>
      </c>
      <c r="Y223">
        <v>380</v>
      </c>
      <c r="Z223">
        <v>6</v>
      </c>
      <c r="AA223" s="1" t="s">
        <v>321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5</v>
      </c>
      <c r="BI223">
        <v>0</v>
      </c>
      <c r="BJ223">
        <v>3</v>
      </c>
      <c r="BK223">
        <v>8</v>
      </c>
      <c r="BL223">
        <v>0</v>
      </c>
      <c r="BM223">
        <v>0</v>
      </c>
      <c r="BN223">
        <v>0</v>
      </c>
      <c r="BO223">
        <v>1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</row>
    <row r="224" spans="1:97" ht="15.6" x14ac:dyDescent="0.3">
      <c r="A224" s="1" t="s">
        <v>322</v>
      </c>
      <c r="B224" s="6">
        <v>2018</v>
      </c>
      <c r="C224" s="6">
        <v>17</v>
      </c>
      <c r="D224" s="50">
        <v>43246</v>
      </c>
      <c r="E224">
        <v>4</v>
      </c>
      <c r="F224">
        <v>21.033958333333334</v>
      </c>
      <c r="G224">
        <v>1.9145416666666684</v>
      </c>
      <c r="H224">
        <v>3.6269999999999989</v>
      </c>
      <c r="I224">
        <v>4.8100833333333313</v>
      </c>
      <c r="J224">
        <v>7.3773311948565885</v>
      </c>
      <c r="K224">
        <v>-0.40593725859454022</v>
      </c>
      <c r="L224">
        <v>-1.1140984101916844</v>
      </c>
      <c r="M224">
        <v>-1.3054499445702357</v>
      </c>
      <c r="N224" t="s">
        <v>77</v>
      </c>
      <c r="O224" t="s">
        <v>78</v>
      </c>
      <c r="P224">
        <v>13</v>
      </c>
      <c r="Q224">
        <v>2.8165979310344826</v>
      </c>
      <c r="R224">
        <v>0.91</v>
      </c>
      <c r="S224">
        <v>0.78950373968995047</v>
      </c>
      <c r="T224">
        <v>0.61374574948881155</v>
      </c>
      <c r="U224">
        <v>279</v>
      </c>
      <c r="V224">
        <v>5580</v>
      </c>
      <c r="W224">
        <v>13345</v>
      </c>
      <c r="X224">
        <v>29</v>
      </c>
      <c r="Y224">
        <v>580</v>
      </c>
      <c r="Z224">
        <v>12</v>
      </c>
      <c r="AA224" s="1" t="s">
        <v>322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1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2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6</v>
      </c>
      <c r="BI224">
        <v>0</v>
      </c>
      <c r="BJ224">
        <v>2</v>
      </c>
      <c r="BK224">
        <v>11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1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1</v>
      </c>
      <c r="CG224">
        <v>1</v>
      </c>
      <c r="CH224">
        <v>0</v>
      </c>
      <c r="CI224">
        <v>0</v>
      </c>
      <c r="CJ224">
        <v>0</v>
      </c>
      <c r="CK224">
        <v>0</v>
      </c>
      <c r="CL224">
        <v>1</v>
      </c>
      <c r="CM224">
        <v>0</v>
      </c>
      <c r="CN224">
        <v>0</v>
      </c>
      <c r="CO224">
        <v>0</v>
      </c>
      <c r="CP224">
        <v>0</v>
      </c>
      <c r="CQ224">
        <v>1</v>
      </c>
      <c r="CR224">
        <v>0</v>
      </c>
      <c r="CS224">
        <v>0</v>
      </c>
    </row>
    <row r="225" spans="1:97" ht="15.6" x14ac:dyDescent="0.3">
      <c r="A225" s="1" t="s">
        <v>323</v>
      </c>
      <c r="B225" s="6">
        <v>2018</v>
      </c>
      <c r="C225" s="6">
        <v>18</v>
      </c>
      <c r="D225" s="50">
        <v>43247</v>
      </c>
      <c r="E225">
        <v>5</v>
      </c>
      <c r="F225">
        <v>21.82404166666667</v>
      </c>
      <c r="G225">
        <v>0.79008333333333525</v>
      </c>
      <c r="H225">
        <v>2.7046250000000036</v>
      </c>
      <c r="I225">
        <v>4.4170833333333341</v>
      </c>
      <c r="J225">
        <v>7.5344625041736704</v>
      </c>
      <c r="K225">
        <v>0.15713130931708186</v>
      </c>
      <c r="L225">
        <v>-0.24880594927745836</v>
      </c>
      <c r="M225">
        <v>-0.95696710087460257</v>
      </c>
      <c r="N225" t="s">
        <v>77</v>
      </c>
      <c r="O225" t="s">
        <v>78</v>
      </c>
      <c r="P225">
        <v>14</v>
      </c>
      <c r="Q225">
        <v>3.0332593103448278</v>
      </c>
      <c r="R225">
        <v>0.96</v>
      </c>
      <c r="S225">
        <v>0.81919156830099826</v>
      </c>
      <c r="T225">
        <v>0.57351998607245669</v>
      </c>
      <c r="U225">
        <v>64</v>
      </c>
      <c r="V225">
        <v>1280</v>
      </c>
      <c r="W225">
        <v>5722</v>
      </c>
      <c r="X225">
        <v>52</v>
      </c>
      <c r="Y225">
        <v>1040</v>
      </c>
      <c r="Z225">
        <v>10</v>
      </c>
      <c r="AA225" s="1" t="s">
        <v>323</v>
      </c>
      <c r="AB225">
        <v>0</v>
      </c>
      <c r="AC225">
        <v>3</v>
      </c>
      <c r="AD225">
        <v>0</v>
      </c>
      <c r="AE225">
        <v>0</v>
      </c>
      <c r="AF225">
        <v>0</v>
      </c>
      <c r="AG225">
        <v>3</v>
      </c>
      <c r="AH225">
        <v>0</v>
      </c>
      <c r="AI225">
        <v>2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9</v>
      </c>
      <c r="BI225">
        <v>0</v>
      </c>
      <c r="BJ225">
        <v>5</v>
      </c>
      <c r="BK225">
        <v>25</v>
      </c>
      <c r="BL225">
        <v>0</v>
      </c>
      <c r="BM225">
        <v>0</v>
      </c>
      <c r="BN225">
        <v>0</v>
      </c>
      <c r="BO225">
        <v>0</v>
      </c>
      <c r="BP225">
        <v>1</v>
      </c>
      <c r="BQ225">
        <v>0</v>
      </c>
      <c r="BR225">
        <v>2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</row>
    <row r="226" spans="1:97" ht="15.6" x14ac:dyDescent="0.3">
      <c r="A226" s="1" t="s">
        <v>324</v>
      </c>
      <c r="B226" s="6">
        <v>2018</v>
      </c>
      <c r="C226" s="6">
        <v>19</v>
      </c>
      <c r="D226" s="50">
        <v>43248</v>
      </c>
      <c r="E226">
        <v>6</v>
      </c>
      <c r="F226">
        <v>22.418166666666664</v>
      </c>
      <c r="G226">
        <v>0.59412499999999469</v>
      </c>
      <c r="H226">
        <v>1.3842083333333299</v>
      </c>
      <c r="I226">
        <v>3.2987499999999983</v>
      </c>
      <c r="J226">
        <v>8.121510004938493</v>
      </c>
      <c r="K226">
        <v>0.58704750076482259</v>
      </c>
      <c r="L226">
        <v>0.74417881008190445</v>
      </c>
      <c r="M226">
        <v>0.33824155148736423</v>
      </c>
      <c r="N226" t="s">
        <v>77</v>
      </c>
      <c r="O226" t="s">
        <v>78</v>
      </c>
      <c r="P226">
        <v>15</v>
      </c>
      <c r="Q226">
        <v>3.2499206896551724</v>
      </c>
      <c r="R226">
        <v>0.99</v>
      </c>
      <c r="S226">
        <v>0.83602597860052053</v>
      </c>
      <c r="T226">
        <v>0.54868986058158753</v>
      </c>
      <c r="U226">
        <v>75</v>
      </c>
      <c r="V226">
        <v>1500</v>
      </c>
      <c r="W226">
        <v>2771</v>
      </c>
      <c r="X226">
        <v>70</v>
      </c>
      <c r="Y226">
        <v>1400</v>
      </c>
      <c r="Z226">
        <v>10</v>
      </c>
      <c r="AA226" s="1" t="s">
        <v>324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1</v>
      </c>
      <c r="BB226">
        <v>0</v>
      </c>
      <c r="BC226">
        <v>0</v>
      </c>
      <c r="BD226">
        <v>1</v>
      </c>
      <c r="BE226">
        <v>0</v>
      </c>
      <c r="BF226">
        <v>0</v>
      </c>
      <c r="BG226">
        <v>0</v>
      </c>
      <c r="BH226">
        <v>23</v>
      </c>
      <c r="BI226">
        <v>0</v>
      </c>
      <c r="BJ226">
        <v>4</v>
      </c>
      <c r="BK226">
        <v>36</v>
      </c>
      <c r="BL226">
        <v>0</v>
      </c>
      <c r="BM226">
        <v>0</v>
      </c>
      <c r="BN226">
        <v>0</v>
      </c>
      <c r="BO226">
        <v>1</v>
      </c>
      <c r="BP226">
        <v>0</v>
      </c>
      <c r="BQ226">
        <v>0</v>
      </c>
      <c r="BR226">
        <v>1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1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1</v>
      </c>
      <c r="CS226">
        <v>0</v>
      </c>
    </row>
    <row r="227" spans="1:97" ht="15.6" x14ac:dyDescent="0.3">
      <c r="A227" s="1" t="s">
        <v>325</v>
      </c>
      <c r="B227" s="6">
        <v>2018</v>
      </c>
      <c r="C227" s="6">
        <v>20</v>
      </c>
      <c r="D227" s="50">
        <v>43249</v>
      </c>
      <c r="E227">
        <v>7</v>
      </c>
      <c r="F227">
        <v>23.167666666666662</v>
      </c>
      <c r="G227">
        <v>0.74949999999999761</v>
      </c>
      <c r="H227">
        <v>1.3436249999999923</v>
      </c>
      <c r="I227">
        <v>2.1337083333333275</v>
      </c>
      <c r="J227">
        <v>7.5490626554013858</v>
      </c>
      <c r="K227">
        <v>-0.57244734953710719</v>
      </c>
      <c r="L227">
        <v>1.4600151227715408E-2</v>
      </c>
      <c r="M227">
        <v>0.17173146054479727</v>
      </c>
      <c r="N227" t="s">
        <v>85</v>
      </c>
      <c r="O227" t="s">
        <v>86</v>
      </c>
      <c r="P227">
        <v>16</v>
      </c>
      <c r="Q227">
        <v>3.4665820689655171</v>
      </c>
      <c r="R227">
        <v>1</v>
      </c>
      <c r="S227">
        <v>0.8414709848078965</v>
      </c>
      <c r="T227">
        <v>0.54030230586813977</v>
      </c>
      <c r="U227">
        <v>9</v>
      </c>
      <c r="V227">
        <v>180</v>
      </c>
      <c r="W227">
        <v>1484</v>
      </c>
      <c r="X227">
        <v>36</v>
      </c>
      <c r="Y227">
        <v>720</v>
      </c>
      <c r="Z227">
        <v>10</v>
      </c>
      <c r="AA227" s="1" t="s">
        <v>325</v>
      </c>
      <c r="AB227">
        <v>0</v>
      </c>
      <c r="AC227">
        <v>2</v>
      </c>
      <c r="AD227">
        <v>2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2</v>
      </c>
      <c r="AM227">
        <v>0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1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10</v>
      </c>
      <c r="BI227">
        <v>0</v>
      </c>
      <c r="BJ227">
        <v>1</v>
      </c>
      <c r="BK227">
        <v>14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2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</row>
    <row r="228" spans="1:97" ht="15.6" x14ac:dyDescent="0.3">
      <c r="A228" s="1" t="s">
        <v>326</v>
      </c>
      <c r="B228" s="6">
        <v>2018</v>
      </c>
      <c r="C228" s="6">
        <v>21</v>
      </c>
      <c r="D228" s="50">
        <v>43250</v>
      </c>
      <c r="E228">
        <v>8</v>
      </c>
      <c r="F228">
        <v>23.34675</v>
      </c>
      <c r="G228">
        <v>0.17908333333333815</v>
      </c>
      <c r="H228">
        <v>0.92858333333333576</v>
      </c>
      <c r="I228">
        <v>1.5227083333333304</v>
      </c>
      <c r="J228">
        <v>6.885157120620903</v>
      </c>
      <c r="K228">
        <v>-0.66390553478048275</v>
      </c>
      <c r="L228">
        <v>-1.2363528843175899</v>
      </c>
      <c r="M228">
        <v>-0.64930538355276735</v>
      </c>
      <c r="N228" t="s">
        <v>44</v>
      </c>
      <c r="O228" t="s">
        <v>45</v>
      </c>
      <c r="P228">
        <v>17</v>
      </c>
      <c r="Q228">
        <v>3.6832434482758618</v>
      </c>
      <c r="R228">
        <v>0.99</v>
      </c>
      <c r="S228">
        <v>0.83602597860052053</v>
      </c>
      <c r="T228">
        <v>0.54868986058158753</v>
      </c>
      <c r="U228">
        <v>26</v>
      </c>
      <c r="V228">
        <v>520</v>
      </c>
      <c r="W228">
        <v>916</v>
      </c>
      <c r="X228">
        <v>67</v>
      </c>
      <c r="Y228">
        <v>1340</v>
      </c>
      <c r="Z228">
        <v>13</v>
      </c>
      <c r="AA228" s="1" t="s">
        <v>326</v>
      </c>
      <c r="AB228">
        <v>0</v>
      </c>
      <c r="AC228">
        <v>1</v>
      </c>
      <c r="AD228">
        <v>1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0</v>
      </c>
      <c r="AL228">
        <v>1</v>
      </c>
      <c r="AM228">
        <v>0</v>
      </c>
      <c r="AN228">
        <v>0</v>
      </c>
      <c r="AO228">
        <v>2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0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28</v>
      </c>
      <c r="BI228">
        <v>0</v>
      </c>
      <c r="BJ228">
        <v>4</v>
      </c>
      <c r="BK228">
        <v>24</v>
      </c>
      <c r="BL228">
        <v>0</v>
      </c>
      <c r="BM228">
        <v>0</v>
      </c>
      <c r="BN228">
        <v>0</v>
      </c>
      <c r="BO228">
        <v>0</v>
      </c>
      <c r="BP228">
        <v>1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1</v>
      </c>
      <c r="CG228">
        <v>0</v>
      </c>
      <c r="CH228">
        <v>1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</row>
    <row r="229" spans="1:97" ht="15.6" x14ac:dyDescent="0.3">
      <c r="A229" s="1" t="s">
        <v>327</v>
      </c>
      <c r="B229" s="6">
        <v>2018</v>
      </c>
      <c r="C229" s="6">
        <v>22</v>
      </c>
      <c r="D229" s="50">
        <v>43251</v>
      </c>
      <c r="E229">
        <v>9</v>
      </c>
      <c r="F229">
        <v>22.760666666666669</v>
      </c>
      <c r="G229">
        <v>-0.58608333333333107</v>
      </c>
      <c r="H229">
        <v>-0.40699999999999292</v>
      </c>
      <c r="I229">
        <v>0.34250000000000469</v>
      </c>
      <c r="J229">
        <v>7.4931951034901667</v>
      </c>
      <c r="K229">
        <v>0.60803798286926369</v>
      </c>
      <c r="L229">
        <v>-5.586755191121906E-2</v>
      </c>
      <c r="M229">
        <v>-0.62831490144832625</v>
      </c>
      <c r="N229" t="s">
        <v>44</v>
      </c>
      <c r="O229" t="s">
        <v>45</v>
      </c>
      <c r="P229">
        <v>18</v>
      </c>
      <c r="Q229">
        <v>3.8999048275862069</v>
      </c>
      <c r="R229">
        <v>0.96</v>
      </c>
      <c r="S229">
        <v>0.81919156830099826</v>
      </c>
      <c r="T229">
        <v>0.57351998607245669</v>
      </c>
      <c r="U229">
        <v>29</v>
      </c>
      <c r="V229">
        <v>580</v>
      </c>
      <c r="W229">
        <v>554</v>
      </c>
      <c r="X229">
        <v>72</v>
      </c>
      <c r="Y229">
        <v>1440</v>
      </c>
      <c r="Z229">
        <v>10</v>
      </c>
      <c r="AA229" s="1" t="s">
        <v>327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2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</v>
      </c>
      <c r="BB229">
        <v>0</v>
      </c>
      <c r="BC229">
        <v>0</v>
      </c>
      <c r="BD229">
        <v>2</v>
      </c>
      <c r="BE229">
        <v>0</v>
      </c>
      <c r="BF229">
        <v>0</v>
      </c>
      <c r="BG229">
        <v>0</v>
      </c>
      <c r="BH229">
        <v>15</v>
      </c>
      <c r="BI229">
        <v>0</v>
      </c>
      <c r="BJ229">
        <v>2</v>
      </c>
      <c r="BK229">
        <v>46</v>
      </c>
      <c r="BL229">
        <v>0</v>
      </c>
      <c r="BM229">
        <v>0</v>
      </c>
      <c r="BN229">
        <v>0</v>
      </c>
      <c r="BO229">
        <v>1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</row>
    <row r="230" spans="1:97" ht="15.6" x14ac:dyDescent="0.3">
      <c r="A230" s="1" t="s">
        <v>328</v>
      </c>
      <c r="B230" s="6">
        <v>2018</v>
      </c>
      <c r="C230" s="6">
        <v>23</v>
      </c>
      <c r="D230" s="50">
        <v>43252</v>
      </c>
      <c r="E230">
        <v>10</v>
      </c>
      <c r="F230">
        <v>21.39395833333333</v>
      </c>
      <c r="G230">
        <v>-1.3667083333333387</v>
      </c>
      <c r="H230">
        <v>-1.9527916666666698</v>
      </c>
      <c r="I230">
        <v>-1.7737083333333317</v>
      </c>
      <c r="J230">
        <v>8.0220674035417652</v>
      </c>
      <c r="K230">
        <v>0.52887230005159847</v>
      </c>
      <c r="L230">
        <v>1.1369102829208622</v>
      </c>
      <c r="M230">
        <v>0.47300474814037941</v>
      </c>
      <c r="N230" t="s">
        <v>44</v>
      </c>
      <c r="O230" t="s">
        <v>45</v>
      </c>
      <c r="P230">
        <v>19</v>
      </c>
      <c r="Q230">
        <v>4.1165662068965512</v>
      </c>
      <c r="R230">
        <v>0.91</v>
      </c>
      <c r="S230">
        <v>0.78950373968995047</v>
      </c>
      <c r="T230">
        <v>0.61374574948881155</v>
      </c>
      <c r="U230">
        <v>18</v>
      </c>
      <c r="V230">
        <v>360</v>
      </c>
      <c r="W230">
        <v>198</v>
      </c>
      <c r="X230">
        <v>121</v>
      </c>
      <c r="Y230">
        <v>2420</v>
      </c>
      <c r="Z230">
        <v>9</v>
      </c>
      <c r="AA230" s="1" t="s">
        <v>328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1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32</v>
      </c>
      <c r="BI230">
        <v>0</v>
      </c>
      <c r="BJ230">
        <v>7</v>
      </c>
      <c r="BK230">
        <v>76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</row>
    <row r="231" spans="1:97" ht="15.6" x14ac:dyDescent="0.3">
      <c r="A231" s="1" t="s">
        <v>329</v>
      </c>
      <c r="B231" s="6">
        <v>2018</v>
      </c>
      <c r="C231" s="6">
        <v>24</v>
      </c>
      <c r="D231" s="50">
        <v>43255</v>
      </c>
      <c r="E231">
        <v>11</v>
      </c>
      <c r="F231">
        <v>17.565666666666665</v>
      </c>
      <c r="G231">
        <v>-1.4625416666666737</v>
      </c>
      <c r="H231">
        <v>-2.9384583333333403</v>
      </c>
      <c r="I231">
        <v>-3.8282916666666651</v>
      </c>
      <c r="J231">
        <v>7.9126357347160798</v>
      </c>
      <c r="K231">
        <v>-0.81163910001256845</v>
      </c>
      <c r="L231">
        <v>-0.54948165504981183</v>
      </c>
      <c r="M231">
        <v>-0.10943166882568534</v>
      </c>
      <c r="N231" t="s">
        <v>44</v>
      </c>
      <c r="O231" t="s">
        <v>45</v>
      </c>
      <c r="P231">
        <v>20</v>
      </c>
      <c r="Q231">
        <v>4.3332275862068963</v>
      </c>
      <c r="R231">
        <v>0.7</v>
      </c>
      <c r="S231">
        <v>0.64421768723769102</v>
      </c>
      <c r="T231">
        <v>0.7648421872844885</v>
      </c>
      <c r="U231">
        <v>326</v>
      </c>
      <c r="V231">
        <v>6520</v>
      </c>
      <c r="W231">
        <v>11</v>
      </c>
      <c r="X231">
        <v>101</v>
      </c>
      <c r="Y231">
        <v>2020</v>
      </c>
      <c r="Z231">
        <v>7</v>
      </c>
      <c r="AA231" s="1" t="s">
        <v>329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2</v>
      </c>
      <c r="BE231">
        <v>0</v>
      </c>
      <c r="BF231">
        <v>0</v>
      </c>
      <c r="BG231">
        <v>0</v>
      </c>
      <c r="BH231">
        <v>9</v>
      </c>
      <c r="BI231">
        <v>0</v>
      </c>
      <c r="BJ231">
        <v>11</v>
      </c>
      <c r="BK231">
        <v>76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1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</row>
    <row r="232" spans="1:97" ht="15.6" x14ac:dyDescent="0.3">
      <c r="A232" s="1" t="s">
        <v>330</v>
      </c>
      <c r="B232" s="6">
        <v>2018</v>
      </c>
      <c r="C232" s="6">
        <v>25</v>
      </c>
      <c r="D232" s="50">
        <v>43256</v>
      </c>
      <c r="E232">
        <v>12</v>
      </c>
      <c r="F232">
        <v>16.808166666666668</v>
      </c>
      <c r="G232">
        <v>-0.75749999999999673</v>
      </c>
      <c r="H232">
        <v>-2.2200416666666705</v>
      </c>
      <c r="I232">
        <v>-3.695958333333337</v>
      </c>
      <c r="J232">
        <v>7.7149455431602512</v>
      </c>
      <c r="K232">
        <v>-0.19769019155582868</v>
      </c>
      <c r="L232">
        <v>-1.0093292915683971</v>
      </c>
      <c r="M232">
        <v>-0.74717184660564051</v>
      </c>
      <c r="N232" t="s">
        <v>44</v>
      </c>
      <c r="O232" t="s">
        <v>45</v>
      </c>
      <c r="P232">
        <v>21</v>
      </c>
      <c r="Q232">
        <v>4.5498889655172414</v>
      </c>
      <c r="R232">
        <v>0.61</v>
      </c>
      <c r="S232">
        <v>0.57286746010048128</v>
      </c>
      <c r="T232">
        <v>0.81964801784547947</v>
      </c>
      <c r="U232">
        <v>202</v>
      </c>
      <c r="V232">
        <v>4040</v>
      </c>
      <c r="W232">
        <v>7</v>
      </c>
      <c r="X232">
        <v>78</v>
      </c>
      <c r="Y232">
        <v>1560</v>
      </c>
      <c r="Z232">
        <v>8</v>
      </c>
      <c r="AA232" s="1" t="s">
        <v>330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2</v>
      </c>
      <c r="BB232">
        <v>0</v>
      </c>
      <c r="BC232">
        <v>0</v>
      </c>
      <c r="BD232">
        <v>1</v>
      </c>
      <c r="BE232">
        <v>0</v>
      </c>
      <c r="BF232">
        <v>0</v>
      </c>
      <c r="BG232">
        <v>0</v>
      </c>
      <c r="BH232">
        <v>4</v>
      </c>
      <c r="BI232">
        <v>0</v>
      </c>
      <c r="BJ232">
        <v>4</v>
      </c>
      <c r="BK232">
        <v>63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2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1</v>
      </c>
      <c r="CQ232">
        <v>0</v>
      </c>
      <c r="CR232">
        <v>0</v>
      </c>
      <c r="CS232">
        <v>0</v>
      </c>
    </row>
    <row r="233" spans="1:97" ht="15.6" x14ac:dyDescent="0.3">
      <c r="A233" s="1" t="s">
        <v>331</v>
      </c>
      <c r="B233" s="6">
        <v>2018</v>
      </c>
      <c r="C233" s="6">
        <v>26</v>
      </c>
      <c r="D233" s="50">
        <v>43257</v>
      </c>
      <c r="E233">
        <v>13</v>
      </c>
      <c r="F233">
        <v>16.565333333333335</v>
      </c>
      <c r="G233">
        <v>-0.24283333333333346</v>
      </c>
      <c r="H233">
        <v>-1.0003333333333302</v>
      </c>
      <c r="I233">
        <v>-2.4628750000000039</v>
      </c>
      <c r="J233">
        <v>7.5414527291142113</v>
      </c>
      <c r="K233">
        <v>-0.17349281404603989</v>
      </c>
      <c r="L233">
        <v>-0.37118300560186857</v>
      </c>
      <c r="M233">
        <v>-1.182822105614437</v>
      </c>
      <c r="N233" t="s">
        <v>51</v>
      </c>
      <c r="O233" t="s">
        <v>52</v>
      </c>
      <c r="P233">
        <v>22</v>
      </c>
      <c r="Q233">
        <v>4.7665503448275857</v>
      </c>
      <c r="R233">
        <v>0.5</v>
      </c>
      <c r="S233">
        <v>0.47942553860420301</v>
      </c>
      <c r="T233">
        <v>0.87758256189037276</v>
      </c>
      <c r="U233">
        <v>290</v>
      </c>
      <c r="V233">
        <v>5800</v>
      </c>
      <c r="W233">
        <v>4</v>
      </c>
      <c r="X233">
        <v>66</v>
      </c>
      <c r="Y233">
        <v>1320</v>
      </c>
      <c r="Z233">
        <v>8</v>
      </c>
      <c r="AA233" s="1" t="s">
        <v>331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1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8</v>
      </c>
      <c r="BI233">
        <v>0</v>
      </c>
      <c r="BJ233">
        <v>3</v>
      </c>
      <c r="BK233">
        <v>48</v>
      </c>
      <c r="BL233">
        <v>0</v>
      </c>
      <c r="BM233">
        <v>0</v>
      </c>
      <c r="BN233">
        <v>0</v>
      </c>
      <c r="BO233">
        <v>0</v>
      </c>
      <c r="BP233">
        <v>2</v>
      </c>
      <c r="BQ233">
        <v>0</v>
      </c>
      <c r="BR233">
        <v>0</v>
      </c>
      <c r="BS233">
        <v>0</v>
      </c>
      <c r="BT233">
        <v>2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</row>
    <row r="234" spans="1:97" ht="15.6" x14ac:dyDescent="0.3">
      <c r="A234" s="1" t="s">
        <v>332</v>
      </c>
      <c r="B234" s="6">
        <v>2018</v>
      </c>
      <c r="C234" s="6">
        <v>27</v>
      </c>
      <c r="D234" s="50">
        <v>43258</v>
      </c>
      <c r="E234">
        <v>14</v>
      </c>
      <c r="F234">
        <v>17.026041666666664</v>
      </c>
      <c r="G234">
        <v>0.46070833333332928</v>
      </c>
      <c r="H234">
        <v>0.21787499999999582</v>
      </c>
      <c r="I234">
        <v>-0.53962500000000091</v>
      </c>
      <c r="J234">
        <v>7.2448147137091894</v>
      </c>
      <c r="K234">
        <v>-0.29663801540502188</v>
      </c>
      <c r="L234">
        <v>-0.47013082945106177</v>
      </c>
      <c r="M234">
        <v>-0.66782102100689045</v>
      </c>
      <c r="N234" t="s">
        <v>54</v>
      </c>
      <c r="O234" t="s">
        <v>55</v>
      </c>
      <c r="P234">
        <v>23</v>
      </c>
      <c r="Q234">
        <v>4.9832117241379308</v>
      </c>
      <c r="R234">
        <v>0.41</v>
      </c>
      <c r="S234">
        <v>0.39860932798442289</v>
      </c>
      <c r="T234">
        <v>0.91712082281660512</v>
      </c>
      <c r="U234">
        <v>118</v>
      </c>
      <c r="V234">
        <v>2360</v>
      </c>
      <c r="W234">
        <v>3</v>
      </c>
      <c r="X234">
        <v>39</v>
      </c>
      <c r="Y234">
        <v>780</v>
      </c>
      <c r="Z234">
        <v>4</v>
      </c>
      <c r="AA234" s="1" t="s">
        <v>332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2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8</v>
      </c>
      <c r="BI234">
        <v>0</v>
      </c>
      <c r="BJ234">
        <v>2</v>
      </c>
      <c r="BK234">
        <v>27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</row>
    <row r="235" spans="1:97" ht="15.6" x14ac:dyDescent="0.3">
      <c r="A235" s="1" t="s">
        <v>333</v>
      </c>
      <c r="B235" s="6">
        <v>2018</v>
      </c>
      <c r="C235" s="6">
        <v>28</v>
      </c>
      <c r="D235" s="50">
        <v>43259</v>
      </c>
      <c r="E235">
        <v>15</v>
      </c>
      <c r="F235">
        <v>18.104666666666667</v>
      </c>
      <c r="G235">
        <v>1.0786250000000024</v>
      </c>
      <c r="H235">
        <v>1.5393333333333317</v>
      </c>
      <c r="I235">
        <v>1.2964999999999982</v>
      </c>
      <c r="J235">
        <v>7.1269819110423756</v>
      </c>
      <c r="K235">
        <v>-0.11783280266681384</v>
      </c>
      <c r="L235">
        <v>-0.41447081807183572</v>
      </c>
      <c r="M235">
        <v>-0.58796363211787561</v>
      </c>
      <c r="N235" t="s">
        <v>54</v>
      </c>
      <c r="O235" t="s">
        <v>55</v>
      </c>
      <c r="P235">
        <v>24</v>
      </c>
      <c r="Q235">
        <v>5.1998731034482759</v>
      </c>
      <c r="R235">
        <v>0.31</v>
      </c>
      <c r="S235">
        <v>0.3050586364434435</v>
      </c>
      <c r="T235">
        <v>0.95233356988571338</v>
      </c>
      <c r="U235">
        <v>91</v>
      </c>
      <c r="V235">
        <v>1820</v>
      </c>
      <c r="W235">
        <v>0</v>
      </c>
      <c r="X235">
        <v>53</v>
      </c>
      <c r="Y235">
        <v>1060</v>
      </c>
      <c r="Z235">
        <v>9</v>
      </c>
      <c r="AA235" s="1" t="s">
        <v>333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0</v>
      </c>
      <c r="AY235">
        <v>0</v>
      </c>
      <c r="AZ235">
        <v>0</v>
      </c>
      <c r="BA235">
        <v>1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7</v>
      </c>
      <c r="BI235">
        <v>0</v>
      </c>
      <c r="BJ235">
        <v>3</v>
      </c>
      <c r="BK235">
        <v>35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2</v>
      </c>
      <c r="CG235">
        <v>0</v>
      </c>
      <c r="CH235">
        <v>0</v>
      </c>
      <c r="CI235">
        <v>1</v>
      </c>
      <c r="CJ235">
        <v>1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</row>
    <row r="236" spans="1:97" ht="15.6" x14ac:dyDescent="0.3">
      <c r="A236" s="1" t="s">
        <v>334</v>
      </c>
      <c r="B236" s="6">
        <v>2018</v>
      </c>
      <c r="C236" s="6">
        <v>29</v>
      </c>
      <c r="D236" s="50">
        <v>43260</v>
      </c>
      <c r="E236">
        <v>16</v>
      </c>
      <c r="F236">
        <v>19.187541666666664</v>
      </c>
      <c r="G236">
        <v>1.0828749999999978</v>
      </c>
      <c r="H236">
        <v>2.1615000000000002</v>
      </c>
      <c r="I236">
        <v>2.6222083333333295</v>
      </c>
      <c r="J236">
        <v>6.9495036669698145</v>
      </c>
      <c r="K236">
        <v>-0.17747824407256108</v>
      </c>
      <c r="L236">
        <v>-0.29531104673937492</v>
      </c>
      <c r="M236">
        <v>-0.5919490621443968</v>
      </c>
      <c r="N236" t="s">
        <v>54</v>
      </c>
      <c r="O236" t="s">
        <v>55</v>
      </c>
      <c r="P236">
        <v>25</v>
      </c>
      <c r="Q236">
        <v>5.4165344827586202</v>
      </c>
      <c r="R236">
        <v>0.22</v>
      </c>
      <c r="S236">
        <v>0.21822962308086932</v>
      </c>
      <c r="T236">
        <v>0.97589744933060552</v>
      </c>
      <c r="U236">
        <v>22</v>
      </c>
      <c r="V236">
        <v>440</v>
      </c>
      <c r="W236">
        <v>1</v>
      </c>
      <c r="X236">
        <v>51</v>
      </c>
      <c r="Y236">
        <v>1020</v>
      </c>
      <c r="Z236">
        <v>7</v>
      </c>
      <c r="AA236" s="1" t="s">
        <v>334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7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0</v>
      </c>
      <c r="BF236">
        <v>0</v>
      </c>
      <c r="BG236">
        <v>0</v>
      </c>
      <c r="BH236">
        <v>8</v>
      </c>
      <c r="BI236">
        <v>0</v>
      </c>
      <c r="BJ236">
        <v>2</v>
      </c>
      <c r="BK236">
        <v>30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1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</row>
    <row r="237" spans="1:97" ht="15.6" x14ac:dyDescent="0.3">
      <c r="A237" s="1" t="s">
        <v>335</v>
      </c>
      <c r="B237" s="6">
        <v>2018</v>
      </c>
      <c r="C237" s="6">
        <v>30</v>
      </c>
      <c r="D237" s="50">
        <v>43261</v>
      </c>
      <c r="E237">
        <v>17</v>
      </c>
      <c r="F237">
        <v>19.346041666666668</v>
      </c>
      <c r="G237">
        <v>0.15850000000000364</v>
      </c>
      <c r="H237">
        <v>1.2413750000000014</v>
      </c>
      <c r="I237">
        <v>2.3200000000000038</v>
      </c>
      <c r="J237">
        <v>6.7414542927059351</v>
      </c>
      <c r="K237">
        <v>-0.20804937426387937</v>
      </c>
      <c r="L237">
        <v>-0.38552761833644045</v>
      </c>
      <c r="M237">
        <v>-0.50336042100325429</v>
      </c>
      <c r="N237" t="s">
        <v>54</v>
      </c>
      <c r="O237" t="s">
        <v>55</v>
      </c>
      <c r="P237">
        <v>26</v>
      </c>
      <c r="Q237">
        <v>5.6331958620689653</v>
      </c>
      <c r="R237">
        <v>0.14000000000000001</v>
      </c>
      <c r="S237">
        <v>0.13954311464423649</v>
      </c>
      <c r="T237">
        <v>0.99021599621263712</v>
      </c>
      <c r="U237">
        <v>61</v>
      </c>
      <c r="V237">
        <v>1220</v>
      </c>
      <c r="W237">
        <v>0</v>
      </c>
      <c r="X237">
        <v>83</v>
      </c>
      <c r="Y237">
        <v>1660</v>
      </c>
      <c r="Z237">
        <v>7</v>
      </c>
      <c r="AA237" s="1" t="s">
        <v>335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34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2</v>
      </c>
      <c r="BI237">
        <v>0</v>
      </c>
      <c r="BJ237">
        <v>6</v>
      </c>
      <c r="BK237">
        <v>33</v>
      </c>
      <c r="BL237">
        <v>0</v>
      </c>
      <c r="BM237">
        <v>0</v>
      </c>
      <c r="BN237">
        <v>0</v>
      </c>
      <c r="BO237">
        <v>3</v>
      </c>
      <c r="BP237">
        <v>2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2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</row>
    <row r="238" spans="1:97" ht="15.6" x14ac:dyDescent="0.3">
      <c r="A238" s="1" t="s">
        <v>336</v>
      </c>
      <c r="B238" s="6">
        <v>2018</v>
      </c>
      <c r="C238" s="6">
        <v>31</v>
      </c>
      <c r="D238" s="50">
        <v>43262</v>
      </c>
      <c r="E238">
        <v>18</v>
      </c>
      <c r="F238">
        <v>19.616541666666667</v>
      </c>
      <c r="G238">
        <v>0.27049999999999841</v>
      </c>
      <c r="H238">
        <v>0.42900000000000205</v>
      </c>
      <c r="I238">
        <v>1.5118749999999999</v>
      </c>
      <c r="J238">
        <v>6.2477271939634065</v>
      </c>
      <c r="K238">
        <v>-0.49372709874252863</v>
      </c>
      <c r="L238">
        <v>-0.701776473006408</v>
      </c>
      <c r="M238">
        <v>-0.87925471707896907</v>
      </c>
      <c r="N238" t="s">
        <v>54</v>
      </c>
      <c r="O238" t="s">
        <v>55</v>
      </c>
      <c r="P238">
        <v>27</v>
      </c>
      <c r="Q238">
        <v>5.8498572413793095</v>
      </c>
      <c r="R238">
        <v>7.0000000000000007E-2</v>
      </c>
      <c r="S238">
        <v>6.9942847337532768E-2</v>
      </c>
      <c r="T238">
        <v>0.99755100025327959</v>
      </c>
      <c r="U238">
        <v>164</v>
      </c>
      <c r="V238">
        <v>3280</v>
      </c>
      <c r="W238">
        <v>0</v>
      </c>
      <c r="X238">
        <v>35</v>
      </c>
      <c r="Y238">
        <v>700</v>
      </c>
      <c r="Z238">
        <v>5</v>
      </c>
      <c r="AA238" s="1" t="s">
        <v>336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20</v>
      </c>
      <c r="AW238">
        <v>0</v>
      </c>
      <c r="AX238">
        <v>0</v>
      </c>
      <c r="AY238">
        <v>0</v>
      </c>
      <c r="AZ238">
        <v>0</v>
      </c>
      <c r="BA238">
        <v>1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3</v>
      </c>
      <c r="BI238">
        <v>0</v>
      </c>
      <c r="BJ238">
        <v>1</v>
      </c>
      <c r="BK238">
        <v>9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</row>
    <row r="239" spans="1:97" ht="15.6" x14ac:dyDescent="0.3">
      <c r="A239" s="1" t="s">
        <v>337</v>
      </c>
      <c r="B239" s="6">
        <v>2018</v>
      </c>
      <c r="C239" s="6">
        <v>32</v>
      </c>
      <c r="D239" s="50">
        <v>43263</v>
      </c>
      <c r="E239">
        <v>19</v>
      </c>
      <c r="F239">
        <v>20.033249999999995</v>
      </c>
      <c r="G239">
        <v>0.4167083333333288</v>
      </c>
      <c r="H239">
        <v>0.6872083333333272</v>
      </c>
      <c r="I239">
        <v>0.84570833333333084</v>
      </c>
      <c r="J239">
        <v>6.3326947165751655</v>
      </c>
      <c r="K239">
        <v>8.4967522611758994E-2</v>
      </c>
      <c r="L239">
        <v>-0.40875957613076963</v>
      </c>
      <c r="M239">
        <v>-0.616808950394649</v>
      </c>
      <c r="N239" t="s">
        <v>54</v>
      </c>
      <c r="O239" t="s">
        <v>55</v>
      </c>
      <c r="P239">
        <v>28</v>
      </c>
      <c r="Q239">
        <v>6.0665186206896555</v>
      </c>
      <c r="R239">
        <v>0.02</v>
      </c>
      <c r="S239">
        <v>1.999866669333308E-2</v>
      </c>
      <c r="T239">
        <v>0.99980000666657776</v>
      </c>
      <c r="U239">
        <v>125</v>
      </c>
      <c r="V239">
        <v>2500</v>
      </c>
      <c r="W239">
        <v>0</v>
      </c>
      <c r="X239">
        <v>108</v>
      </c>
      <c r="Y239">
        <v>2160</v>
      </c>
      <c r="Z239">
        <v>8</v>
      </c>
      <c r="AA239" s="1" t="s">
        <v>337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64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0</v>
      </c>
      <c r="BF239">
        <v>0</v>
      </c>
      <c r="BG239">
        <v>0</v>
      </c>
      <c r="BH239">
        <v>12</v>
      </c>
      <c r="BI239">
        <v>0</v>
      </c>
      <c r="BJ239">
        <v>7</v>
      </c>
      <c r="BK239">
        <v>19</v>
      </c>
      <c r="BL239">
        <v>0</v>
      </c>
      <c r="BM239">
        <v>0</v>
      </c>
      <c r="BN239">
        <v>0</v>
      </c>
      <c r="BO239">
        <v>0</v>
      </c>
      <c r="BP239">
        <v>1</v>
      </c>
      <c r="BQ239">
        <v>0</v>
      </c>
      <c r="BR239">
        <v>0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</row>
    <row r="240" spans="1:97" ht="15.6" x14ac:dyDescent="0.3">
      <c r="A240" s="1" t="s">
        <v>338</v>
      </c>
      <c r="B240" s="6">
        <v>2018</v>
      </c>
      <c r="C240" s="6">
        <v>33</v>
      </c>
      <c r="D240" s="50">
        <v>43264</v>
      </c>
      <c r="E240">
        <v>20</v>
      </c>
      <c r="F240">
        <v>19.860958333333333</v>
      </c>
      <c r="G240">
        <v>-0.17229166666666273</v>
      </c>
      <c r="H240">
        <v>0.24441666666666606</v>
      </c>
      <c r="I240">
        <v>0.51491666666666447</v>
      </c>
      <c r="J240">
        <v>6.2316561988366237</v>
      </c>
      <c r="K240">
        <v>-0.10103851773854178</v>
      </c>
      <c r="L240">
        <v>-1.6070995126782783E-2</v>
      </c>
      <c r="M240">
        <v>-0.50979809386931141</v>
      </c>
      <c r="N240" t="s">
        <v>63</v>
      </c>
      <c r="O240" t="s">
        <v>64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63</v>
      </c>
      <c r="V240">
        <v>1260</v>
      </c>
      <c r="W240">
        <v>47</v>
      </c>
      <c r="X240">
        <v>83</v>
      </c>
      <c r="Y240">
        <v>1660</v>
      </c>
      <c r="Z240">
        <v>11</v>
      </c>
      <c r="AA240" s="1" t="s">
        <v>338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2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</v>
      </c>
      <c r="AT240">
        <v>0</v>
      </c>
      <c r="AU240">
        <v>0</v>
      </c>
      <c r="AV240">
        <v>58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3</v>
      </c>
      <c r="BE240">
        <v>0</v>
      </c>
      <c r="BF240">
        <v>0</v>
      </c>
      <c r="BG240">
        <v>2</v>
      </c>
      <c r="BH240">
        <v>2</v>
      </c>
      <c r="BI240">
        <v>0</v>
      </c>
      <c r="BJ240">
        <v>1</v>
      </c>
      <c r="BK240">
        <v>10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1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1</v>
      </c>
      <c r="CR240">
        <v>0</v>
      </c>
      <c r="CS240">
        <v>0</v>
      </c>
    </row>
    <row r="241" spans="1:97" ht="15.6" x14ac:dyDescent="0.3">
      <c r="A241" s="1" t="s">
        <v>339</v>
      </c>
      <c r="B241" s="6">
        <v>2018</v>
      </c>
      <c r="C241" s="6">
        <v>34</v>
      </c>
      <c r="D241" s="50">
        <v>43265</v>
      </c>
      <c r="E241">
        <v>21</v>
      </c>
      <c r="F241">
        <v>20.270833333333336</v>
      </c>
      <c r="G241">
        <v>0.4098750000000031</v>
      </c>
      <c r="H241">
        <v>0.23758333333334036</v>
      </c>
      <c r="I241">
        <v>0.65429166666666916</v>
      </c>
      <c r="J241">
        <v>6.417315132629807</v>
      </c>
      <c r="K241">
        <v>0.18565893379318332</v>
      </c>
      <c r="L241">
        <v>8.4620416054641545E-2</v>
      </c>
      <c r="M241">
        <v>0.16958793866640054</v>
      </c>
      <c r="N241" t="s">
        <v>66</v>
      </c>
      <c r="O241" t="s">
        <v>67</v>
      </c>
      <c r="P241">
        <v>1</v>
      </c>
      <c r="Q241">
        <v>0.21666137931034482</v>
      </c>
      <c r="R241">
        <v>0.01</v>
      </c>
      <c r="S241">
        <v>9.9998333341666645E-3</v>
      </c>
      <c r="T241">
        <v>0.99995000041666526</v>
      </c>
      <c r="U241">
        <v>23</v>
      </c>
      <c r="V241">
        <v>460</v>
      </c>
      <c r="W241">
        <v>212</v>
      </c>
      <c r="X241">
        <v>61</v>
      </c>
      <c r="Y241">
        <v>1220</v>
      </c>
      <c r="Z241">
        <v>6</v>
      </c>
      <c r="AA241" s="1" t="s">
        <v>339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42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</v>
      </c>
      <c r="BI241">
        <v>0</v>
      </c>
      <c r="BJ241">
        <v>1</v>
      </c>
      <c r="BK241">
        <v>11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1</v>
      </c>
      <c r="CH241">
        <v>0</v>
      </c>
      <c r="CI241">
        <v>0</v>
      </c>
      <c r="CJ241">
        <v>1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</row>
    <row r="242" spans="1:97" ht="15.6" x14ac:dyDescent="0.3">
      <c r="A242" s="1" t="s">
        <v>340</v>
      </c>
      <c r="B242" s="6">
        <v>2018</v>
      </c>
      <c r="C242" s="6">
        <v>35</v>
      </c>
      <c r="D242" s="50">
        <v>43266</v>
      </c>
      <c r="E242">
        <v>22</v>
      </c>
      <c r="F242">
        <v>20.882583333333333</v>
      </c>
      <c r="G242">
        <v>0.61174999999999713</v>
      </c>
      <c r="H242">
        <v>1.0216250000000002</v>
      </c>
      <c r="I242">
        <v>0.84933333333333749</v>
      </c>
      <c r="J242">
        <v>5.9715786155510591</v>
      </c>
      <c r="K242">
        <v>-0.44573651707874795</v>
      </c>
      <c r="L242">
        <v>-0.26007758328556463</v>
      </c>
      <c r="M242">
        <v>-0.36111610102410641</v>
      </c>
      <c r="N242" t="s">
        <v>66</v>
      </c>
      <c r="O242" t="s">
        <v>67</v>
      </c>
      <c r="P242">
        <v>2</v>
      </c>
      <c r="Q242">
        <v>0.43332275862068964</v>
      </c>
      <c r="R242">
        <v>0.05</v>
      </c>
      <c r="S242">
        <v>4.9979169270678331E-2</v>
      </c>
      <c r="T242">
        <v>0.99875026039496628</v>
      </c>
      <c r="U242">
        <v>18</v>
      </c>
      <c r="V242">
        <v>360</v>
      </c>
      <c r="W242">
        <v>571</v>
      </c>
      <c r="X242">
        <v>51</v>
      </c>
      <c r="Y242">
        <v>1020</v>
      </c>
      <c r="Z242">
        <v>7</v>
      </c>
      <c r="AA242" s="1" t="s">
        <v>340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21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1</v>
      </c>
      <c r="BC242">
        <v>0</v>
      </c>
      <c r="BD242">
        <v>1</v>
      </c>
      <c r="BE242">
        <v>0</v>
      </c>
      <c r="BF242">
        <v>0</v>
      </c>
      <c r="BG242">
        <v>0</v>
      </c>
      <c r="BH242">
        <v>7</v>
      </c>
      <c r="BI242">
        <v>0</v>
      </c>
      <c r="BJ242">
        <v>1</v>
      </c>
      <c r="BK242">
        <v>18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1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</row>
    <row r="243" spans="1:97" ht="15.6" x14ac:dyDescent="0.3">
      <c r="A243" s="1" t="s">
        <v>341</v>
      </c>
      <c r="B243" s="6">
        <v>2018</v>
      </c>
      <c r="C243" s="6">
        <v>36</v>
      </c>
      <c r="D243" s="50">
        <v>43267</v>
      </c>
      <c r="E243">
        <v>23</v>
      </c>
      <c r="F243">
        <v>21.342208333333335</v>
      </c>
      <c r="G243">
        <v>0.45962500000000261</v>
      </c>
      <c r="H243">
        <v>1.0713749999999997</v>
      </c>
      <c r="I243">
        <v>1.4812500000000028</v>
      </c>
      <c r="J243">
        <v>6.2939238696462567</v>
      </c>
      <c r="K243">
        <v>0.32234525409519765</v>
      </c>
      <c r="L243">
        <v>-0.1233912629835503</v>
      </c>
      <c r="M243">
        <v>6.2267670809633024E-2</v>
      </c>
      <c r="N243" t="s">
        <v>66</v>
      </c>
      <c r="O243" t="s">
        <v>67</v>
      </c>
      <c r="P243">
        <v>3</v>
      </c>
      <c r="Q243">
        <v>0.64998413793103449</v>
      </c>
      <c r="R243">
        <v>0.12</v>
      </c>
      <c r="S243">
        <v>0.11971220728891936</v>
      </c>
      <c r="T243">
        <v>0.99280863585386625</v>
      </c>
      <c r="U243">
        <v>20</v>
      </c>
      <c r="V243">
        <v>400</v>
      </c>
      <c r="W243">
        <v>410</v>
      </c>
      <c r="X243">
        <v>28</v>
      </c>
      <c r="Y243">
        <v>560</v>
      </c>
      <c r="Z243">
        <v>10</v>
      </c>
      <c r="AA243" s="1" t="s">
        <v>341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14</v>
      </c>
      <c r="AW243">
        <v>0</v>
      </c>
      <c r="AX243">
        <v>0</v>
      </c>
      <c r="AY243">
        <v>0</v>
      </c>
      <c r="AZ243">
        <v>0</v>
      </c>
      <c r="BA243">
        <v>1</v>
      </c>
      <c r="BB243">
        <v>0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3</v>
      </c>
      <c r="BI243">
        <v>0</v>
      </c>
      <c r="BJ243">
        <v>2</v>
      </c>
      <c r="BK243">
        <v>2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</row>
    <row r="244" spans="1:97" ht="15.6" x14ac:dyDescent="0.3">
      <c r="A244" s="1" t="s">
        <v>342</v>
      </c>
      <c r="B244" s="6">
        <v>2018</v>
      </c>
      <c r="C244" s="6">
        <v>37</v>
      </c>
      <c r="D244" s="50">
        <v>43268</v>
      </c>
      <c r="E244">
        <v>24</v>
      </c>
      <c r="F244">
        <v>21.881750000000007</v>
      </c>
      <c r="G244">
        <v>0.53954166666667192</v>
      </c>
      <c r="H244">
        <v>0.99916666666667453</v>
      </c>
      <c r="I244">
        <v>1.6109166666666717</v>
      </c>
      <c r="J244">
        <v>5.988900604179868</v>
      </c>
      <c r="K244">
        <v>-0.30502326546638869</v>
      </c>
      <c r="L244">
        <v>1.732198862880896E-2</v>
      </c>
      <c r="M244">
        <v>-0.42841452844993899</v>
      </c>
      <c r="N244" t="s">
        <v>66</v>
      </c>
      <c r="O244" t="s">
        <v>67</v>
      </c>
      <c r="P244">
        <v>4</v>
      </c>
      <c r="Q244">
        <v>0.86664551724137928</v>
      </c>
      <c r="R244">
        <v>0.2</v>
      </c>
      <c r="S244">
        <v>0.19866933079506122</v>
      </c>
      <c r="T244">
        <v>0.98006657784124163</v>
      </c>
      <c r="U244">
        <v>4</v>
      </c>
      <c r="V244">
        <v>80</v>
      </c>
      <c r="W244">
        <v>221</v>
      </c>
      <c r="X244">
        <v>26</v>
      </c>
      <c r="Y244">
        <v>520</v>
      </c>
      <c r="Z244">
        <v>9</v>
      </c>
      <c r="AA244" s="1" t="s">
        <v>342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2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12</v>
      </c>
      <c r="AW244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1</v>
      </c>
      <c r="BI244">
        <v>0</v>
      </c>
      <c r="BJ244">
        <v>3</v>
      </c>
      <c r="BK244">
        <v>3</v>
      </c>
      <c r="BL244">
        <v>0</v>
      </c>
      <c r="BM244">
        <v>0</v>
      </c>
      <c r="BN244">
        <v>0</v>
      </c>
      <c r="BO244">
        <v>0</v>
      </c>
      <c r="BP244">
        <v>1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1</v>
      </c>
      <c r="CI244">
        <v>0</v>
      </c>
      <c r="CJ244">
        <v>1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</row>
    <row r="245" spans="1:97" ht="15.6" x14ac:dyDescent="0.3">
      <c r="A245" s="1" t="s">
        <v>343</v>
      </c>
      <c r="B245" s="6">
        <v>2018</v>
      </c>
      <c r="C245" s="6">
        <v>38</v>
      </c>
      <c r="D245" s="50">
        <v>43269</v>
      </c>
      <c r="E245">
        <v>25</v>
      </c>
      <c r="F245">
        <v>21.57279166666666</v>
      </c>
      <c r="G245">
        <v>-0.30895833333334721</v>
      </c>
      <c r="H245">
        <v>0.2305833333333247</v>
      </c>
      <c r="I245">
        <v>0.69020833333332732</v>
      </c>
      <c r="J245">
        <v>6.1305048911233841</v>
      </c>
      <c r="K245">
        <v>0.14160428694351612</v>
      </c>
      <c r="L245">
        <v>-0.16341897852287257</v>
      </c>
      <c r="M245">
        <v>0.15892627557232508</v>
      </c>
      <c r="N245" t="s">
        <v>66</v>
      </c>
      <c r="O245" t="s">
        <v>67</v>
      </c>
      <c r="P245">
        <v>5</v>
      </c>
      <c r="Q245">
        <v>1.0833068965517241</v>
      </c>
      <c r="R245">
        <v>0.31</v>
      </c>
      <c r="S245">
        <v>0.3050586364434435</v>
      </c>
      <c r="T245">
        <v>0.95233356988571338</v>
      </c>
      <c r="U245">
        <v>32</v>
      </c>
      <c r="V245">
        <v>640</v>
      </c>
      <c r="W245">
        <v>67</v>
      </c>
      <c r="X245">
        <v>13</v>
      </c>
      <c r="Y245">
        <v>260</v>
      </c>
      <c r="Z245">
        <v>4</v>
      </c>
      <c r="AA245" s="1" t="s">
        <v>343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7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2</v>
      </c>
      <c r="BI245">
        <v>0</v>
      </c>
      <c r="BJ245">
        <v>2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</row>
    <row r="246" spans="1:97" ht="15.6" x14ac:dyDescent="0.3">
      <c r="A246" s="1" t="s">
        <v>344</v>
      </c>
      <c r="B246" s="6">
        <v>2018</v>
      </c>
      <c r="C246" s="6">
        <v>39</v>
      </c>
      <c r="D246" s="50">
        <v>43270</v>
      </c>
      <c r="E246">
        <v>26</v>
      </c>
      <c r="F246">
        <v>21.94508333333334</v>
      </c>
      <c r="G246">
        <v>0.37229166666667979</v>
      </c>
      <c r="H246">
        <v>6.3333333333332575E-2</v>
      </c>
      <c r="I246">
        <v>0.60287500000000449</v>
      </c>
      <c r="J246">
        <v>6.7203522991829914</v>
      </c>
      <c r="K246">
        <v>0.58984740805960723</v>
      </c>
      <c r="L246">
        <v>0.73145169500312335</v>
      </c>
      <c r="M246">
        <v>0.42642842953673465</v>
      </c>
      <c r="N246" t="s">
        <v>66</v>
      </c>
      <c r="O246" t="s">
        <v>67</v>
      </c>
      <c r="P246">
        <v>6</v>
      </c>
      <c r="Q246">
        <v>1.299968275862069</v>
      </c>
      <c r="R246">
        <v>0.41</v>
      </c>
      <c r="S246">
        <v>0.39860932798442289</v>
      </c>
      <c r="T246">
        <v>0.91712082281660512</v>
      </c>
      <c r="U246">
        <v>10</v>
      </c>
      <c r="V246">
        <v>200</v>
      </c>
      <c r="W246">
        <v>16</v>
      </c>
      <c r="X246">
        <v>10</v>
      </c>
      <c r="Y246">
        <v>200</v>
      </c>
      <c r="Z246">
        <v>5</v>
      </c>
      <c r="AA246" s="1" t="s">
        <v>344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1</v>
      </c>
      <c r="BE246">
        <v>0</v>
      </c>
      <c r="BF246">
        <v>0</v>
      </c>
      <c r="BG246">
        <v>0</v>
      </c>
      <c r="BH246">
        <v>2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1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</row>
    <row r="247" spans="1:97" ht="15.6" x14ac:dyDescent="0.3">
      <c r="A247" s="1" t="s">
        <v>345</v>
      </c>
      <c r="B247" s="6">
        <v>2018</v>
      </c>
      <c r="C247" s="6">
        <v>40</v>
      </c>
      <c r="D247" s="50">
        <v>43271</v>
      </c>
      <c r="E247">
        <v>27</v>
      </c>
      <c r="F247">
        <v>21.817541666666671</v>
      </c>
      <c r="G247">
        <v>-0.12754166666666933</v>
      </c>
      <c r="H247">
        <v>0.24475000000001046</v>
      </c>
      <c r="I247">
        <v>-6.4208333333336753E-2</v>
      </c>
      <c r="J247">
        <v>6.5764424351759567</v>
      </c>
      <c r="K247">
        <v>-0.14390986400703465</v>
      </c>
      <c r="L247">
        <v>0.44593754405257258</v>
      </c>
      <c r="M247">
        <v>0.5875418309960887</v>
      </c>
      <c r="N247" t="s">
        <v>74</v>
      </c>
      <c r="O247" t="s">
        <v>75</v>
      </c>
      <c r="P247">
        <v>7</v>
      </c>
      <c r="Q247">
        <v>1.5166296551724139</v>
      </c>
      <c r="R247">
        <v>0.5</v>
      </c>
      <c r="S247">
        <v>0.47942553860420301</v>
      </c>
      <c r="T247">
        <v>0.87758256189037276</v>
      </c>
      <c r="U247">
        <v>8</v>
      </c>
      <c r="V247">
        <v>160</v>
      </c>
      <c r="W247">
        <v>5</v>
      </c>
      <c r="X247">
        <v>10</v>
      </c>
      <c r="Y247">
        <v>200</v>
      </c>
      <c r="Z247">
        <v>6</v>
      </c>
      <c r="AA247" s="1" t="s">
        <v>345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</v>
      </c>
      <c r="AW247">
        <v>0</v>
      </c>
      <c r="AX247">
        <v>0</v>
      </c>
      <c r="AY247">
        <v>0</v>
      </c>
      <c r="AZ247">
        <v>0</v>
      </c>
      <c r="BA247">
        <v>2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2</v>
      </c>
      <c r="BI247">
        <v>0</v>
      </c>
      <c r="BJ247">
        <v>2</v>
      </c>
      <c r="BK247">
        <v>0</v>
      </c>
      <c r="BL247">
        <v>0</v>
      </c>
      <c r="BM247">
        <v>0</v>
      </c>
      <c r="BN247">
        <v>0</v>
      </c>
      <c r="BO247">
        <v>1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1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</row>
    <row r="248" spans="1:97" ht="15.6" x14ac:dyDescent="0.3">
      <c r="A248" s="1" t="s">
        <v>346</v>
      </c>
      <c r="B248" s="6">
        <v>2018</v>
      </c>
      <c r="C248" s="6">
        <v>41</v>
      </c>
      <c r="D248" s="50">
        <v>43272</v>
      </c>
      <c r="E248">
        <v>28</v>
      </c>
      <c r="F248">
        <v>22.057000000000002</v>
      </c>
      <c r="G248">
        <v>0.23945833333333155</v>
      </c>
      <c r="H248">
        <v>0.11191666666666222</v>
      </c>
      <c r="I248">
        <v>0.48420833333334201</v>
      </c>
      <c r="J248">
        <v>6.4421402145962645</v>
      </c>
      <c r="K248">
        <v>-0.13430222057969221</v>
      </c>
      <c r="L248">
        <v>-0.27821208458672686</v>
      </c>
      <c r="M248">
        <v>0.31163532347288037</v>
      </c>
      <c r="N248" t="s">
        <v>77</v>
      </c>
      <c r="O248" t="s">
        <v>78</v>
      </c>
      <c r="P248">
        <v>8</v>
      </c>
      <c r="Q248">
        <v>1.7332910344827586</v>
      </c>
      <c r="R248">
        <v>0.63</v>
      </c>
      <c r="S248">
        <v>0.5891447579422695</v>
      </c>
      <c r="T248">
        <v>0.80802750831215187</v>
      </c>
      <c r="U248">
        <v>13</v>
      </c>
      <c r="V248">
        <v>260</v>
      </c>
      <c r="W248">
        <v>1</v>
      </c>
      <c r="X248">
        <v>11</v>
      </c>
      <c r="Y248">
        <v>220</v>
      </c>
      <c r="Z248">
        <v>4</v>
      </c>
      <c r="AA248" s="1" t="s">
        <v>346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6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1</v>
      </c>
      <c r="BF248">
        <v>0</v>
      </c>
      <c r="BG248">
        <v>0</v>
      </c>
      <c r="BH248">
        <v>1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2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</row>
    <row r="249" spans="1:97" ht="15.6" x14ac:dyDescent="0.3">
      <c r="A249" s="1" t="s">
        <v>347</v>
      </c>
      <c r="B249" s="6">
        <v>2018</v>
      </c>
      <c r="C249" s="6">
        <v>42</v>
      </c>
      <c r="D249" s="50">
        <v>43273</v>
      </c>
      <c r="E249">
        <v>29</v>
      </c>
      <c r="F249">
        <v>21.443291666666667</v>
      </c>
      <c r="G249">
        <v>-0.61370833333333508</v>
      </c>
      <c r="H249">
        <v>-0.37425000000000352</v>
      </c>
      <c r="I249">
        <v>-0.50179166666667285</v>
      </c>
      <c r="J249">
        <v>5.5999314095422719</v>
      </c>
      <c r="K249">
        <v>-0.84220880505399265</v>
      </c>
      <c r="L249">
        <v>-0.97651102563368486</v>
      </c>
      <c r="M249">
        <v>-1.1204208896407195</v>
      </c>
      <c r="N249" t="s">
        <v>77</v>
      </c>
      <c r="O249" t="s">
        <v>78</v>
      </c>
      <c r="P249">
        <v>9</v>
      </c>
      <c r="Q249">
        <v>1.9499524137931035</v>
      </c>
      <c r="R249">
        <v>0.73</v>
      </c>
      <c r="S249">
        <v>0.66686963500369789</v>
      </c>
      <c r="T249">
        <v>0.74517440234487042</v>
      </c>
      <c r="U249">
        <v>28</v>
      </c>
      <c r="V249">
        <v>560</v>
      </c>
      <c r="W249">
        <v>0</v>
      </c>
      <c r="X249">
        <v>3</v>
      </c>
      <c r="Y249">
        <v>60</v>
      </c>
      <c r="Z249">
        <v>2</v>
      </c>
      <c r="AA249" s="1" t="s">
        <v>347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0</v>
      </c>
      <c r="AZ249">
        <v>0</v>
      </c>
      <c r="BA249">
        <v>1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1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</row>
    <row r="250" spans="1:97" ht="15.6" x14ac:dyDescent="0.3">
      <c r="A250" s="1" t="s">
        <v>348</v>
      </c>
      <c r="B250" s="6">
        <v>2018</v>
      </c>
      <c r="C250" s="6">
        <v>43</v>
      </c>
      <c r="D250" s="50">
        <v>43274</v>
      </c>
      <c r="E250">
        <v>30</v>
      </c>
      <c r="F250">
        <v>20.388541666666665</v>
      </c>
      <c r="G250">
        <v>-1.0547500000000021</v>
      </c>
      <c r="H250">
        <v>-1.6684583333333372</v>
      </c>
      <c r="I250">
        <v>-1.4290000000000056</v>
      </c>
      <c r="J250">
        <v>5.7496095260499978</v>
      </c>
      <c r="K250">
        <v>0.14967811650772589</v>
      </c>
      <c r="L250">
        <v>-0.69253068854626676</v>
      </c>
      <c r="M250">
        <v>-0.82683290912595897</v>
      </c>
      <c r="N250" t="s">
        <v>77</v>
      </c>
      <c r="O250" t="s">
        <v>78</v>
      </c>
      <c r="P250">
        <v>10</v>
      </c>
      <c r="Q250">
        <v>2.1666137931034481</v>
      </c>
      <c r="R250">
        <v>0.81</v>
      </c>
      <c r="S250">
        <v>0.72428717437014256</v>
      </c>
      <c r="T250">
        <v>0.68949843295174695</v>
      </c>
      <c r="U250">
        <v>0</v>
      </c>
      <c r="V250">
        <v>0</v>
      </c>
      <c r="W250">
        <v>0</v>
      </c>
      <c r="X250">
        <v>3</v>
      </c>
      <c r="Y250">
        <v>60</v>
      </c>
      <c r="Z250">
        <v>2</v>
      </c>
      <c r="AA250" s="1" t="s">
        <v>348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</row>
    <row r="251" spans="1:97" ht="15.6" x14ac:dyDescent="0.3">
      <c r="A251" s="1" t="s">
        <v>349</v>
      </c>
      <c r="B251" s="6">
        <v>2018</v>
      </c>
      <c r="C251" s="6">
        <v>44</v>
      </c>
      <c r="D251" s="50">
        <v>43275</v>
      </c>
      <c r="E251">
        <v>31</v>
      </c>
      <c r="F251">
        <v>20.269625000000001</v>
      </c>
      <c r="G251">
        <v>-0.11891666666666367</v>
      </c>
      <c r="H251">
        <v>-1.1736666666666657</v>
      </c>
      <c r="I251">
        <v>-1.7873750000000008</v>
      </c>
      <c r="J251">
        <v>6.7285090062673296</v>
      </c>
      <c r="K251">
        <v>0.97889948021733186</v>
      </c>
      <c r="L251">
        <v>1.1285775967250578</v>
      </c>
      <c r="M251">
        <v>0.2863687916710651</v>
      </c>
      <c r="N251" t="s">
        <v>77</v>
      </c>
      <c r="O251" t="s">
        <v>78</v>
      </c>
      <c r="P251">
        <v>11</v>
      </c>
      <c r="Q251">
        <v>2.3832751724137928</v>
      </c>
      <c r="R251">
        <v>0.88</v>
      </c>
      <c r="S251">
        <v>0.7707388788989693</v>
      </c>
      <c r="T251">
        <v>0.63715114419858021</v>
      </c>
      <c r="U251">
        <v>0</v>
      </c>
      <c r="V251">
        <v>0</v>
      </c>
      <c r="W251">
        <v>0</v>
      </c>
      <c r="X251">
        <v>2</v>
      </c>
      <c r="Y251">
        <v>40</v>
      </c>
      <c r="Z251">
        <v>2</v>
      </c>
      <c r="AA251" s="1" t="s">
        <v>349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1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1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</row>
    <row r="252" spans="1:97" ht="15.6" x14ac:dyDescent="0.3">
      <c r="A252" s="1"/>
      <c r="B252" s="6"/>
      <c r="C252" s="6"/>
      <c r="D252" s="50"/>
      <c r="AA252" s="1"/>
    </row>
    <row r="253" spans="1:97" ht="15.6" x14ac:dyDescent="0.3">
      <c r="AA253" s="1" t="s">
        <v>365</v>
      </c>
      <c r="AB253">
        <f>SUM(AB2:AB251)</f>
        <v>14</v>
      </c>
      <c r="AC253">
        <f t="shared" ref="AC253:CK253" si="15">SUM(AC2:AC251)</f>
        <v>6</v>
      </c>
      <c r="AD253">
        <f t="shared" si="15"/>
        <v>68</v>
      </c>
      <c r="AE253">
        <f t="shared" si="15"/>
        <v>6</v>
      </c>
      <c r="AF253">
        <f t="shared" si="15"/>
        <v>21</v>
      </c>
      <c r="AG253">
        <f t="shared" si="15"/>
        <v>368</v>
      </c>
      <c r="AH253">
        <f t="shared" si="15"/>
        <v>2</v>
      </c>
      <c r="AI253">
        <f t="shared" si="15"/>
        <v>197</v>
      </c>
      <c r="AJ253">
        <f t="shared" si="15"/>
        <v>14</v>
      </c>
      <c r="AK253">
        <f t="shared" si="15"/>
        <v>10</v>
      </c>
      <c r="AL253">
        <f t="shared" si="15"/>
        <v>590</v>
      </c>
      <c r="AM253">
        <f t="shared" si="15"/>
        <v>3</v>
      </c>
      <c r="AN253">
        <f t="shared" si="15"/>
        <v>0</v>
      </c>
      <c r="AO253">
        <f t="shared" si="15"/>
        <v>23</v>
      </c>
      <c r="AP253">
        <f t="shared" si="15"/>
        <v>1</v>
      </c>
      <c r="AQ253">
        <f t="shared" si="15"/>
        <v>0</v>
      </c>
      <c r="AR253">
        <f t="shared" si="15"/>
        <v>3</v>
      </c>
      <c r="AS253">
        <f t="shared" si="15"/>
        <v>11</v>
      </c>
      <c r="AT253">
        <f t="shared" si="15"/>
        <v>2</v>
      </c>
      <c r="AU253">
        <f t="shared" si="15"/>
        <v>9</v>
      </c>
      <c r="AV253">
        <f t="shared" si="15"/>
        <v>2203</v>
      </c>
      <c r="AW253">
        <f t="shared" si="15"/>
        <v>9</v>
      </c>
      <c r="AX253">
        <f t="shared" si="15"/>
        <v>6</v>
      </c>
      <c r="AY253">
        <f t="shared" si="15"/>
        <v>492</v>
      </c>
      <c r="AZ253">
        <f t="shared" si="15"/>
        <v>5</v>
      </c>
      <c r="BA253">
        <f t="shared" si="15"/>
        <v>179</v>
      </c>
      <c r="BB253">
        <f t="shared" si="15"/>
        <v>943</v>
      </c>
      <c r="BC253">
        <f t="shared" si="15"/>
        <v>2</v>
      </c>
      <c r="BD253">
        <f t="shared" si="15"/>
        <v>285</v>
      </c>
      <c r="BE253">
        <f t="shared" si="15"/>
        <v>7</v>
      </c>
      <c r="BF253">
        <f t="shared" si="15"/>
        <v>1</v>
      </c>
      <c r="BG253">
        <f t="shared" si="15"/>
        <v>116</v>
      </c>
      <c r="BH253">
        <f t="shared" si="15"/>
        <v>3349</v>
      </c>
      <c r="BI253">
        <f t="shared" si="15"/>
        <v>1</v>
      </c>
      <c r="BJ253">
        <f t="shared" si="15"/>
        <v>849</v>
      </c>
      <c r="BK253">
        <f t="shared" si="15"/>
        <v>9179</v>
      </c>
      <c r="BL253">
        <f t="shared" si="15"/>
        <v>6</v>
      </c>
      <c r="BM253">
        <f t="shared" si="15"/>
        <v>1</v>
      </c>
      <c r="BN253">
        <f t="shared" si="15"/>
        <v>20</v>
      </c>
      <c r="BO253">
        <f t="shared" si="15"/>
        <v>276</v>
      </c>
      <c r="BP253">
        <f t="shared" si="15"/>
        <v>1162</v>
      </c>
      <c r="BQ253">
        <f t="shared" si="15"/>
        <v>12</v>
      </c>
      <c r="BR253">
        <f t="shared" si="15"/>
        <v>36</v>
      </c>
      <c r="BS253">
        <f t="shared" si="15"/>
        <v>3</v>
      </c>
      <c r="BT253">
        <f t="shared" si="15"/>
        <v>24</v>
      </c>
      <c r="BU253">
        <f t="shared" si="15"/>
        <v>9</v>
      </c>
      <c r="BV253">
        <f t="shared" si="15"/>
        <v>1</v>
      </c>
      <c r="BW253">
        <f t="shared" si="15"/>
        <v>1</v>
      </c>
      <c r="BX253">
        <f t="shared" si="15"/>
        <v>1</v>
      </c>
      <c r="BY253">
        <f t="shared" si="15"/>
        <v>0</v>
      </c>
      <c r="BZ253">
        <f t="shared" si="15"/>
        <v>1</v>
      </c>
      <c r="CA253">
        <f t="shared" si="15"/>
        <v>2</v>
      </c>
      <c r="CB253">
        <f t="shared" si="15"/>
        <v>0</v>
      </c>
      <c r="CC253">
        <f t="shared" si="15"/>
        <v>2</v>
      </c>
      <c r="CD253">
        <f t="shared" si="15"/>
        <v>3</v>
      </c>
      <c r="CE253">
        <f t="shared" si="15"/>
        <v>16</v>
      </c>
      <c r="CF253">
        <f t="shared" si="15"/>
        <v>263</v>
      </c>
      <c r="CG253">
        <f t="shared" si="15"/>
        <v>135</v>
      </c>
      <c r="CH253">
        <f t="shared" si="15"/>
        <v>24</v>
      </c>
      <c r="CI253">
        <f t="shared" si="15"/>
        <v>23</v>
      </c>
      <c r="CJ253">
        <f t="shared" si="15"/>
        <v>23</v>
      </c>
      <c r="CK253">
        <f t="shared" si="15"/>
        <v>6</v>
      </c>
      <c r="CL253">
        <f t="shared" ref="CL253:CS253" si="16">SUM(CL2:CL251)</f>
        <v>3</v>
      </c>
      <c r="CM253">
        <f t="shared" si="16"/>
        <v>5</v>
      </c>
      <c r="CN253">
        <f t="shared" si="16"/>
        <v>147</v>
      </c>
      <c r="CO253">
        <f t="shared" si="16"/>
        <v>145</v>
      </c>
      <c r="CP253">
        <f t="shared" si="16"/>
        <v>21</v>
      </c>
      <c r="CQ253">
        <f t="shared" si="16"/>
        <v>9</v>
      </c>
      <c r="CR253">
        <f t="shared" si="16"/>
        <v>1</v>
      </c>
      <c r="CS253">
        <f t="shared" si="16"/>
        <v>1</v>
      </c>
    </row>
    <row r="254" spans="1:97" ht="15.6" x14ac:dyDescent="0.3">
      <c r="U254">
        <f>SUM(U2:U251)</f>
        <v>81610</v>
      </c>
      <c r="V254">
        <f>SUM(V2:V251)</f>
        <v>1632200</v>
      </c>
      <c r="W254">
        <f>SUM(W2:W251)</f>
        <v>113964</v>
      </c>
      <c r="AA254" s="1" t="s">
        <v>364</v>
      </c>
      <c r="AB254">
        <v>159.68</v>
      </c>
      <c r="AD254">
        <v>6.53</v>
      </c>
      <c r="AF254">
        <v>4.8</v>
      </c>
      <c r="AG254">
        <v>47.71</v>
      </c>
      <c r="AI254">
        <v>111.27</v>
      </c>
      <c r="AK254">
        <v>67.849999999999994</v>
      </c>
      <c r="AL254">
        <v>4.6500000000000004</v>
      </c>
      <c r="AO254">
        <v>67.849999999999994</v>
      </c>
      <c r="AP254">
        <v>159.68</v>
      </c>
      <c r="AU254">
        <v>129.30000000000001</v>
      </c>
      <c r="AV254">
        <v>11.97</v>
      </c>
      <c r="AX254">
        <v>129.91999999999999</v>
      </c>
      <c r="AY254">
        <v>36.6</v>
      </c>
      <c r="BA254">
        <v>55.78</v>
      </c>
      <c r="BB254">
        <v>55.78</v>
      </c>
      <c r="BC254">
        <v>69.48</v>
      </c>
      <c r="BD254">
        <v>159.68</v>
      </c>
      <c r="BE254">
        <v>2.8</v>
      </c>
      <c r="BG254">
        <v>69.48</v>
      </c>
      <c r="BH254">
        <v>63.85</v>
      </c>
      <c r="BJ254">
        <v>10.57</v>
      </c>
      <c r="BK254">
        <v>68.290000000000006</v>
      </c>
      <c r="BN254">
        <v>129.30000000000001</v>
      </c>
      <c r="BP254">
        <v>2.3199999999999998</v>
      </c>
      <c r="BR254">
        <v>47.71</v>
      </c>
      <c r="BS254">
        <v>159.68</v>
      </c>
      <c r="BT254">
        <v>1273.26</v>
      </c>
      <c r="CF254">
        <v>68.900000000000006</v>
      </c>
      <c r="CG254">
        <v>13.09</v>
      </c>
      <c r="CH254">
        <v>10.57</v>
      </c>
      <c r="CI254">
        <v>111.27</v>
      </c>
      <c r="CJ254">
        <v>10.57</v>
      </c>
      <c r="CK254">
        <v>37.67</v>
      </c>
      <c r="CN254">
        <v>5.92</v>
      </c>
      <c r="CO254">
        <v>68.290000000000006</v>
      </c>
      <c r="CP254">
        <v>18.5</v>
      </c>
    </row>
    <row r="255" spans="1:97" x14ac:dyDescent="0.3">
      <c r="U255">
        <f>U254+W254</f>
        <v>195574</v>
      </c>
    </row>
    <row r="256" spans="1:97" ht="15.6" x14ac:dyDescent="0.3">
      <c r="AB256" s="5" t="s">
        <v>37</v>
      </c>
      <c r="AC256" s="43" t="s">
        <v>202</v>
      </c>
      <c r="AD256" s="5" t="s">
        <v>33</v>
      </c>
      <c r="AE256" s="18" t="s">
        <v>171</v>
      </c>
      <c r="AF256" s="5" t="s">
        <v>39</v>
      </c>
      <c r="AG256" s="5" t="s">
        <v>27</v>
      </c>
      <c r="AH256" s="27" t="s">
        <v>141</v>
      </c>
      <c r="AI256" s="5" t="s">
        <v>42</v>
      </c>
      <c r="AJ256" s="33" t="s">
        <v>203</v>
      </c>
      <c r="AK256" s="5" t="s">
        <v>356</v>
      </c>
      <c r="AL256" s="5" t="s">
        <v>35</v>
      </c>
      <c r="AM256" s="5" t="s">
        <v>350</v>
      </c>
      <c r="AN256" s="5" t="s">
        <v>204</v>
      </c>
      <c r="AO256" s="5" t="s">
        <v>31</v>
      </c>
      <c r="AP256" s="17" t="s">
        <v>101</v>
      </c>
      <c r="AQ256" s="17" t="s">
        <v>205</v>
      </c>
      <c r="AR256" s="17" t="s">
        <v>206</v>
      </c>
      <c r="AS256" s="17" t="s">
        <v>207</v>
      </c>
      <c r="AT256" s="17" t="s">
        <v>351</v>
      </c>
      <c r="AU256" s="17" t="s">
        <v>98</v>
      </c>
      <c r="AV256" s="5" t="s">
        <v>25</v>
      </c>
      <c r="AW256" s="5" t="s">
        <v>26</v>
      </c>
      <c r="AX256" s="27" t="s">
        <v>142</v>
      </c>
      <c r="AY256" s="5" t="s">
        <v>38</v>
      </c>
      <c r="AZ256" s="18" t="s">
        <v>173</v>
      </c>
      <c r="BA256" s="5" t="s">
        <v>40</v>
      </c>
      <c r="BB256" s="5" t="s">
        <v>28</v>
      </c>
      <c r="BC256" s="18" t="s">
        <v>198</v>
      </c>
      <c r="BD256" s="5" t="s">
        <v>32</v>
      </c>
      <c r="BE256" s="17" t="s">
        <v>103</v>
      </c>
      <c r="BF256" s="17" t="s">
        <v>246</v>
      </c>
      <c r="BG256" s="27" t="s">
        <v>99</v>
      </c>
      <c r="BH256" s="5" t="s">
        <v>357</v>
      </c>
      <c r="BI256" s="5" t="s">
        <v>208</v>
      </c>
      <c r="BJ256" s="5" t="s">
        <v>29</v>
      </c>
      <c r="BK256" s="5" t="s">
        <v>22</v>
      </c>
      <c r="BL256" s="5" t="s">
        <v>209</v>
      </c>
      <c r="BM256" s="5" t="s">
        <v>287</v>
      </c>
      <c r="BN256" s="5" t="s">
        <v>34</v>
      </c>
      <c r="BO256" s="5" t="s">
        <v>210</v>
      </c>
      <c r="BP256" s="5" t="s">
        <v>36</v>
      </c>
      <c r="BQ256" s="5" t="s">
        <v>211</v>
      </c>
      <c r="BR256" s="17" t="s">
        <v>358</v>
      </c>
      <c r="BS256" s="5" t="s">
        <v>30</v>
      </c>
      <c r="BT256" s="17" t="s">
        <v>102</v>
      </c>
      <c r="BU256" s="5" t="s">
        <v>359</v>
      </c>
      <c r="BV256" s="5" t="s">
        <v>212</v>
      </c>
      <c r="BW256" s="5" t="s">
        <v>288</v>
      </c>
      <c r="BX256" s="5" t="s">
        <v>360</v>
      </c>
      <c r="BY256" s="5" t="s">
        <v>352</v>
      </c>
      <c r="BZ256" s="5" t="s">
        <v>213</v>
      </c>
      <c r="CA256" s="18" t="s">
        <v>200</v>
      </c>
      <c r="CB256" s="18" t="s">
        <v>353</v>
      </c>
      <c r="CC256" s="18" t="s">
        <v>214</v>
      </c>
      <c r="CD256" s="17" t="s">
        <v>100</v>
      </c>
      <c r="CE256" s="18" t="s">
        <v>201</v>
      </c>
      <c r="CF256" s="5" t="s">
        <v>23</v>
      </c>
      <c r="CG256" s="5" t="s">
        <v>24</v>
      </c>
      <c r="CH256" s="5" t="s">
        <v>41</v>
      </c>
      <c r="CI256" s="5" t="s">
        <v>361</v>
      </c>
      <c r="CJ256" s="27" t="s">
        <v>215</v>
      </c>
      <c r="CK256" s="5" t="s">
        <v>362</v>
      </c>
      <c r="CL256" s="5" t="s">
        <v>354</v>
      </c>
      <c r="CM256" s="18" t="s">
        <v>174</v>
      </c>
      <c r="CN256" s="18" t="s">
        <v>363</v>
      </c>
      <c r="CO256" s="18" t="s">
        <v>199</v>
      </c>
      <c r="CP256" s="18" t="s">
        <v>172</v>
      </c>
      <c r="CQ256" s="18" t="s">
        <v>216</v>
      </c>
      <c r="CR256" s="18" t="s">
        <v>355</v>
      </c>
      <c r="CS256" s="18" t="s">
        <v>217</v>
      </c>
    </row>
    <row r="257" spans="27:97" ht="15.6" x14ac:dyDescent="0.3">
      <c r="AA257" s="1" t="s">
        <v>43</v>
      </c>
      <c r="AB257">
        <f>AB2*159.68</f>
        <v>0</v>
      </c>
      <c r="AC257">
        <v>0</v>
      </c>
      <c r="AD257">
        <f>AD2*6.53</f>
        <v>0</v>
      </c>
      <c r="AE257">
        <v>0</v>
      </c>
      <c r="AF257">
        <f>AF2*4.8</f>
        <v>0</v>
      </c>
      <c r="AG257">
        <f>AG2*47.71</f>
        <v>0</v>
      </c>
      <c r="AH257">
        <v>0</v>
      </c>
      <c r="AI257">
        <f>AI2*111.27</f>
        <v>0</v>
      </c>
      <c r="AJ257">
        <v>0</v>
      </c>
      <c r="AK257">
        <f>AK2*67.85</f>
        <v>0</v>
      </c>
      <c r="AL257">
        <f>AL2*4.65</f>
        <v>4.6500000000000004</v>
      </c>
      <c r="AM257">
        <v>0</v>
      </c>
      <c r="AN257">
        <v>0</v>
      </c>
      <c r="AO257">
        <f>AO2*67.85</f>
        <v>67.849999999999994</v>
      </c>
      <c r="AP257">
        <f t="shared" ref="AC257:CN257" si="17">AP2*159.68</f>
        <v>0</v>
      </c>
      <c r="AQ257">
        <v>0</v>
      </c>
      <c r="AR257">
        <v>0</v>
      </c>
      <c r="AS257">
        <v>0</v>
      </c>
      <c r="AT257">
        <v>0</v>
      </c>
      <c r="AU257">
        <f>AU2*129.3</f>
        <v>0</v>
      </c>
      <c r="AV257">
        <f>AV2*11.97</f>
        <v>0</v>
      </c>
      <c r="AW257">
        <v>0</v>
      </c>
      <c r="AX257">
        <f>AX2*129.92</f>
        <v>0</v>
      </c>
      <c r="AY257">
        <f>AY2*36.6</f>
        <v>0</v>
      </c>
      <c r="AZ257">
        <v>0</v>
      </c>
      <c r="BA257">
        <f>BA2*55.78</f>
        <v>0</v>
      </c>
      <c r="BB257">
        <f>BB2*55.78</f>
        <v>55.78</v>
      </c>
      <c r="BC257">
        <f>BC2*69.48</f>
        <v>0</v>
      </c>
      <c r="BD257">
        <f>BD2*159.68</f>
        <v>0</v>
      </c>
      <c r="BE257">
        <f>BE2*2.8</f>
        <v>0</v>
      </c>
      <c r="BF257">
        <v>0</v>
      </c>
      <c r="BG257">
        <f>BG2*69.48</f>
        <v>0</v>
      </c>
      <c r="BH257">
        <f>BH2*63.85</f>
        <v>2170.9</v>
      </c>
      <c r="BI257">
        <v>0</v>
      </c>
      <c r="BJ257">
        <f>BJ2*10.57</f>
        <v>10.57</v>
      </c>
      <c r="BK257">
        <f>BK2*68.29</f>
        <v>2048.7000000000003</v>
      </c>
      <c r="BL257">
        <v>0</v>
      </c>
      <c r="BM257">
        <v>0</v>
      </c>
      <c r="BN257">
        <f>BN2*129.3</f>
        <v>0</v>
      </c>
      <c r="BO257">
        <v>0</v>
      </c>
      <c r="BP257">
        <f>BP2*2.32</f>
        <v>0</v>
      </c>
      <c r="BQ257">
        <v>0</v>
      </c>
      <c r="BR257">
        <f>BR2*47.71</f>
        <v>0</v>
      </c>
      <c r="BS257">
        <f>BS2*159.68</f>
        <v>0</v>
      </c>
      <c r="BT257">
        <f>BT2*1273.26</f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f>CF2*68.9</f>
        <v>206.70000000000002</v>
      </c>
      <c r="CG257">
        <f>CG2*13.09</f>
        <v>0</v>
      </c>
      <c r="CH257">
        <f>CH2*10.57</f>
        <v>0</v>
      </c>
      <c r="CI257">
        <f>CI2*111.27</f>
        <v>0</v>
      </c>
      <c r="CJ257">
        <f>CJ2*10.57</f>
        <v>0</v>
      </c>
      <c r="CK257">
        <f>CK2*37.67</f>
        <v>0</v>
      </c>
      <c r="CL257">
        <v>0</v>
      </c>
      <c r="CM257">
        <v>0</v>
      </c>
      <c r="CN257">
        <f>CN2*5.92</f>
        <v>0</v>
      </c>
      <c r="CO257">
        <f>CO2*68.29</f>
        <v>0</v>
      </c>
      <c r="CP257">
        <f>CP2*18.5</f>
        <v>0</v>
      </c>
      <c r="CQ257">
        <v>0</v>
      </c>
      <c r="CR257">
        <v>0</v>
      </c>
      <c r="CS257">
        <v>0</v>
      </c>
    </row>
    <row r="258" spans="27:97" ht="15.6" x14ac:dyDescent="0.3">
      <c r="AA258" s="1" t="s">
        <v>46</v>
      </c>
      <c r="AB258">
        <f t="shared" ref="AB258:AB321" si="18">AB3*159.68</f>
        <v>0</v>
      </c>
      <c r="AC258">
        <v>0</v>
      </c>
      <c r="AD258">
        <f t="shared" ref="AD258:AD321" si="19">AD3*6.53</f>
        <v>0</v>
      </c>
      <c r="AE258">
        <v>0</v>
      </c>
      <c r="AF258">
        <f t="shared" ref="AF258:AF321" si="20">AF3*4.8</f>
        <v>0</v>
      </c>
      <c r="AG258">
        <f t="shared" ref="AG258:AG321" si="21">AG3*47.71</f>
        <v>0</v>
      </c>
      <c r="AH258">
        <v>0</v>
      </c>
      <c r="AI258">
        <f t="shared" ref="AI258:AI321" si="22">AI3*111.27</f>
        <v>0</v>
      </c>
      <c r="AJ258">
        <v>0</v>
      </c>
      <c r="AK258">
        <f t="shared" ref="AK258:AK321" si="23">AK3*67.85</f>
        <v>0</v>
      </c>
      <c r="AL258">
        <f t="shared" ref="AL258:AL321" si="24">AL3*4.65</f>
        <v>0</v>
      </c>
      <c r="AM258">
        <v>0</v>
      </c>
      <c r="AN258">
        <v>0</v>
      </c>
      <c r="AO258">
        <f t="shared" ref="AO258:AO321" si="25">AO3*67.85</f>
        <v>0</v>
      </c>
      <c r="AP258">
        <f t="shared" ref="AP258" si="26">AP3*159.68</f>
        <v>0</v>
      </c>
      <c r="AQ258">
        <v>0</v>
      </c>
      <c r="AR258">
        <v>0</v>
      </c>
      <c r="AS258">
        <v>0</v>
      </c>
      <c r="AT258">
        <v>0</v>
      </c>
      <c r="AU258">
        <f t="shared" ref="AU258:AU321" si="27">AU3*129.3</f>
        <v>0</v>
      </c>
      <c r="AV258">
        <f t="shared" ref="AV258:AV321" si="28">AV3*11.97</f>
        <v>0</v>
      </c>
      <c r="AW258">
        <v>0</v>
      </c>
      <c r="AX258">
        <f t="shared" ref="AX258:AX321" si="29">AX3*129.92</f>
        <v>0</v>
      </c>
      <c r="AY258">
        <f t="shared" ref="AY258:AY321" si="30">AY3*36.6</f>
        <v>0</v>
      </c>
      <c r="AZ258">
        <v>0</v>
      </c>
      <c r="BA258">
        <f t="shared" ref="BA258:BB321" si="31">BA3*55.78</f>
        <v>0</v>
      </c>
      <c r="BB258">
        <f t="shared" si="31"/>
        <v>0</v>
      </c>
      <c r="BC258">
        <f t="shared" ref="BC258:BC321" si="32">BC3*69.48</f>
        <v>0</v>
      </c>
      <c r="BD258">
        <f t="shared" ref="BD258:BD321" si="33">BD3*159.68</f>
        <v>0</v>
      </c>
      <c r="BE258">
        <f t="shared" ref="BE258:BE321" si="34">BE3*2.8</f>
        <v>0</v>
      </c>
      <c r="BF258">
        <v>0</v>
      </c>
      <c r="BG258">
        <f t="shared" ref="BG258:BG321" si="35">BG3*69.48</f>
        <v>0</v>
      </c>
      <c r="BH258">
        <f t="shared" ref="BH258:BH321" si="36">BH3*63.85</f>
        <v>0</v>
      </c>
      <c r="BI258">
        <v>0</v>
      </c>
      <c r="BJ258">
        <f t="shared" ref="BJ258:BJ321" si="37">BJ3*10.57</f>
        <v>0</v>
      </c>
      <c r="BK258">
        <f t="shared" ref="BK258:BK321" si="38">BK3*68.29</f>
        <v>0</v>
      </c>
      <c r="BL258">
        <v>0</v>
      </c>
      <c r="BM258">
        <v>0</v>
      </c>
      <c r="BN258">
        <f t="shared" ref="BN258:BN321" si="39">BN3*129.3</f>
        <v>0</v>
      </c>
      <c r="BO258">
        <v>0</v>
      </c>
      <c r="BP258">
        <f t="shared" ref="BP258:BP321" si="40">BP3*2.32</f>
        <v>0</v>
      </c>
      <c r="BQ258">
        <v>0</v>
      </c>
      <c r="BR258">
        <f t="shared" ref="BR258:BR321" si="41">BR3*47.71</f>
        <v>0</v>
      </c>
      <c r="BS258">
        <f t="shared" ref="BS258:BS321" si="42">BS3*159.68</f>
        <v>0</v>
      </c>
      <c r="BT258">
        <f t="shared" ref="BT258:BT321" si="43">BT3*1273.26</f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f t="shared" ref="CF258:CF321" si="44">CF3*68.9</f>
        <v>0</v>
      </c>
      <c r="CG258">
        <f t="shared" ref="CG258:CG321" si="45">CG3*13.09</f>
        <v>0</v>
      </c>
      <c r="CH258">
        <f t="shared" ref="CH258:CH321" si="46">CH3*10.57</f>
        <v>0</v>
      </c>
      <c r="CI258">
        <f t="shared" ref="CI258:CI321" si="47">CI3*111.27</f>
        <v>0</v>
      </c>
      <c r="CJ258">
        <f t="shared" ref="CJ258:CJ321" si="48">CJ3*10.57</f>
        <v>0</v>
      </c>
      <c r="CK258">
        <f t="shared" ref="CK258:CK321" si="49">CK3*37.67</f>
        <v>0</v>
      </c>
      <c r="CL258">
        <v>0</v>
      </c>
      <c r="CM258">
        <v>0</v>
      </c>
      <c r="CN258">
        <f t="shared" ref="CN258:CN321" si="50">CN3*5.92</f>
        <v>0</v>
      </c>
      <c r="CO258">
        <f t="shared" ref="CO258:CO321" si="51">CO3*68.29</f>
        <v>0</v>
      </c>
      <c r="CP258">
        <f t="shared" ref="CP258:CP321" si="52">CP3*18.5</f>
        <v>0</v>
      </c>
      <c r="CQ258">
        <v>0</v>
      </c>
      <c r="CR258">
        <v>0</v>
      </c>
      <c r="CS258">
        <v>0</v>
      </c>
    </row>
    <row r="259" spans="27:97" ht="15.6" x14ac:dyDescent="0.3">
      <c r="AA259" s="1" t="s">
        <v>47</v>
      </c>
      <c r="AB259">
        <f t="shared" si="18"/>
        <v>0</v>
      </c>
      <c r="AC259">
        <v>0</v>
      </c>
      <c r="AD259">
        <f t="shared" si="19"/>
        <v>6.53</v>
      </c>
      <c r="AE259">
        <v>0</v>
      </c>
      <c r="AF259">
        <f t="shared" si="20"/>
        <v>0</v>
      </c>
      <c r="AG259">
        <f t="shared" si="21"/>
        <v>0</v>
      </c>
      <c r="AH259">
        <v>0</v>
      </c>
      <c r="AI259">
        <f t="shared" si="22"/>
        <v>0</v>
      </c>
      <c r="AJ259">
        <v>0</v>
      </c>
      <c r="AK259">
        <f t="shared" si="23"/>
        <v>0</v>
      </c>
      <c r="AL259">
        <f t="shared" si="24"/>
        <v>0</v>
      </c>
      <c r="AM259">
        <v>0</v>
      </c>
      <c r="AN259">
        <v>0</v>
      </c>
      <c r="AO259">
        <f t="shared" si="25"/>
        <v>0</v>
      </c>
      <c r="AP259">
        <f t="shared" ref="AP259" si="53">AP4*159.68</f>
        <v>0</v>
      </c>
      <c r="AQ259">
        <v>0</v>
      </c>
      <c r="AR259">
        <v>0</v>
      </c>
      <c r="AS259">
        <v>0</v>
      </c>
      <c r="AT259">
        <v>0</v>
      </c>
      <c r="AU259">
        <f t="shared" si="27"/>
        <v>0</v>
      </c>
      <c r="AV259">
        <f t="shared" si="28"/>
        <v>0</v>
      </c>
      <c r="AW259">
        <v>0</v>
      </c>
      <c r="AX259">
        <f t="shared" si="29"/>
        <v>0</v>
      </c>
      <c r="AY259">
        <f t="shared" si="30"/>
        <v>0</v>
      </c>
      <c r="AZ259">
        <v>0</v>
      </c>
      <c r="BA259">
        <f t="shared" si="31"/>
        <v>0</v>
      </c>
      <c r="BB259">
        <f t="shared" si="31"/>
        <v>390.46000000000004</v>
      </c>
      <c r="BC259">
        <f t="shared" si="32"/>
        <v>0</v>
      </c>
      <c r="BD259">
        <f t="shared" si="33"/>
        <v>0</v>
      </c>
      <c r="BE259">
        <f t="shared" si="34"/>
        <v>0</v>
      </c>
      <c r="BF259">
        <v>0</v>
      </c>
      <c r="BG259">
        <f t="shared" si="35"/>
        <v>0</v>
      </c>
      <c r="BH259">
        <f t="shared" si="36"/>
        <v>8300.5</v>
      </c>
      <c r="BI259">
        <v>0</v>
      </c>
      <c r="BJ259">
        <f t="shared" si="37"/>
        <v>21.14</v>
      </c>
      <c r="BK259">
        <f t="shared" si="38"/>
        <v>8058.2200000000012</v>
      </c>
      <c r="BL259">
        <v>0</v>
      </c>
      <c r="BM259">
        <v>0</v>
      </c>
      <c r="BN259">
        <f t="shared" si="39"/>
        <v>0</v>
      </c>
      <c r="BO259">
        <v>0</v>
      </c>
      <c r="BP259">
        <f t="shared" si="40"/>
        <v>0</v>
      </c>
      <c r="BQ259">
        <v>0</v>
      </c>
      <c r="BR259">
        <f t="shared" si="41"/>
        <v>0</v>
      </c>
      <c r="BS259">
        <f t="shared" si="42"/>
        <v>0</v>
      </c>
      <c r="BT259">
        <f t="shared" si="43"/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f t="shared" si="44"/>
        <v>0</v>
      </c>
      <c r="CG259">
        <f t="shared" si="45"/>
        <v>39.269999999999996</v>
      </c>
      <c r="CH259">
        <f t="shared" si="46"/>
        <v>0</v>
      </c>
      <c r="CI259">
        <f t="shared" si="47"/>
        <v>0</v>
      </c>
      <c r="CJ259">
        <f t="shared" si="48"/>
        <v>0</v>
      </c>
      <c r="CK259">
        <f t="shared" si="49"/>
        <v>0</v>
      </c>
      <c r="CL259">
        <v>0</v>
      </c>
      <c r="CM259">
        <v>0</v>
      </c>
      <c r="CN259">
        <f t="shared" si="50"/>
        <v>0</v>
      </c>
      <c r="CO259">
        <f t="shared" si="51"/>
        <v>0</v>
      </c>
      <c r="CP259">
        <f t="shared" si="52"/>
        <v>0</v>
      </c>
      <c r="CQ259">
        <v>0</v>
      </c>
      <c r="CR259">
        <v>0</v>
      </c>
      <c r="CS259">
        <v>0</v>
      </c>
    </row>
    <row r="260" spans="27:97" ht="15.6" x14ac:dyDescent="0.3">
      <c r="AA260" s="1" t="s">
        <v>48</v>
      </c>
      <c r="AB260">
        <f t="shared" si="18"/>
        <v>0</v>
      </c>
      <c r="AC260">
        <v>0</v>
      </c>
      <c r="AD260">
        <f t="shared" si="19"/>
        <v>0</v>
      </c>
      <c r="AE260">
        <v>0</v>
      </c>
      <c r="AF260">
        <f t="shared" si="20"/>
        <v>0</v>
      </c>
      <c r="AG260">
        <f t="shared" si="21"/>
        <v>0</v>
      </c>
      <c r="AH260">
        <v>0</v>
      </c>
      <c r="AI260">
        <f t="shared" si="22"/>
        <v>0</v>
      </c>
      <c r="AJ260">
        <v>0</v>
      </c>
      <c r="AK260">
        <f t="shared" si="23"/>
        <v>0</v>
      </c>
      <c r="AL260">
        <f t="shared" si="24"/>
        <v>0</v>
      </c>
      <c r="AM260">
        <v>0</v>
      </c>
      <c r="AN260">
        <v>0</v>
      </c>
      <c r="AO260">
        <f t="shared" si="25"/>
        <v>0</v>
      </c>
      <c r="AP260">
        <f t="shared" ref="AP260" si="54">AP5*159.68</f>
        <v>0</v>
      </c>
      <c r="AQ260">
        <v>0</v>
      </c>
      <c r="AR260">
        <v>0</v>
      </c>
      <c r="AS260">
        <v>0</v>
      </c>
      <c r="AT260">
        <v>0</v>
      </c>
      <c r="AU260">
        <f t="shared" si="27"/>
        <v>0</v>
      </c>
      <c r="AV260">
        <f t="shared" si="28"/>
        <v>0</v>
      </c>
      <c r="AW260">
        <v>0</v>
      </c>
      <c r="AX260">
        <f t="shared" si="29"/>
        <v>0</v>
      </c>
      <c r="AY260">
        <f t="shared" si="30"/>
        <v>0</v>
      </c>
      <c r="AZ260">
        <v>0</v>
      </c>
      <c r="BA260">
        <f t="shared" si="31"/>
        <v>0</v>
      </c>
      <c r="BB260">
        <f t="shared" si="31"/>
        <v>0</v>
      </c>
      <c r="BC260">
        <f t="shared" si="32"/>
        <v>0</v>
      </c>
      <c r="BD260">
        <f t="shared" si="33"/>
        <v>0</v>
      </c>
      <c r="BE260">
        <f t="shared" si="34"/>
        <v>0</v>
      </c>
      <c r="BF260">
        <v>0</v>
      </c>
      <c r="BG260">
        <f t="shared" si="35"/>
        <v>0</v>
      </c>
      <c r="BH260">
        <f t="shared" si="36"/>
        <v>0</v>
      </c>
      <c r="BI260">
        <v>0</v>
      </c>
      <c r="BJ260">
        <f t="shared" si="37"/>
        <v>0</v>
      </c>
      <c r="BK260">
        <f t="shared" si="38"/>
        <v>0</v>
      </c>
      <c r="BL260">
        <v>0</v>
      </c>
      <c r="BM260">
        <v>0</v>
      </c>
      <c r="BN260">
        <f t="shared" si="39"/>
        <v>0</v>
      </c>
      <c r="BO260">
        <v>0</v>
      </c>
      <c r="BP260">
        <f t="shared" si="40"/>
        <v>0</v>
      </c>
      <c r="BQ260">
        <v>0</v>
      </c>
      <c r="BR260">
        <f t="shared" si="41"/>
        <v>0</v>
      </c>
      <c r="BS260">
        <f t="shared" si="42"/>
        <v>0</v>
      </c>
      <c r="BT260">
        <f t="shared" si="43"/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f t="shared" si="44"/>
        <v>0</v>
      </c>
      <c r="CG260">
        <f t="shared" si="45"/>
        <v>0</v>
      </c>
      <c r="CH260">
        <f t="shared" si="46"/>
        <v>0</v>
      </c>
      <c r="CI260">
        <f t="shared" si="47"/>
        <v>0</v>
      </c>
      <c r="CJ260">
        <f t="shared" si="48"/>
        <v>0</v>
      </c>
      <c r="CK260">
        <f t="shared" si="49"/>
        <v>0</v>
      </c>
      <c r="CL260">
        <v>0</v>
      </c>
      <c r="CM260">
        <v>0</v>
      </c>
      <c r="CN260">
        <f t="shared" si="50"/>
        <v>0</v>
      </c>
      <c r="CO260">
        <f t="shared" si="51"/>
        <v>0</v>
      </c>
      <c r="CP260">
        <f t="shared" si="52"/>
        <v>0</v>
      </c>
      <c r="CQ260">
        <v>0</v>
      </c>
      <c r="CR260">
        <v>0</v>
      </c>
      <c r="CS260">
        <v>0</v>
      </c>
    </row>
    <row r="261" spans="27:97" ht="15.6" x14ac:dyDescent="0.3">
      <c r="AA261" s="1" t="s">
        <v>49</v>
      </c>
      <c r="AB261">
        <f t="shared" si="18"/>
        <v>0</v>
      </c>
      <c r="AC261">
        <v>0</v>
      </c>
      <c r="AD261">
        <f t="shared" si="19"/>
        <v>0</v>
      </c>
      <c r="AE261">
        <v>0</v>
      </c>
      <c r="AF261">
        <f t="shared" si="20"/>
        <v>0</v>
      </c>
      <c r="AG261">
        <f t="shared" si="21"/>
        <v>0</v>
      </c>
      <c r="AH261">
        <v>0</v>
      </c>
      <c r="AI261">
        <f t="shared" si="22"/>
        <v>0</v>
      </c>
      <c r="AJ261">
        <v>0</v>
      </c>
      <c r="AK261">
        <f t="shared" si="23"/>
        <v>0</v>
      </c>
      <c r="AL261">
        <f t="shared" si="24"/>
        <v>4.6500000000000004</v>
      </c>
      <c r="AM261">
        <v>0</v>
      </c>
      <c r="AN261">
        <v>0</v>
      </c>
      <c r="AO261">
        <f t="shared" si="25"/>
        <v>67.849999999999994</v>
      </c>
      <c r="AP261">
        <f t="shared" ref="AP261" si="55">AP6*159.68</f>
        <v>0</v>
      </c>
      <c r="AQ261">
        <v>0</v>
      </c>
      <c r="AR261">
        <v>0</v>
      </c>
      <c r="AS261">
        <v>0</v>
      </c>
      <c r="AT261">
        <v>0</v>
      </c>
      <c r="AU261">
        <f t="shared" si="27"/>
        <v>0</v>
      </c>
      <c r="AV261">
        <f t="shared" si="28"/>
        <v>0</v>
      </c>
      <c r="AW261">
        <v>0</v>
      </c>
      <c r="AX261">
        <f t="shared" si="29"/>
        <v>0</v>
      </c>
      <c r="AY261">
        <f t="shared" si="30"/>
        <v>0</v>
      </c>
      <c r="AZ261">
        <v>0</v>
      </c>
      <c r="BA261">
        <f t="shared" si="31"/>
        <v>0</v>
      </c>
      <c r="BB261">
        <f t="shared" si="31"/>
        <v>223.12</v>
      </c>
      <c r="BC261">
        <f t="shared" si="32"/>
        <v>0</v>
      </c>
      <c r="BD261">
        <f t="shared" si="33"/>
        <v>479.04</v>
      </c>
      <c r="BE261">
        <f t="shared" si="34"/>
        <v>0</v>
      </c>
      <c r="BF261">
        <v>0</v>
      </c>
      <c r="BG261">
        <f t="shared" si="35"/>
        <v>0</v>
      </c>
      <c r="BH261">
        <f t="shared" si="36"/>
        <v>4661.05</v>
      </c>
      <c r="BI261">
        <v>0</v>
      </c>
      <c r="BJ261">
        <f t="shared" si="37"/>
        <v>21.14</v>
      </c>
      <c r="BK261">
        <f t="shared" si="38"/>
        <v>5736.3600000000006</v>
      </c>
      <c r="BL261">
        <v>0</v>
      </c>
      <c r="BM261">
        <v>0</v>
      </c>
      <c r="BN261">
        <f t="shared" si="39"/>
        <v>0</v>
      </c>
      <c r="BO261">
        <v>0</v>
      </c>
      <c r="BP261">
        <f t="shared" si="40"/>
        <v>0</v>
      </c>
      <c r="BQ261">
        <v>0</v>
      </c>
      <c r="BR261">
        <f t="shared" si="41"/>
        <v>0</v>
      </c>
      <c r="BS261">
        <f t="shared" si="42"/>
        <v>159.68</v>
      </c>
      <c r="BT261">
        <f t="shared" si="43"/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f t="shared" si="44"/>
        <v>0</v>
      </c>
      <c r="CG261">
        <f t="shared" si="45"/>
        <v>13.09</v>
      </c>
      <c r="CH261">
        <f t="shared" si="46"/>
        <v>0</v>
      </c>
      <c r="CI261">
        <f t="shared" si="47"/>
        <v>0</v>
      </c>
      <c r="CJ261">
        <f t="shared" si="48"/>
        <v>0</v>
      </c>
      <c r="CK261">
        <f t="shared" si="49"/>
        <v>0</v>
      </c>
      <c r="CL261">
        <v>0</v>
      </c>
      <c r="CM261">
        <v>0</v>
      </c>
      <c r="CN261">
        <f t="shared" si="50"/>
        <v>0</v>
      </c>
      <c r="CO261">
        <f t="shared" si="51"/>
        <v>0</v>
      </c>
      <c r="CP261">
        <f t="shared" si="52"/>
        <v>0</v>
      </c>
      <c r="CQ261">
        <v>0</v>
      </c>
      <c r="CR261">
        <v>0</v>
      </c>
      <c r="CS261">
        <v>0</v>
      </c>
    </row>
    <row r="262" spans="27:97" ht="15.6" x14ac:dyDescent="0.3">
      <c r="AA262" s="1" t="s">
        <v>50</v>
      </c>
      <c r="AB262">
        <f t="shared" si="18"/>
        <v>0</v>
      </c>
      <c r="AC262">
        <v>0</v>
      </c>
      <c r="AD262">
        <f t="shared" si="19"/>
        <v>0</v>
      </c>
      <c r="AE262">
        <v>0</v>
      </c>
      <c r="AF262">
        <f t="shared" si="20"/>
        <v>0</v>
      </c>
      <c r="AG262">
        <f t="shared" si="21"/>
        <v>0</v>
      </c>
      <c r="AH262">
        <v>0</v>
      </c>
      <c r="AI262">
        <f t="shared" si="22"/>
        <v>111.27</v>
      </c>
      <c r="AJ262">
        <v>0</v>
      </c>
      <c r="AK262">
        <f t="shared" si="23"/>
        <v>0</v>
      </c>
      <c r="AL262">
        <f t="shared" si="24"/>
        <v>0</v>
      </c>
      <c r="AM262">
        <v>0</v>
      </c>
      <c r="AN262">
        <v>0</v>
      </c>
      <c r="AO262">
        <f t="shared" si="25"/>
        <v>67.849999999999994</v>
      </c>
      <c r="AP262">
        <f t="shared" ref="AP262" si="56">AP7*159.68</f>
        <v>0</v>
      </c>
      <c r="AQ262">
        <v>0</v>
      </c>
      <c r="AR262">
        <v>0</v>
      </c>
      <c r="AS262">
        <v>0</v>
      </c>
      <c r="AT262">
        <v>0</v>
      </c>
      <c r="AU262">
        <f t="shared" si="27"/>
        <v>0</v>
      </c>
      <c r="AV262">
        <f t="shared" si="28"/>
        <v>0</v>
      </c>
      <c r="AW262">
        <v>0</v>
      </c>
      <c r="AX262">
        <f t="shared" si="29"/>
        <v>0</v>
      </c>
      <c r="AY262">
        <f t="shared" si="30"/>
        <v>0</v>
      </c>
      <c r="AZ262">
        <v>0</v>
      </c>
      <c r="BA262">
        <f t="shared" si="31"/>
        <v>0</v>
      </c>
      <c r="BB262">
        <f t="shared" si="31"/>
        <v>502.02</v>
      </c>
      <c r="BC262">
        <f t="shared" si="32"/>
        <v>0</v>
      </c>
      <c r="BD262">
        <f t="shared" si="33"/>
        <v>159.68</v>
      </c>
      <c r="BE262">
        <f t="shared" si="34"/>
        <v>0</v>
      </c>
      <c r="BF262">
        <v>0</v>
      </c>
      <c r="BG262">
        <f t="shared" si="35"/>
        <v>0</v>
      </c>
      <c r="BH262">
        <f t="shared" si="36"/>
        <v>3256.35</v>
      </c>
      <c r="BI262">
        <v>0</v>
      </c>
      <c r="BJ262">
        <f t="shared" si="37"/>
        <v>10.57</v>
      </c>
      <c r="BK262">
        <f t="shared" si="38"/>
        <v>12770.230000000001</v>
      </c>
      <c r="BL262">
        <v>0</v>
      </c>
      <c r="BM262">
        <v>0</v>
      </c>
      <c r="BN262">
        <f t="shared" si="39"/>
        <v>0</v>
      </c>
      <c r="BO262">
        <v>0</v>
      </c>
      <c r="BP262">
        <f t="shared" si="40"/>
        <v>0</v>
      </c>
      <c r="BQ262">
        <v>0</v>
      </c>
      <c r="BR262">
        <f t="shared" si="41"/>
        <v>0</v>
      </c>
      <c r="BS262">
        <f t="shared" si="42"/>
        <v>0</v>
      </c>
      <c r="BT262">
        <f t="shared" si="43"/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f t="shared" si="44"/>
        <v>68.900000000000006</v>
      </c>
      <c r="CG262">
        <f t="shared" si="45"/>
        <v>52.36</v>
      </c>
      <c r="CH262">
        <f t="shared" si="46"/>
        <v>0</v>
      </c>
      <c r="CI262">
        <f t="shared" si="47"/>
        <v>111.27</v>
      </c>
      <c r="CJ262">
        <f t="shared" si="48"/>
        <v>0</v>
      </c>
      <c r="CK262">
        <f t="shared" si="49"/>
        <v>0</v>
      </c>
      <c r="CL262">
        <v>0</v>
      </c>
      <c r="CM262">
        <v>0</v>
      </c>
      <c r="CN262">
        <f t="shared" si="50"/>
        <v>0</v>
      </c>
      <c r="CO262">
        <f t="shared" si="51"/>
        <v>0</v>
      </c>
      <c r="CP262">
        <f t="shared" si="52"/>
        <v>0</v>
      </c>
      <c r="CQ262">
        <v>0</v>
      </c>
      <c r="CR262">
        <v>0</v>
      </c>
      <c r="CS262">
        <v>0</v>
      </c>
    </row>
    <row r="263" spans="27:97" ht="15.6" x14ac:dyDescent="0.3">
      <c r="AA263" s="1" t="s">
        <v>53</v>
      </c>
      <c r="AB263">
        <f t="shared" si="18"/>
        <v>0</v>
      </c>
      <c r="AC263">
        <v>0</v>
      </c>
      <c r="AD263">
        <f t="shared" si="19"/>
        <v>0</v>
      </c>
      <c r="AE263">
        <v>0</v>
      </c>
      <c r="AF263">
        <f t="shared" si="20"/>
        <v>0</v>
      </c>
      <c r="AG263">
        <f t="shared" si="21"/>
        <v>0</v>
      </c>
      <c r="AH263">
        <v>0</v>
      </c>
      <c r="AI263">
        <f t="shared" si="22"/>
        <v>0</v>
      </c>
      <c r="AJ263">
        <v>0</v>
      </c>
      <c r="AK263">
        <f t="shared" si="23"/>
        <v>0</v>
      </c>
      <c r="AL263">
        <f t="shared" si="24"/>
        <v>0</v>
      </c>
      <c r="AM263">
        <v>0</v>
      </c>
      <c r="AN263">
        <v>0</v>
      </c>
      <c r="AO263">
        <f t="shared" si="25"/>
        <v>0</v>
      </c>
      <c r="AP263">
        <f t="shared" ref="AP263" si="57">AP8*159.68</f>
        <v>0</v>
      </c>
      <c r="AQ263">
        <v>0</v>
      </c>
      <c r="AR263">
        <v>0</v>
      </c>
      <c r="AS263">
        <v>0</v>
      </c>
      <c r="AT263">
        <v>0</v>
      </c>
      <c r="AU263">
        <f t="shared" si="27"/>
        <v>0</v>
      </c>
      <c r="AV263">
        <f t="shared" si="28"/>
        <v>0</v>
      </c>
      <c r="AW263">
        <v>0</v>
      </c>
      <c r="AX263">
        <f t="shared" si="29"/>
        <v>0</v>
      </c>
      <c r="AY263">
        <f t="shared" si="30"/>
        <v>0</v>
      </c>
      <c r="AZ263">
        <v>0</v>
      </c>
      <c r="BA263">
        <f t="shared" si="31"/>
        <v>0</v>
      </c>
      <c r="BB263">
        <f t="shared" si="31"/>
        <v>0</v>
      </c>
      <c r="BC263">
        <f t="shared" si="32"/>
        <v>0</v>
      </c>
      <c r="BD263">
        <f t="shared" si="33"/>
        <v>0</v>
      </c>
      <c r="BE263">
        <f t="shared" si="34"/>
        <v>0</v>
      </c>
      <c r="BF263">
        <v>0</v>
      </c>
      <c r="BG263">
        <f t="shared" si="35"/>
        <v>0</v>
      </c>
      <c r="BH263">
        <f t="shared" si="36"/>
        <v>0</v>
      </c>
      <c r="BI263">
        <v>0</v>
      </c>
      <c r="BJ263">
        <f t="shared" si="37"/>
        <v>0</v>
      </c>
      <c r="BK263">
        <f t="shared" si="38"/>
        <v>0</v>
      </c>
      <c r="BL263">
        <v>0</v>
      </c>
      <c r="BM263">
        <v>0</v>
      </c>
      <c r="BN263">
        <f t="shared" si="39"/>
        <v>0</v>
      </c>
      <c r="BO263">
        <v>0</v>
      </c>
      <c r="BP263">
        <f t="shared" si="40"/>
        <v>0</v>
      </c>
      <c r="BQ263">
        <v>0</v>
      </c>
      <c r="BR263">
        <f t="shared" si="41"/>
        <v>0</v>
      </c>
      <c r="BS263">
        <f t="shared" si="42"/>
        <v>0</v>
      </c>
      <c r="BT263">
        <f t="shared" si="43"/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f t="shared" si="44"/>
        <v>0</v>
      </c>
      <c r="CG263">
        <f t="shared" si="45"/>
        <v>0</v>
      </c>
      <c r="CH263">
        <f t="shared" si="46"/>
        <v>0</v>
      </c>
      <c r="CI263">
        <f t="shared" si="47"/>
        <v>0</v>
      </c>
      <c r="CJ263">
        <f t="shared" si="48"/>
        <v>0</v>
      </c>
      <c r="CK263">
        <f t="shared" si="49"/>
        <v>0</v>
      </c>
      <c r="CL263">
        <v>0</v>
      </c>
      <c r="CM263">
        <v>0</v>
      </c>
      <c r="CN263">
        <f t="shared" si="50"/>
        <v>0</v>
      </c>
      <c r="CO263">
        <f t="shared" si="51"/>
        <v>0</v>
      </c>
      <c r="CP263">
        <f t="shared" si="52"/>
        <v>0</v>
      </c>
      <c r="CQ263">
        <v>0</v>
      </c>
      <c r="CR263">
        <v>0</v>
      </c>
      <c r="CS263">
        <v>0</v>
      </c>
    </row>
    <row r="264" spans="27:97" ht="15.6" x14ac:dyDescent="0.3">
      <c r="AA264" s="1" t="s">
        <v>56</v>
      </c>
      <c r="AB264">
        <f t="shared" si="18"/>
        <v>0</v>
      </c>
      <c r="AC264">
        <v>0</v>
      </c>
      <c r="AD264">
        <f t="shared" si="19"/>
        <v>6.53</v>
      </c>
      <c r="AE264">
        <v>0</v>
      </c>
      <c r="AF264">
        <f t="shared" si="20"/>
        <v>0</v>
      </c>
      <c r="AG264">
        <f t="shared" si="21"/>
        <v>0</v>
      </c>
      <c r="AH264">
        <v>0</v>
      </c>
      <c r="AI264">
        <f t="shared" si="22"/>
        <v>111.27</v>
      </c>
      <c r="AJ264">
        <v>0</v>
      </c>
      <c r="AK264">
        <f t="shared" si="23"/>
        <v>0</v>
      </c>
      <c r="AL264">
        <f t="shared" si="24"/>
        <v>0</v>
      </c>
      <c r="AM264">
        <v>0</v>
      </c>
      <c r="AN264">
        <v>0</v>
      </c>
      <c r="AO264">
        <f t="shared" si="25"/>
        <v>0</v>
      </c>
      <c r="AP264">
        <f t="shared" ref="AP264" si="58">AP9*159.68</f>
        <v>0</v>
      </c>
      <c r="AQ264">
        <v>0</v>
      </c>
      <c r="AR264">
        <v>0</v>
      </c>
      <c r="AS264">
        <v>0</v>
      </c>
      <c r="AT264">
        <v>0</v>
      </c>
      <c r="AU264">
        <f t="shared" si="27"/>
        <v>0</v>
      </c>
      <c r="AV264">
        <f t="shared" si="28"/>
        <v>0</v>
      </c>
      <c r="AW264">
        <v>0</v>
      </c>
      <c r="AX264">
        <f t="shared" si="29"/>
        <v>0</v>
      </c>
      <c r="AY264">
        <f t="shared" si="30"/>
        <v>36.6</v>
      </c>
      <c r="AZ264">
        <v>0</v>
      </c>
      <c r="BA264">
        <f t="shared" si="31"/>
        <v>0</v>
      </c>
      <c r="BB264">
        <f t="shared" si="31"/>
        <v>0</v>
      </c>
      <c r="BC264">
        <f t="shared" si="32"/>
        <v>0</v>
      </c>
      <c r="BD264">
        <f t="shared" si="33"/>
        <v>638.72</v>
      </c>
      <c r="BE264">
        <f t="shared" si="34"/>
        <v>0</v>
      </c>
      <c r="BF264">
        <v>0</v>
      </c>
      <c r="BG264">
        <f t="shared" si="35"/>
        <v>0</v>
      </c>
      <c r="BH264">
        <f t="shared" si="36"/>
        <v>5427.25</v>
      </c>
      <c r="BI264">
        <v>0</v>
      </c>
      <c r="BJ264">
        <f t="shared" si="37"/>
        <v>42.28</v>
      </c>
      <c r="BK264">
        <f t="shared" si="38"/>
        <v>19326.070000000003</v>
      </c>
      <c r="BL264">
        <v>0</v>
      </c>
      <c r="BM264">
        <v>0</v>
      </c>
      <c r="BN264">
        <f t="shared" si="39"/>
        <v>0</v>
      </c>
      <c r="BO264">
        <v>0</v>
      </c>
      <c r="BP264">
        <f t="shared" si="40"/>
        <v>27.839999999999996</v>
      </c>
      <c r="BQ264">
        <v>0</v>
      </c>
      <c r="BR264">
        <f t="shared" si="41"/>
        <v>0</v>
      </c>
      <c r="BS264">
        <f t="shared" si="42"/>
        <v>0</v>
      </c>
      <c r="BT264">
        <f t="shared" si="43"/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f t="shared" si="44"/>
        <v>0</v>
      </c>
      <c r="CG264">
        <f t="shared" si="45"/>
        <v>26.18</v>
      </c>
      <c r="CH264">
        <f t="shared" si="46"/>
        <v>0</v>
      </c>
      <c r="CI264">
        <f t="shared" si="47"/>
        <v>0</v>
      </c>
      <c r="CJ264">
        <f t="shared" si="48"/>
        <v>0</v>
      </c>
      <c r="CK264">
        <f t="shared" si="49"/>
        <v>37.67</v>
      </c>
      <c r="CL264">
        <v>0</v>
      </c>
      <c r="CM264">
        <v>0</v>
      </c>
      <c r="CN264">
        <f t="shared" si="50"/>
        <v>0</v>
      </c>
      <c r="CO264">
        <f t="shared" si="51"/>
        <v>0</v>
      </c>
      <c r="CP264">
        <f t="shared" si="52"/>
        <v>0</v>
      </c>
      <c r="CQ264">
        <v>0</v>
      </c>
      <c r="CR264">
        <v>0</v>
      </c>
      <c r="CS264">
        <v>0</v>
      </c>
    </row>
    <row r="265" spans="27:97" ht="15.6" x14ac:dyDescent="0.3">
      <c r="AA265" s="1" t="s">
        <v>57</v>
      </c>
      <c r="AB265">
        <f t="shared" si="18"/>
        <v>0</v>
      </c>
      <c r="AC265">
        <v>0</v>
      </c>
      <c r="AD265">
        <f t="shared" si="19"/>
        <v>0</v>
      </c>
      <c r="AE265">
        <v>0</v>
      </c>
      <c r="AF265">
        <f t="shared" si="20"/>
        <v>0</v>
      </c>
      <c r="AG265">
        <f t="shared" si="21"/>
        <v>0</v>
      </c>
      <c r="AH265">
        <v>0</v>
      </c>
      <c r="AI265">
        <f t="shared" si="22"/>
        <v>0</v>
      </c>
      <c r="AJ265">
        <v>0</v>
      </c>
      <c r="AK265">
        <f t="shared" si="23"/>
        <v>0</v>
      </c>
      <c r="AL265">
        <f t="shared" si="24"/>
        <v>0</v>
      </c>
      <c r="AM265">
        <v>0</v>
      </c>
      <c r="AN265">
        <v>0</v>
      </c>
      <c r="AO265">
        <f t="shared" si="25"/>
        <v>0</v>
      </c>
      <c r="AP265">
        <f t="shared" ref="AP265" si="59">AP10*159.68</f>
        <v>0</v>
      </c>
      <c r="AQ265">
        <v>0</v>
      </c>
      <c r="AR265">
        <v>0</v>
      </c>
      <c r="AS265">
        <v>0</v>
      </c>
      <c r="AT265">
        <v>0</v>
      </c>
      <c r="AU265">
        <f t="shared" si="27"/>
        <v>0</v>
      </c>
      <c r="AV265">
        <f t="shared" si="28"/>
        <v>0</v>
      </c>
      <c r="AW265">
        <v>0</v>
      </c>
      <c r="AX265">
        <f t="shared" si="29"/>
        <v>0</v>
      </c>
      <c r="AY265">
        <f t="shared" si="30"/>
        <v>0</v>
      </c>
      <c r="AZ265">
        <v>0</v>
      </c>
      <c r="BA265">
        <f t="shared" si="31"/>
        <v>0</v>
      </c>
      <c r="BB265">
        <f t="shared" si="31"/>
        <v>0</v>
      </c>
      <c r="BC265">
        <f t="shared" si="32"/>
        <v>0</v>
      </c>
      <c r="BD265">
        <f t="shared" si="33"/>
        <v>0</v>
      </c>
      <c r="BE265">
        <f t="shared" si="34"/>
        <v>0</v>
      </c>
      <c r="BF265">
        <v>0</v>
      </c>
      <c r="BG265">
        <f t="shared" si="35"/>
        <v>0</v>
      </c>
      <c r="BH265">
        <f t="shared" si="36"/>
        <v>0</v>
      </c>
      <c r="BI265">
        <v>0</v>
      </c>
      <c r="BJ265">
        <f t="shared" si="37"/>
        <v>0</v>
      </c>
      <c r="BK265">
        <f t="shared" si="38"/>
        <v>0</v>
      </c>
      <c r="BL265">
        <v>0</v>
      </c>
      <c r="BM265">
        <v>0</v>
      </c>
      <c r="BN265">
        <f t="shared" si="39"/>
        <v>0</v>
      </c>
      <c r="BO265">
        <v>0</v>
      </c>
      <c r="BP265">
        <f t="shared" si="40"/>
        <v>0</v>
      </c>
      <c r="BQ265">
        <v>0</v>
      </c>
      <c r="BR265">
        <f t="shared" si="41"/>
        <v>0</v>
      </c>
      <c r="BS265">
        <f t="shared" si="42"/>
        <v>0</v>
      </c>
      <c r="BT265">
        <f t="shared" si="43"/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f t="shared" si="44"/>
        <v>0</v>
      </c>
      <c r="CG265">
        <f t="shared" si="45"/>
        <v>0</v>
      </c>
      <c r="CH265">
        <f t="shared" si="46"/>
        <v>0</v>
      </c>
      <c r="CI265">
        <f t="shared" si="47"/>
        <v>0</v>
      </c>
      <c r="CJ265">
        <f t="shared" si="48"/>
        <v>0</v>
      </c>
      <c r="CK265">
        <f t="shared" si="49"/>
        <v>0</v>
      </c>
      <c r="CL265">
        <v>0</v>
      </c>
      <c r="CM265">
        <v>0</v>
      </c>
      <c r="CN265">
        <f t="shared" si="50"/>
        <v>0</v>
      </c>
      <c r="CO265">
        <f t="shared" si="51"/>
        <v>0</v>
      </c>
      <c r="CP265">
        <f t="shared" si="52"/>
        <v>0</v>
      </c>
      <c r="CQ265">
        <v>0</v>
      </c>
      <c r="CR265">
        <v>0</v>
      </c>
      <c r="CS265">
        <v>0</v>
      </c>
    </row>
    <row r="266" spans="27:97" ht="15.6" x14ac:dyDescent="0.3">
      <c r="AA266" s="1" t="s">
        <v>58</v>
      </c>
      <c r="AB266">
        <f t="shared" si="18"/>
        <v>0</v>
      </c>
      <c r="AC266">
        <v>0</v>
      </c>
      <c r="AD266">
        <f t="shared" si="19"/>
        <v>0</v>
      </c>
      <c r="AE266">
        <v>0</v>
      </c>
      <c r="AF266">
        <f t="shared" si="20"/>
        <v>0</v>
      </c>
      <c r="AG266">
        <f t="shared" si="21"/>
        <v>0</v>
      </c>
      <c r="AH266">
        <v>0</v>
      </c>
      <c r="AI266">
        <f t="shared" si="22"/>
        <v>0</v>
      </c>
      <c r="AJ266">
        <v>0</v>
      </c>
      <c r="AK266">
        <f t="shared" si="23"/>
        <v>0</v>
      </c>
      <c r="AL266">
        <f t="shared" si="24"/>
        <v>9.3000000000000007</v>
      </c>
      <c r="AM266">
        <v>0</v>
      </c>
      <c r="AN266">
        <v>0</v>
      </c>
      <c r="AO266">
        <f t="shared" si="25"/>
        <v>0</v>
      </c>
      <c r="AP266">
        <f t="shared" ref="AP266" si="60">AP11*159.68</f>
        <v>0</v>
      </c>
      <c r="AQ266">
        <v>0</v>
      </c>
      <c r="AR266">
        <v>0</v>
      </c>
      <c r="AS266">
        <v>0</v>
      </c>
      <c r="AT266">
        <v>0</v>
      </c>
      <c r="AU266">
        <f t="shared" si="27"/>
        <v>0</v>
      </c>
      <c r="AV266">
        <f t="shared" si="28"/>
        <v>0</v>
      </c>
      <c r="AW266">
        <v>0</v>
      </c>
      <c r="AX266">
        <f t="shared" si="29"/>
        <v>0</v>
      </c>
      <c r="AY266">
        <f t="shared" si="30"/>
        <v>0</v>
      </c>
      <c r="AZ266">
        <v>0</v>
      </c>
      <c r="BA266">
        <f t="shared" si="31"/>
        <v>111.56</v>
      </c>
      <c r="BB266">
        <f t="shared" si="31"/>
        <v>0</v>
      </c>
      <c r="BC266">
        <f t="shared" si="32"/>
        <v>0</v>
      </c>
      <c r="BD266">
        <f t="shared" si="33"/>
        <v>159.68</v>
      </c>
      <c r="BE266">
        <f t="shared" si="34"/>
        <v>0</v>
      </c>
      <c r="BF266">
        <v>0</v>
      </c>
      <c r="BG266">
        <f t="shared" si="35"/>
        <v>0</v>
      </c>
      <c r="BH266">
        <f t="shared" si="36"/>
        <v>1915.5</v>
      </c>
      <c r="BI266">
        <v>0</v>
      </c>
      <c r="BJ266">
        <f t="shared" si="37"/>
        <v>10.57</v>
      </c>
      <c r="BK266">
        <f t="shared" si="38"/>
        <v>3687.6600000000003</v>
      </c>
      <c r="BL266">
        <v>0</v>
      </c>
      <c r="BM266">
        <v>0</v>
      </c>
      <c r="BN266">
        <f t="shared" si="39"/>
        <v>0</v>
      </c>
      <c r="BO266">
        <v>0</v>
      </c>
      <c r="BP266">
        <f t="shared" si="40"/>
        <v>34.799999999999997</v>
      </c>
      <c r="BQ266">
        <v>0</v>
      </c>
      <c r="BR266">
        <f t="shared" si="41"/>
        <v>0</v>
      </c>
      <c r="BS266">
        <f t="shared" si="42"/>
        <v>0</v>
      </c>
      <c r="BT266">
        <f t="shared" si="43"/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f t="shared" si="44"/>
        <v>0</v>
      </c>
      <c r="CG266">
        <f t="shared" si="45"/>
        <v>0</v>
      </c>
      <c r="CH266">
        <f t="shared" si="46"/>
        <v>0</v>
      </c>
      <c r="CI266">
        <f t="shared" si="47"/>
        <v>0</v>
      </c>
      <c r="CJ266">
        <f t="shared" si="48"/>
        <v>0</v>
      </c>
      <c r="CK266">
        <f t="shared" si="49"/>
        <v>0</v>
      </c>
      <c r="CL266">
        <v>0</v>
      </c>
      <c r="CM266">
        <v>0</v>
      </c>
      <c r="CN266">
        <f t="shared" si="50"/>
        <v>0</v>
      </c>
      <c r="CO266">
        <f t="shared" si="51"/>
        <v>0</v>
      </c>
      <c r="CP266">
        <f t="shared" si="52"/>
        <v>0</v>
      </c>
      <c r="CQ266">
        <v>0</v>
      </c>
      <c r="CR266">
        <v>0</v>
      </c>
      <c r="CS266">
        <v>0</v>
      </c>
    </row>
    <row r="267" spans="27:97" ht="15.6" x14ac:dyDescent="0.3">
      <c r="AA267" s="1" t="s">
        <v>59</v>
      </c>
      <c r="AB267">
        <f t="shared" si="18"/>
        <v>0</v>
      </c>
      <c r="AC267">
        <v>0</v>
      </c>
      <c r="AD267">
        <f t="shared" si="19"/>
        <v>0</v>
      </c>
      <c r="AE267">
        <v>0</v>
      </c>
      <c r="AF267">
        <f t="shared" si="20"/>
        <v>0</v>
      </c>
      <c r="AG267">
        <f t="shared" si="21"/>
        <v>0</v>
      </c>
      <c r="AH267">
        <v>0</v>
      </c>
      <c r="AI267">
        <f t="shared" si="22"/>
        <v>0</v>
      </c>
      <c r="AJ267">
        <v>0</v>
      </c>
      <c r="AK267">
        <f t="shared" si="23"/>
        <v>0</v>
      </c>
      <c r="AL267">
        <f t="shared" si="24"/>
        <v>4.6500000000000004</v>
      </c>
      <c r="AM267">
        <v>0</v>
      </c>
      <c r="AN267">
        <v>0</v>
      </c>
      <c r="AO267">
        <f t="shared" si="25"/>
        <v>0</v>
      </c>
      <c r="AP267">
        <f t="shared" ref="AP267" si="61">AP12*159.68</f>
        <v>0</v>
      </c>
      <c r="AQ267">
        <v>0</v>
      </c>
      <c r="AR267">
        <v>0</v>
      </c>
      <c r="AS267">
        <v>0</v>
      </c>
      <c r="AT267">
        <v>0</v>
      </c>
      <c r="AU267">
        <f t="shared" si="27"/>
        <v>0</v>
      </c>
      <c r="AV267">
        <f t="shared" si="28"/>
        <v>0</v>
      </c>
      <c r="AW267">
        <v>0</v>
      </c>
      <c r="AX267">
        <f t="shared" si="29"/>
        <v>0</v>
      </c>
      <c r="AY267">
        <f t="shared" si="30"/>
        <v>0</v>
      </c>
      <c r="AZ267">
        <v>0</v>
      </c>
      <c r="BA267">
        <f t="shared" si="31"/>
        <v>55.78</v>
      </c>
      <c r="BB267">
        <f t="shared" si="31"/>
        <v>167.34</v>
      </c>
      <c r="BC267">
        <f t="shared" si="32"/>
        <v>0</v>
      </c>
      <c r="BD267">
        <f t="shared" si="33"/>
        <v>0</v>
      </c>
      <c r="BE267">
        <f t="shared" si="34"/>
        <v>0</v>
      </c>
      <c r="BF267">
        <v>0</v>
      </c>
      <c r="BG267">
        <f t="shared" si="35"/>
        <v>0</v>
      </c>
      <c r="BH267">
        <f t="shared" si="36"/>
        <v>1596.25</v>
      </c>
      <c r="BI267">
        <v>0</v>
      </c>
      <c r="BJ267">
        <f t="shared" si="37"/>
        <v>10.57</v>
      </c>
      <c r="BK267">
        <f t="shared" si="38"/>
        <v>2458.44</v>
      </c>
      <c r="BL267">
        <v>0</v>
      </c>
      <c r="BM267">
        <v>0</v>
      </c>
      <c r="BN267">
        <f t="shared" si="39"/>
        <v>129.30000000000001</v>
      </c>
      <c r="BO267">
        <v>0</v>
      </c>
      <c r="BP267">
        <f t="shared" si="40"/>
        <v>25.52</v>
      </c>
      <c r="BQ267">
        <v>0</v>
      </c>
      <c r="BR267">
        <f t="shared" si="41"/>
        <v>0</v>
      </c>
      <c r="BS267">
        <f t="shared" si="42"/>
        <v>0</v>
      </c>
      <c r="BT267">
        <f t="shared" si="43"/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f t="shared" si="44"/>
        <v>0</v>
      </c>
      <c r="CG267">
        <f t="shared" si="45"/>
        <v>13.09</v>
      </c>
      <c r="CH267">
        <f t="shared" si="46"/>
        <v>0</v>
      </c>
      <c r="CI267">
        <f t="shared" si="47"/>
        <v>0</v>
      </c>
      <c r="CJ267">
        <f t="shared" si="48"/>
        <v>0</v>
      </c>
      <c r="CK267">
        <f t="shared" si="49"/>
        <v>37.67</v>
      </c>
      <c r="CL267">
        <v>0</v>
      </c>
      <c r="CM267">
        <v>0</v>
      </c>
      <c r="CN267">
        <f t="shared" si="50"/>
        <v>0</v>
      </c>
      <c r="CO267">
        <f t="shared" si="51"/>
        <v>0</v>
      </c>
      <c r="CP267">
        <f t="shared" si="52"/>
        <v>0</v>
      </c>
      <c r="CQ267">
        <v>0</v>
      </c>
      <c r="CR267">
        <v>0</v>
      </c>
      <c r="CS267">
        <v>0</v>
      </c>
    </row>
    <row r="268" spans="27:97" ht="15.6" x14ac:dyDescent="0.3">
      <c r="AA268" s="1" t="s">
        <v>60</v>
      </c>
      <c r="AB268">
        <f t="shared" si="18"/>
        <v>0</v>
      </c>
      <c r="AC268">
        <v>0</v>
      </c>
      <c r="AD268">
        <f t="shared" si="19"/>
        <v>0</v>
      </c>
      <c r="AE268">
        <v>0</v>
      </c>
      <c r="AF268">
        <f t="shared" si="20"/>
        <v>0</v>
      </c>
      <c r="AG268">
        <f t="shared" si="21"/>
        <v>47.71</v>
      </c>
      <c r="AH268">
        <v>0</v>
      </c>
      <c r="AI268">
        <f t="shared" si="22"/>
        <v>222.54</v>
      </c>
      <c r="AJ268">
        <v>0</v>
      </c>
      <c r="AK268">
        <f t="shared" si="23"/>
        <v>0</v>
      </c>
      <c r="AL268">
        <f t="shared" si="24"/>
        <v>0</v>
      </c>
      <c r="AM268">
        <v>0</v>
      </c>
      <c r="AN268">
        <v>0</v>
      </c>
      <c r="AO268">
        <f t="shared" si="25"/>
        <v>0</v>
      </c>
      <c r="AP268">
        <f t="shared" ref="AP268" si="62">AP13*159.68</f>
        <v>0</v>
      </c>
      <c r="AQ268">
        <v>0</v>
      </c>
      <c r="AR268">
        <v>0</v>
      </c>
      <c r="AS268">
        <v>0</v>
      </c>
      <c r="AT268">
        <v>0</v>
      </c>
      <c r="AU268">
        <f t="shared" si="27"/>
        <v>0</v>
      </c>
      <c r="AV268">
        <f t="shared" si="28"/>
        <v>0</v>
      </c>
      <c r="AW268">
        <v>0</v>
      </c>
      <c r="AX268">
        <f t="shared" si="29"/>
        <v>0</v>
      </c>
      <c r="AY268">
        <f t="shared" si="30"/>
        <v>0</v>
      </c>
      <c r="AZ268">
        <v>0</v>
      </c>
      <c r="BA268">
        <f t="shared" si="31"/>
        <v>0</v>
      </c>
      <c r="BB268">
        <f t="shared" si="31"/>
        <v>111.56</v>
      </c>
      <c r="BC268">
        <f t="shared" si="32"/>
        <v>0</v>
      </c>
      <c r="BD268">
        <f t="shared" si="33"/>
        <v>159.68</v>
      </c>
      <c r="BE268">
        <f t="shared" si="34"/>
        <v>0</v>
      </c>
      <c r="BF268">
        <v>0</v>
      </c>
      <c r="BG268">
        <f t="shared" si="35"/>
        <v>0</v>
      </c>
      <c r="BH268">
        <f t="shared" si="36"/>
        <v>638.5</v>
      </c>
      <c r="BI268">
        <v>0</v>
      </c>
      <c r="BJ268">
        <f t="shared" si="37"/>
        <v>0</v>
      </c>
      <c r="BK268">
        <f t="shared" si="38"/>
        <v>2048.7000000000003</v>
      </c>
      <c r="BL268">
        <v>0</v>
      </c>
      <c r="BM268">
        <v>0</v>
      </c>
      <c r="BN268">
        <f t="shared" si="39"/>
        <v>0</v>
      </c>
      <c r="BO268">
        <v>0</v>
      </c>
      <c r="BP268">
        <f t="shared" si="40"/>
        <v>16.239999999999998</v>
      </c>
      <c r="BQ268">
        <v>0</v>
      </c>
      <c r="BR268">
        <f t="shared" si="41"/>
        <v>0</v>
      </c>
      <c r="BS268">
        <f t="shared" si="42"/>
        <v>0</v>
      </c>
      <c r="BT268">
        <f t="shared" si="43"/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f t="shared" si="44"/>
        <v>0</v>
      </c>
      <c r="CG268">
        <f t="shared" si="45"/>
        <v>0</v>
      </c>
      <c r="CH268">
        <f t="shared" si="46"/>
        <v>0</v>
      </c>
      <c r="CI268">
        <f t="shared" si="47"/>
        <v>0</v>
      </c>
      <c r="CJ268">
        <f t="shared" si="48"/>
        <v>0</v>
      </c>
      <c r="CK268">
        <f t="shared" si="49"/>
        <v>0</v>
      </c>
      <c r="CL268">
        <v>0</v>
      </c>
      <c r="CM268">
        <v>0</v>
      </c>
      <c r="CN268">
        <f t="shared" si="50"/>
        <v>0</v>
      </c>
      <c r="CO268">
        <f t="shared" si="51"/>
        <v>0</v>
      </c>
      <c r="CP268">
        <f t="shared" si="52"/>
        <v>0</v>
      </c>
      <c r="CQ268">
        <v>0</v>
      </c>
      <c r="CR268">
        <v>0</v>
      </c>
      <c r="CS268">
        <v>0</v>
      </c>
    </row>
    <row r="269" spans="27:97" ht="15.6" x14ac:dyDescent="0.3">
      <c r="AA269" s="1" t="s">
        <v>61</v>
      </c>
      <c r="AB269">
        <f t="shared" si="18"/>
        <v>0</v>
      </c>
      <c r="AC269">
        <v>0</v>
      </c>
      <c r="AD269">
        <f t="shared" si="19"/>
        <v>0</v>
      </c>
      <c r="AE269">
        <v>0</v>
      </c>
      <c r="AF269">
        <f t="shared" si="20"/>
        <v>0</v>
      </c>
      <c r="AG269">
        <f t="shared" si="21"/>
        <v>0</v>
      </c>
      <c r="AH269">
        <v>0</v>
      </c>
      <c r="AI269">
        <f t="shared" si="22"/>
        <v>0</v>
      </c>
      <c r="AJ269">
        <v>0</v>
      </c>
      <c r="AK269">
        <f t="shared" si="23"/>
        <v>0</v>
      </c>
      <c r="AL269">
        <f t="shared" si="24"/>
        <v>0</v>
      </c>
      <c r="AM269">
        <v>0</v>
      </c>
      <c r="AN269">
        <v>0</v>
      </c>
      <c r="AO269">
        <f t="shared" si="25"/>
        <v>0</v>
      </c>
      <c r="AP269">
        <f t="shared" ref="AP269" si="63">AP14*159.68</f>
        <v>0</v>
      </c>
      <c r="AQ269">
        <v>0</v>
      </c>
      <c r="AR269">
        <v>0</v>
      </c>
      <c r="AS269">
        <v>0</v>
      </c>
      <c r="AT269">
        <v>0</v>
      </c>
      <c r="AU269">
        <f t="shared" si="27"/>
        <v>0</v>
      </c>
      <c r="AV269">
        <f t="shared" si="28"/>
        <v>0</v>
      </c>
      <c r="AW269">
        <v>0</v>
      </c>
      <c r="AX269">
        <f t="shared" si="29"/>
        <v>0</v>
      </c>
      <c r="AY269">
        <f t="shared" si="30"/>
        <v>0</v>
      </c>
      <c r="AZ269">
        <v>0</v>
      </c>
      <c r="BA269">
        <f t="shared" si="31"/>
        <v>0</v>
      </c>
      <c r="BB269">
        <f t="shared" si="31"/>
        <v>0</v>
      </c>
      <c r="BC269">
        <f t="shared" si="32"/>
        <v>0</v>
      </c>
      <c r="BD269">
        <f t="shared" si="33"/>
        <v>0</v>
      </c>
      <c r="BE269">
        <f t="shared" si="34"/>
        <v>0</v>
      </c>
      <c r="BF269">
        <v>0</v>
      </c>
      <c r="BG269">
        <f t="shared" si="35"/>
        <v>0</v>
      </c>
      <c r="BH269">
        <f t="shared" si="36"/>
        <v>0</v>
      </c>
      <c r="BI269">
        <v>0</v>
      </c>
      <c r="BJ269">
        <f t="shared" si="37"/>
        <v>0</v>
      </c>
      <c r="BK269">
        <f t="shared" si="38"/>
        <v>0</v>
      </c>
      <c r="BL269">
        <v>0</v>
      </c>
      <c r="BM269">
        <v>0</v>
      </c>
      <c r="BN269">
        <f t="shared" si="39"/>
        <v>0</v>
      </c>
      <c r="BO269">
        <v>0</v>
      </c>
      <c r="BP269">
        <f t="shared" si="40"/>
        <v>0</v>
      </c>
      <c r="BQ269">
        <v>0</v>
      </c>
      <c r="BR269">
        <f t="shared" si="41"/>
        <v>0</v>
      </c>
      <c r="BS269">
        <f t="shared" si="42"/>
        <v>0</v>
      </c>
      <c r="BT269">
        <f t="shared" si="43"/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f t="shared" si="44"/>
        <v>0</v>
      </c>
      <c r="CG269">
        <f t="shared" si="45"/>
        <v>0</v>
      </c>
      <c r="CH269">
        <f t="shared" si="46"/>
        <v>0</v>
      </c>
      <c r="CI269">
        <f t="shared" si="47"/>
        <v>0</v>
      </c>
      <c r="CJ269">
        <f t="shared" si="48"/>
        <v>0</v>
      </c>
      <c r="CK269">
        <f t="shared" si="49"/>
        <v>0</v>
      </c>
      <c r="CL269">
        <v>0</v>
      </c>
      <c r="CM269">
        <v>0</v>
      </c>
      <c r="CN269">
        <f t="shared" si="50"/>
        <v>0</v>
      </c>
      <c r="CO269">
        <f t="shared" si="51"/>
        <v>0</v>
      </c>
      <c r="CP269">
        <f t="shared" si="52"/>
        <v>0</v>
      </c>
      <c r="CQ269">
        <v>0</v>
      </c>
      <c r="CR269">
        <v>0</v>
      </c>
      <c r="CS269">
        <v>0</v>
      </c>
    </row>
    <row r="270" spans="27:97" ht="15.6" x14ac:dyDescent="0.3">
      <c r="AA270" s="1" t="s">
        <v>62</v>
      </c>
      <c r="AB270">
        <f t="shared" si="18"/>
        <v>0</v>
      </c>
      <c r="AC270">
        <v>0</v>
      </c>
      <c r="AD270">
        <f t="shared" si="19"/>
        <v>0</v>
      </c>
      <c r="AE270">
        <v>0</v>
      </c>
      <c r="AF270">
        <f t="shared" si="20"/>
        <v>0</v>
      </c>
      <c r="AG270">
        <f t="shared" si="21"/>
        <v>0</v>
      </c>
      <c r="AH270">
        <v>0</v>
      </c>
      <c r="AI270">
        <f t="shared" si="22"/>
        <v>0</v>
      </c>
      <c r="AJ270">
        <v>0</v>
      </c>
      <c r="AK270">
        <f t="shared" si="23"/>
        <v>0</v>
      </c>
      <c r="AL270">
        <f t="shared" si="24"/>
        <v>0</v>
      </c>
      <c r="AM270">
        <v>0</v>
      </c>
      <c r="AN270">
        <v>0</v>
      </c>
      <c r="AO270">
        <f t="shared" si="25"/>
        <v>0</v>
      </c>
      <c r="AP270">
        <f t="shared" ref="AP270" si="64">AP15*159.68</f>
        <v>0</v>
      </c>
      <c r="AQ270">
        <v>0</v>
      </c>
      <c r="AR270">
        <v>0</v>
      </c>
      <c r="AS270">
        <v>0</v>
      </c>
      <c r="AT270">
        <v>0</v>
      </c>
      <c r="AU270">
        <f t="shared" si="27"/>
        <v>0</v>
      </c>
      <c r="AV270">
        <f t="shared" si="28"/>
        <v>0</v>
      </c>
      <c r="AW270">
        <v>0</v>
      </c>
      <c r="AX270">
        <f t="shared" si="29"/>
        <v>0</v>
      </c>
      <c r="AY270">
        <f t="shared" si="30"/>
        <v>0</v>
      </c>
      <c r="AZ270">
        <v>0</v>
      </c>
      <c r="BA270">
        <f t="shared" si="31"/>
        <v>0</v>
      </c>
      <c r="BB270">
        <f t="shared" si="31"/>
        <v>223.12</v>
      </c>
      <c r="BC270">
        <f t="shared" si="32"/>
        <v>0</v>
      </c>
      <c r="BD270">
        <f t="shared" si="33"/>
        <v>319.36</v>
      </c>
      <c r="BE270">
        <f t="shared" si="34"/>
        <v>0</v>
      </c>
      <c r="BF270">
        <v>0</v>
      </c>
      <c r="BG270">
        <f t="shared" si="35"/>
        <v>0</v>
      </c>
      <c r="BH270">
        <f t="shared" si="36"/>
        <v>446.95</v>
      </c>
      <c r="BI270">
        <v>0</v>
      </c>
      <c r="BJ270">
        <f t="shared" si="37"/>
        <v>0</v>
      </c>
      <c r="BK270">
        <f t="shared" si="38"/>
        <v>1297.5100000000002</v>
      </c>
      <c r="BL270">
        <v>0</v>
      </c>
      <c r="BM270">
        <v>0</v>
      </c>
      <c r="BN270">
        <f t="shared" si="39"/>
        <v>0</v>
      </c>
      <c r="BO270">
        <v>0</v>
      </c>
      <c r="BP270">
        <f t="shared" si="40"/>
        <v>4.6399999999999997</v>
      </c>
      <c r="BQ270">
        <v>0</v>
      </c>
      <c r="BR270">
        <f t="shared" si="41"/>
        <v>0</v>
      </c>
      <c r="BS270">
        <f t="shared" si="42"/>
        <v>0</v>
      </c>
      <c r="BT270">
        <f t="shared" si="43"/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f t="shared" si="44"/>
        <v>137.80000000000001</v>
      </c>
      <c r="CG270">
        <f t="shared" si="45"/>
        <v>0</v>
      </c>
      <c r="CH270">
        <f t="shared" si="46"/>
        <v>0</v>
      </c>
      <c r="CI270">
        <f t="shared" si="47"/>
        <v>0</v>
      </c>
      <c r="CJ270">
        <f t="shared" si="48"/>
        <v>0</v>
      </c>
      <c r="CK270">
        <f t="shared" si="49"/>
        <v>0</v>
      </c>
      <c r="CL270">
        <v>0</v>
      </c>
      <c r="CM270">
        <v>0</v>
      </c>
      <c r="CN270">
        <f t="shared" si="50"/>
        <v>0</v>
      </c>
      <c r="CO270">
        <f t="shared" si="51"/>
        <v>0</v>
      </c>
      <c r="CP270">
        <f t="shared" si="52"/>
        <v>0</v>
      </c>
      <c r="CQ270">
        <v>0</v>
      </c>
      <c r="CR270">
        <v>0</v>
      </c>
      <c r="CS270">
        <v>0</v>
      </c>
    </row>
    <row r="271" spans="27:97" ht="15.6" x14ac:dyDescent="0.3">
      <c r="AA271" s="1" t="s">
        <v>65</v>
      </c>
      <c r="AB271">
        <f t="shared" si="18"/>
        <v>0</v>
      </c>
      <c r="AC271">
        <v>0</v>
      </c>
      <c r="AD271">
        <f t="shared" si="19"/>
        <v>0</v>
      </c>
      <c r="AE271">
        <v>0</v>
      </c>
      <c r="AF271">
        <f t="shared" si="20"/>
        <v>4.8</v>
      </c>
      <c r="AG271">
        <f t="shared" si="21"/>
        <v>0</v>
      </c>
      <c r="AH271">
        <v>0</v>
      </c>
      <c r="AI271">
        <f t="shared" si="22"/>
        <v>111.27</v>
      </c>
      <c r="AJ271">
        <v>0</v>
      </c>
      <c r="AK271">
        <f t="shared" si="23"/>
        <v>0</v>
      </c>
      <c r="AL271">
        <f t="shared" si="24"/>
        <v>4.6500000000000004</v>
      </c>
      <c r="AM271">
        <v>0</v>
      </c>
      <c r="AN271">
        <v>0</v>
      </c>
      <c r="AO271">
        <f t="shared" si="25"/>
        <v>67.849999999999994</v>
      </c>
      <c r="AP271">
        <f t="shared" ref="AP271" si="65">AP16*159.68</f>
        <v>0</v>
      </c>
      <c r="AQ271">
        <v>0</v>
      </c>
      <c r="AR271">
        <v>0</v>
      </c>
      <c r="AS271">
        <v>0</v>
      </c>
      <c r="AT271">
        <v>0</v>
      </c>
      <c r="AU271">
        <f t="shared" si="27"/>
        <v>0</v>
      </c>
      <c r="AV271">
        <f t="shared" si="28"/>
        <v>0</v>
      </c>
      <c r="AW271">
        <v>0</v>
      </c>
      <c r="AX271">
        <f t="shared" si="29"/>
        <v>0</v>
      </c>
      <c r="AY271">
        <f t="shared" si="30"/>
        <v>0</v>
      </c>
      <c r="AZ271">
        <v>0</v>
      </c>
      <c r="BA271">
        <f t="shared" si="31"/>
        <v>0</v>
      </c>
      <c r="BB271">
        <f t="shared" si="31"/>
        <v>111.56</v>
      </c>
      <c r="BC271">
        <f t="shared" si="32"/>
        <v>0</v>
      </c>
      <c r="BD271">
        <f t="shared" si="33"/>
        <v>0</v>
      </c>
      <c r="BE271">
        <f t="shared" si="34"/>
        <v>0</v>
      </c>
      <c r="BF271">
        <v>0</v>
      </c>
      <c r="BG271">
        <f t="shared" si="35"/>
        <v>0</v>
      </c>
      <c r="BH271">
        <f t="shared" si="36"/>
        <v>638.5</v>
      </c>
      <c r="BI271">
        <v>0</v>
      </c>
      <c r="BJ271">
        <f t="shared" si="37"/>
        <v>21.14</v>
      </c>
      <c r="BK271">
        <f t="shared" si="38"/>
        <v>1980.41</v>
      </c>
      <c r="BL271">
        <v>0</v>
      </c>
      <c r="BM271">
        <v>0</v>
      </c>
      <c r="BN271">
        <f t="shared" si="39"/>
        <v>0</v>
      </c>
      <c r="BO271">
        <v>0</v>
      </c>
      <c r="BP271">
        <f t="shared" si="40"/>
        <v>18.559999999999999</v>
      </c>
      <c r="BQ271">
        <v>0</v>
      </c>
      <c r="BR271">
        <f t="shared" si="41"/>
        <v>0</v>
      </c>
      <c r="BS271">
        <f t="shared" si="42"/>
        <v>0</v>
      </c>
      <c r="BT271">
        <f t="shared" si="43"/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f t="shared" si="44"/>
        <v>0</v>
      </c>
      <c r="CG271">
        <f t="shared" si="45"/>
        <v>0</v>
      </c>
      <c r="CH271">
        <f t="shared" si="46"/>
        <v>10.57</v>
      </c>
      <c r="CI271">
        <f t="shared" si="47"/>
        <v>0</v>
      </c>
      <c r="CJ271">
        <f t="shared" si="48"/>
        <v>0</v>
      </c>
      <c r="CK271">
        <f t="shared" si="49"/>
        <v>0</v>
      </c>
      <c r="CL271">
        <v>0</v>
      </c>
      <c r="CM271">
        <v>0</v>
      </c>
      <c r="CN271">
        <f t="shared" si="50"/>
        <v>0</v>
      </c>
      <c r="CO271">
        <f t="shared" si="51"/>
        <v>0</v>
      </c>
      <c r="CP271">
        <f t="shared" si="52"/>
        <v>0</v>
      </c>
      <c r="CQ271">
        <v>0</v>
      </c>
      <c r="CR271">
        <v>0</v>
      </c>
      <c r="CS271">
        <v>0</v>
      </c>
    </row>
    <row r="272" spans="27:97" ht="15.6" x14ac:dyDescent="0.3">
      <c r="AA272" s="1" t="s">
        <v>68</v>
      </c>
      <c r="AB272">
        <f t="shared" si="18"/>
        <v>0</v>
      </c>
      <c r="AC272">
        <v>0</v>
      </c>
      <c r="AD272">
        <f t="shared" si="19"/>
        <v>0</v>
      </c>
      <c r="AE272">
        <v>0</v>
      </c>
      <c r="AF272">
        <f t="shared" si="20"/>
        <v>0</v>
      </c>
      <c r="AG272">
        <f t="shared" si="21"/>
        <v>0</v>
      </c>
      <c r="AH272">
        <v>0</v>
      </c>
      <c r="AI272">
        <f t="shared" si="22"/>
        <v>0</v>
      </c>
      <c r="AJ272">
        <v>0</v>
      </c>
      <c r="AK272">
        <f t="shared" si="23"/>
        <v>0</v>
      </c>
      <c r="AL272">
        <f t="shared" si="24"/>
        <v>0</v>
      </c>
      <c r="AM272">
        <v>0</v>
      </c>
      <c r="AN272">
        <v>0</v>
      </c>
      <c r="AO272">
        <f t="shared" si="25"/>
        <v>67.849999999999994</v>
      </c>
      <c r="AP272">
        <f t="shared" ref="AP272" si="66">AP17*159.68</f>
        <v>0</v>
      </c>
      <c r="AQ272">
        <v>0</v>
      </c>
      <c r="AR272">
        <v>0</v>
      </c>
      <c r="AS272">
        <v>0</v>
      </c>
      <c r="AT272">
        <v>0</v>
      </c>
      <c r="AU272">
        <f t="shared" si="27"/>
        <v>0</v>
      </c>
      <c r="AV272">
        <f t="shared" si="28"/>
        <v>0</v>
      </c>
      <c r="AW272">
        <v>0</v>
      </c>
      <c r="AX272">
        <f t="shared" si="29"/>
        <v>0</v>
      </c>
      <c r="AY272">
        <f t="shared" si="30"/>
        <v>73.2</v>
      </c>
      <c r="AZ272">
        <v>0</v>
      </c>
      <c r="BA272">
        <f t="shared" si="31"/>
        <v>0</v>
      </c>
      <c r="BB272">
        <f t="shared" si="31"/>
        <v>502.02</v>
      </c>
      <c r="BC272">
        <f t="shared" si="32"/>
        <v>0</v>
      </c>
      <c r="BD272">
        <f t="shared" si="33"/>
        <v>0</v>
      </c>
      <c r="BE272">
        <f t="shared" si="34"/>
        <v>0</v>
      </c>
      <c r="BF272">
        <v>0</v>
      </c>
      <c r="BG272">
        <f t="shared" si="35"/>
        <v>0</v>
      </c>
      <c r="BH272">
        <f t="shared" si="36"/>
        <v>319.25</v>
      </c>
      <c r="BI272">
        <v>0</v>
      </c>
      <c r="BJ272">
        <f t="shared" si="37"/>
        <v>0</v>
      </c>
      <c r="BK272">
        <f t="shared" si="38"/>
        <v>1297.5100000000002</v>
      </c>
      <c r="BL272">
        <v>0</v>
      </c>
      <c r="BM272">
        <v>0</v>
      </c>
      <c r="BN272">
        <f t="shared" si="39"/>
        <v>0</v>
      </c>
      <c r="BO272">
        <v>0</v>
      </c>
      <c r="BP272">
        <f t="shared" si="40"/>
        <v>2.3199999999999998</v>
      </c>
      <c r="BQ272">
        <v>0</v>
      </c>
      <c r="BR272">
        <f t="shared" si="41"/>
        <v>0</v>
      </c>
      <c r="BS272">
        <f t="shared" si="42"/>
        <v>0</v>
      </c>
      <c r="BT272">
        <f t="shared" si="43"/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f t="shared" si="44"/>
        <v>0</v>
      </c>
      <c r="CG272">
        <f t="shared" si="45"/>
        <v>0</v>
      </c>
      <c r="CH272">
        <f t="shared" si="46"/>
        <v>0</v>
      </c>
      <c r="CI272">
        <f t="shared" si="47"/>
        <v>0</v>
      </c>
      <c r="CJ272">
        <f t="shared" si="48"/>
        <v>0</v>
      </c>
      <c r="CK272">
        <f t="shared" si="49"/>
        <v>0</v>
      </c>
      <c r="CL272">
        <v>0</v>
      </c>
      <c r="CM272">
        <v>0</v>
      </c>
      <c r="CN272">
        <f t="shared" si="50"/>
        <v>0</v>
      </c>
      <c r="CO272">
        <f t="shared" si="51"/>
        <v>0</v>
      </c>
      <c r="CP272">
        <f t="shared" si="52"/>
        <v>0</v>
      </c>
      <c r="CQ272">
        <v>0</v>
      </c>
      <c r="CR272">
        <v>0</v>
      </c>
      <c r="CS272">
        <v>0</v>
      </c>
    </row>
    <row r="273" spans="27:97" ht="15.6" x14ac:dyDescent="0.3">
      <c r="AA273" s="1" t="s">
        <v>69</v>
      </c>
      <c r="AB273">
        <f t="shared" si="18"/>
        <v>0</v>
      </c>
      <c r="AC273">
        <v>0</v>
      </c>
      <c r="AD273">
        <f t="shared" si="19"/>
        <v>0</v>
      </c>
      <c r="AE273">
        <v>0</v>
      </c>
      <c r="AF273">
        <f t="shared" si="20"/>
        <v>0</v>
      </c>
      <c r="AG273">
        <f t="shared" si="21"/>
        <v>0</v>
      </c>
      <c r="AH273">
        <v>0</v>
      </c>
      <c r="AI273">
        <f t="shared" si="22"/>
        <v>0</v>
      </c>
      <c r="AJ273">
        <v>0</v>
      </c>
      <c r="AK273">
        <f t="shared" si="23"/>
        <v>0</v>
      </c>
      <c r="AL273">
        <f t="shared" si="24"/>
        <v>0</v>
      </c>
      <c r="AM273">
        <v>0</v>
      </c>
      <c r="AN273">
        <v>0</v>
      </c>
      <c r="AO273">
        <f t="shared" si="25"/>
        <v>0</v>
      </c>
      <c r="AP273">
        <f t="shared" ref="AP273" si="67">AP18*159.68</f>
        <v>0</v>
      </c>
      <c r="AQ273">
        <v>0</v>
      </c>
      <c r="AR273">
        <v>0</v>
      </c>
      <c r="AS273">
        <v>0</v>
      </c>
      <c r="AT273">
        <v>0</v>
      </c>
      <c r="AU273">
        <f t="shared" si="27"/>
        <v>0</v>
      </c>
      <c r="AV273">
        <f t="shared" si="28"/>
        <v>0</v>
      </c>
      <c r="AW273">
        <v>0</v>
      </c>
      <c r="AX273">
        <f t="shared" si="29"/>
        <v>0</v>
      </c>
      <c r="AY273">
        <f t="shared" si="30"/>
        <v>0</v>
      </c>
      <c r="AZ273">
        <v>0</v>
      </c>
      <c r="BA273">
        <f t="shared" si="31"/>
        <v>0</v>
      </c>
      <c r="BB273">
        <f t="shared" si="31"/>
        <v>223.12</v>
      </c>
      <c r="BC273">
        <f t="shared" si="32"/>
        <v>0</v>
      </c>
      <c r="BD273">
        <f t="shared" si="33"/>
        <v>319.36</v>
      </c>
      <c r="BE273">
        <f t="shared" si="34"/>
        <v>0</v>
      </c>
      <c r="BF273">
        <v>0</v>
      </c>
      <c r="BG273">
        <f t="shared" si="35"/>
        <v>0</v>
      </c>
      <c r="BH273">
        <f t="shared" si="36"/>
        <v>574.65</v>
      </c>
      <c r="BI273">
        <v>0</v>
      </c>
      <c r="BJ273">
        <f t="shared" si="37"/>
        <v>0</v>
      </c>
      <c r="BK273">
        <f t="shared" si="38"/>
        <v>2731.6000000000004</v>
      </c>
      <c r="BL273">
        <v>0</v>
      </c>
      <c r="BM273">
        <v>0</v>
      </c>
      <c r="BN273">
        <f t="shared" si="39"/>
        <v>0</v>
      </c>
      <c r="BO273">
        <v>0</v>
      </c>
      <c r="BP273">
        <f t="shared" si="40"/>
        <v>2.3199999999999998</v>
      </c>
      <c r="BQ273">
        <v>0</v>
      </c>
      <c r="BR273">
        <f t="shared" si="41"/>
        <v>0</v>
      </c>
      <c r="BS273">
        <f t="shared" si="42"/>
        <v>0</v>
      </c>
      <c r="BT273">
        <f t="shared" si="43"/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f t="shared" si="44"/>
        <v>0</v>
      </c>
      <c r="CG273">
        <f t="shared" si="45"/>
        <v>0</v>
      </c>
      <c r="CH273">
        <f t="shared" si="46"/>
        <v>0</v>
      </c>
      <c r="CI273">
        <f t="shared" si="47"/>
        <v>0</v>
      </c>
      <c r="CJ273">
        <f t="shared" si="48"/>
        <v>0</v>
      </c>
      <c r="CK273">
        <f t="shared" si="49"/>
        <v>0</v>
      </c>
      <c r="CL273">
        <v>0</v>
      </c>
      <c r="CM273">
        <v>0</v>
      </c>
      <c r="CN273">
        <f t="shared" si="50"/>
        <v>0</v>
      </c>
      <c r="CO273">
        <f t="shared" si="51"/>
        <v>0</v>
      </c>
      <c r="CP273">
        <f t="shared" si="52"/>
        <v>0</v>
      </c>
      <c r="CQ273">
        <v>0</v>
      </c>
      <c r="CR273">
        <v>0</v>
      </c>
      <c r="CS273">
        <v>0</v>
      </c>
    </row>
    <row r="274" spans="27:97" ht="15.6" x14ac:dyDescent="0.3">
      <c r="AA274" s="1" t="s">
        <v>70</v>
      </c>
      <c r="AB274">
        <f t="shared" si="18"/>
        <v>159.68</v>
      </c>
      <c r="AC274">
        <v>0</v>
      </c>
      <c r="AD274">
        <f t="shared" si="19"/>
        <v>0</v>
      </c>
      <c r="AE274">
        <v>0</v>
      </c>
      <c r="AF274">
        <f t="shared" si="20"/>
        <v>0</v>
      </c>
      <c r="AG274">
        <f t="shared" si="21"/>
        <v>0</v>
      </c>
      <c r="AH274">
        <v>0</v>
      </c>
      <c r="AI274">
        <f t="shared" si="22"/>
        <v>0</v>
      </c>
      <c r="AJ274">
        <v>0</v>
      </c>
      <c r="AK274">
        <f t="shared" si="23"/>
        <v>0</v>
      </c>
      <c r="AL274">
        <f t="shared" si="24"/>
        <v>0</v>
      </c>
      <c r="AM274">
        <v>0</v>
      </c>
      <c r="AN274">
        <v>0</v>
      </c>
      <c r="AO274">
        <f t="shared" si="25"/>
        <v>0</v>
      </c>
      <c r="AP274">
        <f t="shared" ref="AP274" si="68">AP19*159.68</f>
        <v>0</v>
      </c>
      <c r="AQ274">
        <v>0</v>
      </c>
      <c r="AR274">
        <v>0</v>
      </c>
      <c r="AS274">
        <v>0</v>
      </c>
      <c r="AT274">
        <v>0</v>
      </c>
      <c r="AU274">
        <f t="shared" si="27"/>
        <v>0</v>
      </c>
      <c r="AV274">
        <f t="shared" si="28"/>
        <v>0</v>
      </c>
      <c r="AW274">
        <v>0</v>
      </c>
      <c r="AX274">
        <f t="shared" si="29"/>
        <v>0</v>
      </c>
      <c r="AY274">
        <f t="shared" si="30"/>
        <v>0</v>
      </c>
      <c r="AZ274">
        <v>0</v>
      </c>
      <c r="BA274">
        <f t="shared" si="31"/>
        <v>0</v>
      </c>
      <c r="BB274">
        <f t="shared" si="31"/>
        <v>0</v>
      </c>
      <c r="BC274">
        <f t="shared" si="32"/>
        <v>0</v>
      </c>
      <c r="BD274">
        <f t="shared" si="33"/>
        <v>319.36</v>
      </c>
      <c r="BE274">
        <f t="shared" si="34"/>
        <v>0</v>
      </c>
      <c r="BF274">
        <v>0</v>
      </c>
      <c r="BG274">
        <f t="shared" si="35"/>
        <v>0</v>
      </c>
      <c r="BH274">
        <f t="shared" si="36"/>
        <v>574.65</v>
      </c>
      <c r="BI274">
        <v>0</v>
      </c>
      <c r="BJ274">
        <f t="shared" si="37"/>
        <v>10.57</v>
      </c>
      <c r="BK274">
        <f t="shared" si="38"/>
        <v>3277.92</v>
      </c>
      <c r="BL274">
        <v>0</v>
      </c>
      <c r="BM274">
        <v>0</v>
      </c>
      <c r="BN274">
        <f t="shared" si="39"/>
        <v>0</v>
      </c>
      <c r="BO274">
        <v>0</v>
      </c>
      <c r="BP274">
        <f t="shared" si="40"/>
        <v>2.3199999999999998</v>
      </c>
      <c r="BQ274">
        <v>0</v>
      </c>
      <c r="BR274">
        <f t="shared" si="41"/>
        <v>0</v>
      </c>
      <c r="BS274">
        <f t="shared" si="42"/>
        <v>0</v>
      </c>
      <c r="BT274">
        <f t="shared" si="43"/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f t="shared" si="44"/>
        <v>68.900000000000006</v>
      </c>
      <c r="CG274">
        <f t="shared" si="45"/>
        <v>0</v>
      </c>
      <c r="CH274">
        <f t="shared" si="46"/>
        <v>0</v>
      </c>
      <c r="CI274">
        <f t="shared" si="47"/>
        <v>0</v>
      </c>
      <c r="CJ274">
        <f t="shared" si="48"/>
        <v>0</v>
      </c>
      <c r="CK274">
        <f t="shared" si="49"/>
        <v>0</v>
      </c>
      <c r="CL274">
        <v>0</v>
      </c>
      <c r="CM274">
        <v>0</v>
      </c>
      <c r="CN274">
        <f t="shared" si="50"/>
        <v>0</v>
      </c>
      <c r="CO274">
        <f t="shared" si="51"/>
        <v>0</v>
      </c>
      <c r="CP274">
        <f t="shared" si="52"/>
        <v>0</v>
      </c>
      <c r="CQ274">
        <v>0</v>
      </c>
      <c r="CR274">
        <v>0</v>
      </c>
      <c r="CS274">
        <v>0</v>
      </c>
    </row>
    <row r="275" spans="27:97" ht="15.6" x14ac:dyDescent="0.3">
      <c r="AA275" s="1" t="s">
        <v>71</v>
      </c>
      <c r="AB275">
        <f t="shared" si="18"/>
        <v>0</v>
      </c>
      <c r="AC275">
        <v>0</v>
      </c>
      <c r="AD275">
        <f t="shared" si="19"/>
        <v>0</v>
      </c>
      <c r="AE275">
        <v>0</v>
      </c>
      <c r="AF275">
        <f t="shared" si="20"/>
        <v>0</v>
      </c>
      <c r="AG275">
        <f t="shared" si="21"/>
        <v>0</v>
      </c>
      <c r="AH275">
        <v>0</v>
      </c>
      <c r="AI275">
        <f t="shared" si="22"/>
        <v>0</v>
      </c>
      <c r="AJ275">
        <v>0</v>
      </c>
      <c r="AK275">
        <f t="shared" si="23"/>
        <v>0</v>
      </c>
      <c r="AL275">
        <f t="shared" si="24"/>
        <v>0</v>
      </c>
      <c r="AM275">
        <v>0</v>
      </c>
      <c r="AN275">
        <v>0</v>
      </c>
      <c r="AO275">
        <f t="shared" si="25"/>
        <v>0</v>
      </c>
      <c r="AP275">
        <f t="shared" ref="AP275" si="69">AP20*159.68</f>
        <v>0</v>
      </c>
      <c r="AQ275">
        <v>0</v>
      </c>
      <c r="AR275">
        <v>0</v>
      </c>
      <c r="AS275">
        <v>0</v>
      </c>
      <c r="AT275">
        <v>0</v>
      </c>
      <c r="AU275">
        <f t="shared" si="27"/>
        <v>0</v>
      </c>
      <c r="AV275">
        <f t="shared" si="28"/>
        <v>0</v>
      </c>
      <c r="AW275">
        <v>0</v>
      </c>
      <c r="AX275">
        <f t="shared" si="29"/>
        <v>0</v>
      </c>
      <c r="AY275">
        <f t="shared" si="30"/>
        <v>0</v>
      </c>
      <c r="AZ275">
        <v>0</v>
      </c>
      <c r="BA275">
        <f t="shared" si="31"/>
        <v>0</v>
      </c>
      <c r="BB275">
        <f t="shared" si="31"/>
        <v>0</v>
      </c>
      <c r="BC275">
        <f t="shared" si="32"/>
        <v>0</v>
      </c>
      <c r="BD275">
        <f t="shared" si="33"/>
        <v>479.04</v>
      </c>
      <c r="BE275">
        <f t="shared" si="34"/>
        <v>0</v>
      </c>
      <c r="BF275">
        <v>0</v>
      </c>
      <c r="BG275">
        <f t="shared" si="35"/>
        <v>0</v>
      </c>
      <c r="BH275">
        <f t="shared" si="36"/>
        <v>446.95</v>
      </c>
      <c r="BI275">
        <v>0</v>
      </c>
      <c r="BJ275">
        <f t="shared" si="37"/>
        <v>10.57</v>
      </c>
      <c r="BK275">
        <f t="shared" si="38"/>
        <v>1638.96</v>
      </c>
      <c r="BL275">
        <v>0</v>
      </c>
      <c r="BM275">
        <v>0</v>
      </c>
      <c r="BN275">
        <f t="shared" si="39"/>
        <v>0</v>
      </c>
      <c r="BO275">
        <v>0</v>
      </c>
      <c r="BP275">
        <f t="shared" si="40"/>
        <v>2.3199999999999998</v>
      </c>
      <c r="BQ275">
        <v>0</v>
      </c>
      <c r="BR275">
        <f t="shared" si="41"/>
        <v>0</v>
      </c>
      <c r="BS275">
        <f t="shared" si="42"/>
        <v>0</v>
      </c>
      <c r="BT275">
        <f t="shared" si="43"/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f t="shared" si="44"/>
        <v>0</v>
      </c>
      <c r="CG275">
        <f t="shared" si="45"/>
        <v>0</v>
      </c>
      <c r="CH275">
        <f t="shared" si="46"/>
        <v>0</v>
      </c>
      <c r="CI275">
        <f t="shared" si="47"/>
        <v>0</v>
      </c>
      <c r="CJ275">
        <f t="shared" si="48"/>
        <v>0</v>
      </c>
      <c r="CK275">
        <f t="shared" si="49"/>
        <v>0</v>
      </c>
      <c r="CL275">
        <v>0</v>
      </c>
      <c r="CM275">
        <v>0</v>
      </c>
      <c r="CN275">
        <f t="shared" si="50"/>
        <v>0</v>
      </c>
      <c r="CO275">
        <f t="shared" si="51"/>
        <v>0</v>
      </c>
      <c r="CP275">
        <f t="shared" si="52"/>
        <v>0</v>
      </c>
      <c r="CQ275">
        <v>0</v>
      </c>
      <c r="CR275">
        <v>0</v>
      </c>
      <c r="CS275">
        <v>0</v>
      </c>
    </row>
    <row r="276" spans="27:97" ht="15.6" x14ac:dyDescent="0.3">
      <c r="AA276" s="1" t="s">
        <v>72</v>
      </c>
      <c r="AB276">
        <f t="shared" si="18"/>
        <v>0</v>
      </c>
      <c r="AC276">
        <v>0</v>
      </c>
      <c r="AD276">
        <f t="shared" si="19"/>
        <v>0</v>
      </c>
      <c r="AE276">
        <v>0</v>
      </c>
      <c r="AF276">
        <f t="shared" si="20"/>
        <v>0</v>
      </c>
      <c r="AG276">
        <f t="shared" si="21"/>
        <v>0</v>
      </c>
      <c r="AH276">
        <v>0</v>
      </c>
      <c r="AI276">
        <f t="shared" si="22"/>
        <v>0</v>
      </c>
      <c r="AJ276">
        <v>0</v>
      </c>
      <c r="AK276">
        <f t="shared" si="23"/>
        <v>0</v>
      </c>
      <c r="AL276">
        <f t="shared" si="24"/>
        <v>0</v>
      </c>
      <c r="AM276">
        <v>0</v>
      </c>
      <c r="AN276">
        <v>0</v>
      </c>
      <c r="AO276">
        <f t="shared" si="25"/>
        <v>0</v>
      </c>
      <c r="AP276">
        <f t="shared" ref="AP276" si="70">AP21*159.68</f>
        <v>0</v>
      </c>
      <c r="AQ276">
        <v>0</v>
      </c>
      <c r="AR276">
        <v>0</v>
      </c>
      <c r="AS276">
        <v>0</v>
      </c>
      <c r="AT276">
        <v>0</v>
      </c>
      <c r="AU276">
        <f t="shared" si="27"/>
        <v>0</v>
      </c>
      <c r="AV276">
        <f t="shared" si="28"/>
        <v>0</v>
      </c>
      <c r="AW276">
        <v>0</v>
      </c>
      <c r="AX276">
        <f t="shared" si="29"/>
        <v>0</v>
      </c>
      <c r="AY276">
        <f t="shared" si="30"/>
        <v>0</v>
      </c>
      <c r="AZ276">
        <v>0</v>
      </c>
      <c r="BA276">
        <f t="shared" si="31"/>
        <v>0</v>
      </c>
      <c r="BB276">
        <f t="shared" si="31"/>
        <v>0</v>
      </c>
      <c r="BC276">
        <f t="shared" si="32"/>
        <v>0</v>
      </c>
      <c r="BD276">
        <f t="shared" si="33"/>
        <v>159.68</v>
      </c>
      <c r="BE276">
        <f t="shared" si="34"/>
        <v>0</v>
      </c>
      <c r="BF276">
        <v>0</v>
      </c>
      <c r="BG276">
        <f t="shared" si="35"/>
        <v>0</v>
      </c>
      <c r="BH276">
        <f t="shared" si="36"/>
        <v>446.95</v>
      </c>
      <c r="BI276">
        <v>0</v>
      </c>
      <c r="BJ276">
        <f t="shared" si="37"/>
        <v>10.57</v>
      </c>
      <c r="BK276">
        <f t="shared" si="38"/>
        <v>4029.1100000000006</v>
      </c>
      <c r="BL276">
        <v>0</v>
      </c>
      <c r="BM276">
        <v>0</v>
      </c>
      <c r="BN276">
        <f t="shared" si="39"/>
        <v>0</v>
      </c>
      <c r="BO276">
        <v>0</v>
      </c>
      <c r="BP276">
        <f t="shared" si="40"/>
        <v>2.3199999999999998</v>
      </c>
      <c r="BQ276">
        <v>0</v>
      </c>
      <c r="BR276">
        <f t="shared" si="41"/>
        <v>0</v>
      </c>
      <c r="BS276">
        <f t="shared" si="42"/>
        <v>0</v>
      </c>
      <c r="BT276">
        <f t="shared" si="43"/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f t="shared" si="44"/>
        <v>0</v>
      </c>
      <c r="CG276">
        <f t="shared" si="45"/>
        <v>0</v>
      </c>
      <c r="CH276">
        <f t="shared" si="46"/>
        <v>0</v>
      </c>
      <c r="CI276">
        <f t="shared" si="47"/>
        <v>0</v>
      </c>
      <c r="CJ276">
        <f t="shared" si="48"/>
        <v>0</v>
      </c>
      <c r="CK276">
        <f t="shared" si="49"/>
        <v>0</v>
      </c>
      <c r="CL276">
        <v>0</v>
      </c>
      <c r="CM276">
        <v>0</v>
      </c>
      <c r="CN276">
        <f t="shared" si="50"/>
        <v>0</v>
      </c>
      <c r="CO276">
        <f t="shared" si="51"/>
        <v>0</v>
      </c>
      <c r="CP276">
        <f t="shared" si="52"/>
        <v>0</v>
      </c>
      <c r="CQ276">
        <v>0</v>
      </c>
      <c r="CR276">
        <v>0</v>
      </c>
      <c r="CS276">
        <v>0</v>
      </c>
    </row>
    <row r="277" spans="27:97" ht="15.6" x14ac:dyDescent="0.3">
      <c r="AA277" s="1" t="s">
        <v>73</v>
      </c>
      <c r="AB277">
        <f t="shared" si="18"/>
        <v>0</v>
      </c>
      <c r="AC277">
        <v>0</v>
      </c>
      <c r="AD277">
        <f t="shared" si="19"/>
        <v>0</v>
      </c>
      <c r="AE277">
        <v>0</v>
      </c>
      <c r="AF277">
        <f t="shared" si="20"/>
        <v>4.8</v>
      </c>
      <c r="AG277">
        <f t="shared" si="21"/>
        <v>0</v>
      </c>
      <c r="AH277">
        <v>0</v>
      </c>
      <c r="AI277">
        <f t="shared" si="22"/>
        <v>0</v>
      </c>
      <c r="AJ277">
        <v>0</v>
      </c>
      <c r="AK277">
        <f t="shared" si="23"/>
        <v>0</v>
      </c>
      <c r="AL277">
        <f t="shared" si="24"/>
        <v>0</v>
      </c>
      <c r="AM277">
        <v>0</v>
      </c>
      <c r="AN277">
        <v>0</v>
      </c>
      <c r="AO277">
        <f t="shared" si="25"/>
        <v>0</v>
      </c>
      <c r="AP277">
        <f t="shared" ref="AP277" si="71">AP22*159.68</f>
        <v>0</v>
      </c>
      <c r="AQ277">
        <v>0</v>
      </c>
      <c r="AR277">
        <v>0</v>
      </c>
      <c r="AS277">
        <v>0</v>
      </c>
      <c r="AT277">
        <v>0</v>
      </c>
      <c r="AU277">
        <f t="shared" si="27"/>
        <v>0</v>
      </c>
      <c r="AV277">
        <f t="shared" si="28"/>
        <v>0</v>
      </c>
      <c r="AW277">
        <v>0</v>
      </c>
      <c r="AX277">
        <f t="shared" si="29"/>
        <v>0</v>
      </c>
      <c r="AY277">
        <f t="shared" si="30"/>
        <v>0</v>
      </c>
      <c r="AZ277">
        <v>0</v>
      </c>
      <c r="BA277">
        <f t="shared" si="31"/>
        <v>0</v>
      </c>
      <c r="BB277">
        <f t="shared" si="31"/>
        <v>0</v>
      </c>
      <c r="BC277">
        <f t="shared" si="32"/>
        <v>0</v>
      </c>
      <c r="BD277">
        <f t="shared" si="33"/>
        <v>159.68</v>
      </c>
      <c r="BE277">
        <f t="shared" si="34"/>
        <v>0</v>
      </c>
      <c r="BF277">
        <v>0</v>
      </c>
      <c r="BG277">
        <f t="shared" si="35"/>
        <v>0</v>
      </c>
      <c r="BH277">
        <f t="shared" si="36"/>
        <v>63.85</v>
      </c>
      <c r="BI277">
        <v>0</v>
      </c>
      <c r="BJ277">
        <f t="shared" si="37"/>
        <v>0</v>
      </c>
      <c r="BK277">
        <f t="shared" si="38"/>
        <v>136.58000000000001</v>
      </c>
      <c r="BL277">
        <v>0</v>
      </c>
      <c r="BM277">
        <v>0</v>
      </c>
      <c r="BN277">
        <f t="shared" si="39"/>
        <v>129.30000000000001</v>
      </c>
      <c r="BO277">
        <v>0</v>
      </c>
      <c r="BP277">
        <f t="shared" si="40"/>
        <v>0</v>
      </c>
      <c r="BQ277">
        <v>0</v>
      </c>
      <c r="BR277">
        <f t="shared" si="41"/>
        <v>0</v>
      </c>
      <c r="BS277">
        <f t="shared" si="42"/>
        <v>0</v>
      </c>
      <c r="BT277">
        <f t="shared" si="43"/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f t="shared" si="44"/>
        <v>68.900000000000006</v>
      </c>
      <c r="CG277">
        <f t="shared" si="45"/>
        <v>0</v>
      </c>
      <c r="CH277">
        <f t="shared" si="46"/>
        <v>0</v>
      </c>
      <c r="CI277">
        <f t="shared" si="47"/>
        <v>0</v>
      </c>
      <c r="CJ277">
        <f t="shared" si="48"/>
        <v>0</v>
      </c>
      <c r="CK277">
        <f t="shared" si="49"/>
        <v>0</v>
      </c>
      <c r="CL277">
        <v>0</v>
      </c>
      <c r="CM277">
        <v>0</v>
      </c>
      <c r="CN277">
        <f t="shared" si="50"/>
        <v>0</v>
      </c>
      <c r="CO277">
        <f t="shared" si="51"/>
        <v>0</v>
      </c>
      <c r="CP277">
        <f t="shared" si="52"/>
        <v>0</v>
      </c>
      <c r="CQ277">
        <v>0</v>
      </c>
      <c r="CR277">
        <v>0</v>
      </c>
      <c r="CS277">
        <v>0</v>
      </c>
    </row>
    <row r="278" spans="27:97" ht="15.6" x14ac:dyDescent="0.3">
      <c r="AA278" s="1" t="s">
        <v>76</v>
      </c>
      <c r="AB278">
        <f t="shared" si="18"/>
        <v>0</v>
      </c>
      <c r="AC278">
        <v>0</v>
      </c>
      <c r="AD278">
        <f t="shared" si="19"/>
        <v>0</v>
      </c>
      <c r="AE278">
        <v>0</v>
      </c>
      <c r="AF278">
        <f t="shared" si="20"/>
        <v>0</v>
      </c>
      <c r="AG278">
        <f t="shared" si="21"/>
        <v>0</v>
      </c>
      <c r="AH278">
        <v>0</v>
      </c>
      <c r="AI278">
        <f t="shared" si="22"/>
        <v>0</v>
      </c>
      <c r="AJ278">
        <v>0</v>
      </c>
      <c r="AK278">
        <f t="shared" si="23"/>
        <v>0</v>
      </c>
      <c r="AL278">
        <f t="shared" si="24"/>
        <v>0</v>
      </c>
      <c r="AM278">
        <v>0</v>
      </c>
      <c r="AN278">
        <v>0</v>
      </c>
      <c r="AO278">
        <f t="shared" si="25"/>
        <v>0</v>
      </c>
      <c r="AP278">
        <f t="shared" ref="AP278" si="72">AP23*159.68</f>
        <v>0</v>
      </c>
      <c r="AQ278">
        <v>0</v>
      </c>
      <c r="AR278">
        <v>0</v>
      </c>
      <c r="AS278">
        <v>0</v>
      </c>
      <c r="AT278">
        <v>0</v>
      </c>
      <c r="AU278">
        <f t="shared" si="27"/>
        <v>0</v>
      </c>
      <c r="AV278">
        <f t="shared" si="28"/>
        <v>0</v>
      </c>
      <c r="AW278">
        <v>0</v>
      </c>
      <c r="AX278">
        <f t="shared" si="29"/>
        <v>0</v>
      </c>
      <c r="AY278">
        <f t="shared" si="30"/>
        <v>0</v>
      </c>
      <c r="AZ278">
        <v>0</v>
      </c>
      <c r="BA278">
        <f t="shared" si="31"/>
        <v>0</v>
      </c>
      <c r="BB278">
        <f t="shared" si="31"/>
        <v>0</v>
      </c>
      <c r="BC278">
        <f t="shared" si="32"/>
        <v>0</v>
      </c>
      <c r="BD278">
        <f t="shared" si="33"/>
        <v>0</v>
      </c>
      <c r="BE278">
        <f t="shared" si="34"/>
        <v>0</v>
      </c>
      <c r="BF278">
        <v>0</v>
      </c>
      <c r="BG278">
        <f t="shared" si="35"/>
        <v>0</v>
      </c>
      <c r="BH278">
        <f t="shared" si="36"/>
        <v>0</v>
      </c>
      <c r="BI278">
        <v>0</v>
      </c>
      <c r="BJ278">
        <f t="shared" si="37"/>
        <v>0</v>
      </c>
      <c r="BK278">
        <f t="shared" si="38"/>
        <v>0</v>
      </c>
      <c r="BL278">
        <v>0</v>
      </c>
      <c r="BM278">
        <v>0</v>
      </c>
      <c r="BN278">
        <f t="shared" si="39"/>
        <v>0</v>
      </c>
      <c r="BO278">
        <v>0</v>
      </c>
      <c r="BP278">
        <f t="shared" si="40"/>
        <v>0</v>
      </c>
      <c r="BQ278">
        <v>0</v>
      </c>
      <c r="BR278">
        <f t="shared" si="41"/>
        <v>0</v>
      </c>
      <c r="BS278">
        <f t="shared" si="42"/>
        <v>0</v>
      </c>
      <c r="BT278">
        <f t="shared" si="43"/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f t="shared" si="44"/>
        <v>0</v>
      </c>
      <c r="CG278">
        <f t="shared" si="45"/>
        <v>0</v>
      </c>
      <c r="CH278">
        <f t="shared" si="46"/>
        <v>0</v>
      </c>
      <c r="CI278">
        <f t="shared" si="47"/>
        <v>0</v>
      </c>
      <c r="CJ278">
        <f t="shared" si="48"/>
        <v>0</v>
      </c>
      <c r="CK278">
        <f t="shared" si="49"/>
        <v>0</v>
      </c>
      <c r="CL278">
        <v>0</v>
      </c>
      <c r="CM278">
        <v>0</v>
      </c>
      <c r="CN278">
        <f t="shared" si="50"/>
        <v>0</v>
      </c>
      <c r="CO278">
        <f t="shared" si="51"/>
        <v>0</v>
      </c>
      <c r="CP278">
        <f t="shared" si="52"/>
        <v>0</v>
      </c>
      <c r="CQ278">
        <v>0</v>
      </c>
      <c r="CR278">
        <v>0</v>
      </c>
      <c r="CS278">
        <v>0</v>
      </c>
    </row>
    <row r="279" spans="27:97" ht="15.6" x14ac:dyDescent="0.3">
      <c r="AA279" s="1" t="s">
        <v>79</v>
      </c>
      <c r="AB279">
        <f t="shared" si="18"/>
        <v>0</v>
      </c>
      <c r="AC279">
        <v>0</v>
      </c>
      <c r="AD279">
        <f t="shared" si="19"/>
        <v>0</v>
      </c>
      <c r="AE279">
        <v>0</v>
      </c>
      <c r="AF279">
        <f t="shared" si="20"/>
        <v>0</v>
      </c>
      <c r="AG279">
        <f t="shared" si="21"/>
        <v>0</v>
      </c>
      <c r="AH279">
        <v>0</v>
      </c>
      <c r="AI279">
        <f t="shared" si="22"/>
        <v>0</v>
      </c>
      <c r="AJ279">
        <v>0</v>
      </c>
      <c r="AK279">
        <f t="shared" si="23"/>
        <v>0</v>
      </c>
      <c r="AL279">
        <f t="shared" si="24"/>
        <v>0</v>
      </c>
      <c r="AM279">
        <v>0</v>
      </c>
      <c r="AN279">
        <v>0</v>
      </c>
      <c r="AO279">
        <f t="shared" si="25"/>
        <v>0</v>
      </c>
      <c r="AP279">
        <f t="shared" ref="AP279" si="73">AP24*159.68</f>
        <v>0</v>
      </c>
      <c r="AQ279">
        <v>0</v>
      </c>
      <c r="AR279">
        <v>0</v>
      </c>
      <c r="AS279">
        <v>0</v>
      </c>
      <c r="AT279">
        <v>0</v>
      </c>
      <c r="AU279">
        <f t="shared" si="27"/>
        <v>0</v>
      </c>
      <c r="AV279">
        <f t="shared" si="28"/>
        <v>0</v>
      </c>
      <c r="AW279">
        <v>0</v>
      </c>
      <c r="AX279">
        <f t="shared" si="29"/>
        <v>0</v>
      </c>
      <c r="AY279">
        <f t="shared" si="30"/>
        <v>0</v>
      </c>
      <c r="AZ279">
        <v>0</v>
      </c>
      <c r="BA279">
        <f t="shared" si="31"/>
        <v>0</v>
      </c>
      <c r="BB279">
        <f t="shared" si="31"/>
        <v>0</v>
      </c>
      <c r="BC279">
        <f t="shared" si="32"/>
        <v>0</v>
      </c>
      <c r="BD279">
        <f t="shared" si="33"/>
        <v>0</v>
      </c>
      <c r="BE279">
        <f t="shared" si="34"/>
        <v>0</v>
      </c>
      <c r="BF279">
        <v>0</v>
      </c>
      <c r="BG279">
        <f t="shared" si="35"/>
        <v>0</v>
      </c>
      <c r="BH279">
        <f t="shared" si="36"/>
        <v>0</v>
      </c>
      <c r="BI279">
        <v>0</v>
      </c>
      <c r="BJ279">
        <f t="shared" si="37"/>
        <v>0</v>
      </c>
      <c r="BK279">
        <f t="shared" si="38"/>
        <v>0</v>
      </c>
      <c r="BL279">
        <v>0</v>
      </c>
      <c r="BM279">
        <v>0</v>
      </c>
      <c r="BN279">
        <f t="shared" si="39"/>
        <v>0</v>
      </c>
      <c r="BO279">
        <v>0</v>
      </c>
      <c r="BP279">
        <f t="shared" si="40"/>
        <v>0</v>
      </c>
      <c r="BQ279">
        <v>0</v>
      </c>
      <c r="BR279">
        <f t="shared" si="41"/>
        <v>0</v>
      </c>
      <c r="BS279">
        <f t="shared" si="42"/>
        <v>0</v>
      </c>
      <c r="BT279">
        <f t="shared" si="43"/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f t="shared" si="44"/>
        <v>0</v>
      </c>
      <c r="CG279">
        <f t="shared" si="45"/>
        <v>0</v>
      </c>
      <c r="CH279">
        <f t="shared" si="46"/>
        <v>0</v>
      </c>
      <c r="CI279">
        <f t="shared" si="47"/>
        <v>0</v>
      </c>
      <c r="CJ279">
        <f t="shared" si="48"/>
        <v>0</v>
      </c>
      <c r="CK279">
        <f t="shared" si="49"/>
        <v>0</v>
      </c>
      <c r="CL279">
        <v>0</v>
      </c>
      <c r="CM279">
        <v>0</v>
      </c>
      <c r="CN279">
        <f t="shared" si="50"/>
        <v>0</v>
      </c>
      <c r="CO279">
        <f t="shared" si="51"/>
        <v>0</v>
      </c>
      <c r="CP279">
        <f t="shared" si="52"/>
        <v>0</v>
      </c>
      <c r="CQ279">
        <v>0</v>
      </c>
      <c r="CR279">
        <v>0</v>
      </c>
      <c r="CS279">
        <v>0</v>
      </c>
    </row>
    <row r="280" spans="27:97" ht="15.6" x14ac:dyDescent="0.3">
      <c r="AA280" s="1" t="s">
        <v>80</v>
      </c>
      <c r="AB280">
        <f t="shared" si="18"/>
        <v>0</v>
      </c>
      <c r="AC280">
        <v>0</v>
      </c>
      <c r="AD280">
        <f t="shared" si="19"/>
        <v>0</v>
      </c>
      <c r="AE280">
        <v>0</v>
      </c>
      <c r="AF280">
        <f t="shared" si="20"/>
        <v>0</v>
      </c>
      <c r="AG280">
        <f t="shared" si="21"/>
        <v>0</v>
      </c>
      <c r="AH280">
        <v>0</v>
      </c>
      <c r="AI280">
        <f t="shared" si="22"/>
        <v>0</v>
      </c>
      <c r="AJ280">
        <v>0</v>
      </c>
      <c r="AK280">
        <f t="shared" si="23"/>
        <v>0</v>
      </c>
      <c r="AL280">
        <f t="shared" si="24"/>
        <v>0</v>
      </c>
      <c r="AM280">
        <v>0</v>
      </c>
      <c r="AN280">
        <v>0</v>
      </c>
      <c r="AO280">
        <f t="shared" si="25"/>
        <v>0</v>
      </c>
      <c r="AP280">
        <f t="shared" ref="AP280" si="74">AP25*159.68</f>
        <v>0</v>
      </c>
      <c r="AQ280">
        <v>0</v>
      </c>
      <c r="AR280">
        <v>0</v>
      </c>
      <c r="AS280">
        <v>0</v>
      </c>
      <c r="AT280">
        <v>0</v>
      </c>
      <c r="AU280">
        <f t="shared" si="27"/>
        <v>0</v>
      </c>
      <c r="AV280">
        <f t="shared" si="28"/>
        <v>0</v>
      </c>
      <c r="AW280">
        <v>0</v>
      </c>
      <c r="AX280">
        <f t="shared" si="29"/>
        <v>0</v>
      </c>
      <c r="AY280">
        <f t="shared" si="30"/>
        <v>0</v>
      </c>
      <c r="AZ280">
        <v>0</v>
      </c>
      <c r="BA280">
        <f t="shared" si="31"/>
        <v>0</v>
      </c>
      <c r="BB280">
        <f t="shared" si="31"/>
        <v>0</v>
      </c>
      <c r="BC280">
        <f t="shared" si="32"/>
        <v>0</v>
      </c>
      <c r="BD280">
        <f t="shared" si="33"/>
        <v>0</v>
      </c>
      <c r="BE280">
        <f t="shared" si="34"/>
        <v>0</v>
      </c>
      <c r="BF280">
        <v>0</v>
      </c>
      <c r="BG280">
        <f t="shared" si="35"/>
        <v>0</v>
      </c>
      <c r="BH280">
        <f t="shared" si="36"/>
        <v>0</v>
      </c>
      <c r="BI280">
        <v>0</v>
      </c>
      <c r="BJ280">
        <f t="shared" si="37"/>
        <v>0</v>
      </c>
      <c r="BK280">
        <f t="shared" si="38"/>
        <v>0</v>
      </c>
      <c r="BL280">
        <v>0</v>
      </c>
      <c r="BM280">
        <v>0</v>
      </c>
      <c r="BN280">
        <f t="shared" si="39"/>
        <v>0</v>
      </c>
      <c r="BO280">
        <v>0</v>
      </c>
      <c r="BP280">
        <f t="shared" si="40"/>
        <v>0</v>
      </c>
      <c r="BQ280">
        <v>0</v>
      </c>
      <c r="BR280">
        <f t="shared" si="41"/>
        <v>0</v>
      </c>
      <c r="BS280">
        <f t="shared" si="42"/>
        <v>0</v>
      </c>
      <c r="BT280">
        <f t="shared" si="43"/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f t="shared" si="44"/>
        <v>0</v>
      </c>
      <c r="CG280">
        <f t="shared" si="45"/>
        <v>0</v>
      </c>
      <c r="CH280">
        <f t="shared" si="46"/>
        <v>0</v>
      </c>
      <c r="CI280">
        <f t="shared" si="47"/>
        <v>0</v>
      </c>
      <c r="CJ280">
        <f t="shared" si="48"/>
        <v>0</v>
      </c>
      <c r="CK280">
        <f t="shared" si="49"/>
        <v>0</v>
      </c>
      <c r="CL280">
        <v>0</v>
      </c>
      <c r="CM280">
        <v>0</v>
      </c>
      <c r="CN280">
        <f t="shared" si="50"/>
        <v>0</v>
      </c>
      <c r="CO280">
        <f t="shared" si="51"/>
        <v>0</v>
      </c>
      <c r="CP280">
        <f t="shared" si="52"/>
        <v>0</v>
      </c>
      <c r="CQ280">
        <v>0</v>
      </c>
      <c r="CR280">
        <v>0</v>
      </c>
      <c r="CS280">
        <v>0</v>
      </c>
    </row>
    <row r="281" spans="27:97" ht="15.6" x14ac:dyDescent="0.3">
      <c r="AA281" s="1" t="s">
        <v>81</v>
      </c>
      <c r="AB281">
        <f t="shared" si="18"/>
        <v>0</v>
      </c>
      <c r="AC281">
        <v>0</v>
      </c>
      <c r="AD281">
        <f t="shared" si="19"/>
        <v>13.06</v>
      </c>
      <c r="AE281">
        <v>0</v>
      </c>
      <c r="AF281">
        <f t="shared" si="20"/>
        <v>0</v>
      </c>
      <c r="AG281">
        <f t="shared" si="21"/>
        <v>0</v>
      </c>
      <c r="AH281">
        <v>0</v>
      </c>
      <c r="AI281">
        <f t="shared" si="22"/>
        <v>0</v>
      </c>
      <c r="AJ281">
        <v>0</v>
      </c>
      <c r="AK281">
        <f t="shared" si="23"/>
        <v>0</v>
      </c>
      <c r="AL281">
        <f t="shared" si="24"/>
        <v>0</v>
      </c>
      <c r="AM281">
        <v>0</v>
      </c>
      <c r="AN281">
        <v>0</v>
      </c>
      <c r="AO281">
        <f t="shared" si="25"/>
        <v>0</v>
      </c>
      <c r="AP281">
        <f t="shared" ref="AP281" si="75">AP26*159.68</f>
        <v>0</v>
      </c>
      <c r="AQ281">
        <v>0</v>
      </c>
      <c r="AR281">
        <v>0</v>
      </c>
      <c r="AS281">
        <v>0</v>
      </c>
      <c r="AT281">
        <v>0</v>
      </c>
      <c r="AU281">
        <f t="shared" si="27"/>
        <v>0</v>
      </c>
      <c r="AV281">
        <f t="shared" si="28"/>
        <v>275.31</v>
      </c>
      <c r="AW281">
        <v>0</v>
      </c>
      <c r="AX281">
        <f t="shared" si="29"/>
        <v>0</v>
      </c>
      <c r="AY281">
        <f t="shared" si="30"/>
        <v>0</v>
      </c>
      <c r="AZ281">
        <v>0</v>
      </c>
      <c r="BA281">
        <f t="shared" si="31"/>
        <v>0</v>
      </c>
      <c r="BB281">
        <f t="shared" si="31"/>
        <v>55.78</v>
      </c>
      <c r="BC281">
        <f t="shared" si="32"/>
        <v>0</v>
      </c>
      <c r="BD281">
        <f t="shared" si="33"/>
        <v>0</v>
      </c>
      <c r="BE281">
        <f t="shared" si="34"/>
        <v>0</v>
      </c>
      <c r="BF281">
        <v>0</v>
      </c>
      <c r="BG281">
        <f t="shared" si="35"/>
        <v>0</v>
      </c>
      <c r="BH281">
        <f t="shared" si="36"/>
        <v>127.7</v>
      </c>
      <c r="BI281">
        <v>0</v>
      </c>
      <c r="BJ281">
        <f t="shared" si="37"/>
        <v>10.57</v>
      </c>
      <c r="BK281">
        <f t="shared" si="38"/>
        <v>478.03000000000003</v>
      </c>
      <c r="BL281">
        <v>0</v>
      </c>
      <c r="BM281">
        <v>0</v>
      </c>
      <c r="BN281">
        <f t="shared" si="39"/>
        <v>0</v>
      </c>
      <c r="BO281">
        <v>0</v>
      </c>
      <c r="BP281">
        <f t="shared" si="40"/>
        <v>0</v>
      </c>
      <c r="BQ281">
        <v>0</v>
      </c>
      <c r="BR281">
        <f t="shared" si="41"/>
        <v>0</v>
      </c>
      <c r="BS281">
        <f t="shared" si="42"/>
        <v>0</v>
      </c>
      <c r="BT281">
        <f t="shared" si="43"/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f t="shared" si="44"/>
        <v>0</v>
      </c>
      <c r="CG281">
        <f t="shared" si="45"/>
        <v>0</v>
      </c>
      <c r="CH281">
        <f t="shared" si="46"/>
        <v>0</v>
      </c>
      <c r="CI281">
        <f t="shared" si="47"/>
        <v>0</v>
      </c>
      <c r="CJ281">
        <f t="shared" si="48"/>
        <v>0</v>
      </c>
      <c r="CK281">
        <f t="shared" si="49"/>
        <v>0</v>
      </c>
      <c r="CL281">
        <v>0</v>
      </c>
      <c r="CM281">
        <v>0</v>
      </c>
      <c r="CN281">
        <f t="shared" si="50"/>
        <v>0</v>
      </c>
      <c r="CO281">
        <f t="shared" si="51"/>
        <v>0</v>
      </c>
      <c r="CP281">
        <f t="shared" si="52"/>
        <v>0</v>
      </c>
      <c r="CQ281">
        <v>0</v>
      </c>
      <c r="CR281">
        <v>0</v>
      </c>
      <c r="CS281">
        <v>0</v>
      </c>
    </row>
    <row r="282" spans="27:97" ht="15.6" x14ac:dyDescent="0.3">
      <c r="AA282" s="1" t="s">
        <v>82</v>
      </c>
      <c r="AB282">
        <f t="shared" si="18"/>
        <v>0</v>
      </c>
      <c r="AC282">
        <v>0</v>
      </c>
      <c r="AD282">
        <f t="shared" si="19"/>
        <v>0</v>
      </c>
      <c r="AE282">
        <v>0</v>
      </c>
      <c r="AF282">
        <f t="shared" si="20"/>
        <v>0</v>
      </c>
      <c r="AG282">
        <f t="shared" si="21"/>
        <v>0</v>
      </c>
      <c r="AH282">
        <v>0</v>
      </c>
      <c r="AI282">
        <f t="shared" si="22"/>
        <v>0</v>
      </c>
      <c r="AJ282">
        <v>0</v>
      </c>
      <c r="AK282">
        <f t="shared" si="23"/>
        <v>67.849999999999994</v>
      </c>
      <c r="AL282">
        <f t="shared" si="24"/>
        <v>4.6500000000000004</v>
      </c>
      <c r="AM282">
        <v>0</v>
      </c>
      <c r="AN282">
        <v>0</v>
      </c>
      <c r="AO282">
        <f t="shared" si="25"/>
        <v>0</v>
      </c>
      <c r="AP282">
        <f t="shared" ref="AP282" si="76">AP27*159.68</f>
        <v>0</v>
      </c>
      <c r="AQ282">
        <v>0</v>
      </c>
      <c r="AR282">
        <v>0</v>
      </c>
      <c r="AS282">
        <v>0</v>
      </c>
      <c r="AT282">
        <v>0</v>
      </c>
      <c r="AU282">
        <f t="shared" si="27"/>
        <v>0</v>
      </c>
      <c r="AV282">
        <f t="shared" si="28"/>
        <v>909.72</v>
      </c>
      <c r="AW282">
        <v>0</v>
      </c>
      <c r="AX282">
        <f t="shared" si="29"/>
        <v>0</v>
      </c>
      <c r="AY282">
        <f t="shared" si="30"/>
        <v>0</v>
      </c>
      <c r="AZ282">
        <v>0</v>
      </c>
      <c r="BA282">
        <f t="shared" si="31"/>
        <v>0</v>
      </c>
      <c r="BB282">
        <f t="shared" si="31"/>
        <v>0</v>
      </c>
      <c r="BC282">
        <f t="shared" si="32"/>
        <v>0</v>
      </c>
      <c r="BD282">
        <f t="shared" si="33"/>
        <v>0</v>
      </c>
      <c r="BE282">
        <f t="shared" si="34"/>
        <v>0</v>
      </c>
      <c r="BF282">
        <v>0</v>
      </c>
      <c r="BG282">
        <f t="shared" si="35"/>
        <v>0</v>
      </c>
      <c r="BH282">
        <f t="shared" si="36"/>
        <v>319.25</v>
      </c>
      <c r="BI282">
        <v>0</v>
      </c>
      <c r="BJ282">
        <f t="shared" si="37"/>
        <v>0</v>
      </c>
      <c r="BK282">
        <f t="shared" si="38"/>
        <v>682.90000000000009</v>
      </c>
      <c r="BL282">
        <v>0</v>
      </c>
      <c r="BM282">
        <v>0</v>
      </c>
      <c r="BN282">
        <f t="shared" si="39"/>
        <v>0</v>
      </c>
      <c r="BO282">
        <v>0</v>
      </c>
      <c r="BP282">
        <f t="shared" si="40"/>
        <v>0</v>
      </c>
      <c r="BQ282">
        <v>0</v>
      </c>
      <c r="BR282">
        <f t="shared" si="41"/>
        <v>0</v>
      </c>
      <c r="BS282">
        <f t="shared" si="42"/>
        <v>0</v>
      </c>
      <c r="BT282">
        <f t="shared" si="43"/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f t="shared" si="44"/>
        <v>0</v>
      </c>
      <c r="CG282">
        <f t="shared" si="45"/>
        <v>13.09</v>
      </c>
      <c r="CH282">
        <f t="shared" si="46"/>
        <v>0</v>
      </c>
      <c r="CI282">
        <f t="shared" si="47"/>
        <v>0</v>
      </c>
      <c r="CJ282">
        <f t="shared" si="48"/>
        <v>0</v>
      </c>
      <c r="CK282">
        <f t="shared" si="49"/>
        <v>0</v>
      </c>
      <c r="CL282">
        <v>0</v>
      </c>
      <c r="CM282">
        <v>0</v>
      </c>
      <c r="CN282">
        <f t="shared" si="50"/>
        <v>0</v>
      </c>
      <c r="CO282">
        <f t="shared" si="51"/>
        <v>0</v>
      </c>
      <c r="CP282">
        <f t="shared" si="52"/>
        <v>0</v>
      </c>
      <c r="CQ282">
        <v>0</v>
      </c>
      <c r="CR282">
        <v>0</v>
      </c>
      <c r="CS282">
        <v>0</v>
      </c>
    </row>
    <row r="283" spans="27:97" ht="15.6" x14ac:dyDescent="0.3">
      <c r="AA283" s="1" t="s">
        <v>83</v>
      </c>
      <c r="AB283">
        <f t="shared" si="18"/>
        <v>0</v>
      </c>
      <c r="AC283">
        <v>0</v>
      </c>
      <c r="AD283">
        <f t="shared" si="19"/>
        <v>0</v>
      </c>
      <c r="AE283">
        <v>0</v>
      </c>
      <c r="AF283">
        <f t="shared" si="20"/>
        <v>0</v>
      </c>
      <c r="AG283">
        <f t="shared" si="21"/>
        <v>0</v>
      </c>
      <c r="AH283">
        <v>0</v>
      </c>
      <c r="AI283">
        <f t="shared" si="22"/>
        <v>0</v>
      </c>
      <c r="AJ283">
        <v>0</v>
      </c>
      <c r="AK283">
        <f t="shared" si="23"/>
        <v>0</v>
      </c>
      <c r="AL283">
        <f t="shared" si="24"/>
        <v>0</v>
      </c>
      <c r="AM283">
        <v>0</v>
      </c>
      <c r="AN283">
        <v>0</v>
      </c>
      <c r="AO283">
        <f t="shared" si="25"/>
        <v>0</v>
      </c>
      <c r="AP283">
        <f t="shared" ref="AP283" si="77">AP28*159.68</f>
        <v>0</v>
      </c>
      <c r="AQ283">
        <v>0</v>
      </c>
      <c r="AR283">
        <v>0</v>
      </c>
      <c r="AS283">
        <v>0</v>
      </c>
      <c r="AT283">
        <v>0</v>
      </c>
      <c r="AU283">
        <f t="shared" si="27"/>
        <v>0</v>
      </c>
      <c r="AV283">
        <f t="shared" si="28"/>
        <v>790.0200000000001</v>
      </c>
      <c r="AW283">
        <v>0</v>
      </c>
      <c r="AX283">
        <f t="shared" si="29"/>
        <v>0</v>
      </c>
      <c r="AY283">
        <f t="shared" si="30"/>
        <v>0</v>
      </c>
      <c r="AZ283">
        <v>0</v>
      </c>
      <c r="BA283">
        <f t="shared" si="31"/>
        <v>0</v>
      </c>
      <c r="BB283">
        <f t="shared" si="31"/>
        <v>0</v>
      </c>
      <c r="BC283">
        <f t="shared" si="32"/>
        <v>0</v>
      </c>
      <c r="BD283">
        <f t="shared" si="33"/>
        <v>0</v>
      </c>
      <c r="BE283">
        <f t="shared" si="34"/>
        <v>0</v>
      </c>
      <c r="BF283">
        <v>0</v>
      </c>
      <c r="BG283">
        <f t="shared" si="35"/>
        <v>0</v>
      </c>
      <c r="BH283">
        <f t="shared" si="36"/>
        <v>0</v>
      </c>
      <c r="BI283">
        <v>0</v>
      </c>
      <c r="BJ283">
        <f t="shared" si="37"/>
        <v>0</v>
      </c>
      <c r="BK283">
        <f t="shared" si="38"/>
        <v>341.45000000000005</v>
      </c>
      <c r="BL283">
        <v>0</v>
      </c>
      <c r="BM283">
        <v>0</v>
      </c>
      <c r="BN283">
        <f t="shared" si="39"/>
        <v>0</v>
      </c>
      <c r="BO283">
        <v>0</v>
      </c>
      <c r="BP283">
        <f t="shared" si="40"/>
        <v>0</v>
      </c>
      <c r="BQ283">
        <v>0</v>
      </c>
      <c r="BR283">
        <f t="shared" si="41"/>
        <v>0</v>
      </c>
      <c r="BS283">
        <f t="shared" si="42"/>
        <v>0</v>
      </c>
      <c r="BT283">
        <f t="shared" si="43"/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f t="shared" si="44"/>
        <v>0</v>
      </c>
      <c r="CG283">
        <f t="shared" si="45"/>
        <v>0</v>
      </c>
      <c r="CH283">
        <f t="shared" si="46"/>
        <v>0</v>
      </c>
      <c r="CI283">
        <f t="shared" si="47"/>
        <v>0</v>
      </c>
      <c r="CJ283">
        <f t="shared" si="48"/>
        <v>0</v>
      </c>
      <c r="CK283">
        <f t="shared" si="49"/>
        <v>0</v>
      </c>
      <c r="CL283">
        <v>0</v>
      </c>
      <c r="CM283">
        <v>0</v>
      </c>
      <c r="CN283">
        <f t="shared" si="50"/>
        <v>0</v>
      </c>
      <c r="CO283">
        <f t="shared" si="51"/>
        <v>0</v>
      </c>
      <c r="CP283">
        <f t="shared" si="52"/>
        <v>0</v>
      </c>
      <c r="CQ283">
        <v>0</v>
      </c>
      <c r="CR283">
        <v>0</v>
      </c>
      <c r="CS283">
        <v>0</v>
      </c>
    </row>
    <row r="284" spans="27:97" ht="15.6" x14ac:dyDescent="0.3">
      <c r="AA284" s="1" t="s">
        <v>84</v>
      </c>
      <c r="AB284">
        <f t="shared" si="18"/>
        <v>0</v>
      </c>
      <c r="AC284">
        <v>0</v>
      </c>
      <c r="AD284">
        <f t="shared" si="19"/>
        <v>0</v>
      </c>
      <c r="AE284">
        <v>0</v>
      </c>
      <c r="AF284">
        <f t="shared" si="20"/>
        <v>0</v>
      </c>
      <c r="AG284">
        <f t="shared" si="21"/>
        <v>0</v>
      </c>
      <c r="AH284">
        <v>0</v>
      </c>
      <c r="AI284">
        <f t="shared" si="22"/>
        <v>0</v>
      </c>
      <c r="AJ284">
        <v>0</v>
      </c>
      <c r="AK284">
        <f t="shared" si="23"/>
        <v>0</v>
      </c>
      <c r="AL284">
        <f t="shared" si="24"/>
        <v>0</v>
      </c>
      <c r="AM284">
        <v>0</v>
      </c>
      <c r="AN284">
        <v>0</v>
      </c>
      <c r="AO284">
        <f t="shared" si="25"/>
        <v>0</v>
      </c>
      <c r="AP284">
        <f t="shared" ref="AP284" si="78">AP29*159.68</f>
        <v>0</v>
      </c>
      <c r="AQ284">
        <v>0</v>
      </c>
      <c r="AR284">
        <v>0</v>
      </c>
      <c r="AS284">
        <v>0</v>
      </c>
      <c r="AT284">
        <v>0</v>
      </c>
      <c r="AU284">
        <f t="shared" si="27"/>
        <v>0</v>
      </c>
      <c r="AV284">
        <f t="shared" si="28"/>
        <v>383.04</v>
      </c>
      <c r="AW284">
        <v>0</v>
      </c>
      <c r="AX284">
        <f t="shared" si="29"/>
        <v>0</v>
      </c>
      <c r="AY284">
        <f t="shared" si="30"/>
        <v>36.6</v>
      </c>
      <c r="AZ284">
        <v>0</v>
      </c>
      <c r="BA284">
        <f t="shared" si="31"/>
        <v>0</v>
      </c>
      <c r="BB284">
        <f t="shared" si="31"/>
        <v>0</v>
      </c>
      <c r="BC284">
        <f t="shared" si="32"/>
        <v>0</v>
      </c>
      <c r="BD284">
        <f t="shared" si="33"/>
        <v>0</v>
      </c>
      <c r="BE284">
        <f t="shared" si="34"/>
        <v>0</v>
      </c>
      <c r="BF284">
        <v>0</v>
      </c>
      <c r="BG284">
        <f t="shared" si="35"/>
        <v>0</v>
      </c>
      <c r="BH284">
        <f t="shared" si="36"/>
        <v>255.4</v>
      </c>
      <c r="BI284">
        <v>0</v>
      </c>
      <c r="BJ284">
        <f t="shared" si="37"/>
        <v>10.57</v>
      </c>
      <c r="BK284">
        <f t="shared" si="38"/>
        <v>273.16000000000003</v>
      </c>
      <c r="BL284">
        <v>0</v>
      </c>
      <c r="BM284">
        <v>0</v>
      </c>
      <c r="BN284">
        <f t="shared" si="39"/>
        <v>0</v>
      </c>
      <c r="BO284">
        <v>0</v>
      </c>
      <c r="BP284">
        <f t="shared" si="40"/>
        <v>0</v>
      </c>
      <c r="BQ284">
        <v>0</v>
      </c>
      <c r="BR284">
        <f t="shared" si="41"/>
        <v>0</v>
      </c>
      <c r="BS284">
        <f t="shared" si="42"/>
        <v>0</v>
      </c>
      <c r="BT284">
        <f t="shared" si="43"/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f t="shared" si="44"/>
        <v>0</v>
      </c>
      <c r="CG284">
        <f t="shared" si="45"/>
        <v>13.09</v>
      </c>
      <c r="CH284">
        <f t="shared" si="46"/>
        <v>0</v>
      </c>
      <c r="CI284">
        <f t="shared" si="47"/>
        <v>0</v>
      </c>
      <c r="CJ284">
        <f t="shared" si="48"/>
        <v>0</v>
      </c>
      <c r="CK284">
        <f t="shared" si="49"/>
        <v>0</v>
      </c>
      <c r="CL284">
        <v>0</v>
      </c>
      <c r="CM284">
        <v>0</v>
      </c>
      <c r="CN284">
        <f t="shared" si="50"/>
        <v>0</v>
      </c>
      <c r="CO284">
        <f t="shared" si="51"/>
        <v>0</v>
      </c>
      <c r="CP284">
        <f t="shared" si="52"/>
        <v>0</v>
      </c>
      <c r="CQ284">
        <v>0</v>
      </c>
      <c r="CR284">
        <v>0</v>
      </c>
      <c r="CS284">
        <v>0</v>
      </c>
    </row>
    <row r="285" spans="27:97" ht="15.6" x14ac:dyDescent="0.3">
      <c r="AA285" s="1" t="s">
        <v>87</v>
      </c>
      <c r="AB285">
        <f t="shared" si="18"/>
        <v>0</v>
      </c>
      <c r="AC285">
        <v>0</v>
      </c>
      <c r="AD285">
        <f t="shared" si="19"/>
        <v>0</v>
      </c>
      <c r="AE285">
        <v>0</v>
      </c>
      <c r="AF285">
        <f t="shared" si="20"/>
        <v>0</v>
      </c>
      <c r="AG285">
        <f t="shared" si="21"/>
        <v>0</v>
      </c>
      <c r="AH285">
        <v>0</v>
      </c>
      <c r="AI285">
        <f t="shared" si="22"/>
        <v>0</v>
      </c>
      <c r="AJ285">
        <v>0</v>
      </c>
      <c r="AK285">
        <f t="shared" si="23"/>
        <v>0</v>
      </c>
      <c r="AL285">
        <f t="shared" si="24"/>
        <v>0</v>
      </c>
      <c r="AM285">
        <v>0</v>
      </c>
      <c r="AN285">
        <v>0</v>
      </c>
      <c r="AO285">
        <f t="shared" si="25"/>
        <v>0</v>
      </c>
      <c r="AP285">
        <f t="shared" ref="AP285" si="79">AP30*159.68</f>
        <v>0</v>
      </c>
      <c r="AQ285">
        <v>0</v>
      </c>
      <c r="AR285">
        <v>0</v>
      </c>
      <c r="AS285">
        <v>0</v>
      </c>
      <c r="AT285">
        <v>0</v>
      </c>
      <c r="AU285">
        <f t="shared" si="27"/>
        <v>0</v>
      </c>
      <c r="AV285">
        <f t="shared" si="28"/>
        <v>383.04</v>
      </c>
      <c r="AW285">
        <v>0</v>
      </c>
      <c r="AX285">
        <f t="shared" si="29"/>
        <v>0</v>
      </c>
      <c r="AY285">
        <f t="shared" si="30"/>
        <v>0</v>
      </c>
      <c r="AZ285">
        <v>0</v>
      </c>
      <c r="BA285">
        <f t="shared" si="31"/>
        <v>0</v>
      </c>
      <c r="BB285">
        <f t="shared" si="31"/>
        <v>0</v>
      </c>
      <c r="BC285">
        <f t="shared" si="32"/>
        <v>0</v>
      </c>
      <c r="BD285">
        <f t="shared" si="33"/>
        <v>159.68</v>
      </c>
      <c r="BE285">
        <f t="shared" si="34"/>
        <v>0</v>
      </c>
      <c r="BF285">
        <v>0</v>
      </c>
      <c r="BG285">
        <f t="shared" si="35"/>
        <v>0</v>
      </c>
      <c r="BH285">
        <f t="shared" si="36"/>
        <v>127.7</v>
      </c>
      <c r="BI285">
        <v>0</v>
      </c>
      <c r="BJ285">
        <f t="shared" si="37"/>
        <v>0</v>
      </c>
      <c r="BK285">
        <f t="shared" si="38"/>
        <v>136.58000000000001</v>
      </c>
      <c r="BL285">
        <v>0</v>
      </c>
      <c r="BM285">
        <v>0</v>
      </c>
      <c r="BN285">
        <f t="shared" si="39"/>
        <v>0</v>
      </c>
      <c r="BO285">
        <v>0</v>
      </c>
      <c r="BP285">
        <f t="shared" si="40"/>
        <v>2.3199999999999998</v>
      </c>
      <c r="BQ285">
        <v>0</v>
      </c>
      <c r="BR285">
        <f t="shared" si="41"/>
        <v>0</v>
      </c>
      <c r="BS285">
        <f t="shared" si="42"/>
        <v>0</v>
      </c>
      <c r="BT285">
        <f t="shared" si="43"/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f t="shared" si="44"/>
        <v>0</v>
      </c>
      <c r="CG285">
        <f t="shared" si="45"/>
        <v>0</v>
      </c>
      <c r="CH285">
        <f t="shared" si="46"/>
        <v>0</v>
      </c>
      <c r="CI285">
        <f t="shared" si="47"/>
        <v>0</v>
      </c>
      <c r="CJ285">
        <f t="shared" si="48"/>
        <v>0</v>
      </c>
      <c r="CK285">
        <f t="shared" si="49"/>
        <v>0</v>
      </c>
      <c r="CL285">
        <v>0</v>
      </c>
      <c r="CM285">
        <v>0</v>
      </c>
      <c r="CN285">
        <f t="shared" si="50"/>
        <v>0</v>
      </c>
      <c r="CO285">
        <f t="shared" si="51"/>
        <v>0</v>
      </c>
      <c r="CP285">
        <f t="shared" si="52"/>
        <v>0</v>
      </c>
      <c r="CQ285">
        <v>0</v>
      </c>
      <c r="CR285">
        <v>0</v>
      </c>
      <c r="CS285">
        <v>0</v>
      </c>
    </row>
    <row r="286" spans="27:97" ht="15.6" x14ac:dyDescent="0.3">
      <c r="AA286" s="1" t="s">
        <v>88</v>
      </c>
      <c r="AB286">
        <f t="shared" si="18"/>
        <v>0</v>
      </c>
      <c r="AC286">
        <v>0</v>
      </c>
      <c r="AD286">
        <f t="shared" si="19"/>
        <v>0</v>
      </c>
      <c r="AE286">
        <v>0</v>
      </c>
      <c r="AF286">
        <f t="shared" si="20"/>
        <v>0</v>
      </c>
      <c r="AG286">
        <f t="shared" si="21"/>
        <v>0</v>
      </c>
      <c r="AH286">
        <v>0</v>
      </c>
      <c r="AI286">
        <f t="shared" si="22"/>
        <v>0</v>
      </c>
      <c r="AJ286">
        <v>0</v>
      </c>
      <c r="AK286">
        <f t="shared" si="23"/>
        <v>0</v>
      </c>
      <c r="AL286">
        <f t="shared" si="24"/>
        <v>0</v>
      </c>
      <c r="AM286">
        <v>0</v>
      </c>
      <c r="AN286">
        <v>0</v>
      </c>
      <c r="AO286">
        <f t="shared" si="25"/>
        <v>0</v>
      </c>
      <c r="AP286">
        <f t="shared" ref="AP286" si="80">AP31*159.68</f>
        <v>0</v>
      </c>
      <c r="AQ286">
        <v>0</v>
      </c>
      <c r="AR286">
        <v>0</v>
      </c>
      <c r="AS286">
        <v>0</v>
      </c>
      <c r="AT286">
        <v>0</v>
      </c>
      <c r="AU286">
        <f t="shared" si="27"/>
        <v>0</v>
      </c>
      <c r="AV286">
        <f t="shared" si="28"/>
        <v>490.77000000000004</v>
      </c>
      <c r="AW286">
        <v>0</v>
      </c>
      <c r="AX286">
        <f t="shared" si="29"/>
        <v>0</v>
      </c>
      <c r="AY286">
        <f t="shared" si="30"/>
        <v>0</v>
      </c>
      <c r="AZ286">
        <v>0</v>
      </c>
      <c r="BA286">
        <f t="shared" si="31"/>
        <v>0</v>
      </c>
      <c r="BB286">
        <f t="shared" si="31"/>
        <v>0</v>
      </c>
      <c r="BC286">
        <f t="shared" si="32"/>
        <v>0</v>
      </c>
      <c r="BD286">
        <f t="shared" si="33"/>
        <v>0</v>
      </c>
      <c r="BE286">
        <f t="shared" si="34"/>
        <v>0</v>
      </c>
      <c r="BF286">
        <v>0</v>
      </c>
      <c r="BG286">
        <f t="shared" si="35"/>
        <v>0</v>
      </c>
      <c r="BH286">
        <f t="shared" si="36"/>
        <v>510.8</v>
      </c>
      <c r="BI286">
        <v>0</v>
      </c>
      <c r="BJ286">
        <f t="shared" si="37"/>
        <v>0</v>
      </c>
      <c r="BK286">
        <f t="shared" si="38"/>
        <v>2936.4700000000003</v>
      </c>
      <c r="BL286">
        <v>0</v>
      </c>
      <c r="BM286">
        <v>0</v>
      </c>
      <c r="BN286">
        <f t="shared" si="39"/>
        <v>0</v>
      </c>
      <c r="BO286">
        <v>0</v>
      </c>
      <c r="BP286">
        <f t="shared" si="40"/>
        <v>0</v>
      </c>
      <c r="BQ286">
        <v>0</v>
      </c>
      <c r="BR286">
        <f t="shared" si="41"/>
        <v>0</v>
      </c>
      <c r="BS286">
        <f t="shared" si="42"/>
        <v>0</v>
      </c>
      <c r="BT286">
        <f t="shared" si="43"/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f t="shared" si="44"/>
        <v>0</v>
      </c>
      <c r="CG286">
        <f t="shared" si="45"/>
        <v>0</v>
      </c>
      <c r="CH286">
        <f t="shared" si="46"/>
        <v>0</v>
      </c>
      <c r="CI286">
        <f t="shared" si="47"/>
        <v>0</v>
      </c>
      <c r="CJ286">
        <f t="shared" si="48"/>
        <v>0</v>
      </c>
      <c r="CK286">
        <f t="shared" si="49"/>
        <v>0</v>
      </c>
      <c r="CL286">
        <v>0</v>
      </c>
      <c r="CM286">
        <v>0</v>
      </c>
      <c r="CN286">
        <f t="shared" si="50"/>
        <v>0</v>
      </c>
      <c r="CO286">
        <f t="shared" si="51"/>
        <v>0</v>
      </c>
      <c r="CP286">
        <f t="shared" si="52"/>
        <v>0</v>
      </c>
      <c r="CQ286">
        <v>0</v>
      </c>
      <c r="CR286">
        <v>0</v>
      </c>
      <c r="CS286">
        <v>0</v>
      </c>
    </row>
    <row r="287" spans="27:97" ht="15.6" x14ac:dyDescent="0.3">
      <c r="AA287" s="1" t="s">
        <v>89</v>
      </c>
      <c r="AB287">
        <f t="shared" si="18"/>
        <v>0</v>
      </c>
      <c r="AC287">
        <v>0</v>
      </c>
      <c r="AD287">
        <f t="shared" si="19"/>
        <v>0</v>
      </c>
      <c r="AE287">
        <v>0</v>
      </c>
      <c r="AF287">
        <f t="shared" si="20"/>
        <v>0</v>
      </c>
      <c r="AG287">
        <f t="shared" si="21"/>
        <v>0</v>
      </c>
      <c r="AH287">
        <v>0</v>
      </c>
      <c r="AI287">
        <f t="shared" si="22"/>
        <v>0</v>
      </c>
      <c r="AJ287">
        <v>0</v>
      </c>
      <c r="AK287">
        <f t="shared" si="23"/>
        <v>0</v>
      </c>
      <c r="AL287">
        <f t="shared" si="24"/>
        <v>0</v>
      </c>
      <c r="AM287">
        <v>0</v>
      </c>
      <c r="AN287">
        <v>0</v>
      </c>
      <c r="AO287">
        <f t="shared" si="25"/>
        <v>0</v>
      </c>
      <c r="AP287">
        <f t="shared" ref="AP287" si="81">AP32*159.68</f>
        <v>0</v>
      </c>
      <c r="AQ287">
        <v>0</v>
      </c>
      <c r="AR287">
        <v>0</v>
      </c>
      <c r="AS287">
        <v>0</v>
      </c>
      <c r="AT287">
        <v>0</v>
      </c>
      <c r="AU287">
        <f t="shared" si="27"/>
        <v>0</v>
      </c>
      <c r="AV287">
        <f t="shared" si="28"/>
        <v>311.22000000000003</v>
      </c>
      <c r="AW287">
        <v>0</v>
      </c>
      <c r="AX287">
        <f t="shared" si="29"/>
        <v>0</v>
      </c>
      <c r="AY287">
        <f t="shared" si="30"/>
        <v>0</v>
      </c>
      <c r="AZ287">
        <v>0</v>
      </c>
      <c r="BA287">
        <f t="shared" si="31"/>
        <v>0</v>
      </c>
      <c r="BB287">
        <f t="shared" si="31"/>
        <v>0</v>
      </c>
      <c r="BC287">
        <f t="shared" si="32"/>
        <v>0</v>
      </c>
      <c r="BD287">
        <f t="shared" si="33"/>
        <v>0</v>
      </c>
      <c r="BE287">
        <f t="shared" si="34"/>
        <v>0</v>
      </c>
      <c r="BF287">
        <v>0</v>
      </c>
      <c r="BG287">
        <f t="shared" si="35"/>
        <v>0</v>
      </c>
      <c r="BH287">
        <f t="shared" si="36"/>
        <v>255.4</v>
      </c>
      <c r="BI287">
        <v>0</v>
      </c>
      <c r="BJ287">
        <f t="shared" si="37"/>
        <v>10.57</v>
      </c>
      <c r="BK287">
        <f t="shared" si="38"/>
        <v>2663.3100000000004</v>
      </c>
      <c r="BL287">
        <v>0</v>
      </c>
      <c r="BM287">
        <v>0</v>
      </c>
      <c r="BN287">
        <f t="shared" si="39"/>
        <v>0</v>
      </c>
      <c r="BO287">
        <v>0</v>
      </c>
      <c r="BP287">
        <f t="shared" si="40"/>
        <v>2.3199999999999998</v>
      </c>
      <c r="BQ287">
        <v>0</v>
      </c>
      <c r="BR287">
        <f t="shared" si="41"/>
        <v>0</v>
      </c>
      <c r="BS287">
        <f t="shared" si="42"/>
        <v>0</v>
      </c>
      <c r="BT287">
        <f t="shared" si="43"/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f t="shared" si="44"/>
        <v>0</v>
      </c>
      <c r="CG287">
        <f t="shared" si="45"/>
        <v>0</v>
      </c>
      <c r="CH287">
        <f t="shared" si="46"/>
        <v>0</v>
      </c>
      <c r="CI287">
        <f t="shared" si="47"/>
        <v>0</v>
      </c>
      <c r="CJ287">
        <f t="shared" si="48"/>
        <v>0</v>
      </c>
      <c r="CK287">
        <f t="shared" si="49"/>
        <v>0</v>
      </c>
      <c r="CL287">
        <v>0</v>
      </c>
      <c r="CM287">
        <v>0</v>
      </c>
      <c r="CN287">
        <f t="shared" si="50"/>
        <v>0</v>
      </c>
      <c r="CO287">
        <f t="shared" si="51"/>
        <v>0</v>
      </c>
      <c r="CP287">
        <f t="shared" si="52"/>
        <v>0</v>
      </c>
      <c r="CQ287">
        <v>0</v>
      </c>
      <c r="CR287">
        <v>0</v>
      </c>
      <c r="CS287">
        <v>0</v>
      </c>
    </row>
    <row r="288" spans="27:97" ht="15.6" x14ac:dyDescent="0.3">
      <c r="AA288" s="1" t="s">
        <v>90</v>
      </c>
      <c r="AB288">
        <f t="shared" si="18"/>
        <v>0</v>
      </c>
      <c r="AC288">
        <v>0</v>
      </c>
      <c r="AD288">
        <f t="shared" si="19"/>
        <v>0</v>
      </c>
      <c r="AE288">
        <v>0</v>
      </c>
      <c r="AF288">
        <f t="shared" si="20"/>
        <v>0</v>
      </c>
      <c r="AG288">
        <f t="shared" si="21"/>
        <v>0</v>
      </c>
      <c r="AH288">
        <v>0</v>
      </c>
      <c r="AI288">
        <f t="shared" si="22"/>
        <v>0</v>
      </c>
      <c r="AJ288">
        <v>0</v>
      </c>
      <c r="AK288">
        <f t="shared" si="23"/>
        <v>0</v>
      </c>
      <c r="AL288">
        <f t="shared" si="24"/>
        <v>0</v>
      </c>
      <c r="AM288">
        <v>0</v>
      </c>
      <c r="AN288">
        <v>0</v>
      </c>
      <c r="AO288">
        <f t="shared" si="25"/>
        <v>0</v>
      </c>
      <c r="AP288">
        <f t="shared" ref="AP288" si="82">AP33*159.68</f>
        <v>0</v>
      </c>
      <c r="AQ288">
        <v>0</v>
      </c>
      <c r="AR288">
        <v>0</v>
      </c>
      <c r="AS288">
        <v>0</v>
      </c>
      <c r="AT288">
        <v>0</v>
      </c>
      <c r="AU288">
        <f t="shared" si="27"/>
        <v>0</v>
      </c>
      <c r="AV288">
        <f t="shared" si="28"/>
        <v>167.58</v>
      </c>
      <c r="AW288">
        <v>0</v>
      </c>
      <c r="AX288">
        <f t="shared" si="29"/>
        <v>0</v>
      </c>
      <c r="AY288">
        <f t="shared" si="30"/>
        <v>0</v>
      </c>
      <c r="AZ288">
        <v>0</v>
      </c>
      <c r="BA288">
        <f t="shared" si="31"/>
        <v>0</v>
      </c>
      <c r="BB288">
        <f t="shared" si="31"/>
        <v>0</v>
      </c>
      <c r="BC288">
        <f t="shared" si="32"/>
        <v>0</v>
      </c>
      <c r="BD288">
        <f t="shared" si="33"/>
        <v>0</v>
      </c>
      <c r="BE288">
        <f t="shared" si="34"/>
        <v>0</v>
      </c>
      <c r="BF288">
        <v>0</v>
      </c>
      <c r="BG288">
        <f t="shared" si="35"/>
        <v>0</v>
      </c>
      <c r="BH288">
        <f t="shared" si="36"/>
        <v>574.65</v>
      </c>
      <c r="BI288">
        <v>0</v>
      </c>
      <c r="BJ288">
        <f t="shared" si="37"/>
        <v>0</v>
      </c>
      <c r="BK288">
        <f t="shared" si="38"/>
        <v>2799.8900000000003</v>
      </c>
      <c r="BL288">
        <v>0</v>
      </c>
      <c r="BM288">
        <v>0</v>
      </c>
      <c r="BN288">
        <f t="shared" si="39"/>
        <v>0</v>
      </c>
      <c r="BO288">
        <v>0</v>
      </c>
      <c r="BP288">
        <f t="shared" si="40"/>
        <v>0</v>
      </c>
      <c r="BQ288">
        <v>0</v>
      </c>
      <c r="BR288">
        <f t="shared" si="41"/>
        <v>0</v>
      </c>
      <c r="BS288">
        <f t="shared" si="42"/>
        <v>0</v>
      </c>
      <c r="BT288">
        <f t="shared" si="43"/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f t="shared" si="44"/>
        <v>0</v>
      </c>
      <c r="CG288">
        <f t="shared" si="45"/>
        <v>0</v>
      </c>
      <c r="CH288">
        <f t="shared" si="46"/>
        <v>0</v>
      </c>
      <c r="CI288">
        <f t="shared" si="47"/>
        <v>0</v>
      </c>
      <c r="CJ288">
        <f t="shared" si="48"/>
        <v>0</v>
      </c>
      <c r="CK288">
        <f t="shared" si="49"/>
        <v>0</v>
      </c>
      <c r="CL288">
        <v>0</v>
      </c>
      <c r="CM288">
        <v>0</v>
      </c>
      <c r="CN288">
        <f t="shared" si="50"/>
        <v>0</v>
      </c>
      <c r="CO288">
        <f t="shared" si="51"/>
        <v>0</v>
      </c>
      <c r="CP288">
        <f t="shared" si="52"/>
        <v>0</v>
      </c>
      <c r="CQ288">
        <v>0</v>
      </c>
      <c r="CR288">
        <v>0</v>
      </c>
      <c r="CS288">
        <v>0</v>
      </c>
    </row>
    <row r="289" spans="27:97" ht="15.6" x14ac:dyDescent="0.3">
      <c r="AA289" s="1" t="s">
        <v>91</v>
      </c>
      <c r="AB289">
        <f t="shared" si="18"/>
        <v>0</v>
      </c>
      <c r="AC289">
        <v>0</v>
      </c>
      <c r="AD289">
        <f t="shared" si="19"/>
        <v>0</v>
      </c>
      <c r="AE289">
        <v>0</v>
      </c>
      <c r="AF289">
        <f t="shared" si="20"/>
        <v>0</v>
      </c>
      <c r="AG289">
        <f t="shared" si="21"/>
        <v>0</v>
      </c>
      <c r="AH289">
        <v>0</v>
      </c>
      <c r="AI289">
        <f t="shared" si="22"/>
        <v>0</v>
      </c>
      <c r="AJ289">
        <v>0</v>
      </c>
      <c r="AK289">
        <f t="shared" si="23"/>
        <v>0</v>
      </c>
      <c r="AL289">
        <f t="shared" si="24"/>
        <v>9.3000000000000007</v>
      </c>
      <c r="AM289">
        <v>0</v>
      </c>
      <c r="AN289">
        <v>0</v>
      </c>
      <c r="AO289">
        <f t="shared" si="25"/>
        <v>0</v>
      </c>
      <c r="AP289">
        <f t="shared" ref="AP289" si="83">AP34*159.68</f>
        <v>0</v>
      </c>
      <c r="AQ289">
        <v>0</v>
      </c>
      <c r="AR289">
        <v>0</v>
      </c>
      <c r="AS289">
        <v>0</v>
      </c>
      <c r="AT289">
        <v>0</v>
      </c>
      <c r="AU289">
        <f t="shared" si="27"/>
        <v>0</v>
      </c>
      <c r="AV289">
        <f t="shared" si="28"/>
        <v>215.46</v>
      </c>
      <c r="AW289">
        <v>0</v>
      </c>
      <c r="AX289">
        <f t="shared" si="29"/>
        <v>0</v>
      </c>
      <c r="AY289">
        <f t="shared" si="30"/>
        <v>0</v>
      </c>
      <c r="AZ289">
        <v>0</v>
      </c>
      <c r="BA289">
        <f t="shared" si="31"/>
        <v>0</v>
      </c>
      <c r="BB289">
        <f t="shared" si="31"/>
        <v>55.78</v>
      </c>
      <c r="BC289">
        <f t="shared" si="32"/>
        <v>0</v>
      </c>
      <c r="BD289">
        <f t="shared" si="33"/>
        <v>319.36</v>
      </c>
      <c r="BE289">
        <f t="shared" si="34"/>
        <v>0</v>
      </c>
      <c r="BF289">
        <v>0</v>
      </c>
      <c r="BG289">
        <f t="shared" si="35"/>
        <v>0</v>
      </c>
      <c r="BH289">
        <f t="shared" si="36"/>
        <v>127.7</v>
      </c>
      <c r="BI289">
        <v>0</v>
      </c>
      <c r="BJ289">
        <f t="shared" si="37"/>
        <v>0</v>
      </c>
      <c r="BK289">
        <f t="shared" si="38"/>
        <v>1434.0900000000001</v>
      </c>
      <c r="BL289">
        <v>0</v>
      </c>
      <c r="BM289">
        <v>0</v>
      </c>
      <c r="BN289">
        <f t="shared" si="39"/>
        <v>0</v>
      </c>
      <c r="BO289">
        <v>0</v>
      </c>
      <c r="BP289">
        <f t="shared" si="40"/>
        <v>2.3199999999999998</v>
      </c>
      <c r="BQ289">
        <v>0</v>
      </c>
      <c r="BR289">
        <f t="shared" si="41"/>
        <v>0</v>
      </c>
      <c r="BS289">
        <f t="shared" si="42"/>
        <v>0</v>
      </c>
      <c r="BT289">
        <f t="shared" si="43"/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f t="shared" si="44"/>
        <v>0</v>
      </c>
      <c r="CG289">
        <f t="shared" si="45"/>
        <v>0</v>
      </c>
      <c r="CH289">
        <f t="shared" si="46"/>
        <v>0</v>
      </c>
      <c r="CI289">
        <f t="shared" si="47"/>
        <v>0</v>
      </c>
      <c r="CJ289">
        <f t="shared" si="48"/>
        <v>0</v>
      </c>
      <c r="CK289">
        <f t="shared" si="49"/>
        <v>0</v>
      </c>
      <c r="CL289">
        <v>0</v>
      </c>
      <c r="CM289">
        <v>0</v>
      </c>
      <c r="CN289">
        <f t="shared" si="50"/>
        <v>0</v>
      </c>
      <c r="CO289">
        <f t="shared" si="51"/>
        <v>0</v>
      </c>
      <c r="CP289">
        <f t="shared" si="52"/>
        <v>0</v>
      </c>
      <c r="CQ289">
        <v>0</v>
      </c>
      <c r="CR289">
        <v>0</v>
      </c>
      <c r="CS289">
        <v>0</v>
      </c>
    </row>
    <row r="290" spans="27:97" ht="15.6" x14ac:dyDescent="0.3">
      <c r="AA290" s="1" t="s">
        <v>92</v>
      </c>
      <c r="AB290">
        <f t="shared" si="18"/>
        <v>0</v>
      </c>
      <c r="AC290">
        <v>0</v>
      </c>
      <c r="AD290">
        <f t="shared" si="19"/>
        <v>0</v>
      </c>
      <c r="AE290">
        <v>0</v>
      </c>
      <c r="AF290">
        <f t="shared" si="20"/>
        <v>0</v>
      </c>
      <c r="AG290">
        <f t="shared" si="21"/>
        <v>0</v>
      </c>
      <c r="AH290">
        <v>0</v>
      </c>
      <c r="AI290">
        <f t="shared" si="22"/>
        <v>0</v>
      </c>
      <c r="AJ290">
        <v>0</v>
      </c>
      <c r="AK290">
        <f t="shared" si="23"/>
        <v>0</v>
      </c>
      <c r="AL290">
        <f t="shared" si="24"/>
        <v>0</v>
      </c>
      <c r="AM290">
        <v>0</v>
      </c>
      <c r="AN290">
        <v>0</v>
      </c>
      <c r="AO290">
        <f t="shared" si="25"/>
        <v>0</v>
      </c>
      <c r="AP290">
        <f t="shared" ref="AP290" si="84">AP35*159.68</f>
        <v>0</v>
      </c>
      <c r="AQ290">
        <v>0</v>
      </c>
      <c r="AR290">
        <v>0</v>
      </c>
      <c r="AS290">
        <v>0</v>
      </c>
      <c r="AT290">
        <v>0</v>
      </c>
      <c r="AU290">
        <f t="shared" si="27"/>
        <v>0</v>
      </c>
      <c r="AV290">
        <f t="shared" si="28"/>
        <v>0</v>
      </c>
      <c r="AW290">
        <v>0</v>
      </c>
      <c r="AX290">
        <f t="shared" si="29"/>
        <v>0</v>
      </c>
      <c r="AY290">
        <f t="shared" si="30"/>
        <v>0</v>
      </c>
      <c r="AZ290">
        <v>0</v>
      </c>
      <c r="BA290">
        <f t="shared" si="31"/>
        <v>0</v>
      </c>
      <c r="BB290">
        <f t="shared" si="31"/>
        <v>0</v>
      </c>
      <c r="BC290">
        <f t="shared" si="32"/>
        <v>0</v>
      </c>
      <c r="BD290">
        <f t="shared" si="33"/>
        <v>0</v>
      </c>
      <c r="BE290">
        <f t="shared" si="34"/>
        <v>0</v>
      </c>
      <c r="BF290">
        <v>0</v>
      </c>
      <c r="BG290">
        <f t="shared" si="35"/>
        <v>0</v>
      </c>
      <c r="BH290">
        <f t="shared" si="36"/>
        <v>0</v>
      </c>
      <c r="BI290">
        <v>0</v>
      </c>
      <c r="BJ290">
        <f t="shared" si="37"/>
        <v>0</v>
      </c>
      <c r="BK290">
        <f t="shared" si="38"/>
        <v>0</v>
      </c>
      <c r="BL290">
        <v>0</v>
      </c>
      <c r="BM290">
        <v>0</v>
      </c>
      <c r="BN290">
        <f t="shared" si="39"/>
        <v>0</v>
      </c>
      <c r="BO290">
        <v>0</v>
      </c>
      <c r="BP290">
        <f t="shared" si="40"/>
        <v>0</v>
      </c>
      <c r="BQ290">
        <v>0</v>
      </c>
      <c r="BR290">
        <f t="shared" si="41"/>
        <v>0</v>
      </c>
      <c r="BS290">
        <f t="shared" si="42"/>
        <v>0</v>
      </c>
      <c r="BT290">
        <f t="shared" si="43"/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f t="shared" si="44"/>
        <v>0</v>
      </c>
      <c r="CG290">
        <f t="shared" si="45"/>
        <v>0</v>
      </c>
      <c r="CH290">
        <f t="shared" si="46"/>
        <v>0</v>
      </c>
      <c r="CI290">
        <f t="shared" si="47"/>
        <v>0</v>
      </c>
      <c r="CJ290">
        <f t="shared" si="48"/>
        <v>0</v>
      </c>
      <c r="CK290">
        <f t="shared" si="49"/>
        <v>0</v>
      </c>
      <c r="CL290">
        <v>0</v>
      </c>
      <c r="CM290">
        <v>0</v>
      </c>
      <c r="CN290">
        <f t="shared" si="50"/>
        <v>0</v>
      </c>
      <c r="CO290">
        <f t="shared" si="51"/>
        <v>0</v>
      </c>
      <c r="CP290">
        <f t="shared" si="52"/>
        <v>0</v>
      </c>
      <c r="CQ290">
        <v>0</v>
      </c>
      <c r="CR290">
        <v>0</v>
      </c>
      <c r="CS290">
        <v>0</v>
      </c>
    </row>
    <row r="291" spans="27:97" ht="15.6" x14ac:dyDescent="0.3">
      <c r="AA291" s="1" t="s">
        <v>93</v>
      </c>
      <c r="AB291">
        <f t="shared" si="18"/>
        <v>0</v>
      </c>
      <c r="AC291">
        <v>0</v>
      </c>
      <c r="AD291">
        <f t="shared" si="19"/>
        <v>0</v>
      </c>
      <c r="AE291">
        <v>0</v>
      </c>
      <c r="AF291">
        <f t="shared" si="20"/>
        <v>0</v>
      </c>
      <c r="AG291">
        <f t="shared" si="21"/>
        <v>0</v>
      </c>
      <c r="AH291">
        <v>0</v>
      </c>
      <c r="AI291">
        <f t="shared" si="22"/>
        <v>0</v>
      </c>
      <c r="AJ291">
        <v>0</v>
      </c>
      <c r="AK291">
        <f t="shared" si="23"/>
        <v>0</v>
      </c>
      <c r="AL291">
        <f t="shared" si="24"/>
        <v>0</v>
      </c>
      <c r="AM291">
        <v>0</v>
      </c>
      <c r="AN291">
        <v>0</v>
      </c>
      <c r="AO291">
        <f t="shared" si="25"/>
        <v>0</v>
      </c>
      <c r="AP291">
        <f t="shared" ref="AP291" si="85">AP36*159.68</f>
        <v>0</v>
      </c>
      <c r="AQ291">
        <v>0</v>
      </c>
      <c r="AR291">
        <v>0</v>
      </c>
      <c r="AS291">
        <v>0</v>
      </c>
      <c r="AT291">
        <v>0</v>
      </c>
      <c r="AU291">
        <f t="shared" si="27"/>
        <v>0</v>
      </c>
      <c r="AV291">
        <f t="shared" si="28"/>
        <v>0</v>
      </c>
      <c r="AW291">
        <v>0</v>
      </c>
      <c r="AX291">
        <f t="shared" si="29"/>
        <v>0</v>
      </c>
      <c r="AY291">
        <f t="shared" si="30"/>
        <v>0</v>
      </c>
      <c r="AZ291">
        <v>0</v>
      </c>
      <c r="BA291">
        <f t="shared" si="31"/>
        <v>0</v>
      </c>
      <c r="BB291">
        <f t="shared" si="31"/>
        <v>0</v>
      </c>
      <c r="BC291">
        <f t="shared" si="32"/>
        <v>0</v>
      </c>
      <c r="BD291">
        <f t="shared" si="33"/>
        <v>0</v>
      </c>
      <c r="BE291">
        <f t="shared" si="34"/>
        <v>0</v>
      </c>
      <c r="BF291">
        <v>0</v>
      </c>
      <c r="BG291">
        <f t="shared" si="35"/>
        <v>0</v>
      </c>
      <c r="BH291">
        <f t="shared" si="36"/>
        <v>0</v>
      </c>
      <c r="BI291">
        <v>0</v>
      </c>
      <c r="BJ291">
        <f t="shared" si="37"/>
        <v>0</v>
      </c>
      <c r="BK291">
        <f t="shared" si="38"/>
        <v>0</v>
      </c>
      <c r="BL291">
        <v>0</v>
      </c>
      <c r="BM291">
        <v>0</v>
      </c>
      <c r="BN291">
        <f t="shared" si="39"/>
        <v>0</v>
      </c>
      <c r="BO291">
        <v>0</v>
      </c>
      <c r="BP291">
        <f t="shared" si="40"/>
        <v>0</v>
      </c>
      <c r="BQ291">
        <v>0</v>
      </c>
      <c r="BR291">
        <f t="shared" si="41"/>
        <v>0</v>
      </c>
      <c r="BS291">
        <f t="shared" si="42"/>
        <v>0</v>
      </c>
      <c r="BT291">
        <f t="shared" si="43"/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f t="shared" si="44"/>
        <v>0</v>
      </c>
      <c r="CG291">
        <f t="shared" si="45"/>
        <v>0</v>
      </c>
      <c r="CH291">
        <f t="shared" si="46"/>
        <v>0</v>
      </c>
      <c r="CI291">
        <f t="shared" si="47"/>
        <v>0</v>
      </c>
      <c r="CJ291">
        <f t="shared" si="48"/>
        <v>0</v>
      </c>
      <c r="CK291">
        <f t="shared" si="49"/>
        <v>0</v>
      </c>
      <c r="CL291">
        <v>0</v>
      </c>
      <c r="CM291">
        <v>0</v>
      </c>
      <c r="CN291">
        <f t="shared" si="50"/>
        <v>0</v>
      </c>
      <c r="CO291">
        <f t="shared" si="51"/>
        <v>0</v>
      </c>
      <c r="CP291">
        <f t="shared" si="52"/>
        <v>0</v>
      </c>
      <c r="CQ291">
        <v>0</v>
      </c>
      <c r="CR291">
        <v>0</v>
      </c>
      <c r="CS291">
        <v>0</v>
      </c>
    </row>
    <row r="292" spans="27:97" ht="15.6" x14ac:dyDescent="0.3">
      <c r="AA292" s="1" t="s">
        <v>104</v>
      </c>
      <c r="AB292">
        <f t="shared" si="18"/>
        <v>0</v>
      </c>
      <c r="AC292">
        <v>0</v>
      </c>
      <c r="AD292">
        <f t="shared" si="19"/>
        <v>0</v>
      </c>
      <c r="AE292">
        <v>0</v>
      </c>
      <c r="AF292">
        <f t="shared" si="20"/>
        <v>0</v>
      </c>
      <c r="AG292">
        <f t="shared" si="21"/>
        <v>0</v>
      </c>
      <c r="AH292">
        <v>0</v>
      </c>
      <c r="AI292">
        <f t="shared" si="22"/>
        <v>0</v>
      </c>
      <c r="AJ292">
        <v>0</v>
      </c>
      <c r="AK292">
        <f t="shared" si="23"/>
        <v>0</v>
      </c>
      <c r="AL292">
        <f t="shared" si="24"/>
        <v>0</v>
      </c>
      <c r="AM292">
        <v>0</v>
      </c>
      <c r="AN292">
        <v>0</v>
      </c>
      <c r="AO292">
        <f t="shared" si="25"/>
        <v>0</v>
      </c>
      <c r="AP292">
        <f t="shared" ref="AP292" si="86">AP37*159.68</f>
        <v>0</v>
      </c>
      <c r="AQ292">
        <v>0</v>
      </c>
      <c r="AR292">
        <v>0</v>
      </c>
      <c r="AS292">
        <v>0</v>
      </c>
      <c r="AT292">
        <v>0</v>
      </c>
      <c r="AU292">
        <f t="shared" si="27"/>
        <v>0</v>
      </c>
      <c r="AV292">
        <f t="shared" si="28"/>
        <v>0</v>
      </c>
      <c r="AW292">
        <v>0</v>
      </c>
      <c r="AX292">
        <f t="shared" si="29"/>
        <v>0</v>
      </c>
      <c r="AY292">
        <f t="shared" si="30"/>
        <v>0</v>
      </c>
      <c r="AZ292">
        <v>0</v>
      </c>
      <c r="BA292">
        <f t="shared" si="31"/>
        <v>0</v>
      </c>
      <c r="BB292">
        <f t="shared" si="31"/>
        <v>111.56</v>
      </c>
      <c r="BC292">
        <f t="shared" si="32"/>
        <v>0</v>
      </c>
      <c r="BD292">
        <f t="shared" si="33"/>
        <v>319.36</v>
      </c>
      <c r="BE292">
        <f t="shared" si="34"/>
        <v>0</v>
      </c>
      <c r="BF292">
        <v>0</v>
      </c>
      <c r="BG292">
        <f t="shared" si="35"/>
        <v>0</v>
      </c>
      <c r="BH292">
        <f t="shared" si="36"/>
        <v>1468.55</v>
      </c>
      <c r="BI292">
        <v>0</v>
      </c>
      <c r="BJ292">
        <f t="shared" si="37"/>
        <v>10.57</v>
      </c>
      <c r="BK292">
        <f t="shared" si="38"/>
        <v>2868.1800000000003</v>
      </c>
      <c r="BL292">
        <v>0</v>
      </c>
      <c r="BM292">
        <v>0</v>
      </c>
      <c r="BN292">
        <f t="shared" si="39"/>
        <v>0</v>
      </c>
      <c r="BO292">
        <v>0</v>
      </c>
      <c r="BP292">
        <f t="shared" si="40"/>
        <v>0</v>
      </c>
      <c r="BQ292">
        <v>0</v>
      </c>
      <c r="BR292">
        <f t="shared" si="41"/>
        <v>0</v>
      </c>
      <c r="BS292">
        <f t="shared" si="42"/>
        <v>0</v>
      </c>
      <c r="BT292">
        <f t="shared" si="43"/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f t="shared" si="44"/>
        <v>0</v>
      </c>
      <c r="CG292">
        <f t="shared" si="45"/>
        <v>13.09</v>
      </c>
      <c r="CH292">
        <f t="shared" si="46"/>
        <v>0</v>
      </c>
      <c r="CI292">
        <f t="shared" si="47"/>
        <v>0</v>
      </c>
      <c r="CJ292">
        <f t="shared" si="48"/>
        <v>0</v>
      </c>
      <c r="CK292">
        <f t="shared" si="49"/>
        <v>0</v>
      </c>
      <c r="CL292">
        <v>0</v>
      </c>
      <c r="CM292">
        <v>0</v>
      </c>
      <c r="CN292">
        <f t="shared" si="50"/>
        <v>0</v>
      </c>
      <c r="CO292">
        <f t="shared" si="51"/>
        <v>0</v>
      </c>
      <c r="CP292">
        <f t="shared" si="52"/>
        <v>0</v>
      </c>
      <c r="CQ292">
        <v>0</v>
      </c>
      <c r="CR292">
        <v>0</v>
      </c>
      <c r="CS292">
        <v>0</v>
      </c>
    </row>
    <row r="293" spans="27:97" ht="15.6" x14ac:dyDescent="0.3">
      <c r="AA293" s="1" t="s">
        <v>105</v>
      </c>
      <c r="AB293">
        <f t="shared" si="18"/>
        <v>0</v>
      </c>
      <c r="AC293">
        <v>0</v>
      </c>
      <c r="AD293">
        <f t="shared" si="19"/>
        <v>0</v>
      </c>
      <c r="AE293">
        <v>0</v>
      </c>
      <c r="AF293">
        <f t="shared" si="20"/>
        <v>4.8</v>
      </c>
      <c r="AG293">
        <f t="shared" si="21"/>
        <v>0</v>
      </c>
      <c r="AH293">
        <v>0</v>
      </c>
      <c r="AI293">
        <f t="shared" si="22"/>
        <v>0</v>
      </c>
      <c r="AJ293">
        <v>0</v>
      </c>
      <c r="AK293">
        <f t="shared" si="23"/>
        <v>0</v>
      </c>
      <c r="AL293">
        <f t="shared" si="24"/>
        <v>4.6500000000000004</v>
      </c>
      <c r="AM293">
        <v>0</v>
      </c>
      <c r="AN293">
        <v>0</v>
      </c>
      <c r="AO293">
        <f t="shared" si="25"/>
        <v>0</v>
      </c>
      <c r="AP293">
        <f t="shared" ref="AP293" si="87">AP38*159.68</f>
        <v>0</v>
      </c>
      <c r="AQ293">
        <v>0</v>
      </c>
      <c r="AR293">
        <v>0</v>
      </c>
      <c r="AS293">
        <v>0</v>
      </c>
      <c r="AT293">
        <v>0</v>
      </c>
      <c r="AU293">
        <f t="shared" si="27"/>
        <v>387.90000000000003</v>
      </c>
      <c r="AV293">
        <f t="shared" si="28"/>
        <v>0</v>
      </c>
      <c r="AW293">
        <v>0</v>
      </c>
      <c r="AX293">
        <f t="shared" si="29"/>
        <v>0</v>
      </c>
      <c r="AY293">
        <f t="shared" si="30"/>
        <v>73.2</v>
      </c>
      <c r="AZ293">
        <v>0</v>
      </c>
      <c r="BA293">
        <f t="shared" si="31"/>
        <v>0</v>
      </c>
      <c r="BB293">
        <f t="shared" si="31"/>
        <v>557.79999999999995</v>
      </c>
      <c r="BC293">
        <f t="shared" si="32"/>
        <v>0</v>
      </c>
      <c r="BD293">
        <f t="shared" si="33"/>
        <v>319.36</v>
      </c>
      <c r="BE293">
        <f t="shared" si="34"/>
        <v>0</v>
      </c>
      <c r="BF293">
        <v>0</v>
      </c>
      <c r="BG293">
        <f t="shared" si="35"/>
        <v>0</v>
      </c>
      <c r="BH293">
        <f t="shared" si="36"/>
        <v>3128.65</v>
      </c>
      <c r="BI293">
        <v>0</v>
      </c>
      <c r="BJ293">
        <f t="shared" si="37"/>
        <v>31.71</v>
      </c>
      <c r="BK293">
        <f t="shared" si="38"/>
        <v>4302.2700000000004</v>
      </c>
      <c r="BL293">
        <v>0</v>
      </c>
      <c r="BM293">
        <v>0</v>
      </c>
      <c r="BN293">
        <f t="shared" si="39"/>
        <v>0</v>
      </c>
      <c r="BO293">
        <v>0</v>
      </c>
      <c r="BP293">
        <f t="shared" si="40"/>
        <v>0</v>
      </c>
      <c r="BQ293">
        <v>0</v>
      </c>
      <c r="BR293">
        <f t="shared" si="41"/>
        <v>0</v>
      </c>
      <c r="BS293">
        <f t="shared" si="42"/>
        <v>0</v>
      </c>
      <c r="BT293">
        <f t="shared" si="43"/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f t="shared" si="44"/>
        <v>0</v>
      </c>
      <c r="CG293">
        <f t="shared" si="45"/>
        <v>26.18</v>
      </c>
      <c r="CH293">
        <f t="shared" si="46"/>
        <v>0</v>
      </c>
      <c r="CI293">
        <f t="shared" si="47"/>
        <v>0</v>
      </c>
      <c r="CJ293">
        <f t="shared" si="48"/>
        <v>0</v>
      </c>
      <c r="CK293">
        <f t="shared" si="49"/>
        <v>0</v>
      </c>
      <c r="CL293">
        <v>0</v>
      </c>
      <c r="CM293">
        <v>0</v>
      </c>
      <c r="CN293">
        <f t="shared" si="50"/>
        <v>0</v>
      </c>
      <c r="CO293">
        <f t="shared" si="51"/>
        <v>0</v>
      </c>
      <c r="CP293">
        <f t="shared" si="52"/>
        <v>0</v>
      </c>
      <c r="CQ293">
        <v>0</v>
      </c>
      <c r="CR293">
        <v>0</v>
      </c>
      <c r="CS293">
        <v>0</v>
      </c>
    </row>
    <row r="294" spans="27:97" ht="15.6" x14ac:dyDescent="0.3">
      <c r="AA294" s="1" t="s">
        <v>106</v>
      </c>
      <c r="AB294">
        <f t="shared" si="18"/>
        <v>0</v>
      </c>
      <c r="AC294">
        <v>0</v>
      </c>
      <c r="AD294">
        <f t="shared" si="19"/>
        <v>0</v>
      </c>
      <c r="AE294">
        <v>0</v>
      </c>
      <c r="AF294">
        <f t="shared" si="20"/>
        <v>0</v>
      </c>
      <c r="AG294">
        <f t="shared" si="21"/>
        <v>0</v>
      </c>
      <c r="AH294">
        <v>0</v>
      </c>
      <c r="AI294">
        <f t="shared" si="22"/>
        <v>0</v>
      </c>
      <c r="AJ294">
        <v>0</v>
      </c>
      <c r="AK294">
        <f t="shared" si="23"/>
        <v>0</v>
      </c>
      <c r="AL294">
        <f t="shared" si="24"/>
        <v>0</v>
      </c>
      <c r="AM294">
        <v>0</v>
      </c>
      <c r="AN294">
        <v>0</v>
      </c>
      <c r="AO294">
        <f t="shared" si="25"/>
        <v>0</v>
      </c>
      <c r="AP294">
        <f t="shared" ref="AP294" si="88">AP39*159.68</f>
        <v>0</v>
      </c>
      <c r="AQ294">
        <v>0</v>
      </c>
      <c r="AR294">
        <v>0</v>
      </c>
      <c r="AS294">
        <v>0</v>
      </c>
      <c r="AT294">
        <v>0</v>
      </c>
      <c r="AU294">
        <f t="shared" si="27"/>
        <v>129.30000000000001</v>
      </c>
      <c r="AV294">
        <f t="shared" si="28"/>
        <v>0</v>
      </c>
      <c r="AW294">
        <v>0</v>
      </c>
      <c r="AX294">
        <f t="shared" si="29"/>
        <v>0</v>
      </c>
      <c r="AY294">
        <f t="shared" si="30"/>
        <v>0</v>
      </c>
      <c r="AZ294">
        <v>0</v>
      </c>
      <c r="BA294">
        <f t="shared" si="31"/>
        <v>0</v>
      </c>
      <c r="BB294">
        <f t="shared" si="31"/>
        <v>0</v>
      </c>
      <c r="BC294">
        <f t="shared" si="32"/>
        <v>0</v>
      </c>
      <c r="BD294">
        <f t="shared" si="33"/>
        <v>0</v>
      </c>
      <c r="BE294">
        <f t="shared" si="34"/>
        <v>0</v>
      </c>
      <c r="BF294">
        <v>0</v>
      </c>
      <c r="BG294">
        <f t="shared" si="35"/>
        <v>0</v>
      </c>
      <c r="BH294">
        <f t="shared" si="36"/>
        <v>1979.3500000000001</v>
      </c>
      <c r="BI294">
        <v>0</v>
      </c>
      <c r="BJ294">
        <f t="shared" si="37"/>
        <v>31.71</v>
      </c>
      <c r="BK294">
        <f t="shared" si="38"/>
        <v>2868.1800000000003</v>
      </c>
      <c r="BL294">
        <v>0</v>
      </c>
      <c r="BM294">
        <v>0</v>
      </c>
      <c r="BN294">
        <f t="shared" si="39"/>
        <v>0</v>
      </c>
      <c r="BO294">
        <v>0</v>
      </c>
      <c r="BP294">
        <f t="shared" si="40"/>
        <v>2.3199999999999998</v>
      </c>
      <c r="BQ294">
        <v>0</v>
      </c>
      <c r="BR294">
        <f t="shared" si="41"/>
        <v>143.13</v>
      </c>
      <c r="BS294">
        <f t="shared" si="42"/>
        <v>0</v>
      </c>
      <c r="BT294">
        <f t="shared" si="43"/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f t="shared" si="44"/>
        <v>0</v>
      </c>
      <c r="CG294">
        <f t="shared" si="45"/>
        <v>13.09</v>
      </c>
      <c r="CH294">
        <f t="shared" si="46"/>
        <v>0</v>
      </c>
      <c r="CI294">
        <f t="shared" si="47"/>
        <v>0</v>
      </c>
      <c r="CJ294">
        <f t="shared" si="48"/>
        <v>0</v>
      </c>
      <c r="CK294">
        <f t="shared" si="49"/>
        <v>0</v>
      </c>
      <c r="CL294">
        <v>0</v>
      </c>
      <c r="CM294">
        <v>0</v>
      </c>
      <c r="CN294">
        <f t="shared" si="50"/>
        <v>0</v>
      </c>
      <c r="CO294">
        <f t="shared" si="51"/>
        <v>0</v>
      </c>
      <c r="CP294">
        <f t="shared" si="52"/>
        <v>0</v>
      </c>
      <c r="CQ294">
        <v>0</v>
      </c>
      <c r="CR294">
        <v>0</v>
      </c>
      <c r="CS294">
        <v>0</v>
      </c>
    </row>
    <row r="295" spans="27:97" ht="15.6" x14ac:dyDescent="0.3">
      <c r="AA295" s="1" t="s">
        <v>107</v>
      </c>
      <c r="AB295">
        <f t="shared" si="18"/>
        <v>0</v>
      </c>
      <c r="AC295">
        <v>0</v>
      </c>
      <c r="AD295">
        <f t="shared" si="19"/>
        <v>6.53</v>
      </c>
      <c r="AE295">
        <v>0</v>
      </c>
      <c r="AF295">
        <f t="shared" si="20"/>
        <v>0</v>
      </c>
      <c r="AG295">
        <f t="shared" si="21"/>
        <v>0</v>
      </c>
      <c r="AH295">
        <v>0</v>
      </c>
      <c r="AI295">
        <f t="shared" si="22"/>
        <v>0</v>
      </c>
      <c r="AJ295">
        <v>0</v>
      </c>
      <c r="AK295">
        <f t="shared" si="23"/>
        <v>0</v>
      </c>
      <c r="AL295">
        <f t="shared" si="24"/>
        <v>0</v>
      </c>
      <c r="AM295">
        <v>0</v>
      </c>
      <c r="AN295">
        <v>0</v>
      </c>
      <c r="AO295">
        <f t="shared" si="25"/>
        <v>0</v>
      </c>
      <c r="AP295">
        <f t="shared" ref="AP295" si="89">AP40*159.68</f>
        <v>0</v>
      </c>
      <c r="AQ295">
        <v>0</v>
      </c>
      <c r="AR295">
        <v>0</v>
      </c>
      <c r="AS295">
        <v>0</v>
      </c>
      <c r="AT295">
        <v>0</v>
      </c>
      <c r="AU295">
        <f t="shared" si="27"/>
        <v>0</v>
      </c>
      <c r="AV295">
        <f t="shared" si="28"/>
        <v>0</v>
      </c>
      <c r="AW295">
        <v>0</v>
      </c>
      <c r="AX295">
        <f t="shared" si="29"/>
        <v>0</v>
      </c>
      <c r="AY295">
        <f t="shared" si="30"/>
        <v>0</v>
      </c>
      <c r="AZ295">
        <v>0</v>
      </c>
      <c r="BA295">
        <f t="shared" si="31"/>
        <v>0</v>
      </c>
      <c r="BB295">
        <f t="shared" si="31"/>
        <v>0</v>
      </c>
      <c r="BC295">
        <f t="shared" si="32"/>
        <v>0</v>
      </c>
      <c r="BD295">
        <f t="shared" si="33"/>
        <v>0</v>
      </c>
      <c r="BE295">
        <f t="shared" si="34"/>
        <v>0</v>
      </c>
      <c r="BF295">
        <v>0</v>
      </c>
      <c r="BG295">
        <f t="shared" si="35"/>
        <v>0</v>
      </c>
      <c r="BH295">
        <f t="shared" si="36"/>
        <v>957.75</v>
      </c>
      <c r="BI295">
        <v>0</v>
      </c>
      <c r="BJ295">
        <f t="shared" si="37"/>
        <v>0</v>
      </c>
      <c r="BK295">
        <f t="shared" si="38"/>
        <v>3687.6600000000003</v>
      </c>
      <c r="BL295">
        <v>0</v>
      </c>
      <c r="BM295">
        <v>0</v>
      </c>
      <c r="BN295">
        <f t="shared" si="39"/>
        <v>0</v>
      </c>
      <c r="BO295">
        <v>0</v>
      </c>
      <c r="BP295">
        <f t="shared" si="40"/>
        <v>0</v>
      </c>
      <c r="BQ295">
        <v>0</v>
      </c>
      <c r="BR295">
        <f t="shared" si="41"/>
        <v>0</v>
      </c>
      <c r="BS295">
        <f t="shared" si="42"/>
        <v>0</v>
      </c>
      <c r="BT295">
        <f t="shared" si="43"/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f t="shared" si="44"/>
        <v>0</v>
      </c>
      <c r="CG295">
        <f t="shared" si="45"/>
        <v>13.09</v>
      </c>
      <c r="CH295">
        <f t="shared" si="46"/>
        <v>0</v>
      </c>
      <c r="CI295">
        <f t="shared" si="47"/>
        <v>0</v>
      </c>
      <c r="CJ295">
        <f t="shared" si="48"/>
        <v>0</v>
      </c>
      <c r="CK295">
        <f t="shared" si="49"/>
        <v>0</v>
      </c>
      <c r="CL295">
        <v>0</v>
      </c>
      <c r="CM295">
        <v>0</v>
      </c>
      <c r="CN295">
        <f t="shared" si="50"/>
        <v>0</v>
      </c>
      <c r="CO295">
        <f t="shared" si="51"/>
        <v>0</v>
      </c>
      <c r="CP295">
        <f t="shared" si="52"/>
        <v>0</v>
      </c>
      <c r="CQ295">
        <v>0</v>
      </c>
      <c r="CR295">
        <v>0</v>
      </c>
      <c r="CS295">
        <v>0</v>
      </c>
    </row>
    <row r="296" spans="27:97" ht="15.6" x14ac:dyDescent="0.3">
      <c r="AA296" s="1" t="s">
        <v>108</v>
      </c>
      <c r="AB296">
        <f t="shared" si="18"/>
        <v>0</v>
      </c>
      <c r="AC296">
        <v>0</v>
      </c>
      <c r="AD296">
        <f t="shared" si="19"/>
        <v>0</v>
      </c>
      <c r="AE296">
        <v>0</v>
      </c>
      <c r="AF296">
        <f t="shared" si="20"/>
        <v>0</v>
      </c>
      <c r="AG296">
        <f t="shared" si="21"/>
        <v>0</v>
      </c>
      <c r="AH296">
        <v>0</v>
      </c>
      <c r="AI296">
        <f t="shared" si="22"/>
        <v>0</v>
      </c>
      <c r="AJ296">
        <v>0</v>
      </c>
      <c r="AK296">
        <f t="shared" si="23"/>
        <v>0</v>
      </c>
      <c r="AL296">
        <f t="shared" si="24"/>
        <v>0</v>
      </c>
      <c r="AM296">
        <v>0</v>
      </c>
      <c r="AN296">
        <v>0</v>
      </c>
      <c r="AO296">
        <f t="shared" si="25"/>
        <v>0</v>
      </c>
      <c r="AP296">
        <f t="shared" ref="AP296" si="90">AP41*159.68</f>
        <v>0</v>
      </c>
      <c r="AQ296">
        <v>0</v>
      </c>
      <c r="AR296">
        <v>0</v>
      </c>
      <c r="AS296">
        <v>0</v>
      </c>
      <c r="AT296">
        <v>0</v>
      </c>
      <c r="AU296">
        <f t="shared" si="27"/>
        <v>0</v>
      </c>
      <c r="AV296">
        <f t="shared" si="28"/>
        <v>0</v>
      </c>
      <c r="AW296">
        <v>0</v>
      </c>
      <c r="AX296">
        <f t="shared" si="29"/>
        <v>0</v>
      </c>
      <c r="AY296">
        <f t="shared" si="30"/>
        <v>0</v>
      </c>
      <c r="AZ296">
        <v>0</v>
      </c>
      <c r="BA296">
        <f t="shared" si="31"/>
        <v>0</v>
      </c>
      <c r="BB296">
        <f t="shared" si="31"/>
        <v>0</v>
      </c>
      <c r="BC296">
        <f t="shared" si="32"/>
        <v>0</v>
      </c>
      <c r="BD296">
        <f t="shared" si="33"/>
        <v>0</v>
      </c>
      <c r="BE296">
        <f t="shared" si="34"/>
        <v>0</v>
      </c>
      <c r="BF296">
        <v>0</v>
      </c>
      <c r="BG296">
        <f t="shared" si="35"/>
        <v>0</v>
      </c>
      <c r="BH296">
        <f t="shared" si="36"/>
        <v>893.9</v>
      </c>
      <c r="BI296">
        <v>0</v>
      </c>
      <c r="BJ296">
        <f t="shared" si="37"/>
        <v>10.57</v>
      </c>
      <c r="BK296">
        <f t="shared" si="38"/>
        <v>7033.8700000000008</v>
      </c>
      <c r="BL296">
        <v>0</v>
      </c>
      <c r="BM296">
        <v>0</v>
      </c>
      <c r="BN296">
        <f t="shared" si="39"/>
        <v>0</v>
      </c>
      <c r="BO296">
        <v>0</v>
      </c>
      <c r="BP296">
        <f t="shared" si="40"/>
        <v>0</v>
      </c>
      <c r="BQ296">
        <v>0</v>
      </c>
      <c r="BR296">
        <f t="shared" si="41"/>
        <v>95.42</v>
      </c>
      <c r="BS296">
        <f t="shared" si="42"/>
        <v>0</v>
      </c>
      <c r="BT296">
        <f t="shared" si="43"/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f t="shared" si="44"/>
        <v>0</v>
      </c>
      <c r="CG296">
        <f t="shared" si="45"/>
        <v>0</v>
      </c>
      <c r="CH296">
        <f t="shared" si="46"/>
        <v>10.57</v>
      </c>
      <c r="CI296">
        <f t="shared" si="47"/>
        <v>0</v>
      </c>
      <c r="CJ296">
        <f t="shared" si="48"/>
        <v>0</v>
      </c>
      <c r="CK296">
        <f t="shared" si="49"/>
        <v>0</v>
      </c>
      <c r="CL296">
        <v>0</v>
      </c>
      <c r="CM296">
        <v>0</v>
      </c>
      <c r="CN296">
        <f t="shared" si="50"/>
        <v>0</v>
      </c>
      <c r="CO296">
        <f t="shared" si="51"/>
        <v>0</v>
      </c>
      <c r="CP296">
        <f t="shared" si="52"/>
        <v>0</v>
      </c>
      <c r="CQ296">
        <v>0</v>
      </c>
      <c r="CR296">
        <v>0</v>
      </c>
      <c r="CS296">
        <v>0</v>
      </c>
    </row>
    <row r="297" spans="27:97" ht="15.6" x14ac:dyDescent="0.3">
      <c r="AA297" s="1" t="s">
        <v>109</v>
      </c>
      <c r="AB297">
        <f t="shared" si="18"/>
        <v>0</v>
      </c>
      <c r="AC297">
        <v>0</v>
      </c>
      <c r="AD297">
        <f t="shared" si="19"/>
        <v>0</v>
      </c>
      <c r="AE297">
        <v>0</v>
      </c>
      <c r="AF297">
        <f t="shared" si="20"/>
        <v>0</v>
      </c>
      <c r="AG297">
        <f t="shared" si="21"/>
        <v>0</v>
      </c>
      <c r="AH297">
        <v>0</v>
      </c>
      <c r="AI297">
        <f t="shared" si="22"/>
        <v>333.81</v>
      </c>
      <c r="AJ297">
        <v>0</v>
      </c>
      <c r="AK297">
        <f t="shared" si="23"/>
        <v>0</v>
      </c>
      <c r="AL297">
        <f t="shared" si="24"/>
        <v>0</v>
      </c>
      <c r="AM297">
        <v>0</v>
      </c>
      <c r="AN297">
        <v>0</v>
      </c>
      <c r="AO297">
        <f t="shared" si="25"/>
        <v>0</v>
      </c>
      <c r="AP297">
        <f t="shared" ref="AP297" si="91">AP42*159.68</f>
        <v>0</v>
      </c>
      <c r="AQ297">
        <v>0</v>
      </c>
      <c r="AR297">
        <v>0</v>
      </c>
      <c r="AS297">
        <v>0</v>
      </c>
      <c r="AT297">
        <v>0</v>
      </c>
      <c r="AU297">
        <f t="shared" si="27"/>
        <v>0</v>
      </c>
      <c r="AV297">
        <f t="shared" si="28"/>
        <v>0</v>
      </c>
      <c r="AW297">
        <v>0</v>
      </c>
      <c r="AX297">
        <f t="shared" si="29"/>
        <v>0</v>
      </c>
      <c r="AY297">
        <f t="shared" si="30"/>
        <v>73.2</v>
      </c>
      <c r="AZ297">
        <v>0</v>
      </c>
      <c r="BA297">
        <f t="shared" si="31"/>
        <v>0</v>
      </c>
      <c r="BB297">
        <f t="shared" si="31"/>
        <v>334.68</v>
      </c>
      <c r="BC297">
        <f t="shared" si="32"/>
        <v>0</v>
      </c>
      <c r="BD297">
        <f t="shared" si="33"/>
        <v>0</v>
      </c>
      <c r="BE297">
        <f t="shared" si="34"/>
        <v>0</v>
      </c>
      <c r="BF297">
        <v>0</v>
      </c>
      <c r="BG297">
        <f t="shared" si="35"/>
        <v>69.48</v>
      </c>
      <c r="BH297">
        <f t="shared" si="36"/>
        <v>893.9</v>
      </c>
      <c r="BI297">
        <v>0</v>
      </c>
      <c r="BJ297">
        <f t="shared" si="37"/>
        <v>52.85</v>
      </c>
      <c r="BK297">
        <f t="shared" si="38"/>
        <v>5668.0700000000006</v>
      </c>
      <c r="BL297">
        <v>0</v>
      </c>
      <c r="BM297">
        <v>0</v>
      </c>
      <c r="BN297">
        <f t="shared" si="39"/>
        <v>0</v>
      </c>
      <c r="BO297">
        <v>0</v>
      </c>
      <c r="BP297">
        <f t="shared" si="40"/>
        <v>0</v>
      </c>
      <c r="BQ297">
        <v>0</v>
      </c>
      <c r="BR297">
        <f t="shared" si="41"/>
        <v>0</v>
      </c>
      <c r="BS297">
        <f t="shared" si="42"/>
        <v>0</v>
      </c>
      <c r="BT297">
        <f t="shared" si="43"/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f t="shared" si="44"/>
        <v>0</v>
      </c>
      <c r="CG297">
        <f t="shared" si="45"/>
        <v>26.18</v>
      </c>
      <c r="CH297">
        <f t="shared" si="46"/>
        <v>0</v>
      </c>
      <c r="CI297">
        <f t="shared" si="47"/>
        <v>445.08</v>
      </c>
      <c r="CJ297">
        <f t="shared" si="48"/>
        <v>0</v>
      </c>
      <c r="CK297">
        <f t="shared" si="49"/>
        <v>0</v>
      </c>
      <c r="CL297">
        <v>0</v>
      </c>
      <c r="CM297">
        <v>0</v>
      </c>
      <c r="CN297">
        <f t="shared" si="50"/>
        <v>0</v>
      </c>
      <c r="CO297">
        <f t="shared" si="51"/>
        <v>0</v>
      </c>
      <c r="CP297">
        <f t="shared" si="52"/>
        <v>0</v>
      </c>
      <c r="CQ297">
        <v>0</v>
      </c>
      <c r="CR297">
        <v>0</v>
      </c>
      <c r="CS297">
        <v>0</v>
      </c>
    </row>
    <row r="298" spans="27:97" ht="15.6" x14ac:dyDescent="0.3">
      <c r="AA298" s="1" t="s">
        <v>110</v>
      </c>
      <c r="AB298">
        <f t="shared" si="18"/>
        <v>0</v>
      </c>
      <c r="AC298">
        <v>0</v>
      </c>
      <c r="AD298">
        <f t="shared" si="19"/>
        <v>6.53</v>
      </c>
      <c r="AE298">
        <v>0</v>
      </c>
      <c r="AF298">
        <f t="shared" si="20"/>
        <v>0</v>
      </c>
      <c r="AG298">
        <f t="shared" si="21"/>
        <v>0</v>
      </c>
      <c r="AH298">
        <v>0</v>
      </c>
      <c r="AI298">
        <f t="shared" si="22"/>
        <v>0</v>
      </c>
      <c r="AJ298">
        <v>0</v>
      </c>
      <c r="AK298">
        <f t="shared" si="23"/>
        <v>0</v>
      </c>
      <c r="AL298">
        <f t="shared" si="24"/>
        <v>0</v>
      </c>
      <c r="AM298">
        <v>0</v>
      </c>
      <c r="AN298">
        <v>0</v>
      </c>
      <c r="AO298">
        <f t="shared" si="25"/>
        <v>67.849999999999994</v>
      </c>
      <c r="AP298">
        <f t="shared" ref="AP298" si="92">AP43*159.68</f>
        <v>0</v>
      </c>
      <c r="AQ298">
        <v>0</v>
      </c>
      <c r="AR298">
        <v>0</v>
      </c>
      <c r="AS298">
        <v>0</v>
      </c>
      <c r="AT298">
        <v>0</v>
      </c>
      <c r="AU298">
        <f t="shared" si="27"/>
        <v>0</v>
      </c>
      <c r="AV298">
        <f t="shared" si="28"/>
        <v>0</v>
      </c>
      <c r="AW298">
        <v>0</v>
      </c>
      <c r="AX298">
        <f t="shared" si="29"/>
        <v>0</v>
      </c>
      <c r="AY298">
        <f t="shared" si="30"/>
        <v>0</v>
      </c>
      <c r="AZ298">
        <v>0</v>
      </c>
      <c r="BA298">
        <f t="shared" si="31"/>
        <v>0</v>
      </c>
      <c r="BB298">
        <f t="shared" si="31"/>
        <v>0</v>
      </c>
      <c r="BC298">
        <f t="shared" si="32"/>
        <v>0</v>
      </c>
      <c r="BD298">
        <f t="shared" si="33"/>
        <v>159.68</v>
      </c>
      <c r="BE298">
        <f t="shared" si="34"/>
        <v>0</v>
      </c>
      <c r="BF298">
        <v>0</v>
      </c>
      <c r="BG298">
        <f t="shared" si="35"/>
        <v>0</v>
      </c>
      <c r="BH298">
        <f t="shared" si="36"/>
        <v>383.1</v>
      </c>
      <c r="BI298">
        <v>0</v>
      </c>
      <c r="BJ298">
        <f t="shared" si="37"/>
        <v>21.14</v>
      </c>
      <c r="BK298">
        <f t="shared" si="38"/>
        <v>4507.1400000000003</v>
      </c>
      <c r="BL298">
        <v>0</v>
      </c>
      <c r="BM298">
        <v>0</v>
      </c>
      <c r="BN298">
        <f t="shared" si="39"/>
        <v>0</v>
      </c>
      <c r="BO298">
        <v>0</v>
      </c>
      <c r="BP298">
        <f t="shared" si="40"/>
        <v>0</v>
      </c>
      <c r="BQ298">
        <v>0</v>
      </c>
      <c r="BR298">
        <f t="shared" si="41"/>
        <v>47.71</v>
      </c>
      <c r="BS298">
        <f t="shared" si="42"/>
        <v>0</v>
      </c>
      <c r="BT298">
        <f t="shared" si="43"/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f t="shared" si="44"/>
        <v>0</v>
      </c>
      <c r="CG298">
        <f t="shared" si="45"/>
        <v>39.269999999999996</v>
      </c>
      <c r="CH298">
        <f t="shared" si="46"/>
        <v>0</v>
      </c>
      <c r="CI298">
        <f t="shared" si="47"/>
        <v>111.27</v>
      </c>
      <c r="CJ298">
        <f t="shared" si="48"/>
        <v>0</v>
      </c>
      <c r="CK298">
        <f t="shared" si="49"/>
        <v>0</v>
      </c>
      <c r="CL298">
        <v>0</v>
      </c>
      <c r="CM298">
        <v>0</v>
      </c>
      <c r="CN298">
        <f t="shared" si="50"/>
        <v>0</v>
      </c>
      <c r="CO298">
        <f t="shared" si="51"/>
        <v>0</v>
      </c>
      <c r="CP298">
        <f t="shared" si="52"/>
        <v>0</v>
      </c>
      <c r="CQ298">
        <v>0</v>
      </c>
      <c r="CR298">
        <v>0</v>
      </c>
      <c r="CS298">
        <v>0</v>
      </c>
    </row>
    <row r="299" spans="27:97" ht="15.6" x14ac:dyDescent="0.3">
      <c r="AA299" s="1" t="s">
        <v>111</v>
      </c>
      <c r="AB299">
        <f t="shared" si="18"/>
        <v>0</v>
      </c>
      <c r="AC299">
        <v>0</v>
      </c>
      <c r="AD299">
        <f t="shared" si="19"/>
        <v>0</v>
      </c>
      <c r="AE299">
        <v>0</v>
      </c>
      <c r="AF299">
        <f t="shared" si="20"/>
        <v>0</v>
      </c>
      <c r="AG299">
        <f t="shared" si="21"/>
        <v>0</v>
      </c>
      <c r="AH299">
        <v>0</v>
      </c>
      <c r="AI299">
        <f t="shared" si="22"/>
        <v>0</v>
      </c>
      <c r="AJ299">
        <v>0</v>
      </c>
      <c r="AK299">
        <f t="shared" si="23"/>
        <v>0</v>
      </c>
      <c r="AL299">
        <f t="shared" si="24"/>
        <v>0</v>
      </c>
      <c r="AM299">
        <v>0</v>
      </c>
      <c r="AN299">
        <v>0</v>
      </c>
      <c r="AO299">
        <f t="shared" si="25"/>
        <v>0</v>
      </c>
      <c r="AP299">
        <f t="shared" ref="AP299" si="93">AP44*159.68</f>
        <v>0</v>
      </c>
      <c r="AQ299">
        <v>0</v>
      </c>
      <c r="AR299">
        <v>0</v>
      </c>
      <c r="AS299">
        <v>0</v>
      </c>
      <c r="AT299">
        <v>0</v>
      </c>
      <c r="AU299">
        <f t="shared" si="27"/>
        <v>0</v>
      </c>
      <c r="AV299">
        <f t="shared" si="28"/>
        <v>0</v>
      </c>
      <c r="AW299">
        <v>0</v>
      </c>
      <c r="AX299">
        <f t="shared" si="29"/>
        <v>0</v>
      </c>
      <c r="AY299">
        <f t="shared" si="30"/>
        <v>0</v>
      </c>
      <c r="AZ299">
        <v>0</v>
      </c>
      <c r="BA299">
        <f t="shared" si="31"/>
        <v>0</v>
      </c>
      <c r="BB299">
        <f t="shared" si="31"/>
        <v>0</v>
      </c>
      <c r="BC299">
        <f t="shared" si="32"/>
        <v>0</v>
      </c>
      <c r="BD299">
        <f t="shared" si="33"/>
        <v>0</v>
      </c>
      <c r="BE299">
        <f t="shared" si="34"/>
        <v>0</v>
      </c>
      <c r="BF299">
        <v>0</v>
      </c>
      <c r="BG299">
        <f t="shared" si="35"/>
        <v>0</v>
      </c>
      <c r="BH299">
        <f t="shared" si="36"/>
        <v>446.95</v>
      </c>
      <c r="BI299">
        <v>0</v>
      </c>
      <c r="BJ299">
        <f t="shared" si="37"/>
        <v>21.14</v>
      </c>
      <c r="BK299">
        <f t="shared" si="38"/>
        <v>1297.5100000000002</v>
      </c>
      <c r="BL299">
        <v>0</v>
      </c>
      <c r="BM299">
        <v>0</v>
      </c>
      <c r="BN299">
        <f t="shared" si="39"/>
        <v>0</v>
      </c>
      <c r="BO299">
        <v>0</v>
      </c>
      <c r="BP299">
        <f t="shared" si="40"/>
        <v>0</v>
      </c>
      <c r="BQ299">
        <v>0</v>
      </c>
      <c r="BR299">
        <f t="shared" si="41"/>
        <v>0</v>
      </c>
      <c r="BS299">
        <f t="shared" si="42"/>
        <v>0</v>
      </c>
      <c r="BT299">
        <f t="shared" si="43"/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f t="shared" si="44"/>
        <v>0</v>
      </c>
      <c r="CG299">
        <f t="shared" si="45"/>
        <v>0</v>
      </c>
      <c r="CH299">
        <f t="shared" si="46"/>
        <v>0</v>
      </c>
      <c r="CI299">
        <f t="shared" si="47"/>
        <v>0</v>
      </c>
      <c r="CJ299">
        <f t="shared" si="48"/>
        <v>0</v>
      </c>
      <c r="CK299">
        <f t="shared" si="49"/>
        <v>0</v>
      </c>
      <c r="CL299">
        <v>0</v>
      </c>
      <c r="CM299">
        <v>0</v>
      </c>
      <c r="CN299">
        <f t="shared" si="50"/>
        <v>0</v>
      </c>
      <c r="CO299">
        <f t="shared" si="51"/>
        <v>0</v>
      </c>
      <c r="CP299">
        <f t="shared" si="52"/>
        <v>0</v>
      </c>
      <c r="CQ299">
        <v>0</v>
      </c>
      <c r="CR299">
        <v>0</v>
      </c>
      <c r="CS299">
        <v>0</v>
      </c>
    </row>
    <row r="300" spans="27:97" ht="15.6" x14ac:dyDescent="0.3">
      <c r="AA300" s="1" t="s">
        <v>112</v>
      </c>
      <c r="AB300">
        <f t="shared" si="18"/>
        <v>0</v>
      </c>
      <c r="AC300">
        <v>0</v>
      </c>
      <c r="AD300">
        <f t="shared" si="19"/>
        <v>0</v>
      </c>
      <c r="AE300">
        <v>0</v>
      </c>
      <c r="AF300">
        <f t="shared" si="20"/>
        <v>0</v>
      </c>
      <c r="AG300">
        <f t="shared" si="21"/>
        <v>0</v>
      </c>
      <c r="AH300">
        <v>0</v>
      </c>
      <c r="AI300">
        <f t="shared" si="22"/>
        <v>0</v>
      </c>
      <c r="AJ300">
        <v>0</v>
      </c>
      <c r="AK300">
        <f t="shared" si="23"/>
        <v>0</v>
      </c>
      <c r="AL300">
        <f t="shared" si="24"/>
        <v>0</v>
      </c>
      <c r="AM300">
        <v>0</v>
      </c>
      <c r="AN300">
        <v>0</v>
      </c>
      <c r="AO300">
        <f t="shared" si="25"/>
        <v>0</v>
      </c>
      <c r="AP300">
        <f t="shared" ref="AP300" si="94">AP45*159.68</f>
        <v>0</v>
      </c>
      <c r="AQ300">
        <v>0</v>
      </c>
      <c r="AR300">
        <v>0</v>
      </c>
      <c r="AS300">
        <v>0</v>
      </c>
      <c r="AT300">
        <v>0</v>
      </c>
      <c r="AU300">
        <f t="shared" si="27"/>
        <v>0</v>
      </c>
      <c r="AV300">
        <f t="shared" si="28"/>
        <v>0</v>
      </c>
      <c r="AW300">
        <v>0</v>
      </c>
      <c r="AX300">
        <f t="shared" si="29"/>
        <v>0</v>
      </c>
      <c r="AY300">
        <f t="shared" si="30"/>
        <v>0</v>
      </c>
      <c r="AZ300">
        <v>0</v>
      </c>
      <c r="BA300">
        <f t="shared" si="31"/>
        <v>0</v>
      </c>
      <c r="BB300">
        <f t="shared" si="31"/>
        <v>0</v>
      </c>
      <c r="BC300">
        <f t="shared" si="32"/>
        <v>0</v>
      </c>
      <c r="BD300">
        <f t="shared" si="33"/>
        <v>159.68</v>
      </c>
      <c r="BE300">
        <f t="shared" si="34"/>
        <v>0</v>
      </c>
      <c r="BF300">
        <v>0</v>
      </c>
      <c r="BG300">
        <f t="shared" si="35"/>
        <v>0</v>
      </c>
      <c r="BH300">
        <f t="shared" si="36"/>
        <v>1532.4</v>
      </c>
      <c r="BI300">
        <v>0</v>
      </c>
      <c r="BJ300">
        <f t="shared" si="37"/>
        <v>95.13</v>
      </c>
      <c r="BK300">
        <f t="shared" si="38"/>
        <v>8126.5100000000011</v>
      </c>
      <c r="BL300">
        <v>0</v>
      </c>
      <c r="BM300">
        <v>0</v>
      </c>
      <c r="BN300">
        <f t="shared" si="39"/>
        <v>0</v>
      </c>
      <c r="BO300">
        <v>0</v>
      </c>
      <c r="BP300">
        <f t="shared" si="40"/>
        <v>20.88</v>
      </c>
      <c r="BQ300">
        <v>0</v>
      </c>
      <c r="BR300">
        <f t="shared" si="41"/>
        <v>0</v>
      </c>
      <c r="BS300">
        <f t="shared" si="42"/>
        <v>0</v>
      </c>
      <c r="BT300">
        <f t="shared" si="43"/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f t="shared" si="44"/>
        <v>0</v>
      </c>
      <c r="CG300">
        <f t="shared" si="45"/>
        <v>0</v>
      </c>
      <c r="CH300">
        <f t="shared" si="46"/>
        <v>0</v>
      </c>
      <c r="CI300">
        <f t="shared" si="47"/>
        <v>111.27</v>
      </c>
      <c r="CJ300">
        <f t="shared" si="48"/>
        <v>0</v>
      </c>
      <c r="CK300">
        <f t="shared" si="49"/>
        <v>0</v>
      </c>
      <c r="CL300">
        <v>0</v>
      </c>
      <c r="CM300">
        <v>0</v>
      </c>
      <c r="CN300">
        <f t="shared" si="50"/>
        <v>0</v>
      </c>
      <c r="CO300">
        <f t="shared" si="51"/>
        <v>0</v>
      </c>
      <c r="CP300">
        <f t="shared" si="52"/>
        <v>0</v>
      </c>
      <c r="CQ300">
        <v>0</v>
      </c>
      <c r="CR300">
        <v>0</v>
      </c>
      <c r="CS300">
        <v>0</v>
      </c>
    </row>
    <row r="301" spans="27:97" ht="15.6" x14ac:dyDescent="0.3">
      <c r="AA301" s="1" t="s">
        <v>113</v>
      </c>
      <c r="AB301">
        <f t="shared" si="18"/>
        <v>0</v>
      </c>
      <c r="AC301">
        <v>0</v>
      </c>
      <c r="AD301">
        <f t="shared" si="19"/>
        <v>0</v>
      </c>
      <c r="AE301">
        <v>0</v>
      </c>
      <c r="AF301">
        <f t="shared" si="20"/>
        <v>0</v>
      </c>
      <c r="AG301">
        <f t="shared" si="21"/>
        <v>0</v>
      </c>
      <c r="AH301">
        <v>0</v>
      </c>
      <c r="AI301">
        <f t="shared" si="22"/>
        <v>0</v>
      </c>
      <c r="AJ301">
        <v>0</v>
      </c>
      <c r="AK301">
        <f t="shared" si="23"/>
        <v>0</v>
      </c>
      <c r="AL301">
        <f t="shared" si="24"/>
        <v>0</v>
      </c>
      <c r="AM301">
        <v>0</v>
      </c>
      <c r="AN301">
        <v>0</v>
      </c>
      <c r="AO301">
        <f t="shared" si="25"/>
        <v>0</v>
      </c>
      <c r="AP301">
        <f t="shared" ref="AP301" si="95">AP46*159.68</f>
        <v>0</v>
      </c>
      <c r="AQ301">
        <v>0</v>
      </c>
      <c r="AR301">
        <v>0</v>
      </c>
      <c r="AS301">
        <v>0</v>
      </c>
      <c r="AT301">
        <v>0</v>
      </c>
      <c r="AU301">
        <f t="shared" si="27"/>
        <v>0</v>
      </c>
      <c r="AV301">
        <f t="shared" si="28"/>
        <v>0</v>
      </c>
      <c r="AW301">
        <v>0</v>
      </c>
      <c r="AX301">
        <f t="shared" si="29"/>
        <v>0</v>
      </c>
      <c r="AY301">
        <f t="shared" si="30"/>
        <v>0</v>
      </c>
      <c r="AZ301">
        <v>0</v>
      </c>
      <c r="BA301">
        <f t="shared" si="31"/>
        <v>0</v>
      </c>
      <c r="BB301">
        <f t="shared" si="31"/>
        <v>0</v>
      </c>
      <c r="BC301">
        <f t="shared" si="32"/>
        <v>0</v>
      </c>
      <c r="BD301">
        <f t="shared" si="33"/>
        <v>0</v>
      </c>
      <c r="BE301">
        <f t="shared" si="34"/>
        <v>0</v>
      </c>
      <c r="BF301">
        <v>0</v>
      </c>
      <c r="BG301">
        <f t="shared" si="35"/>
        <v>0</v>
      </c>
      <c r="BH301">
        <f t="shared" si="36"/>
        <v>702.35</v>
      </c>
      <c r="BI301">
        <v>0</v>
      </c>
      <c r="BJ301">
        <f t="shared" si="37"/>
        <v>63.42</v>
      </c>
      <c r="BK301">
        <f t="shared" si="38"/>
        <v>1638.96</v>
      </c>
      <c r="BL301">
        <v>0</v>
      </c>
      <c r="BM301">
        <v>0</v>
      </c>
      <c r="BN301">
        <f t="shared" si="39"/>
        <v>0</v>
      </c>
      <c r="BO301">
        <v>0</v>
      </c>
      <c r="BP301">
        <f t="shared" si="40"/>
        <v>0</v>
      </c>
      <c r="BQ301">
        <v>0</v>
      </c>
      <c r="BR301">
        <f t="shared" si="41"/>
        <v>47.71</v>
      </c>
      <c r="BS301">
        <f t="shared" si="42"/>
        <v>0</v>
      </c>
      <c r="BT301">
        <f t="shared" si="43"/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f t="shared" si="44"/>
        <v>0</v>
      </c>
      <c r="CG301">
        <f t="shared" si="45"/>
        <v>0</v>
      </c>
      <c r="CH301">
        <f t="shared" si="46"/>
        <v>0</v>
      </c>
      <c r="CI301">
        <f t="shared" si="47"/>
        <v>0</v>
      </c>
      <c r="CJ301">
        <f t="shared" si="48"/>
        <v>0</v>
      </c>
      <c r="CK301">
        <f t="shared" si="49"/>
        <v>0</v>
      </c>
      <c r="CL301">
        <v>0</v>
      </c>
      <c r="CM301">
        <v>0</v>
      </c>
      <c r="CN301">
        <f t="shared" si="50"/>
        <v>0</v>
      </c>
      <c r="CO301">
        <f t="shared" si="51"/>
        <v>0</v>
      </c>
      <c r="CP301">
        <f t="shared" si="52"/>
        <v>0</v>
      </c>
      <c r="CQ301">
        <v>0</v>
      </c>
      <c r="CR301">
        <v>0</v>
      </c>
      <c r="CS301">
        <v>0</v>
      </c>
    </row>
    <row r="302" spans="27:97" ht="15.6" x14ac:dyDescent="0.3">
      <c r="AA302" s="1" t="s">
        <v>115</v>
      </c>
      <c r="AB302">
        <f t="shared" si="18"/>
        <v>0</v>
      </c>
      <c r="AC302">
        <v>0</v>
      </c>
      <c r="AD302">
        <f t="shared" si="19"/>
        <v>0</v>
      </c>
      <c r="AE302">
        <v>0</v>
      </c>
      <c r="AF302">
        <f t="shared" si="20"/>
        <v>0</v>
      </c>
      <c r="AG302">
        <f t="shared" si="21"/>
        <v>0</v>
      </c>
      <c r="AH302">
        <v>0</v>
      </c>
      <c r="AI302">
        <f t="shared" si="22"/>
        <v>0</v>
      </c>
      <c r="AJ302">
        <v>0</v>
      </c>
      <c r="AK302">
        <f t="shared" si="23"/>
        <v>67.849999999999994</v>
      </c>
      <c r="AL302">
        <f t="shared" si="24"/>
        <v>0</v>
      </c>
      <c r="AM302">
        <v>0</v>
      </c>
      <c r="AN302">
        <v>0</v>
      </c>
      <c r="AO302">
        <f t="shared" si="25"/>
        <v>0</v>
      </c>
      <c r="AP302">
        <f t="shared" ref="AP302" si="96">AP47*159.68</f>
        <v>0</v>
      </c>
      <c r="AQ302">
        <v>0</v>
      </c>
      <c r="AR302">
        <v>0</v>
      </c>
      <c r="AS302">
        <v>0</v>
      </c>
      <c r="AT302">
        <v>0</v>
      </c>
      <c r="AU302">
        <f t="shared" si="27"/>
        <v>0</v>
      </c>
      <c r="AV302">
        <f t="shared" si="28"/>
        <v>0</v>
      </c>
      <c r="AW302">
        <v>0</v>
      </c>
      <c r="AX302">
        <f t="shared" si="29"/>
        <v>0</v>
      </c>
      <c r="AY302">
        <f t="shared" si="30"/>
        <v>36.6</v>
      </c>
      <c r="AZ302">
        <v>0</v>
      </c>
      <c r="BA302">
        <f t="shared" si="31"/>
        <v>0</v>
      </c>
      <c r="BB302">
        <f t="shared" si="31"/>
        <v>0</v>
      </c>
      <c r="BC302">
        <f t="shared" si="32"/>
        <v>0</v>
      </c>
      <c r="BD302">
        <f t="shared" si="33"/>
        <v>0</v>
      </c>
      <c r="BE302">
        <f t="shared" si="34"/>
        <v>0</v>
      </c>
      <c r="BF302">
        <v>0</v>
      </c>
      <c r="BG302">
        <f t="shared" si="35"/>
        <v>0</v>
      </c>
      <c r="BH302">
        <f t="shared" si="36"/>
        <v>1660.1000000000001</v>
      </c>
      <c r="BI302">
        <v>0</v>
      </c>
      <c r="BJ302">
        <f t="shared" si="37"/>
        <v>73.990000000000009</v>
      </c>
      <c r="BK302">
        <f t="shared" si="38"/>
        <v>7989.93</v>
      </c>
      <c r="BL302">
        <v>0</v>
      </c>
      <c r="BM302">
        <v>0</v>
      </c>
      <c r="BN302">
        <f t="shared" si="39"/>
        <v>0</v>
      </c>
      <c r="BO302">
        <v>0</v>
      </c>
      <c r="BP302">
        <f t="shared" si="40"/>
        <v>0</v>
      </c>
      <c r="BQ302">
        <v>0</v>
      </c>
      <c r="BR302">
        <f t="shared" si="41"/>
        <v>286.26</v>
      </c>
      <c r="BS302">
        <f t="shared" si="42"/>
        <v>0</v>
      </c>
      <c r="BT302">
        <f t="shared" si="43"/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f t="shared" si="44"/>
        <v>68.900000000000006</v>
      </c>
      <c r="CG302">
        <f t="shared" si="45"/>
        <v>0</v>
      </c>
      <c r="CH302">
        <f t="shared" si="46"/>
        <v>0</v>
      </c>
      <c r="CI302">
        <f t="shared" si="47"/>
        <v>111.27</v>
      </c>
      <c r="CJ302">
        <f t="shared" si="48"/>
        <v>0</v>
      </c>
      <c r="CK302">
        <f t="shared" si="49"/>
        <v>0</v>
      </c>
      <c r="CL302">
        <v>0</v>
      </c>
      <c r="CM302">
        <v>0</v>
      </c>
      <c r="CN302">
        <f t="shared" si="50"/>
        <v>0</v>
      </c>
      <c r="CO302">
        <f t="shared" si="51"/>
        <v>0</v>
      </c>
      <c r="CP302">
        <f t="shared" si="52"/>
        <v>0</v>
      </c>
      <c r="CQ302">
        <v>0</v>
      </c>
      <c r="CR302">
        <v>0</v>
      </c>
      <c r="CS302">
        <v>0</v>
      </c>
    </row>
    <row r="303" spans="27:97" ht="15.6" x14ac:dyDescent="0.3">
      <c r="AA303" s="1" t="s">
        <v>116</v>
      </c>
      <c r="AB303">
        <f t="shared" si="18"/>
        <v>0</v>
      </c>
      <c r="AC303">
        <v>0</v>
      </c>
      <c r="AD303">
        <f t="shared" si="19"/>
        <v>0</v>
      </c>
      <c r="AE303">
        <v>0</v>
      </c>
      <c r="AF303">
        <f t="shared" si="20"/>
        <v>0</v>
      </c>
      <c r="AG303">
        <f t="shared" si="21"/>
        <v>0</v>
      </c>
      <c r="AH303">
        <v>0</v>
      </c>
      <c r="AI303">
        <f t="shared" si="22"/>
        <v>0</v>
      </c>
      <c r="AJ303">
        <v>0</v>
      </c>
      <c r="AK303">
        <f t="shared" si="23"/>
        <v>0</v>
      </c>
      <c r="AL303">
        <f t="shared" si="24"/>
        <v>0</v>
      </c>
      <c r="AM303">
        <v>0</v>
      </c>
      <c r="AN303">
        <v>0</v>
      </c>
      <c r="AO303">
        <f t="shared" si="25"/>
        <v>0</v>
      </c>
      <c r="AP303">
        <f t="shared" ref="AP303" si="97">AP48*159.68</f>
        <v>0</v>
      </c>
      <c r="AQ303">
        <v>0</v>
      </c>
      <c r="AR303">
        <v>0</v>
      </c>
      <c r="AS303">
        <v>0</v>
      </c>
      <c r="AT303">
        <v>0</v>
      </c>
      <c r="AU303">
        <f t="shared" si="27"/>
        <v>0</v>
      </c>
      <c r="AV303">
        <f t="shared" si="28"/>
        <v>0</v>
      </c>
      <c r="AW303">
        <v>0</v>
      </c>
      <c r="AX303">
        <f t="shared" si="29"/>
        <v>0</v>
      </c>
      <c r="AY303">
        <f t="shared" si="30"/>
        <v>0</v>
      </c>
      <c r="AZ303">
        <v>0</v>
      </c>
      <c r="BA303">
        <f t="shared" si="31"/>
        <v>0</v>
      </c>
      <c r="BB303">
        <f t="shared" si="31"/>
        <v>0</v>
      </c>
      <c r="BC303">
        <f t="shared" si="32"/>
        <v>0</v>
      </c>
      <c r="BD303">
        <f t="shared" si="33"/>
        <v>319.36</v>
      </c>
      <c r="BE303">
        <f t="shared" si="34"/>
        <v>0</v>
      </c>
      <c r="BF303">
        <v>0</v>
      </c>
      <c r="BG303">
        <f t="shared" si="35"/>
        <v>0</v>
      </c>
      <c r="BH303">
        <f t="shared" si="36"/>
        <v>1404.7</v>
      </c>
      <c r="BI303">
        <v>0</v>
      </c>
      <c r="BJ303">
        <f t="shared" si="37"/>
        <v>21.14</v>
      </c>
      <c r="BK303">
        <f t="shared" si="38"/>
        <v>8809.4100000000017</v>
      </c>
      <c r="BL303">
        <v>0</v>
      </c>
      <c r="BM303">
        <v>0</v>
      </c>
      <c r="BN303">
        <f t="shared" si="39"/>
        <v>0</v>
      </c>
      <c r="BO303">
        <v>0</v>
      </c>
      <c r="BP303">
        <f t="shared" si="40"/>
        <v>0</v>
      </c>
      <c r="BQ303">
        <v>0</v>
      </c>
      <c r="BR303">
        <f t="shared" si="41"/>
        <v>143.13</v>
      </c>
      <c r="BS303">
        <f t="shared" si="42"/>
        <v>0</v>
      </c>
      <c r="BT303">
        <f t="shared" si="43"/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f t="shared" si="44"/>
        <v>206.70000000000002</v>
      </c>
      <c r="CG303">
        <f t="shared" si="45"/>
        <v>65.45</v>
      </c>
      <c r="CH303">
        <f t="shared" si="46"/>
        <v>0</v>
      </c>
      <c r="CI303">
        <f t="shared" si="47"/>
        <v>445.08</v>
      </c>
      <c r="CJ303">
        <f t="shared" si="48"/>
        <v>0</v>
      </c>
      <c r="CK303">
        <f t="shared" si="49"/>
        <v>0</v>
      </c>
      <c r="CL303">
        <v>0</v>
      </c>
      <c r="CM303">
        <v>0</v>
      </c>
      <c r="CN303">
        <f t="shared" si="50"/>
        <v>0</v>
      </c>
      <c r="CO303">
        <f t="shared" si="51"/>
        <v>0</v>
      </c>
      <c r="CP303">
        <f t="shared" si="52"/>
        <v>0</v>
      </c>
      <c r="CQ303">
        <v>0</v>
      </c>
      <c r="CR303">
        <v>0</v>
      </c>
      <c r="CS303">
        <v>0</v>
      </c>
    </row>
    <row r="304" spans="27:97" ht="15.6" x14ac:dyDescent="0.3">
      <c r="AA304" s="1" t="s">
        <v>117</v>
      </c>
      <c r="AB304">
        <f t="shared" si="18"/>
        <v>0</v>
      </c>
      <c r="AC304">
        <v>0</v>
      </c>
      <c r="AD304">
        <f t="shared" si="19"/>
        <v>0</v>
      </c>
      <c r="AE304">
        <v>0</v>
      </c>
      <c r="AF304">
        <f t="shared" si="20"/>
        <v>0</v>
      </c>
      <c r="AG304">
        <f t="shared" si="21"/>
        <v>0</v>
      </c>
      <c r="AH304">
        <v>0</v>
      </c>
      <c r="AI304">
        <f t="shared" si="22"/>
        <v>0</v>
      </c>
      <c r="AJ304">
        <v>0</v>
      </c>
      <c r="AK304">
        <f t="shared" si="23"/>
        <v>0</v>
      </c>
      <c r="AL304">
        <f t="shared" si="24"/>
        <v>0</v>
      </c>
      <c r="AM304">
        <v>0</v>
      </c>
      <c r="AN304">
        <v>0</v>
      </c>
      <c r="AO304">
        <f t="shared" si="25"/>
        <v>0</v>
      </c>
      <c r="AP304">
        <f t="shared" ref="AP304" si="98">AP49*159.68</f>
        <v>0</v>
      </c>
      <c r="AQ304">
        <v>0</v>
      </c>
      <c r="AR304">
        <v>0</v>
      </c>
      <c r="AS304">
        <v>0</v>
      </c>
      <c r="AT304">
        <v>0</v>
      </c>
      <c r="AU304">
        <f t="shared" si="27"/>
        <v>0</v>
      </c>
      <c r="AV304">
        <f t="shared" si="28"/>
        <v>0</v>
      </c>
      <c r="AW304">
        <v>0</v>
      </c>
      <c r="AX304">
        <f t="shared" si="29"/>
        <v>0</v>
      </c>
      <c r="AY304">
        <f t="shared" si="30"/>
        <v>36.6</v>
      </c>
      <c r="AZ304">
        <v>0</v>
      </c>
      <c r="BA304">
        <f t="shared" si="31"/>
        <v>0</v>
      </c>
      <c r="BB304">
        <f t="shared" si="31"/>
        <v>0</v>
      </c>
      <c r="BC304">
        <f t="shared" si="32"/>
        <v>0</v>
      </c>
      <c r="BD304">
        <f t="shared" si="33"/>
        <v>159.68</v>
      </c>
      <c r="BE304">
        <f t="shared" si="34"/>
        <v>0</v>
      </c>
      <c r="BF304">
        <v>0</v>
      </c>
      <c r="BG304">
        <f t="shared" si="35"/>
        <v>0</v>
      </c>
      <c r="BH304">
        <f t="shared" si="36"/>
        <v>1915.5</v>
      </c>
      <c r="BI304">
        <v>0</v>
      </c>
      <c r="BJ304">
        <f t="shared" si="37"/>
        <v>126.84</v>
      </c>
      <c r="BK304">
        <f t="shared" si="38"/>
        <v>17482.240000000002</v>
      </c>
      <c r="BL304">
        <v>0</v>
      </c>
      <c r="BM304">
        <v>0</v>
      </c>
      <c r="BN304">
        <f t="shared" si="39"/>
        <v>0</v>
      </c>
      <c r="BO304">
        <v>0</v>
      </c>
      <c r="BP304">
        <f t="shared" si="40"/>
        <v>0</v>
      </c>
      <c r="BQ304">
        <v>0</v>
      </c>
      <c r="BR304">
        <f t="shared" si="41"/>
        <v>190.84</v>
      </c>
      <c r="BS304">
        <f t="shared" si="42"/>
        <v>0</v>
      </c>
      <c r="BT304">
        <f t="shared" si="43"/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f t="shared" si="44"/>
        <v>206.70000000000002</v>
      </c>
      <c r="CG304">
        <f t="shared" si="45"/>
        <v>0</v>
      </c>
      <c r="CH304">
        <f t="shared" si="46"/>
        <v>0</v>
      </c>
      <c r="CI304">
        <f t="shared" si="47"/>
        <v>445.08</v>
      </c>
      <c r="CJ304">
        <f t="shared" si="48"/>
        <v>0</v>
      </c>
      <c r="CK304">
        <f t="shared" si="49"/>
        <v>0</v>
      </c>
      <c r="CL304">
        <v>0</v>
      </c>
      <c r="CM304">
        <v>0</v>
      </c>
      <c r="CN304">
        <f t="shared" si="50"/>
        <v>0</v>
      </c>
      <c r="CO304">
        <f t="shared" si="51"/>
        <v>0</v>
      </c>
      <c r="CP304">
        <f t="shared" si="52"/>
        <v>0</v>
      </c>
      <c r="CQ304">
        <v>0</v>
      </c>
      <c r="CR304">
        <v>0</v>
      </c>
      <c r="CS304">
        <v>0</v>
      </c>
    </row>
    <row r="305" spans="27:97" ht="15.6" x14ac:dyDescent="0.3">
      <c r="AA305" s="1" t="s">
        <v>118</v>
      </c>
      <c r="AB305">
        <f t="shared" si="18"/>
        <v>0</v>
      </c>
      <c r="AC305">
        <v>0</v>
      </c>
      <c r="AD305">
        <f t="shared" si="19"/>
        <v>0</v>
      </c>
      <c r="AE305">
        <v>0</v>
      </c>
      <c r="AF305">
        <f t="shared" si="20"/>
        <v>0</v>
      </c>
      <c r="AG305">
        <f t="shared" si="21"/>
        <v>0</v>
      </c>
      <c r="AH305">
        <v>0</v>
      </c>
      <c r="AI305">
        <f t="shared" si="22"/>
        <v>222.54</v>
      </c>
      <c r="AJ305">
        <v>0</v>
      </c>
      <c r="AK305">
        <f t="shared" si="23"/>
        <v>0</v>
      </c>
      <c r="AL305">
        <f t="shared" si="24"/>
        <v>0</v>
      </c>
      <c r="AM305">
        <v>0</v>
      </c>
      <c r="AN305">
        <v>0</v>
      </c>
      <c r="AO305">
        <f t="shared" si="25"/>
        <v>0</v>
      </c>
      <c r="AP305">
        <f t="shared" ref="AP305" si="99">AP50*159.68</f>
        <v>0</v>
      </c>
      <c r="AQ305">
        <v>0</v>
      </c>
      <c r="AR305">
        <v>0</v>
      </c>
      <c r="AS305">
        <v>0</v>
      </c>
      <c r="AT305">
        <v>0</v>
      </c>
      <c r="AU305">
        <f t="shared" si="27"/>
        <v>0</v>
      </c>
      <c r="AV305">
        <f t="shared" si="28"/>
        <v>0</v>
      </c>
      <c r="AW305">
        <v>0</v>
      </c>
      <c r="AX305">
        <f t="shared" si="29"/>
        <v>0</v>
      </c>
      <c r="AY305">
        <f t="shared" si="30"/>
        <v>0</v>
      </c>
      <c r="AZ305">
        <v>0</v>
      </c>
      <c r="BA305">
        <f t="shared" si="31"/>
        <v>0</v>
      </c>
      <c r="BB305">
        <f t="shared" si="31"/>
        <v>0</v>
      </c>
      <c r="BC305">
        <f t="shared" si="32"/>
        <v>0</v>
      </c>
      <c r="BD305">
        <f t="shared" si="33"/>
        <v>159.68</v>
      </c>
      <c r="BE305">
        <f t="shared" si="34"/>
        <v>0</v>
      </c>
      <c r="BF305">
        <v>0</v>
      </c>
      <c r="BG305">
        <f t="shared" si="35"/>
        <v>0</v>
      </c>
      <c r="BH305">
        <f t="shared" si="36"/>
        <v>702.35</v>
      </c>
      <c r="BI305">
        <v>0</v>
      </c>
      <c r="BJ305">
        <f t="shared" si="37"/>
        <v>73.990000000000009</v>
      </c>
      <c r="BK305">
        <f t="shared" si="38"/>
        <v>2663.3100000000004</v>
      </c>
      <c r="BL305">
        <v>0</v>
      </c>
      <c r="BM305">
        <v>0</v>
      </c>
      <c r="BN305">
        <f t="shared" si="39"/>
        <v>0</v>
      </c>
      <c r="BO305">
        <v>0</v>
      </c>
      <c r="BP305">
        <f t="shared" si="40"/>
        <v>0</v>
      </c>
      <c r="BQ305">
        <v>0</v>
      </c>
      <c r="BR305">
        <f t="shared" si="41"/>
        <v>143.13</v>
      </c>
      <c r="BS305">
        <f t="shared" si="42"/>
        <v>0</v>
      </c>
      <c r="BT305">
        <f t="shared" si="43"/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f t="shared" si="44"/>
        <v>137.80000000000001</v>
      </c>
      <c r="CG305">
        <f t="shared" si="45"/>
        <v>0</v>
      </c>
      <c r="CH305">
        <f t="shared" si="46"/>
        <v>0</v>
      </c>
      <c r="CI305">
        <f t="shared" si="47"/>
        <v>222.54</v>
      </c>
      <c r="CJ305">
        <f t="shared" si="48"/>
        <v>0</v>
      </c>
      <c r="CK305">
        <f t="shared" si="49"/>
        <v>0</v>
      </c>
      <c r="CL305">
        <v>0</v>
      </c>
      <c r="CM305">
        <v>0</v>
      </c>
      <c r="CN305">
        <f t="shared" si="50"/>
        <v>0</v>
      </c>
      <c r="CO305">
        <f t="shared" si="51"/>
        <v>0</v>
      </c>
      <c r="CP305">
        <f t="shared" si="52"/>
        <v>0</v>
      </c>
      <c r="CQ305">
        <v>0</v>
      </c>
      <c r="CR305">
        <v>0</v>
      </c>
      <c r="CS305">
        <v>0</v>
      </c>
    </row>
    <row r="306" spans="27:97" ht="15.6" x14ac:dyDescent="0.3">
      <c r="AA306" s="1" t="s">
        <v>119</v>
      </c>
      <c r="AB306">
        <f t="shared" si="18"/>
        <v>0</v>
      </c>
      <c r="AC306">
        <v>0</v>
      </c>
      <c r="AD306">
        <f t="shared" si="19"/>
        <v>0</v>
      </c>
      <c r="AE306">
        <v>0</v>
      </c>
      <c r="AF306">
        <f t="shared" si="20"/>
        <v>0</v>
      </c>
      <c r="AG306">
        <f t="shared" si="21"/>
        <v>0</v>
      </c>
      <c r="AH306">
        <v>0</v>
      </c>
      <c r="AI306">
        <f t="shared" si="22"/>
        <v>0</v>
      </c>
      <c r="AJ306">
        <v>0</v>
      </c>
      <c r="AK306">
        <f t="shared" si="23"/>
        <v>0</v>
      </c>
      <c r="AL306">
        <f t="shared" si="24"/>
        <v>0</v>
      </c>
      <c r="AM306">
        <v>0</v>
      </c>
      <c r="AN306">
        <v>0</v>
      </c>
      <c r="AO306">
        <f t="shared" si="25"/>
        <v>0</v>
      </c>
      <c r="AP306">
        <f t="shared" ref="AP306" si="100">AP51*159.68</f>
        <v>0</v>
      </c>
      <c r="AQ306">
        <v>0</v>
      </c>
      <c r="AR306">
        <v>0</v>
      </c>
      <c r="AS306">
        <v>0</v>
      </c>
      <c r="AT306">
        <v>0</v>
      </c>
      <c r="AU306">
        <f t="shared" si="27"/>
        <v>0</v>
      </c>
      <c r="AV306">
        <f t="shared" si="28"/>
        <v>0</v>
      </c>
      <c r="AW306">
        <v>0</v>
      </c>
      <c r="AX306">
        <f t="shared" si="29"/>
        <v>0</v>
      </c>
      <c r="AY306">
        <f t="shared" si="30"/>
        <v>0</v>
      </c>
      <c r="AZ306">
        <v>0</v>
      </c>
      <c r="BA306">
        <f t="shared" si="31"/>
        <v>0</v>
      </c>
      <c r="BB306">
        <f t="shared" si="31"/>
        <v>0</v>
      </c>
      <c r="BC306">
        <f t="shared" si="32"/>
        <v>0</v>
      </c>
      <c r="BD306">
        <f t="shared" si="33"/>
        <v>0</v>
      </c>
      <c r="BE306">
        <f t="shared" si="34"/>
        <v>0</v>
      </c>
      <c r="BF306">
        <v>0</v>
      </c>
      <c r="BG306">
        <f t="shared" si="35"/>
        <v>0</v>
      </c>
      <c r="BH306">
        <f t="shared" si="36"/>
        <v>127.7</v>
      </c>
      <c r="BI306">
        <v>0</v>
      </c>
      <c r="BJ306">
        <f t="shared" si="37"/>
        <v>0</v>
      </c>
      <c r="BK306">
        <f t="shared" si="38"/>
        <v>1912.1200000000001</v>
      </c>
      <c r="BL306">
        <v>0</v>
      </c>
      <c r="BM306">
        <v>0</v>
      </c>
      <c r="BN306">
        <f t="shared" si="39"/>
        <v>0</v>
      </c>
      <c r="BO306">
        <v>0</v>
      </c>
      <c r="BP306">
        <f t="shared" si="40"/>
        <v>0</v>
      </c>
      <c r="BQ306">
        <v>0</v>
      </c>
      <c r="BR306">
        <f t="shared" si="41"/>
        <v>47.71</v>
      </c>
      <c r="BS306">
        <f t="shared" si="42"/>
        <v>0</v>
      </c>
      <c r="BT306">
        <f t="shared" si="43"/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f t="shared" si="44"/>
        <v>0</v>
      </c>
      <c r="CG306">
        <f t="shared" si="45"/>
        <v>0</v>
      </c>
      <c r="CH306">
        <f t="shared" si="46"/>
        <v>0</v>
      </c>
      <c r="CI306">
        <f t="shared" si="47"/>
        <v>0</v>
      </c>
      <c r="CJ306">
        <f t="shared" si="48"/>
        <v>0</v>
      </c>
      <c r="CK306">
        <f t="shared" si="49"/>
        <v>0</v>
      </c>
      <c r="CL306">
        <v>0</v>
      </c>
      <c r="CM306">
        <v>0</v>
      </c>
      <c r="CN306">
        <f t="shared" si="50"/>
        <v>0</v>
      </c>
      <c r="CO306">
        <f t="shared" si="51"/>
        <v>0</v>
      </c>
      <c r="CP306">
        <f t="shared" si="52"/>
        <v>0</v>
      </c>
      <c r="CQ306">
        <v>0</v>
      </c>
      <c r="CR306">
        <v>0</v>
      </c>
      <c r="CS306">
        <v>0</v>
      </c>
    </row>
    <row r="307" spans="27:97" ht="15.6" x14ac:dyDescent="0.3">
      <c r="AA307" s="1" t="s">
        <v>120</v>
      </c>
      <c r="AB307">
        <f t="shared" si="18"/>
        <v>0</v>
      </c>
      <c r="AC307">
        <v>0</v>
      </c>
      <c r="AD307">
        <f t="shared" si="19"/>
        <v>19.59</v>
      </c>
      <c r="AE307">
        <v>0</v>
      </c>
      <c r="AF307">
        <f t="shared" si="20"/>
        <v>0</v>
      </c>
      <c r="AG307">
        <f t="shared" si="21"/>
        <v>0</v>
      </c>
      <c r="AH307">
        <v>0</v>
      </c>
      <c r="AI307">
        <f t="shared" si="22"/>
        <v>0</v>
      </c>
      <c r="AJ307">
        <v>0</v>
      </c>
      <c r="AK307">
        <f t="shared" si="23"/>
        <v>0</v>
      </c>
      <c r="AL307">
        <f t="shared" si="24"/>
        <v>0</v>
      </c>
      <c r="AM307">
        <v>0</v>
      </c>
      <c r="AN307">
        <v>0</v>
      </c>
      <c r="AO307">
        <f t="shared" si="25"/>
        <v>0</v>
      </c>
      <c r="AP307">
        <f t="shared" ref="AP307" si="101">AP52*159.68</f>
        <v>0</v>
      </c>
      <c r="AQ307">
        <v>0</v>
      </c>
      <c r="AR307">
        <v>0</v>
      </c>
      <c r="AS307">
        <v>0</v>
      </c>
      <c r="AT307">
        <v>0</v>
      </c>
      <c r="AU307">
        <f t="shared" si="27"/>
        <v>0</v>
      </c>
      <c r="AV307">
        <f t="shared" si="28"/>
        <v>0</v>
      </c>
      <c r="AW307">
        <v>0</v>
      </c>
      <c r="AX307">
        <f t="shared" si="29"/>
        <v>0</v>
      </c>
      <c r="AY307">
        <f t="shared" si="30"/>
        <v>36.6</v>
      </c>
      <c r="AZ307">
        <v>0</v>
      </c>
      <c r="BA307">
        <f t="shared" si="31"/>
        <v>0</v>
      </c>
      <c r="BB307">
        <f t="shared" si="31"/>
        <v>0</v>
      </c>
      <c r="BC307">
        <f t="shared" si="32"/>
        <v>0</v>
      </c>
      <c r="BD307">
        <f t="shared" si="33"/>
        <v>0</v>
      </c>
      <c r="BE307">
        <f t="shared" si="34"/>
        <v>0</v>
      </c>
      <c r="BF307">
        <v>0</v>
      </c>
      <c r="BG307">
        <f t="shared" si="35"/>
        <v>0</v>
      </c>
      <c r="BH307">
        <f t="shared" si="36"/>
        <v>957.75</v>
      </c>
      <c r="BI307">
        <v>0</v>
      </c>
      <c r="BJ307">
        <f t="shared" si="37"/>
        <v>42.28</v>
      </c>
      <c r="BK307">
        <f t="shared" si="38"/>
        <v>8809.4100000000017</v>
      </c>
      <c r="BL307">
        <v>0</v>
      </c>
      <c r="BM307">
        <v>0</v>
      </c>
      <c r="BN307">
        <f t="shared" si="39"/>
        <v>0</v>
      </c>
      <c r="BO307">
        <v>0</v>
      </c>
      <c r="BP307">
        <f t="shared" si="40"/>
        <v>0</v>
      </c>
      <c r="BQ307">
        <v>0</v>
      </c>
      <c r="BR307">
        <f t="shared" si="41"/>
        <v>95.42</v>
      </c>
      <c r="BS307">
        <f t="shared" si="42"/>
        <v>0</v>
      </c>
      <c r="BT307">
        <f t="shared" si="43"/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f t="shared" si="44"/>
        <v>68.900000000000006</v>
      </c>
      <c r="CG307">
        <f t="shared" si="45"/>
        <v>13.09</v>
      </c>
      <c r="CH307">
        <f t="shared" si="46"/>
        <v>0</v>
      </c>
      <c r="CI307">
        <f t="shared" si="47"/>
        <v>0</v>
      </c>
      <c r="CJ307">
        <f t="shared" si="48"/>
        <v>0</v>
      </c>
      <c r="CK307">
        <f t="shared" si="49"/>
        <v>0</v>
      </c>
      <c r="CL307">
        <v>0</v>
      </c>
      <c r="CM307">
        <v>0</v>
      </c>
      <c r="CN307">
        <f t="shared" si="50"/>
        <v>0</v>
      </c>
      <c r="CO307">
        <f t="shared" si="51"/>
        <v>0</v>
      </c>
      <c r="CP307">
        <f t="shared" si="52"/>
        <v>0</v>
      </c>
      <c r="CQ307">
        <v>0</v>
      </c>
      <c r="CR307">
        <v>0</v>
      </c>
      <c r="CS307">
        <v>0</v>
      </c>
    </row>
    <row r="308" spans="27:97" ht="15.6" x14ac:dyDescent="0.3">
      <c r="AA308" s="1" t="s">
        <v>121</v>
      </c>
      <c r="AB308">
        <f t="shared" si="18"/>
        <v>0</v>
      </c>
      <c r="AC308">
        <v>0</v>
      </c>
      <c r="AD308">
        <f t="shared" si="19"/>
        <v>0</v>
      </c>
      <c r="AE308">
        <v>0</v>
      </c>
      <c r="AF308">
        <f t="shared" si="20"/>
        <v>0</v>
      </c>
      <c r="AG308">
        <f t="shared" si="21"/>
        <v>0</v>
      </c>
      <c r="AH308">
        <v>0</v>
      </c>
      <c r="AI308">
        <f t="shared" si="22"/>
        <v>0</v>
      </c>
      <c r="AJ308">
        <v>0</v>
      </c>
      <c r="AK308">
        <f t="shared" si="23"/>
        <v>0</v>
      </c>
      <c r="AL308">
        <f t="shared" si="24"/>
        <v>0</v>
      </c>
      <c r="AM308">
        <v>0</v>
      </c>
      <c r="AN308">
        <v>0</v>
      </c>
      <c r="AO308">
        <f t="shared" si="25"/>
        <v>0</v>
      </c>
      <c r="AP308">
        <f t="shared" ref="AP308" si="102">AP53*159.68</f>
        <v>0</v>
      </c>
      <c r="AQ308">
        <v>0</v>
      </c>
      <c r="AR308">
        <v>0</v>
      </c>
      <c r="AS308">
        <v>0</v>
      </c>
      <c r="AT308">
        <v>0</v>
      </c>
      <c r="AU308">
        <f t="shared" si="27"/>
        <v>0</v>
      </c>
      <c r="AV308">
        <f t="shared" si="28"/>
        <v>0</v>
      </c>
      <c r="AW308">
        <v>0</v>
      </c>
      <c r="AX308">
        <f t="shared" si="29"/>
        <v>0</v>
      </c>
      <c r="AY308">
        <f t="shared" si="30"/>
        <v>0</v>
      </c>
      <c r="AZ308">
        <v>0</v>
      </c>
      <c r="BA308">
        <f t="shared" si="31"/>
        <v>0</v>
      </c>
      <c r="BB308">
        <f t="shared" si="31"/>
        <v>0</v>
      </c>
      <c r="BC308">
        <f t="shared" si="32"/>
        <v>0</v>
      </c>
      <c r="BD308">
        <f t="shared" si="33"/>
        <v>0</v>
      </c>
      <c r="BE308">
        <f t="shared" si="34"/>
        <v>0</v>
      </c>
      <c r="BF308">
        <v>0</v>
      </c>
      <c r="BG308">
        <f t="shared" si="35"/>
        <v>0</v>
      </c>
      <c r="BH308">
        <f t="shared" si="36"/>
        <v>191.55</v>
      </c>
      <c r="BI308">
        <v>0</v>
      </c>
      <c r="BJ308">
        <f t="shared" si="37"/>
        <v>31.71</v>
      </c>
      <c r="BK308">
        <f t="shared" si="38"/>
        <v>2526.73</v>
      </c>
      <c r="BL308">
        <v>0</v>
      </c>
      <c r="BM308">
        <v>0</v>
      </c>
      <c r="BN308">
        <f t="shared" si="39"/>
        <v>0</v>
      </c>
      <c r="BO308">
        <v>0</v>
      </c>
      <c r="BP308">
        <f t="shared" si="40"/>
        <v>0</v>
      </c>
      <c r="BQ308">
        <v>0</v>
      </c>
      <c r="BR308">
        <f t="shared" si="41"/>
        <v>0</v>
      </c>
      <c r="BS308">
        <f t="shared" si="42"/>
        <v>0</v>
      </c>
      <c r="BT308">
        <f t="shared" si="43"/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f t="shared" si="44"/>
        <v>0</v>
      </c>
      <c r="CG308">
        <f t="shared" si="45"/>
        <v>13.09</v>
      </c>
      <c r="CH308">
        <f t="shared" si="46"/>
        <v>0</v>
      </c>
      <c r="CI308">
        <f t="shared" si="47"/>
        <v>111.27</v>
      </c>
      <c r="CJ308">
        <f t="shared" si="48"/>
        <v>0</v>
      </c>
      <c r="CK308">
        <f t="shared" si="49"/>
        <v>0</v>
      </c>
      <c r="CL308">
        <v>0</v>
      </c>
      <c r="CM308">
        <v>0</v>
      </c>
      <c r="CN308">
        <f t="shared" si="50"/>
        <v>0</v>
      </c>
      <c r="CO308">
        <f t="shared" si="51"/>
        <v>0</v>
      </c>
      <c r="CP308">
        <f t="shared" si="52"/>
        <v>0</v>
      </c>
      <c r="CQ308">
        <v>0</v>
      </c>
      <c r="CR308">
        <v>0</v>
      </c>
      <c r="CS308">
        <v>0</v>
      </c>
    </row>
    <row r="309" spans="27:97" ht="15.6" x14ac:dyDescent="0.3">
      <c r="AA309" s="1" t="s">
        <v>122</v>
      </c>
      <c r="AB309">
        <f t="shared" si="18"/>
        <v>0</v>
      </c>
      <c r="AC309">
        <v>0</v>
      </c>
      <c r="AD309">
        <f t="shared" si="19"/>
        <v>0</v>
      </c>
      <c r="AE309">
        <v>0</v>
      </c>
      <c r="AF309">
        <f t="shared" si="20"/>
        <v>0</v>
      </c>
      <c r="AG309">
        <f t="shared" si="21"/>
        <v>0</v>
      </c>
      <c r="AH309">
        <v>0</v>
      </c>
      <c r="AI309">
        <f t="shared" si="22"/>
        <v>0</v>
      </c>
      <c r="AJ309">
        <v>0</v>
      </c>
      <c r="AK309">
        <f t="shared" si="23"/>
        <v>0</v>
      </c>
      <c r="AL309">
        <f t="shared" si="24"/>
        <v>0</v>
      </c>
      <c r="AM309">
        <v>0</v>
      </c>
      <c r="AN309">
        <v>0</v>
      </c>
      <c r="AO309">
        <f t="shared" si="25"/>
        <v>0</v>
      </c>
      <c r="AP309">
        <f t="shared" ref="AP309" si="103">AP54*159.68</f>
        <v>0</v>
      </c>
      <c r="AQ309">
        <v>0</v>
      </c>
      <c r="AR309">
        <v>0</v>
      </c>
      <c r="AS309">
        <v>0</v>
      </c>
      <c r="AT309">
        <v>0</v>
      </c>
      <c r="AU309">
        <f t="shared" si="27"/>
        <v>0</v>
      </c>
      <c r="AV309">
        <f t="shared" si="28"/>
        <v>0</v>
      </c>
      <c r="AW309">
        <v>0</v>
      </c>
      <c r="AX309">
        <f t="shared" si="29"/>
        <v>0</v>
      </c>
      <c r="AY309">
        <f t="shared" si="30"/>
        <v>0</v>
      </c>
      <c r="AZ309">
        <v>0</v>
      </c>
      <c r="BA309">
        <f t="shared" si="31"/>
        <v>0</v>
      </c>
      <c r="BB309">
        <f t="shared" si="31"/>
        <v>55.78</v>
      </c>
      <c r="BC309">
        <f t="shared" si="32"/>
        <v>0</v>
      </c>
      <c r="BD309">
        <f t="shared" si="33"/>
        <v>0</v>
      </c>
      <c r="BE309">
        <f t="shared" si="34"/>
        <v>0</v>
      </c>
      <c r="BF309">
        <v>0</v>
      </c>
      <c r="BG309">
        <f t="shared" si="35"/>
        <v>0</v>
      </c>
      <c r="BH309">
        <f t="shared" si="36"/>
        <v>574.65</v>
      </c>
      <c r="BI309">
        <v>0</v>
      </c>
      <c r="BJ309">
        <f t="shared" si="37"/>
        <v>21.14</v>
      </c>
      <c r="BK309">
        <f t="shared" si="38"/>
        <v>3073.05</v>
      </c>
      <c r="BL309">
        <v>0</v>
      </c>
      <c r="BM309">
        <v>0</v>
      </c>
      <c r="BN309">
        <f t="shared" si="39"/>
        <v>0</v>
      </c>
      <c r="BO309">
        <v>0</v>
      </c>
      <c r="BP309">
        <f t="shared" si="40"/>
        <v>0</v>
      </c>
      <c r="BQ309">
        <v>0</v>
      </c>
      <c r="BR309">
        <f t="shared" si="41"/>
        <v>0</v>
      </c>
      <c r="BS309">
        <f t="shared" si="42"/>
        <v>0</v>
      </c>
      <c r="BT309">
        <f t="shared" si="43"/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f t="shared" si="44"/>
        <v>344.5</v>
      </c>
      <c r="CG309">
        <f t="shared" si="45"/>
        <v>0</v>
      </c>
      <c r="CH309">
        <f t="shared" si="46"/>
        <v>0</v>
      </c>
      <c r="CI309">
        <f t="shared" si="47"/>
        <v>0</v>
      </c>
      <c r="CJ309">
        <f t="shared" si="48"/>
        <v>0</v>
      </c>
      <c r="CK309">
        <f t="shared" si="49"/>
        <v>0</v>
      </c>
      <c r="CL309">
        <v>0</v>
      </c>
      <c r="CM309">
        <v>0</v>
      </c>
      <c r="CN309">
        <f t="shared" si="50"/>
        <v>0</v>
      </c>
      <c r="CO309">
        <f t="shared" si="51"/>
        <v>0</v>
      </c>
      <c r="CP309">
        <f t="shared" si="52"/>
        <v>0</v>
      </c>
      <c r="CQ309">
        <v>0</v>
      </c>
      <c r="CR309">
        <v>0</v>
      </c>
      <c r="CS309">
        <v>0</v>
      </c>
    </row>
    <row r="310" spans="27:97" ht="15.6" x14ac:dyDescent="0.3">
      <c r="AA310" s="1" t="s">
        <v>123</v>
      </c>
      <c r="AB310">
        <f t="shared" si="18"/>
        <v>0</v>
      </c>
      <c r="AC310">
        <v>0</v>
      </c>
      <c r="AD310">
        <f t="shared" si="19"/>
        <v>0</v>
      </c>
      <c r="AE310">
        <v>0</v>
      </c>
      <c r="AF310">
        <f t="shared" si="20"/>
        <v>0</v>
      </c>
      <c r="AG310">
        <f t="shared" si="21"/>
        <v>0</v>
      </c>
      <c r="AH310">
        <v>0</v>
      </c>
      <c r="AI310">
        <f t="shared" si="22"/>
        <v>0</v>
      </c>
      <c r="AJ310">
        <v>0</v>
      </c>
      <c r="AK310">
        <f t="shared" si="23"/>
        <v>0</v>
      </c>
      <c r="AL310">
        <f t="shared" si="24"/>
        <v>0</v>
      </c>
      <c r="AM310">
        <v>0</v>
      </c>
      <c r="AN310">
        <v>0</v>
      </c>
      <c r="AO310">
        <f t="shared" si="25"/>
        <v>0</v>
      </c>
      <c r="AP310">
        <f t="shared" ref="AP310" si="104">AP55*159.68</f>
        <v>0</v>
      </c>
      <c r="AQ310">
        <v>0</v>
      </c>
      <c r="AR310">
        <v>0</v>
      </c>
      <c r="AS310">
        <v>0</v>
      </c>
      <c r="AT310">
        <v>0</v>
      </c>
      <c r="AU310">
        <f t="shared" si="27"/>
        <v>0</v>
      </c>
      <c r="AV310">
        <f t="shared" si="28"/>
        <v>11.97</v>
      </c>
      <c r="AW310">
        <v>0</v>
      </c>
      <c r="AX310">
        <f t="shared" si="29"/>
        <v>0</v>
      </c>
      <c r="AY310">
        <f t="shared" si="30"/>
        <v>0</v>
      </c>
      <c r="AZ310">
        <v>0</v>
      </c>
      <c r="BA310">
        <f t="shared" si="31"/>
        <v>0</v>
      </c>
      <c r="BB310">
        <f t="shared" si="31"/>
        <v>0</v>
      </c>
      <c r="BC310">
        <f t="shared" si="32"/>
        <v>0</v>
      </c>
      <c r="BD310">
        <f t="shared" si="33"/>
        <v>0</v>
      </c>
      <c r="BE310">
        <f t="shared" si="34"/>
        <v>0</v>
      </c>
      <c r="BF310">
        <v>0</v>
      </c>
      <c r="BG310">
        <f t="shared" si="35"/>
        <v>0</v>
      </c>
      <c r="BH310">
        <f t="shared" si="36"/>
        <v>127.7</v>
      </c>
      <c r="BI310">
        <v>0</v>
      </c>
      <c r="BJ310">
        <f t="shared" si="37"/>
        <v>21.14</v>
      </c>
      <c r="BK310">
        <f t="shared" si="38"/>
        <v>136.58000000000001</v>
      </c>
      <c r="BL310">
        <v>0</v>
      </c>
      <c r="BM310">
        <v>0</v>
      </c>
      <c r="BN310">
        <f t="shared" si="39"/>
        <v>0</v>
      </c>
      <c r="BO310">
        <v>0</v>
      </c>
      <c r="BP310">
        <f t="shared" si="40"/>
        <v>0</v>
      </c>
      <c r="BQ310">
        <v>0</v>
      </c>
      <c r="BR310">
        <f t="shared" si="41"/>
        <v>0</v>
      </c>
      <c r="BS310">
        <f t="shared" si="42"/>
        <v>0</v>
      </c>
      <c r="BT310">
        <f t="shared" si="43"/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f t="shared" si="44"/>
        <v>68.900000000000006</v>
      </c>
      <c r="CG310">
        <f t="shared" si="45"/>
        <v>0</v>
      </c>
      <c r="CH310">
        <f t="shared" si="46"/>
        <v>0</v>
      </c>
      <c r="CI310">
        <f t="shared" si="47"/>
        <v>0</v>
      </c>
      <c r="CJ310">
        <f t="shared" si="48"/>
        <v>0</v>
      </c>
      <c r="CK310">
        <f t="shared" si="49"/>
        <v>0</v>
      </c>
      <c r="CL310">
        <v>0</v>
      </c>
      <c r="CM310">
        <v>0</v>
      </c>
      <c r="CN310">
        <f t="shared" si="50"/>
        <v>0</v>
      </c>
      <c r="CO310">
        <f t="shared" si="51"/>
        <v>0</v>
      </c>
      <c r="CP310">
        <f t="shared" si="52"/>
        <v>0</v>
      </c>
      <c r="CQ310">
        <v>0</v>
      </c>
      <c r="CR310">
        <v>0</v>
      </c>
      <c r="CS310">
        <v>0</v>
      </c>
    </row>
    <row r="311" spans="27:97" ht="15.6" x14ac:dyDescent="0.3">
      <c r="AA311" s="1" t="s">
        <v>124</v>
      </c>
      <c r="AB311">
        <f t="shared" si="18"/>
        <v>0</v>
      </c>
      <c r="AC311">
        <v>0</v>
      </c>
      <c r="AD311">
        <f t="shared" si="19"/>
        <v>0</v>
      </c>
      <c r="AE311">
        <v>0</v>
      </c>
      <c r="AF311">
        <f t="shared" si="20"/>
        <v>0</v>
      </c>
      <c r="AG311">
        <f t="shared" si="21"/>
        <v>0</v>
      </c>
      <c r="AH311">
        <v>0</v>
      </c>
      <c r="AI311">
        <f t="shared" si="22"/>
        <v>0</v>
      </c>
      <c r="AJ311">
        <v>0</v>
      </c>
      <c r="AK311">
        <f t="shared" si="23"/>
        <v>0</v>
      </c>
      <c r="AL311">
        <f t="shared" si="24"/>
        <v>0</v>
      </c>
      <c r="AM311">
        <v>0</v>
      </c>
      <c r="AN311">
        <v>0</v>
      </c>
      <c r="AO311">
        <f t="shared" si="25"/>
        <v>0</v>
      </c>
      <c r="AP311">
        <f t="shared" ref="AP311" si="105">AP56*159.68</f>
        <v>0</v>
      </c>
      <c r="AQ311">
        <v>0</v>
      </c>
      <c r="AR311">
        <v>0</v>
      </c>
      <c r="AS311">
        <v>0</v>
      </c>
      <c r="AT311">
        <v>0</v>
      </c>
      <c r="AU311">
        <f t="shared" si="27"/>
        <v>0</v>
      </c>
      <c r="AV311">
        <f t="shared" si="28"/>
        <v>311.22000000000003</v>
      </c>
      <c r="AW311">
        <v>0</v>
      </c>
      <c r="AX311">
        <f t="shared" si="29"/>
        <v>0</v>
      </c>
      <c r="AY311">
        <f t="shared" si="30"/>
        <v>0</v>
      </c>
      <c r="AZ311">
        <v>0</v>
      </c>
      <c r="BA311">
        <f t="shared" si="31"/>
        <v>0</v>
      </c>
      <c r="BB311">
        <f t="shared" si="31"/>
        <v>0</v>
      </c>
      <c r="BC311">
        <f t="shared" si="32"/>
        <v>0</v>
      </c>
      <c r="BD311">
        <f t="shared" si="33"/>
        <v>159.68</v>
      </c>
      <c r="BE311">
        <f t="shared" si="34"/>
        <v>0</v>
      </c>
      <c r="BF311">
        <v>0</v>
      </c>
      <c r="BG311">
        <f t="shared" si="35"/>
        <v>0</v>
      </c>
      <c r="BH311">
        <f t="shared" si="36"/>
        <v>191.55</v>
      </c>
      <c r="BI311">
        <v>0</v>
      </c>
      <c r="BJ311">
        <f t="shared" si="37"/>
        <v>21.14</v>
      </c>
      <c r="BK311">
        <f t="shared" si="38"/>
        <v>478.03000000000003</v>
      </c>
      <c r="BL311">
        <v>0</v>
      </c>
      <c r="BM311">
        <v>0</v>
      </c>
      <c r="BN311">
        <f t="shared" si="39"/>
        <v>0</v>
      </c>
      <c r="BO311">
        <v>0</v>
      </c>
      <c r="BP311">
        <f t="shared" si="40"/>
        <v>0</v>
      </c>
      <c r="BQ311">
        <v>0</v>
      </c>
      <c r="BR311">
        <f t="shared" si="41"/>
        <v>0</v>
      </c>
      <c r="BS311">
        <f t="shared" si="42"/>
        <v>0</v>
      </c>
      <c r="BT311">
        <f t="shared" si="43"/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f t="shared" si="44"/>
        <v>0</v>
      </c>
      <c r="CG311">
        <f t="shared" si="45"/>
        <v>0</v>
      </c>
      <c r="CH311">
        <f t="shared" si="46"/>
        <v>0</v>
      </c>
      <c r="CI311">
        <f t="shared" si="47"/>
        <v>0</v>
      </c>
      <c r="CJ311">
        <f t="shared" si="48"/>
        <v>0</v>
      </c>
      <c r="CK311">
        <f t="shared" si="49"/>
        <v>0</v>
      </c>
      <c r="CL311">
        <v>0</v>
      </c>
      <c r="CM311">
        <v>0</v>
      </c>
      <c r="CN311">
        <f t="shared" si="50"/>
        <v>0</v>
      </c>
      <c r="CO311">
        <f t="shared" si="51"/>
        <v>0</v>
      </c>
      <c r="CP311">
        <f t="shared" si="52"/>
        <v>0</v>
      </c>
      <c r="CQ311">
        <v>0</v>
      </c>
      <c r="CR311">
        <v>0</v>
      </c>
      <c r="CS311">
        <v>0</v>
      </c>
    </row>
    <row r="312" spans="27:97" ht="15.6" x14ac:dyDescent="0.3">
      <c r="AA312" s="1" t="s">
        <v>125</v>
      </c>
      <c r="AB312">
        <f t="shared" si="18"/>
        <v>0</v>
      </c>
      <c r="AC312">
        <v>0</v>
      </c>
      <c r="AD312">
        <f t="shared" si="19"/>
        <v>0</v>
      </c>
      <c r="AE312">
        <v>0</v>
      </c>
      <c r="AF312">
        <f t="shared" si="20"/>
        <v>0</v>
      </c>
      <c r="AG312">
        <f t="shared" si="21"/>
        <v>0</v>
      </c>
      <c r="AH312">
        <v>0</v>
      </c>
      <c r="AI312">
        <f t="shared" si="22"/>
        <v>0</v>
      </c>
      <c r="AJ312">
        <v>0</v>
      </c>
      <c r="AK312">
        <f t="shared" si="23"/>
        <v>0</v>
      </c>
      <c r="AL312">
        <f t="shared" si="24"/>
        <v>0</v>
      </c>
      <c r="AM312">
        <v>0</v>
      </c>
      <c r="AN312">
        <v>0</v>
      </c>
      <c r="AO312">
        <f t="shared" si="25"/>
        <v>0</v>
      </c>
      <c r="AP312">
        <f t="shared" ref="AP312" si="106">AP57*159.68</f>
        <v>0</v>
      </c>
      <c r="AQ312">
        <v>0</v>
      </c>
      <c r="AR312">
        <v>0</v>
      </c>
      <c r="AS312">
        <v>0</v>
      </c>
      <c r="AT312">
        <v>0</v>
      </c>
      <c r="AU312">
        <f t="shared" si="27"/>
        <v>0</v>
      </c>
      <c r="AV312">
        <f t="shared" si="28"/>
        <v>502.74</v>
      </c>
      <c r="AW312">
        <v>0</v>
      </c>
      <c r="AX312">
        <f t="shared" si="29"/>
        <v>0</v>
      </c>
      <c r="AY312">
        <f t="shared" si="30"/>
        <v>0</v>
      </c>
      <c r="AZ312">
        <v>0</v>
      </c>
      <c r="BA312">
        <f t="shared" si="31"/>
        <v>55.78</v>
      </c>
      <c r="BB312">
        <f t="shared" si="31"/>
        <v>0</v>
      </c>
      <c r="BC312">
        <f t="shared" si="32"/>
        <v>0</v>
      </c>
      <c r="BD312">
        <f t="shared" si="33"/>
        <v>159.68</v>
      </c>
      <c r="BE312">
        <f t="shared" si="34"/>
        <v>0</v>
      </c>
      <c r="BF312">
        <v>0</v>
      </c>
      <c r="BG312">
        <f t="shared" si="35"/>
        <v>0</v>
      </c>
      <c r="BH312">
        <f t="shared" si="36"/>
        <v>191.55</v>
      </c>
      <c r="BI312">
        <v>0</v>
      </c>
      <c r="BJ312">
        <f t="shared" si="37"/>
        <v>10.57</v>
      </c>
      <c r="BK312">
        <f t="shared" si="38"/>
        <v>1160.93</v>
      </c>
      <c r="BL312">
        <v>0</v>
      </c>
      <c r="BM312">
        <v>0</v>
      </c>
      <c r="BN312">
        <f t="shared" si="39"/>
        <v>0</v>
      </c>
      <c r="BO312">
        <v>0</v>
      </c>
      <c r="BP312">
        <f t="shared" si="40"/>
        <v>0</v>
      </c>
      <c r="BQ312">
        <v>0</v>
      </c>
      <c r="BR312">
        <f t="shared" si="41"/>
        <v>47.71</v>
      </c>
      <c r="BS312">
        <f t="shared" si="42"/>
        <v>0</v>
      </c>
      <c r="BT312">
        <f t="shared" si="43"/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f t="shared" si="44"/>
        <v>0</v>
      </c>
      <c r="CG312">
        <f t="shared" si="45"/>
        <v>0</v>
      </c>
      <c r="CH312">
        <f t="shared" si="46"/>
        <v>0</v>
      </c>
      <c r="CI312">
        <f t="shared" si="47"/>
        <v>0</v>
      </c>
      <c r="CJ312">
        <f t="shared" si="48"/>
        <v>0</v>
      </c>
      <c r="CK312">
        <f t="shared" si="49"/>
        <v>0</v>
      </c>
      <c r="CL312">
        <v>0</v>
      </c>
      <c r="CM312">
        <v>0</v>
      </c>
      <c r="CN312">
        <f t="shared" si="50"/>
        <v>0</v>
      </c>
      <c r="CO312">
        <f t="shared" si="51"/>
        <v>0</v>
      </c>
      <c r="CP312">
        <f t="shared" si="52"/>
        <v>0</v>
      </c>
      <c r="CQ312">
        <v>0</v>
      </c>
      <c r="CR312">
        <v>0</v>
      </c>
      <c r="CS312">
        <v>0</v>
      </c>
    </row>
    <row r="313" spans="27:97" ht="15.6" x14ac:dyDescent="0.3">
      <c r="AA313" s="1" t="s">
        <v>126</v>
      </c>
      <c r="AB313">
        <f t="shared" si="18"/>
        <v>0</v>
      </c>
      <c r="AC313">
        <v>0</v>
      </c>
      <c r="AD313">
        <f t="shared" si="19"/>
        <v>0</v>
      </c>
      <c r="AE313">
        <v>0</v>
      </c>
      <c r="AF313">
        <f t="shared" si="20"/>
        <v>0</v>
      </c>
      <c r="AG313">
        <f t="shared" si="21"/>
        <v>0</v>
      </c>
      <c r="AH313">
        <v>0</v>
      </c>
      <c r="AI313">
        <f t="shared" si="22"/>
        <v>0</v>
      </c>
      <c r="AJ313">
        <v>0</v>
      </c>
      <c r="AK313">
        <f t="shared" si="23"/>
        <v>0</v>
      </c>
      <c r="AL313">
        <f t="shared" si="24"/>
        <v>0</v>
      </c>
      <c r="AM313">
        <v>0</v>
      </c>
      <c r="AN313">
        <v>0</v>
      </c>
      <c r="AO313">
        <f t="shared" si="25"/>
        <v>0</v>
      </c>
      <c r="AP313">
        <f t="shared" ref="AP313" si="107">AP58*159.68</f>
        <v>0</v>
      </c>
      <c r="AQ313">
        <v>0</v>
      </c>
      <c r="AR313">
        <v>0</v>
      </c>
      <c r="AS313">
        <v>0</v>
      </c>
      <c r="AT313">
        <v>0</v>
      </c>
      <c r="AU313">
        <f t="shared" si="27"/>
        <v>0</v>
      </c>
      <c r="AV313">
        <f t="shared" si="28"/>
        <v>323.19</v>
      </c>
      <c r="AW313">
        <v>0</v>
      </c>
      <c r="AX313">
        <f t="shared" si="29"/>
        <v>0</v>
      </c>
      <c r="AY313">
        <f t="shared" si="30"/>
        <v>0</v>
      </c>
      <c r="AZ313">
        <v>0</v>
      </c>
      <c r="BA313">
        <f t="shared" si="31"/>
        <v>0</v>
      </c>
      <c r="BB313">
        <f t="shared" si="31"/>
        <v>0</v>
      </c>
      <c r="BC313">
        <f t="shared" si="32"/>
        <v>0</v>
      </c>
      <c r="BD313">
        <f t="shared" si="33"/>
        <v>0</v>
      </c>
      <c r="BE313">
        <f t="shared" si="34"/>
        <v>0</v>
      </c>
      <c r="BF313">
        <v>0</v>
      </c>
      <c r="BG313">
        <f t="shared" si="35"/>
        <v>0</v>
      </c>
      <c r="BH313">
        <f t="shared" si="36"/>
        <v>191.55</v>
      </c>
      <c r="BI313">
        <v>0</v>
      </c>
      <c r="BJ313">
        <f t="shared" si="37"/>
        <v>21.14</v>
      </c>
      <c r="BK313">
        <f t="shared" si="38"/>
        <v>546.32000000000005</v>
      </c>
      <c r="BL313">
        <v>0</v>
      </c>
      <c r="BM313">
        <v>0</v>
      </c>
      <c r="BN313">
        <f t="shared" si="39"/>
        <v>0</v>
      </c>
      <c r="BO313">
        <v>0</v>
      </c>
      <c r="BP313">
        <f t="shared" si="40"/>
        <v>0</v>
      </c>
      <c r="BQ313">
        <v>0</v>
      </c>
      <c r="BR313">
        <f t="shared" si="41"/>
        <v>0</v>
      </c>
      <c r="BS313">
        <f t="shared" si="42"/>
        <v>0</v>
      </c>
      <c r="BT313">
        <f t="shared" si="43"/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f t="shared" si="44"/>
        <v>0</v>
      </c>
      <c r="CG313">
        <f t="shared" si="45"/>
        <v>0</v>
      </c>
      <c r="CH313">
        <f t="shared" si="46"/>
        <v>0</v>
      </c>
      <c r="CI313">
        <f t="shared" si="47"/>
        <v>0</v>
      </c>
      <c r="CJ313">
        <f t="shared" si="48"/>
        <v>0</v>
      </c>
      <c r="CK313">
        <f t="shared" si="49"/>
        <v>0</v>
      </c>
      <c r="CL313">
        <v>0</v>
      </c>
      <c r="CM313">
        <v>0</v>
      </c>
      <c r="CN313">
        <f t="shared" si="50"/>
        <v>0</v>
      </c>
      <c r="CO313">
        <f t="shared" si="51"/>
        <v>0</v>
      </c>
      <c r="CP313">
        <f t="shared" si="52"/>
        <v>0</v>
      </c>
      <c r="CQ313">
        <v>0</v>
      </c>
      <c r="CR313">
        <v>0</v>
      </c>
      <c r="CS313">
        <v>0</v>
      </c>
    </row>
    <row r="314" spans="27:97" ht="15.6" x14ac:dyDescent="0.3">
      <c r="AA314" s="1" t="s">
        <v>127</v>
      </c>
      <c r="AB314">
        <f t="shared" si="18"/>
        <v>0</v>
      </c>
      <c r="AC314">
        <v>0</v>
      </c>
      <c r="AD314">
        <f t="shared" si="19"/>
        <v>0</v>
      </c>
      <c r="AE314">
        <v>0</v>
      </c>
      <c r="AF314">
        <f t="shared" si="20"/>
        <v>4.8</v>
      </c>
      <c r="AG314">
        <f t="shared" si="21"/>
        <v>0</v>
      </c>
      <c r="AH314">
        <v>0</v>
      </c>
      <c r="AI314">
        <f t="shared" si="22"/>
        <v>0</v>
      </c>
      <c r="AJ314">
        <v>0</v>
      </c>
      <c r="AK314">
        <f t="shared" si="23"/>
        <v>0</v>
      </c>
      <c r="AL314">
        <f t="shared" si="24"/>
        <v>0</v>
      </c>
      <c r="AM314">
        <v>0</v>
      </c>
      <c r="AN314">
        <v>0</v>
      </c>
      <c r="AO314">
        <f t="shared" si="25"/>
        <v>0</v>
      </c>
      <c r="AP314">
        <f t="shared" ref="AP314" si="108">AP59*159.68</f>
        <v>0</v>
      </c>
      <c r="AQ314">
        <v>0</v>
      </c>
      <c r="AR314">
        <v>0</v>
      </c>
      <c r="AS314">
        <v>0</v>
      </c>
      <c r="AT314">
        <v>0</v>
      </c>
      <c r="AU314">
        <f t="shared" si="27"/>
        <v>0</v>
      </c>
      <c r="AV314">
        <f t="shared" si="28"/>
        <v>837.90000000000009</v>
      </c>
      <c r="AW314">
        <v>0</v>
      </c>
      <c r="AX314">
        <f t="shared" si="29"/>
        <v>0</v>
      </c>
      <c r="AY314">
        <f t="shared" si="30"/>
        <v>73.2</v>
      </c>
      <c r="AZ314">
        <v>0</v>
      </c>
      <c r="BA314">
        <f t="shared" si="31"/>
        <v>0</v>
      </c>
      <c r="BB314">
        <f t="shared" si="31"/>
        <v>0</v>
      </c>
      <c r="BC314">
        <f t="shared" si="32"/>
        <v>0</v>
      </c>
      <c r="BD314">
        <f t="shared" si="33"/>
        <v>159.68</v>
      </c>
      <c r="BE314">
        <f t="shared" si="34"/>
        <v>0</v>
      </c>
      <c r="BF314">
        <v>0</v>
      </c>
      <c r="BG314">
        <f t="shared" si="35"/>
        <v>0</v>
      </c>
      <c r="BH314">
        <f t="shared" si="36"/>
        <v>893.9</v>
      </c>
      <c r="BI314">
        <v>0</v>
      </c>
      <c r="BJ314">
        <f t="shared" si="37"/>
        <v>52.85</v>
      </c>
      <c r="BK314">
        <f t="shared" si="38"/>
        <v>2799.8900000000003</v>
      </c>
      <c r="BL314">
        <v>0</v>
      </c>
      <c r="BM314">
        <v>0</v>
      </c>
      <c r="BN314">
        <f t="shared" si="39"/>
        <v>0</v>
      </c>
      <c r="BO314">
        <v>0</v>
      </c>
      <c r="BP314">
        <f t="shared" si="40"/>
        <v>0</v>
      </c>
      <c r="BQ314">
        <v>0</v>
      </c>
      <c r="BR314">
        <f t="shared" si="41"/>
        <v>0</v>
      </c>
      <c r="BS314">
        <f t="shared" si="42"/>
        <v>0</v>
      </c>
      <c r="BT314">
        <f t="shared" si="43"/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f t="shared" si="44"/>
        <v>620.1</v>
      </c>
      <c r="CG314">
        <f t="shared" si="45"/>
        <v>0</v>
      </c>
      <c r="CH314">
        <f t="shared" si="46"/>
        <v>0</v>
      </c>
      <c r="CI314">
        <f t="shared" si="47"/>
        <v>0</v>
      </c>
      <c r="CJ314">
        <f t="shared" si="48"/>
        <v>0</v>
      </c>
      <c r="CK314">
        <f t="shared" si="49"/>
        <v>0</v>
      </c>
      <c r="CL314">
        <v>0</v>
      </c>
      <c r="CM314">
        <v>0</v>
      </c>
      <c r="CN314">
        <f t="shared" si="50"/>
        <v>0</v>
      </c>
      <c r="CO314">
        <f t="shared" si="51"/>
        <v>0</v>
      </c>
      <c r="CP314">
        <f t="shared" si="52"/>
        <v>0</v>
      </c>
      <c r="CQ314">
        <v>0</v>
      </c>
      <c r="CR314">
        <v>0</v>
      </c>
      <c r="CS314">
        <v>0</v>
      </c>
    </row>
    <row r="315" spans="27:97" ht="15.6" x14ac:dyDescent="0.3">
      <c r="AA315" s="1" t="s">
        <v>128</v>
      </c>
      <c r="AB315">
        <f t="shared" si="18"/>
        <v>0</v>
      </c>
      <c r="AC315">
        <v>0</v>
      </c>
      <c r="AD315">
        <f t="shared" si="19"/>
        <v>0</v>
      </c>
      <c r="AE315">
        <v>0</v>
      </c>
      <c r="AF315">
        <f t="shared" si="20"/>
        <v>0</v>
      </c>
      <c r="AG315">
        <f t="shared" si="21"/>
        <v>0</v>
      </c>
      <c r="AH315">
        <v>0</v>
      </c>
      <c r="AI315">
        <f t="shared" si="22"/>
        <v>0</v>
      </c>
      <c r="AJ315">
        <v>0</v>
      </c>
      <c r="AK315">
        <f t="shared" si="23"/>
        <v>0</v>
      </c>
      <c r="AL315">
        <f t="shared" si="24"/>
        <v>0</v>
      </c>
      <c r="AM315">
        <v>0</v>
      </c>
      <c r="AN315">
        <v>0</v>
      </c>
      <c r="AO315">
        <f t="shared" si="25"/>
        <v>0</v>
      </c>
      <c r="AP315">
        <f t="shared" ref="AP315" si="109">AP60*159.68</f>
        <v>0</v>
      </c>
      <c r="AQ315">
        <v>0</v>
      </c>
      <c r="AR315">
        <v>0</v>
      </c>
      <c r="AS315">
        <v>0</v>
      </c>
      <c r="AT315">
        <v>0</v>
      </c>
      <c r="AU315">
        <f t="shared" si="27"/>
        <v>0</v>
      </c>
      <c r="AV315">
        <f t="shared" si="28"/>
        <v>622.44000000000005</v>
      </c>
      <c r="AW315">
        <v>0</v>
      </c>
      <c r="AX315">
        <f t="shared" si="29"/>
        <v>0</v>
      </c>
      <c r="AY315">
        <f t="shared" si="30"/>
        <v>0</v>
      </c>
      <c r="AZ315">
        <v>0</v>
      </c>
      <c r="BA315">
        <f t="shared" si="31"/>
        <v>55.78</v>
      </c>
      <c r="BB315">
        <f t="shared" si="31"/>
        <v>55.78</v>
      </c>
      <c r="BC315">
        <f t="shared" si="32"/>
        <v>0</v>
      </c>
      <c r="BD315">
        <f t="shared" si="33"/>
        <v>159.68</v>
      </c>
      <c r="BE315">
        <f t="shared" si="34"/>
        <v>0</v>
      </c>
      <c r="BF315">
        <v>0</v>
      </c>
      <c r="BG315">
        <f t="shared" si="35"/>
        <v>0</v>
      </c>
      <c r="BH315">
        <f t="shared" si="36"/>
        <v>2043.2</v>
      </c>
      <c r="BI315">
        <v>0</v>
      </c>
      <c r="BJ315">
        <f t="shared" si="37"/>
        <v>52.85</v>
      </c>
      <c r="BK315">
        <f t="shared" si="38"/>
        <v>5394.9100000000008</v>
      </c>
      <c r="BL315">
        <v>0</v>
      </c>
      <c r="BM315">
        <v>0</v>
      </c>
      <c r="BN315">
        <f t="shared" si="39"/>
        <v>0</v>
      </c>
      <c r="BO315">
        <v>0</v>
      </c>
      <c r="BP315">
        <f t="shared" si="40"/>
        <v>0</v>
      </c>
      <c r="BQ315">
        <v>0</v>
      </c>
      <c r="BR315">
        <f t="shared" si="41"/>
        <v>47.71</v>
      </c>
      <c r="BS315">
        <f t="shared" si="42"/>
        <v>0</v>
      </c>
      <c r="BT315">
        <f t="shared" si="43"/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f t="shared" si="44"/>
        <v>344.5</v>
      </c>
      <c r="CG315">
        <f t="shared" si="45"/>
        <v>0</v>
      </c>
      <c r="CH315">
        <f t="shared" si="46"/>
        <v>0</v>
      </c>
      <c r="CI315">
        <f t="shared" si="47"/>
        <v>0</v>
      </c>
      <c r="CJ315">
        <f t="shared" si="48"/>
        <v>0</v>
      </c>
      <c r="CK315">
        <f t="shared" si="49"/>
        <v>0</v>
      </c>
      <c r="CL315">
        <v>0</v>
      </c>
      <c r="CM315">
        <v>0</v>
      </c>
      <c r="CN315">
        <f t="shared" si="50"/>
        <v>0</v>
      </c>
      <c r="CO315">
        <f t="shared" si="51"/>
        <v>0</v>
      </c>
      <c r="CP315">
        <f t="shared" si="52"/>
        <v>0</v>
      </c>
      <c r="CQ315">
        <v>0</v>
      </c>
      <c r="CR315">
        <v>0</v>
      </c>
      <c r="CS315">
        <v>0</v>
      </c>
    </row>
    <row r="316" spans="27:97" ht="15.6" x14ac:dyDescent="0.3">
      <c r="AA316" s="1" t="s">
        <v>129</v>
      </c>
      <c r="AB316">
        <f t="shared" si="18"/>
        <v>0</v>
      </c>
      <c r="AC316">
        <v>0</v>
      </c>
      <c r="AD316">
        <f t="shared" si="19"/>
        <v>0</v>
      </c>
      <c r="AE316">
        <v>0</v>
      </c>
      <c r="AF316">
        <f t="shared" si="20"/>
        <v>0</v>
      </c>
      <c r="AG316">
        <f t="shared" si="21"/>
        <v>0</v>
      </c>
      <c r="AH316">
        <v>0</v>
      </c>
      <c r="AI316">
        <f t="shared" si="22"/>
        <v>0</v>
      </c>
      <c r="AJ316">
        <v>0</v>
      </c>
      <c r="AK316">
        <f t="shared" si="23"/>
        <v>0</v>
      </c>
      <c r="AL316">
        <f t="shared" si="24"/>
        <v>0</v>
      </c>
      <c r="AM316">
        <v>0</v>
      </c>
      <c r="AN316">
        <v>0</v>
      </c>
      <c r="AO316">
        <f t="shared" si="25"/>
        <v>0</v>
      </c>
      <c r="AP316">
        <f t="shared" ref="AP316" si="110">AP61*159.68</f>
        <v>0</v>
      </c>
      <c r="AQ316">
        <v>0</v>
      </c>
      <c r="AR316">
        <v>0</v>
      </c>
      <c r="AS316">
        <v>0</v>
      </c>
      <c r="AT316">
        <v>0</v>
      </c>
      <c r="AU316">
        <f t="shared" si="27"/>
        <v>0</v>
      </c>
      <c r="AV316">
        <f t="shared" si="28"/>
        <v>275.31</v>
      </c>
      <c r="AW316">
        <v>0</v>
      </c>
      <c r="AX316">
        <f t="shared" si="29"/>
        <v>0</v>
      </c>
      <c r="AY316">
        <f t="shared" si="30"/>
        <v>0</v>
      </c>
      <c r="AZ316">
        <v>0</v>
      </c>
      <c r="BA316">
        <f t="shared" si="31"/>
        <v>0</v>
      </c>
      <c r="BB316">
        <f t="shared" si="31"/>
        <v>0</v>
      </c>
      <c r="BC316">
        <f t="shared" si="32"/>
        <v>0</v>
      </c>
      <c r="BD316">
        <f t="shared" si="33"/>
        <v>0</v>
      </c>
      <c r="BE316">
        <f t="shared" si="34"/>
        <v>0</v>
      </c>
      <c r="BF316">
        <v>0</v>
      </c>
      <c r="BG316">
        <f t="shared" si="35"/>
        <v>0</v>
      </c>
      <c r="BH316">
        <f t="shared" si="36"/>
        <v>446.95</v>
      </c>
      <c r="BI316">
        <v>0</v>
      </c>
      <c r="BJ316">
        <f t="shared" si="37"/>
        <v>42.28</v>
      </c>
      <c r="BK316">
        <f t="shared" si="38"/>
        <v>1638.96</v>
      </c>
      <c r="BL316">
        <v>0</v>
      </c>
      <c r="BM316">
        <v>0</v>
      </c>
      <c r="BN316">
        <f t="shared" si="39"/>
        <v>0</v>
      </c>
      <c r="BO316">
        <v>0</v>
      </c>
      <c r="BP316">
        <f t="shared" si="40"/>
        <v>0</v>
      </c>
      <c r="BQ316">
        <v>0</v>
      </c>
      <c r="BR316">
        <f t="shared" si="41"/>
        <v>47.71</v>
      </c>
      <c r="BS316">
        <f t="shared" si="42"/>
        <v>159.68</v>
      </c>
      <c r="BT316">
        <f t="shared" si="43"/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f t="shared" si="44"/>
        <v>206.70000000000002</v>
      </c>
      <c r="CG316">
        <f t="shared" si="45"/>
        <v>0</v>
      </c>
      <c r="CH316">
        <f t="shared" si="46"/>
        <v>0</v>
      </c>
      <c r="CI316">
        <f t="shared" si="47"/>
        <v>0</v>
      </c>
      <c r="CJ316">
        <f t="shared" si="48"/>
        <v>0</v>
      </c>
      <c r="CK316">
        <f t="shared" si="49"/>
        <v>0</v>
      </c>
      <c r="CL316">
        <v>0</v>
      </c>
      <c r="CM316">
        <v>0</v>
      </c>
      <c r="CN316">
        <f t="shared" si="50"/>
        <v>0</v>
      </c>
      <c r="CO316">
        <f t="shared" si="51"/>
        <v>0</v>
      </c>
      <c r="CP316">
        <f t="shared" si="52"/>
        <v>0</v>
      </c>
      <c r="CQ316">
        <v>0</v>
      </c>
      <c r="CR316">
        <v>0</v>
      </c>
      <c r="CS316">
        <v>0</v>
      </c>
    </row>
    <row r="317" spans="27:97" ht="15.6" x14ac:dyDescent="0.3">
      <c r="AA317" s="1" t="s">
        <v>130</v>
      </c>
      <c r="AB317">
        <f t="shared" si="18"/>
        <v>0</v>
      </c>
      <c r="AC317">
        <v>0</v>
      </c>
      <c r="AD317">
        <f t="shared" si="19"/>
        <v>6.53</v>
      </c>
      <c r="AE317">
        <v>0</v>
      </c>
      <c r="AF317">
        <f t="shared" si="20"/>
        <v>0</v>
      </c>
      <c r="AG317">
        <f t="shared" si="21"/>
        <v>0</v>
      </c>
      <c r="AH317">
        <v>0</v>
      </c>
      <c r="AI317">
        <f t="shared" si="22"/>
        <v>0</v>
      </c>
      <c r="AJ317">
        <v>0</v>
      </c>
      <c r="AK317">
        <f t="shared" si="23"/>
        <v>67.849999999999994</v>
      </c>
      <c r="AL317">
        <f t="shared" si="24"/>
        <v>0</v>
      </c>
      <c r="AM317">
        <v>0</v>
      </c>
      <c r="AN317">
        <v>0</v>
      </c>
      <c r="AO317">
        <f t="shared" si="25"/>
        <v>0</v>
      </c>
      <c r="AP317">
        <f t="shared" ref="AP317" si="111">AP62*159.68</f>
        <v>0</v>
      </c>
      <c r="AQ317">
        <v>0</v>
      </c>
      <c r="AR317">
        <v>0</v>
      </c>
      <c r="AS317">
        <v>0</v>
      </c>
      <c r="AT317">
        <v>0</v>
      </c>
      <c r="AU317">
        <f t="shared" si="27"/>
        <v>0</v>
      </c>
      <c r="AV317">
        <f t="shared" si="28"/>
        <v>610.47</v>
      </c>
      <c r="AW317">
        <v>0</v>
      </c>
      <c r="AX317">
        <f t="shared" si="29"/>
        <v>0</v>
      </c>
      <c r="AY317">
        <f t="shared" si="30"/>
        <v>0</v>
      </c>
      <c r="AZ317">
        <v>0</v>
      </c>
      <c r="BA317">
        <f t="shared" si="31"/>
        <v>0</v>
      </c>
      <c r="BB317">
        <f t="shared" si="31"/>
        <v>55.78</v>
      </c>
      <c r="BC317">
        <f t="shared" si="32"/>
        <v>0</v>
      </c>
      <c r="BD317">
        <f t="shared" si="33"/>
        <v>638.72</v>
      </c>
      <c r="BE317">
        <f t="shared" si="34"/>
        <v>0</v>
      </c>
      <c r="BF317">
        <v>0</v>
      </c>
      <c r="BG317">
        <f t="shared" si="35"/>
        <v>0</v>
      </c>
      <c r="BH317">
        <f t="shared" si="36"/>
        <v>574.65</v>
      </c>
      <c r="BI317">
        <v>0</v>
      </c>
      <c r="BJ317">
        <f t="shared" si="37"/>
        <v>10.57</v>
      </c>
      <c r="BK317">
        <f t="shared" si="38"/>
        <v>1638.96</v>
      </c>
      <c r="BL317">
        <v>0</v>
      </c>
      <c r="BM317">
        <v>0</v>
      </c>
      <c r="BN317">
        <f t="shared" si="39"/>
        <v>0</v>
      </c>
      <c r="BO317">
        <v>0</v>
      </c>
      <c r="BP317">
        <f t="shared" si="40"/>
        <v>0</v>
      </c>
      <c r="BQ317">
        <v>0</v>
      </c>
      <c r="BR317">
        <f t="shared" si="41"/>
        <v>0</v>
      </c>
      <c r="BS317">
        <f t="shared" si="42"/>
        <v>0</v>
      </c>
      <c r="BT317">
        <f t="shared" si="43"/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f t="shared" si="44"/>
        <v>68.900000000000006</v>
      </c>
      <c r="CG317">
        <f t="shared" si="45"/>
        <v>52.36</v>
      </c>
      <c r="CH317">
        <f t="shared" si="46"/>
        <v>0</v>
      </c>
      <c r="CI317">
        <f t="shared" si="47"/>
        <v>0</v>
      </c>
      <c r="CJ317">
        <f t="shared" si="48"/>
        <v>0</v>
      </c>
      <c r="CK317">
        <f t="shared" si="49"/>
        <v>0</v>
      </c>
      <c r="CL317">
        <v>0</v>
      </c>
      <c r="CM317">
        <v>0</v>
      </c>
      <c r="CN317">
        <f t="shared" si="50"/>
        <v>0</v>
      </c>
      <c r="CO317">
        <f t="shared" si="51"/>
        <v>0</v>
      </c>
      <c r="CP317">
        <f t="shared" si="52"/>
        <v>0</v>
      </c>
      <c r="CQ317">
        <v>0</v>
      </c>
      <c r="CR317">
        <v>0</v>
      </c>
      <c r="CS317">
        <v>0</v>
      </c>
    </row>
    <row r="318" spans="27:97" ht="15.6" x14ac:dyDescent="0.3">
      <c r="AA318" s="1" t="s">
        <v>131</v>
      </c>
      <c r="AB318">
        <f t="shared" si="18"/>
        <v>0</v>
      </c>
      <c r="AC318">
        <v>0</v>
      </c>
      <c r="AD318">
        <f t="shared" si="19"/>
        <v>0</v>
      </c>
      <c r="AE318">
        <v>0</v>
      </c>
      <c r="AF318">
        <f t="shared" si="20"/>
        <v>0</v>
      </c>
      <c r="AG318">
        <f t="shared" si="21"/>
        <v>0</v>
      </c>
      <c r="AH318">
        <v>0</v>
      </c>
      <c r="AI318">
        <f t="shared" si="22"/>
        <v>0</v>
      </c>
      <c r="AJ318">
        <v>0</v>
      </c>
      <c r="AK318">
        <f t="shared" si="23"/>
        <v>0</v>
      </c>
      <c r="AL318">
        <f t="shared" si="24"/>
        <v>0</v>
      </c>
      <c r="AM318">
        <v>0</v>
      </c>
      <c r="AN318">
        <v>0</v>
      </c>
      <c r="AO318">
        <f t="shared" si="25"/>
        <v>67.849999999999994</v>
      </c>
      <c r="AP318">
        <f t="shared" ref="AP318" si="112">AP63*159.68</f>
        <v>0</v>
      </c>
      <c r="AQ318">
        <v>0</v>
      </c>
      <c r="AR318">
        <v>0</v>
      </c>
      <c r="AS318">
        <v>0</v>
      </c>
      <c r="AT318">
        <v>0</v>
      </c>
      <c r="AU318">
        <f t="shared" si="27"/>
        <v>0</v>
      </c>
      <c r="AV318">
        <f t="shared" si="28"/>
        <v>466.83000000000004</v>
      </c>
      <c r="AW318">
        <v>0</v>
      </c>
      <c r="AX318">
        <f t="shared" si="29"/>
        <v>0</v>
      </c>
      <c r="AY318">
        <f t="shared" si="30"/>
        <v>0</v>
      </c>
      <c r="AZ318">
        <v>0</v>
      </c>
      <c r="BA318">
        <f t="shared" si="31"/>
        <v>0</v>
      </c>
      <c r="BB318">
        <f t="shared" si="31"/>
        <v>111.56</v>
      </c>
      <c r="BC318">
        <f t="shared" si="32"/>
        <v>0</v>
      </c>
      <c r="BD318">
        <f t="shared" si="33"/>
        <v>479.04</v>
      </c>
      <c r="BE318">
        <f t="shared" si="34"/>
        <v>0</v>
      </c>
      <c r="BF318">
        <v>0</v>
      </c>
      <c r="BG318">
        <f t="shared" si="35"/>
        <v>0</v>
      </c>
      <c r="BH318">
        <f t="shared" si="36"/>
        <v>446.95</v>
      </c>
      <c r="BI318">
        <v>0</v>
      </c>
      <c r="BJ318">
        <f t="shared" si="37"/>
        <v>0</v>
      </c>
      <c r="BK318">
        <f t="shared" si="38"/>
        <v>1502.38</v>
      </c>
      <c r="BL318">
        <v>0</v>
      </c>
      <c r="BM318">
        <v>0</v>
      </c>
      <c r="BN318">
        <f t="shared" si="39"/>
        <v>0</v>
      </c>
      <c r="BO318">
        <v>0</v>
      </c>
      <c r="BP318">
        <f t="shared" si="40"/>
        <v>0</v>
      </c>
      <c r="BQ318">
        <v>0</v>
      </c>
      <c r="BR318">
        <f t="shared" si="41"/>
        <v>0</v>
      </c>
      <c r="BS318">
        <f t="shared" si="42"/>
        <v>0</v>
      </c>
      <c r="BT318">
        <f t="shared" si="43"/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f t="shared" si="44"/>
        <v>68.900000000000006</v>
      </c>
      <c r="CG318">
        <f t="shared" si="45"/>
        <v>26.18</v>
      </c>
      <c r="CH318">
        <f t="shared" si="46"/>
        <v>0</v>
      </c>
      <c r="CI318">
        <f t="shared" si="47"/>
        <v>0</v>
      </c>
      <c r="CJ318">
        <f t="shared" si="48"/>
        <v>0</v>
      </c>
      <c r="CK318">
        <f t="shared" si="49"/>
        <v>0</v>
      </c>
      <c r="CL318">
        <v>0</v>
      </c>
      <c r="CM318">
        <v>0</v>
      </c>
      <c r="CN318">
        <f t="shared" si="50"/>
        <v>0</v>
      </c>
      <c r="CO318">
        <f t="shared" si="51"/>
        <v>0</v>
      </c>
      <c r="CP318">
        <f t="shared" si="52"/>
        <v>0</v>
      </c>
      <c r="CQ318">
        <v>0</v>
      </c>
      <c r="CR318">
        <v>0</v>
      </c>
      <c r="CS318">
        <v>0</v>
      </c>
    </row>
    <row r="319" spans="27:97" ht="15.6" x14ac:dyDescent="0.3">
      <c r="AA319" s="1" t="s">
        <v>132</v>
      </c>
      <c r="AB319">
        <f t="shared" si="18"/>
        <v>0</v>
      </c>
      <c r="AC319">
        <v>0</v>
      </c>
      <c r="AD319">
        <f t="shared" si="19"/>
        <v>6.53</v>
      </c>
      <c r="AE319">
        <v>0</v>
      </c>
      <c r="AF319">
        <f t="shared" si="20"/>
        <v>0</v>
      </c>
      <c r="AG319">
        <f t="shared" si="21"/>
        <v>0</v>
      </c>
      <c r="AH319">
        <v>0</v>
      </c>
      <c r="AI319">
        <f t="shared" si="22"/>
        <v>0</v>
      </c>
      <c r="AJ319">
        <v>0</v>
      </c>
      <c r="AK319">
        <f t="shared" si="23"/>
        <v>0</v>
      </c>
      <c r="AL319">
        <f t="shared" si="24"/>
        <v>0</v>
      </c>
      <c r="AM319">
        <v>0</v>
      </c>
      <c r="AN319">
        <v>0</v>
      </c>
      <c r="AO319">
        <f t="shared" si="25"/>
        <v>0</v>
      </c>
      <c r="AP319">
        <f t="shared" ref="AP319" si="113">AP64*159.68</f>
        <v>0</v>
      </c>
      <c r="AQ319">
        <v>0</v>
      </c>
      <c r="AR319">
        <v>0</v>
      </c>
      <c r="AS319">
        <v>0</v>
      </c>
      <c r="AT319">
        <v>0</v>
      </c>
      <c r="AU319">
        <f t="shared" si="27"/>
        <v>0</v>
      </c>
      <c r="AV319">
        <f t="shared" si="28"/>
        <v>155.61000000000001</v>
      </c>
      <c r="AW319">
        <v>0</v>
      </c>
      <c r="AX319">
        <f t="shared" si="29"/>
        <v>0</v>
      </c>
      <c r="AY319">
        <f t="shared" si="30"/>
        <v>0</v>
      </c>
      <c r="AZ319">
        <v>0</v>
      </c>
      <c r="BA319">
        <f t="shared" si="31"/>
        <v>0</v>
      </c>
      <c r="BB319">
        <f t="shared" si="31"/>
        <v>55.78</v>
      </c>
      <c r="BC319">
        <f t="shared" si="32"/>
        <v>0</v>
      </c>
      <c r="BD319">
        <f t="shared" si="33"/>
        <v>159.68</v>
      </c>
      <c r="BE319">
        <f t="shared" si="34"/>
        <v>0</v>
      </c>
      <c r="BF319">
        <v>0</v>
      </c>
      <c r="BG319">
        <f t="shared" si="35"/>
        <v>0</v>
      </c>
      <c r="BH319">
        <f t="shared" si="36"/>
        <v>255.4</v>
      </c>
      <c r="BI319">
        <v>0</v>
      </c>
      <c r="BJ319">
        <f t="shared" si="37"/>
        <v>0</v>
      </c>
      <c r="BK319">
        <f t="shared" si="38"/>
        <v>1160.93</v>
      </c>
      <c r="BL319">
        <v>0</v>
      </c>
      <c r="BM319">
        <v>0</v>
      </c>
      <c r="BN319">
        <f t="shared" si="39"/>
        <v>0</v>
      </c>
      <c r="BO319">
        <v>0</v>
      </c>
      <c r="BP319">
        <f t="shared" si="40"/>
        <v>0</v>
      </c>
      <c r="BQ319">
        <v>0</v>
      </c>
      <c r="BR319">
        <f t="shared" si="41"/>
        <v>0</v>
      </c>
      <c r="BS319">
        <f t="shared" si="42"/>
        <v>0</v>
      </c>
      <c r="BT319">
        <f t="shared" si="43"/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f t="shared" si="44"/>
        <v>275.60000000000002</v>
      </c>
      <c r="CG319">
        <f t="shared" si="45"/>
        <v>0</v>
      </c>
      <c r="CH319">
        <f t="shared" si="46"/>
        <v>0</v>
      </c>
      <c r="CI319">
        <f t="shared" si="47"/>
        <v>0</v>
      </c>
      <c r="CJ319">
        <f t="shared" si="48"/>
        <v>0</v>
      </c>
      <c r="CK319">
        <f t="shared" si="49"/>
        <v>0</v>
      </c>
      <c r="CL319">
        <v>0</v>
      </c>
      <c r="CM319">
        <v>0</v>
      </c>
      <c r="CN319">
        <f t="shared" si="50"/>
        <v>0</v>
      </c>
      <c r="CO319">
        <f t="shared" si="51"/>
        <v>0</v>
      </c>
      <c r="CP319">
        <f t="shared" si="52"/>
        <v>0</v>
      </c>
      <c r="CQ319">
        <v>0</v>
      </c>
      <c r="CR319">
        <v>0</v>
      </c>
      <c r="CS319">
        <v>0</v>
      </c>
    </row>
    <row r="320" spans="27:97" ht="15.6" x14ac:dyDescent="0.3">
      <c r="AA320" s="1" t="s">
        <v>133</v>
      </c>
      <c r="AB320">
        <f t="shared" si="18"/>
        <v>0</v>
      </c>
      <c r="AC320">
        <v>0</v>
      </c>
      <c r="AD320">
        <f t="shared" si="19"/>
        <v>0</v>
      </c>
      <c r="AE320">
        <v>0</v>
      </c>
      <c r="AF320">
        <f t="shared" si="20"/>
        <v>0</v>
      </c>
      <c r="AG320">
        <f t="shared" si="21"/>
        <v>0</v>
      </c>
      <c r="AH320">
        <v>0</v>
      </c>
      <c r="AI320">
        <f t="shared" si="22"/>
        <v>0</v>
      </c>
      <c r="AJ320">
        <v>0</v>
      </c>
      <c r="AK320">
        <f t="shared" si="23"/>
        <v>0</v>
      </c>
      <c r="AL320">
        <f t="shared" si="24"/>
        <v>0</v>
      </c>
      <c r="AM320">
        <v>0</v>
      </c>
      <c r="AN320">
        <v>0</v>
      </c>
      <c r="AO320">
        <f t="shared" si="25"/>
        <v>0</v>
      </c>
      <c r="AP320">
        <f t="shared" ref="AP320" si="114">AP65*159.68</f>
        <v>159.68</v>
      </c>
      <c r="AQ320">
        <v>0</v>
      </c>
      <c r="AR320">
        <v>0</v>
      </c>
      <c r="AS320">
        <v>0</v>
      </c>
      <c r="AT320">
        <v>0</v>
      </c>
      <c r="AU320">
        <f t="shared" si="27"/>
        <v>0</v>
      </c>
      <c r="AV320">
        <f t="shared" si="28"/>
        <v>71.820000000000007</v>
      </c>
      <c r="AW320">
        <v>0</v>
      </c>
      <c r="AX320">
        <f t="shared" si="29"/>
        <v>0</v>
      </c>
      <c r="AY320">
        <f t="shared" si="30"/>
        <v>0</v>
      </c>
      <c r="AZ320">
        <v>0</v>
      </c>
      <c r="BA320">
        <f t="shared" si="31"/>
        <v>0</v>
      </c>
      <c r="BB320">
        <f t="shared" si="31"/>
        <v>55.78</v>
      </c>
      <c r="BC320">
        <f t="shared" si="32"/>
        <v>0</v>
      </c>
      <c r="BD320">
        <f t="shared" si="33"/>
        <v>0</v>
      </c>
      <c r="BE320">
        <f t="shared" si="34"/>
        <v>0</v>
      </c>
      <c r="BF320">
        <v>0</v>
      </c>
      <c r="BG320">
        <f t="shared" si="35"/>
        <v>0</v>
      </c>
      <c r="BH320">
        <f t="shared" si="36"/>
        <v>383.1</v>
      </c>
      <c r="BI320">
        <v>0</v>
      </c>
      <c r="BJ320">
        <f t="shared" si="37"/>
        <v>10.57</v>
      </c>
      <c r="BK320">
        <f t="shared" si="38"/>
        <v>1434.0900000000001</v>
      </c>
      <c r="BL320">
        <v>0</v>
      </c>
      <c r="BM320">
        <v>0</v>
      </c>
      <c r="BN320">
        <f t="shared" si="39"/>
        <v>0</v>
      </c>
      <c r="BO320">
        <v>0</v>
      </c>
      <c r="BP320">
        <f t="shared" si="40"/>
        <v>0</v>
      </c>
      <c r="BQ320">
        <v>0</v>
      </c>
      <c r="BR320">
        <f t="shared" si="41"/>
        <v>0</v>
      </c>
      <c r="BS320">
        <f t="shared" si="42"/>
        <v>0</v>
      </c>
      <c r="BT320">
        <f t="shared" si="43"/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f t="shared" si="44"/>
        <v>206.70000000000002</v>
      </c>
      <c r="CG320">
        <f t="shared" si="45"/>
        <v>0</v>
      </c>
      <c r="CH320">
        <f t="shared" si="46"/>
        <v>0</v>
      </c>
      <c r="CI320">
        <f t="shared" si="47"/>
        <v>0</v>
      </c>
      <c r="CJ320">
        <f t="shared" si="48"/>
        <v>0</v>
      </c>
      <c r="CK320">
        <f t="shared" si="49"/>
        <v>0</v>
      </c>
      <c r="CL320">
        <v>0</v>
      </c>
      <c r="CM320">
        <v>0</v>
      </c>
      <c r="CN320">
        <f t="shared" si="50"/>
        <v>0</v>
      </c>
      <c r="CO320">
        <f t="shared" si="51"/>
        <v>0</v>
      </c>
      <c r="CP320">
        <f t="shared" si="52"/>
        <v>0</v>
      </c>
      <c r="CQ320">
        <v>0</v>
      </c>
      <c r="CR320">
        <v>0</v>
      </c>
      <c r="CS320">
        <v>0</v>
      </c>
    </row>
    <row r="321" spans="27:97" ht="15.6" x14ac:dyDescent="0.3">
      <c r="AA321" s="1" t="s">
        <v>134</v>
      </c>
      <c r="AB321">
        <f t="shared" si="18"/>
        <v>0</v>
      </c>
      <c r="AC321">
        <v>0</v>
      </c>
      <c r="AD321">
        <f t="shared" si="19"/>
        <v>0</v>
      </c>
      <c r="AE321">
        <v>0</v>
      </c>
      <c r="AF321">
        <f t="shared" si="20"/>
        <v>0</v>
      </c>
      <c r="AG321">
        <f t="shared" si="21"/>
        <v>0</v>
      </c>
      <c r="AH321">
        <v>0</v>
      </c>
      <c r="AI321">
        <f t="shared" si="22"/>
        <v>0</v>
      </c>
      <c r="AJ321">
        <v>0</v>
      </c>
      <c r="AK321">
        <f t="shared" si="23"/>
        <v>0</v>
      </c>
      <c r="AL321">
        <f t="shared" si="24"/>
        <v>0</v>
      </c>
      <c r="AM321">
        <v>0</v>
      </c>
      <c r="AN321">
        <v>0</v>
      </c>
      <c r="AO321">
        <f t="shared" si="25"/>
        <v>0</v>
      </c>
      <c r="AP321">
        <f t="shared" ref="AP321" si="115">AP66*159.68</f>
        <v>0</v>
      </c>
      <c r="AQ321">
        <v>0</v>
      </c>
      <c r="AR321">
        <v>0</v>
      </c>
      <c r="AS321">
        <v>0</v>
      </c>
      <c r="AT321">
        <v>0</v>
      </c>
      <c r="AU321">
        <f t="shared" si="27"/>
        <v>0</v>
      </c>
      <c r="AV321">
        <f t="shared" si="28"/>
        <v>71.820000000000007</v>
      </c>
      <c r="AW321">
        <v>0</v>
      </c>
      <c r="AX321">
        <f t="shared" si="29"/>
        <v>0</v>
      </c>
      <c r="AY321">
        <f t="shared" si="30"/>
        <v>0</v>
      </c>
      <c r="AZ321">
        <v>0</v>
      </c>
      <c r="BA321">
        <f t="shared" si="31"/>
        <v>55.78</v>
      </c>
      <c r="BB321">
        <f t="shared" si="31"/>
        <v>0</v>
      </c>
      <c r="BC321">
        <f t="shared" si="32"/>
        <v>0</v>
      </c>
      <c r="BD321">
        <f t="shared" si="33"/>
        <v>0</v>
      </c>
      <c r="BE321">
        <f t="shared" si="34"/>
        <v>0</v>
      </c>
      <c r="BF321">
        <v>0</v>
      </c>
      <c r="BG321">
        <f t="shared" si="35"/>
        <v>0</v>
      </c>
      <c r="BH321">
        <f t="shared" si="36"/>
        <v>127.7</v>
      </c>
      <c r="BI321">
        <v>0</v>
      </c>
      <c r="BJ321">
        <f t="shared" si="37"/>
        <v>0</v>
      </c>
      <c r="BK321">
        <f t="shared" si="38"/>
        <v>2321.86</v>
      </c>
      <c r="BL321">
        <v>0</v>
      </c>
      <c r="BM321">
        <v>0</v>
      </c>
      <c r="BN321">
        <f t="shared" si="39"/>
        <v>0</v>
      </c>
      <c r="BO321">
        <v>0</v>
      </c>
      <c r="BP321">
        <f t="shared" si="40"/>
        <v>0</v>
      </c>
      <c r="BQ321">
        <v>0</v>
      </c>
      <c r="BR321">
        <f t="shared" si="41"/>
        <v>0</v>
      </c>
      <c r="BS321">
        <f t="shared" si="42"/>
        <v>0</v>
      </c>
      <c r="BT321">
        <f t="shared" si="43"/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f t="shared" si="44"/>
        <v>206.70000000000002</v>
      </c>
      <c r="CG321">
        <f t="shared" si="45"/>
        <v>0</v>
      </c>
      <c r="CH321">
        <f t="shared" si="46"/>
        <v>0</v>
      </c>
      <c r="CI321">
        <f t="shared" si="47"/>
        <v>0</v>
      </c>
      <c r="CJ321">
        <f t="shared" si="48"/>
        <v>0</v>
      </c>
      <c r="CK321">
        <f t="shared" si="49"/>
        <v>0</v>
      </c>
      <c r="CL321">
        <v>0</v>
      </c>
      <c r="CM321">
        <v>0</v>
      </c>
      <c r="CN321">
        <f t="shared" si="50"/>
        <v>0</v>
      </c>
      <c r="CO321">
        <f t="shared" si="51"/>
        <v>0</v>
      </c>
      <c r="CP321">
        <f t="shared" si="52"/>
        <v>0</v>
      </c>
      <c r="CQ321">
        <v>0</v>
      </c>
      <c r="CR321">
        <v>0</v>
      </c>
      <c r="CS321">
        <v>0</v>
      </c>
    </row>
    <row r="322" spans="27:97" ht="15.6" x14ac:dyDescent="0.3">
      <c r="AA322" s="1" t="s">
        <v>135</v>
      </c>
      <c r="AB322">
        <f t="shared" ref="AB322:AB385" si="116">AB67*159.68</f>
        <v>0</v>
      </c>
      <c r="AC322">
        <v>0</v>
      </c>
      <c r="AD322">
        <f t="shared" ref="AD322:AD385" si="117">AD67*6.53</f>
        <v>0</v>
      </c>
      <c r="AE322">
        <v>0</v>
      </c>
      <c r="AF322">
        <f t="shared" ref="AF322:AF385" si="118">AF67*4.8</f>
        <v>4.8</v>
      </c>
      <c r="AG322">
        <f t="shared" ref="AG322:AG385" si="119">AG67*47.71</f>
        <v>0</v>
      </c>
      <c r="AH322">
        <v>0</v>
      </c>
      <c r="AI322">
        <f t="shared" ref="AI322:AI385" si="120">AI67*111.27</f>
        <v>0</v>
      </c>
      <c r="AJ322">
        <v>0</v>
      </c>
      <c r="AK322">
        <f t="shared" ref="AK322:AK385" si="121">AK67*67.85</f>
        <v>0</v>
      </c>
      <c r="AL322">
        <f t="shared" ref="AL322:AL385" si="122">AL67*4.65</f>
        <v>0</v>
      </c>
      <c r="AM322">
        <v>0</v>
      </c>
      <c r="AN322">
        <v>0</v>
      </c>
      <c r="AO322">
        <f t="shared" ref="AO322:AO385" si="123">AO67*67.85</f>
        <v>0</v>
      </c>
      <c r="AP322">
        <f t="shared" ref="AP322" si="124">AP67*159.68</f>
        <v>0</v>
      </c>
      <c r="AQ322">
        <v>0</v>
      </c>
      <c r="AR322">
        <v>0</v>
      </c>
      <c r="AS322">
        <v>0</v>
      </c>
      <c r="AT322">
        <v>0</v>
      </c>
      <c r="AU322">
        <f t="shared" ref="AU322:AU385" si="125">AU67*129.3</f>
        <v>0</v>
      </c>
      <c r="AV322">
        <f t="shared" ref="AV322:AV385" si="126">AV67*11.97</f>
        <v>215.46</v>
      </c>
      <c r="AW322">
        <v>0</v>
      </c>
      <c r="AX322">
        <f t="shared" ref="AX322:AX385" si="127">AX67*129.92</f>
        <v>0</v>
      </c>
      <c r="AY322">
        <f t="shared" ref="AY322:AY385" si="128">AY67*36.6</f>
        <v>36.6</v>
      </c>
      <c r="AZ322">
        <v>0</v>
      </c>
      <c r="BA322">
        <f t="shared" ref="BA322:BB385" si="129">BA67*55.78</f>
        <v>0</v>
      </c>
      <c r="BB322">
        <f t="shared" si="129"/>
        <v>223.12</v>
      </c>
      <c r="BC322">
        <f t="shared" ref="BC322:BC385" si="130">BC67*69.48</f>
        <v>0</v>
      </c>
      <c r="BD322">
        <f t="shared" ref="BD322:BD385" si="131">BD67*159.68</f>
        <v>159.68</v>
      </c>
      <c r="BE322">
        <f t="shared" ref="BE322:BE385" si="132">BE67*2.8</f>
        <v>0</v>
      </c>
      <c r="BF322">
        <v>0</v>
      </c>
      <c r="BG322">
        <f t="shared" ref="BG322:BG385" si="133">BG67*69.48</f>
        <v>0</v>
      </c>
      <c r="BH322">
        <f t="shared" ref="BH322:BH385" si="134">BH67*63.85</f>
        <v>446.95</v>
      </c>
      <c r="BI322">
        <v>0</v>
      </c>
      <c r="BJ322">
        <f t="shared" ref="BJ322:BJ385" si="135">BJ67*10.57</f>
        <v>21.14</v>
      </c>
      <c r="BK322">
        <f t="shared" ref="BK322:BK385" si="136">BK67*68.29</f>
        <v>2526.73</v>
      </c>
      <c r="BL322">
        <v>0</v>
      </c>
      <c r="BM322">
        <v>0</v>
      </c>
      <c r="BN322">
        <f t="shared" ref="BN322:BN385" si="137">BN67*129.3</f>
        <v>0</v>
      </c>
      <c r="BO322">
        <v>0</v>
      </c>
      <c r="BP322">
        <f t="shared" ref="BP322:BP385" si="138">BP67*2.32</f>
        <v>0</v>
      </c>
      <c r="BQ322">
        <v>0</v>
      </c>
      <c r="BR322">
        <f t="shared" ref="BR322:BR385" si="139">BR67*47.71</f>
        <v>0</v>
      </c>
      <c r="BS322">
        <f t="shared" ref="BS322:BS385" si="140">BS67*159.68</f>
        <v>0</v>
      </c>
      <c r="BT322">
        <f t="shared" ref="BT322:BT385" si="141">BT67*1273.26</f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f t="shared" ref="CF322:CF385" si="142">CF67*68.9</f>
        <v>551.20000000000005</v>
      </c>
      <c r="CG322">
        <f t="shared" ref="CG322:CG385" si="143">CG67*13.09</f>
        <v>13.09</v>
      </c>
      <c r="CH322">
        <f t="shared" ref="CH322:CH385" si="144">CH67*10.57</f>
        <v>0</v>
      </c>
      <c r="CI322">
        <f t="shared" ref="CI322:CI385" si="145">CI67*111.27</f>
        <v>0</v>
      </c>
      <c r="CJ322">
        <f t="shared" ref="CJ322:CJ385" si="146">CJ67*10.57</f>
        <v>0</v>
      </c>
      <c r="CK322">
        <f t="shared" ref="CK322:CK385" si="147">CK67*37.67</f>
        <v>0</v>
      </c>
      <c r="CL322">
        <v>0</v>
      </c>
      <c r="CM322">
        <v>0</v>
      </c>
      <c r="CN322">
        <f t="shared" ref="CN322:CN385" si="148">CN67*5.92</f>
        <v>0</v>
      </c>
      <c r="CO322">
        <f t="shared" ref="CO322:CO385" si="149">CO67*68.29</f>
        <v>0</v>
      </c>
      <c r="CP322">
        <f t="shared" ref="CP322:CP385" si="150">CP67*18.5</f>
        <v>0</v>
      </c>
      <c r="CQ322">
        <v>0</v>
      </c>
      <c r="CR322">
        <v>0</v>
      </c>
      <c r="CS322">
        <v>0</v>
      </c>
    </row>
    <row r="323" spans="27:97" ht="15.6" x14ac:dyDescent="0.3">
      <c r="AA323" s="1" t="s">
        <v>136</v>
      </c>
      <c r="AB323">
        <f t="shared" si="116"/>
        <v>0</v>
      </c>
      <c r="AC323">
        <v>0</v>
      </c>
      <c r="AD323">
        <f t="shared" si="117"/>
        <v>6.53</v>
      </c>
      <c r="AE323">
        <v>0</v>
      </c>
      <c r="AF323">
        <f t="shared" si="118"/>
        <v>0</v>
      </c>
      <c r="AG323">
        <f t="shared" si="119"/>
        <v>0</v>
      </c>
      <c r="AH323">
        <v>0</v>
      </c>
      <c r="AI323">
        <f t="shared" si="120"/>
        <v>0</v>
      </c>
      <c r="AJ323">
        <v>0</v>
      </c>
      <c r="AK323">
        <f t="shared" si="121"/>
        <v>0</v>
      </c>
      <c r="AL323">
        <f t="shared" si="122"/>
        <v>0</v>
      </c>
      <c r="AM323">
        <v>0</v>
      </c>
      <c r="AN323">
        <v>0</v>
      </c>
      <c r="AO323">
        <f t="shared" si="123"/>
        <v>0</v>
      </c>
      <c r="AP323">
        <f t="shared" ref="AP323" si="151">AP68*159.68</f>
        <v>0</v>
      </c>
      <c r="AQ323">
        <v>0</v>
      </c>
      <c r="AR323">
        <v>0</v>
      </c>
      <c r="AS323">
        <v>0</v>
      </c>
      <c r="AT323">
        <v>0</v>
      </c>
      <c r="AU323">
        <f t="shared" si="125"/>
        <v>0</v>
      </c>
      <c r="AV323">
        <f t="shared" si="126"/>
        <v>442.89000000000004</v>
      </c>
      <c r="AW323">
        <v>0</v>
      </c>
      <c r="AX323">
        <f t="shared" si="127"/>
        <v>0</v>
      </c>
      <c r="AY323">
        <f t="shared" si="128"/>
        <v>0</v>
      </c>
      <c r="AZ323">
        <v>0</v>
      </c>
      <c r="BA323">
        <f t="shared" si="129"/>
        <v>0</v>
      </c>
      <c r="BB323">
        <f t="shared" si="129"/>
        <v>0</v>
      </c>
      <c r="BC323">
        <f t="shared" si="130"/>
        <v>0</v>
      </c>
      <c r="BD323">
        <f t="shared" si="131"/>
        <v>0</v>
      </c>
      <c r="BE323">
        <f t="shared" si="132"/>
        <v>0</v>
      </c>
      <c r="BF323">
        <v>0</v>
      </c>
      <c r="BG323">
        <f t="shared" si="133"/>
        <v>0</v>
      </c>
      <c r="BH323">
        <f t="shared" si="134"/>
        <v>383.1</v>
      </c>
      <c r="BI323">
        <v>0</v>
      </c>
      <c r="BJ323">
        <f t="shared" si="135"/>
        <v>0</v>
      </c>
      <c r="BK323">
        <f t="shared" si="136"/>
        <v>341.45000000000005</v>
      </c>
      <c r="BL323">
        <v>0</v>
      </c>
      <c r="BM323">
        <v>0</v>
      </c>
      <c r="BN323">
        <f t="shared" si="137"/>
        <v>0</v>
      </c>
      <c r="BO323">
        <v>0</v>
      </c>
      <c r="BP323">
        <f t="shared" si="138"/>
        <v>0</v>
      </c>
      <c r="BQ323">
        <v>0</v>
      </c>
      <c r="BR323">
        <f t="shared" si="139"/>
        <v>0</v>
      </c>
      <c r="BS323">
        <f t="shared" si="140"/>
        <v>0</v>
      </c>
      <c r="BT323">
        <f t="shared" si="141"/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f t="shared" si="142"/>
        <v>68.900000000000006</v>
      </c>
      <c r="CG323">
        <f t="shared" si="143"/>
        <v>0</v>
      </c>
      <c r="CH323">
        <f t="shared" si="144"/>
        <v>0</v>
      </c>
      <c r="CI323">
        <f t="shared" si="145"/>
        <v>0</v>
      </c>
      <c r="CJ323">
        <f t="shared" si="146"/>
        <v>0</v>
      </c>
      <c r="CK323">
        <f t="shared" si="147"/>
        <v>0</v>
      </c>
      <c r="CL323">
        <v>0</v>
      </c>
      <c r="CM323">
        <v>0</v>
      </c>
      <c r="CN323">
        <f t="shared" si="148"/>
        <v>0</v>
      </c>
      <c r="CO323">
        <f t="shared" si="149"/>
        <v>0</v>
      </c>
      <c r="CP323">
        <f t="shared" si="150"/>
        <v>0</v>
      </c>
      <c r="CQ323">
        <v>0</v>
      </c>
      <c r="CR323">
        <v>0</v>
      </c>
      <c r="CS323">
        <v>0</v>
      </c>
    </row>
    <row r="324" spans="27:97" ht="15.6" x14ac:dyDescent="0.3">
      <c r="AA324" s="1" t="s">
        <v>137</v>
      </c>
      <c r="AB324">
        <f t="shared" si="116"/>
        <v>0</v>
      </c>
      <c r="AC324">
        <v>0</v>
      </c>
      <c r="AD324">
        <f t="shared" si="117"/>
        <v>0</v>
      </c>
      <c r="AE324">
        <v>0</v>
      </c>
      <c r="AF324">
        <f t="shared" si="118"/>
        <v>0</v>
      </c>
      <c r="AG324">
        <f t="shared" si="119"/>
        <v>0</v>
      </c>
      <c r="AH324">
        <v>0</v>
      </c>
      <c r="AI324">
        <f t="shared" si="120"/>
        <v>0</v>
      </c>
      <c r="AJ324">
        <v>0</v>
      </c>
      <c r="AK324">
        <f t="shared" si="121"/>
        <v>0</v>
      </c>
      <c r="AL324">
        <f t="shared" si="122"/>
        <v>0</v>
      </c>
      <c r="AM324">
        <v>0</v>
      </c>
      <c r="AN324">
        <v>0</v>
      </c>
      <c r="AO324">
        <f t="shared" si="123"/>
        <v>0</v>
      </c>
      <c r="AP324">
        <f t="shared" ref="AP324" si="152">AP69*159.68</f>
        <v>0</v>
      </c>
      <c r="AQ324">
        <v>0</v>
      </c>
      <c r="AR324">
        <v>0</v>
      </c>
      <c r="AS324">
        <v>0</v>
      </c>
      <c r="AT324">
        <v>0</v>
      </c>
      <c r="AU324">
        <f t="shared" si="125"/>
        <v>0</v>
      </c>
      <c r="AV324">
        <f t="shared" si="126"/>
        <v>11.97</v>
      </c>
      <c r="AW324">
        <v>0</v>
      </c>
      <c r="AX324">
        <f t="shared" si="127"/>
        <v>0</v>
      </c>
      <c r="AY324">
        <f t="shared" si="128"/>
        <v>0</v>
      </c>
      <c r="AZ324">
        <v>0</v>
      </c>
      <c r="BA324">
        <f t="shared" si="129"/>
        <v>0</v>
      </c>
      <c r="BB324">
        <f t="shared" si="129"/>
        <v>0</v>
      </c>
      <c r="BC324">
        <f t="shared" si="130"/>
        <v>0</v>
      </c>
      <c r="BD324">
        <f t="shared" si="131"/>
        <v>0</v>
      </c>
      <c r="BE324">
        <f t="shared" si="132"/>
        <v>0</v>
      </c>
      <c r="BF324">
        <v>0</v>
      </c>
      <c r="BG324">
        <f t="shared" si="133"/>
        <v>0</v>
      </c>
      <c r="BH324">
        <f t="shared" si="134"/>
        <v>446.95</v>
      </c>
      <c r="BI324">
        <v>0</v>
      </c>
      <c r="BJ324">
        <f t="shared" si="135"/>
        <v>10.57</v>
      </c>
      <c r="BK324">
        <f t="shared" si="136"/>
        <v>887.7700000000001</v>
      </c>
      <c r="BL324">
        <v>0</v>
      </c>
      <c r="BM324">
        <v>0</v>
      </c>
      <c r="BN324">
        <f t="shared" si="137"/>
        <v>0</v>
      </c>
      <c r="BO324">
        <v>0</v>
      </c>
      <c r="BP324">
        <f t="shared" si="138"/>
        <v>0</v>
      </c>
      <c r="BQ324">
        <v>0</v>
      </c>
      <c r="BR324">
        <f t="shared" si="139"/>
        <v>0</v>
      </c>
      <c r="BS324">
        <f t="shared" si="140"/>
        <v>0</v>
      </c>
      <c r="BT324">
        <f t="shared" si="141"/>
        <v>1273.26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f t="shared" si="142"/>
        <v>413.40000000000003</v>
      </c>
      <c r="CG324">
        <f t="shared" si="143"/>
        <v>26.18</v>
      </c>
      <c r="CH324">
        <f t="shared" si="144"/>
        <v>0</v>
      </c>
      <c r="CI324">
        <f t="shared" si="145"/>
        <v>0</v>
      </c>
      <c r="CJ324">
        <f t="shared" si="146"/>
        <v>0</v>
      </c>
      <c r="CK324">
        <f t="shared" si="147"/>
        <v>0</v>
      </c>
      <c r="CL324">
        <v>0</v>
      </c>
      <c r="CM324">
        <v>0</v>
      </c>
      <c r="CN324">
        <f t="shared" si="148"/>
        <v>0</v>
      </c>
      <c r="CO324">
        <f t="shared" si="149"/>
        <v>0</v>
      </c>
      <c r="CP324">
        <f t="shared" si="150"/>
        <v>0</v>
      </c>
      <c r="CQ324">
        <v>0</v>
      </c>
      <c r="CR324">
        <v>0</v>
      </c>
      <c r="CS324">
        <v>0</v>
      </c>
    </row>
    <row r="325" spans="27:97" ht="15.6" x14ac:dyDescent="0.3">
      <c r="AA325" s="1" t="s">
        <v>138</v>
      </c>
      <c r="AB325">
        <f t="shared" si="116"/>
        <v>0</v>
      </c>
      <c r="AC325">
        <v>0</v>
      </c>
      <c r="AD325">
        <f t="shared" si="117"/>
        <v>6.53</v>
      </c>
      <c r="AE325">
        <v>0</v>
      </c>
      <c r="AF325">
        <f t="shared" si="118"/>
        <v>0</v>
      </c>
      <c r="AG325">
        <f t="shared" si="119"/>
        <v>0</v>
      </c>
      <c r="AH325">
        <v>0</v>
      </c>
      <c r="AI325">
        <f t="shared" si="120"/>
        <v>0</v>
      </c>
      <c r="AJ325">
        <v>0</v>
      </c>
      <c r="AK325">
        <f t="shared" si="121"/>
        <v>0</v>
      </c>
      <c r="AL325">
        <f t="shared" si="122"/>
        <v>0</v>
      </c>
      <c r="AM325">
        <v>0</v>
      </c>
      <c r="AN325">
        <v>0</v>
      </c>
      <c r="AO325">
        <f t="shared" si="123"/>
        <v>0</v>
      </c>
      <c r="AP325">
        <f t="shared" ref="AP325" si="153">AP70*159.68</f>
        <v>0</v>
      </c>
      <c r="AQ325">
        <v>0</v>
      </c>
      <c r="AR325">
        <v>0</v>
      </c>
      <c r="AS325">
        <v>0</v>
      </c>
      <c r="AT325">
        <v>0</v>
      </c>
      <c r="AU325">
        <f t="shared" si="125"/>
        <v>0</v>
      </c>
      <c r="AV325">
        <f t="shared" si="126"/>
        <v>47.88</v>
      </c>
      <c r="AW325">
        <v>0</v>
      </c>
      <c r="AX325">
        <f t="shared" si="127"/>
        <v>0</v>
      </c>
      <c r="AY325">
        <f t="shared" si="128"/>
        <v>36.6</v>
      </c>
      <c r="AZ325">
        <v>0</v>
      </c>
      <c r="BA325">
        <f t="shared" si="129"/>
        <v>0</v>
      </c>
      <c r="BB325">
        <f t="shared" si="129"/>
        <v>55.78</v>
      </c>
      <c r="BC325">
        <f t="shared" si="130"/>
        <v>0</v>
      </c>
      <c r="BD325">
        <f t="shared" si="131"/>
        <v>319.36</v>
      </c>
      <c r="BE325">
        <f t="shared" si="132"/>
        <v>2.8</v>
      </c>
      <c r="BF325">
        <v>0</v>
      </c>
      <c r="BG325">
        <f t="shared" si="133"/>
        <v>0</v>
      </c>
      <c r="BH325">
        <f t="shared" si="134"/>
        <v>510.8</v>
      </c>
      <c r="BI325">
        <v>0</v>
      </c>
      <c r="BJ325">
        <f t="shared" si="135"/>
        <v>0</v>
      </c>
      <c r="BK325">
        <f t="shared" si="136"/>
        <v>614.61</v>
      </c>
      <c r="BL325">
        <v>0</v>
      </c>
      <c r="BM325">
        <v>0</v>
      </c>
      <c r="BN325">
        <f t="shared" si="137"/>
        <v>0</v>
      </c>
      <c r="BO325">
        <v>0</v>
      </c>
      <c r="BP325">
        <f t="shared" si="138"/>
        <v>0</v>
      </c>
      <c r="BQ325">
        <v>0</v>
      </c>
      <c r="BR325">
        <f t="shared" si="139"/>
        <v>0</v>
      </c>
      <c r="BS325">
        <f t="shared" si="140"/>
        <v>0</v>
      </c>
      <c r="BT325">
        <f t="shared" si="141"/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f t="shared" si="142"/>
        <v>689</v>
      </c>
      <c r="CG325">
        <f t="shared" si="143"/>
        <v>0</v>
      </c>
      <c r="CH325">
        <f t="shared" si="144"/>
        <v>0</v>
      </c>
      <c r="CI325">
        <f t="shared" si="145"/>
        <v>0</v>
      </c>
      <c r="CJ325">
        <f t="shared" si="146"/>
        <v>0</v>
      </c>
      <c r="CK325">
        <f t="shared" si="147"/>
        <v>0</v>
      </c>
      <c r="CL325">
        <v>0</v>
      </c>
      <c r="CM325">
        <v>0</v>
      </c>
      <c r="CN325">
        <f t="shared" si="148"/>
        <v>0</v>
      </c>
      <c r="CO325">
        <f t="shared" si="149"/>
        <v>0</v>
      </c>
      <c r="CP325">
        <f t="shared" si="150"/>
        <v>0</v>
      </c>
      <c r="CQ325">
        <v>0</v>
      </c>
      <c r="CR325">
        <v>0</v>
      </c>
      <c r="CS325">
        <v>0</v>
      </c>
    </row>
    <row r="326" spans="27:97" ht="15.6" x14ac:dyDescent="0.3">
      <c r="AA326" s="1" t="s">
        <v>139</v>
      </c>
      <c r="AB326">
        <f t="shared" si="116"/>
        <v>0</v>
      </c>
      <c r="AC326">
        <v>0</v>
      </c>
      <c r="AD326">
        <f t="shared" si="117"/>
        <v>6.53</v>
      </c>
      <c r="AE326">
        <v>0</v>
      </c>
      <c r="AF326">
        <f t="shared" si="118"/>
        <v>0</v>
      </c>
      <c r="AG326">
        <f t="shared" si="119"/>
        <v>0</v>
      </c>
      <c r="AH326">
        <v>0</v>
      </c>
      <c r="AI326">
        <f t="shared" si="120"/>
        <v>0</v>
      </c>
      <c r="AJ326">
        <v>0</v>
      </c>
      <c r="AK326">
        <f t="shared" si="121"/>
        <v>0</v>
      </c>
      <c r="AL326">
        <f t="shared" si="122"/>
        <v>0</v>
      </c>
      <c r="AM326">
        <v>0</v>
      </c>
      <c r="AN326">
        <v>0</v>
      </c>
      <c r="AO326">
        <f t="shared" si="123"/>
        <v>0</v>
      </c>
      <c r="AP326">
        <f t="shared" ref="AP326" si="154">AP71*159.68</f>
        <v>0</v>
      </c>
      <c r="AQ326">
        <v>0</v>
      </c>
      <c r="AR326">
        <v>0</v>
      </c>
      <c r="AS326">
        <v>0</v>
      </c>
      <c r="AT326">
        <v>0</v>
      </c>
      <c r="AU326">
        <f t="shared" si="125"/>
        <v>0</v>
      </c>
      <c r="AV326">
        <f t="shared" si="126"/>
        <v>23.94</v>
      </c>
      <c r="AW326">
        <v>0</v>
      </c>
      <c r="AX326">
        <f t="shared" si="127"/>
        <v>0</v>
      </c>
      <c r="AY326">
        <f t="shared" si="128"/>
        <v>0</v>
      </c>
      <c r="AZ326">
        <v>0</v>
      </c>
      <c r="BA326">
        <f t="shared" si="129"/>
        <v>0</v>
      </c>
      <c r="BB326">
        <f t="shared" si="129"/>
        <v>0</v>
      </c>
      <c r="BC326">
        <f t="shared" si="130"/>
        <v>0</v>
      </c>
      <c r="BD326">
        <f t="shared" si="131"/>
        <v>319.36</v>
      </c>
      <c r="BE326">
        <f t="shared" si="132"/>
        <v>0</v>
      </c>
      <c r="BF326">
        <v>0</v>
      </c>
      <c r="BG326">
        <f t="shared" si="133"/>
        <v>0</v>
      </c>
      <c r="BH326">
        <f t="shared" si="134"/>
        <v>830.05000000000007</v>
      </c>
      <c r="BI326">
        <v>0</v>
      </c>
      <c r="BJ326">
        <f t="shared" si="135"/>
        <v>21.14</v>
      </c>
      <c r="BK326">
        <f t="shared" si="136"/>
        <v>887.7700000000001</v>
      </c>
      <c r="BL326">
        <v>0</v>
      </c>
      <c r="BM326">
        <v>0</v>
      </c>
      <c r="BN326">
        <f t="shared" si="137"/>
        <v>0</v>
      </c>
      <c r="BO326">
        <v>0</v>
      </c>
      <c r="BP326">
        <f t="shared" si="138"/>
        <v>0</v>
      </c>
      <c r="BQ326">
        <v>0</v>
      </c>
      <c r="BR326">
        <f t="shared" si="139"/>
        <v>47.71</v>
      </c>
      <c r="BS326">
        <f t="shared" si="140"/>
        <v>0</v>
      </c>
      <c r="BT326">
        <f t="shared" si="141"/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f t="shared" si="142"/>
        <v>68.900000000000006</v>
      </c>
      <c r="CG326">
        <f t="shared" si="143"/>
        <v>39.269999999999996</v>
      </c>
      <c r="CH326">
        <f t="shared" si="144"/>
        <v>0</v>
      </c>
      <c r="CI326">
        <f t="shared" si="145"/>
        <v>0</v>
      </c>
      <c r="CJ326">
        <f t="shared" si="146"/>
        <v>0</v>
      </c>
      <c r="CK326">
        <f t="shared" si="147"/>
        <v>0</v>
      </c>
      <c r="CL326">
        <v>0</v>
      </c>
      <c r="CM326">
        <v>0</v>
      </c>
      <c r="CN326">
        <f t="shared" si="148"/>
        <v>0</v>
      </c>
      <c r="CO326">
        <f t="shared" si="149"/>
        <v>0</v>
      </c>
      <c r="CP326">
        <f t="shared" si="150"/>
        <v>0</v>
      </c>
      <c r="CQ326">
        <v>0</v>
      </c>
      <c r="CR326">
        <v>0</v>
      </c>
      <c r="CS326">
        <v>0</v>
      </c>
    </row>
    <row r="327" spans="27:97" ht="15.6" x14ac:dyDescent="0.3">
      <c r="AA327" s="1" t="s">
        <v>140</v>
      </c>
      <c r="AB327">
        <f t="shared" si="116"/>
        <v>0</v>
      </c>
      <c r="AC327">
        <v>0</v>
      </c>
      <c r="AD327">
        <f t="shared" si="117"/>
        <v>6.53</v>
      </c>
      <c r="AE327">
        <v>0</v>
      </c>
      <c r="AF327">
        <f t="shared" si="118"/>
        <v>0</v>
      </c>
      <c r="AG327">
        <f t="shared" si="119"/>
        <v>0</v>
      </c>
      <c r="AH327">
        <v>0</v>
      </c>
      <c r="AI327">
        <f t="shared" si="120"/>
        <v>0</v>
      </c>
      <c r="AJ327">
        <v>0</v>
      </c>
      <c r="AK327">
        <f t="shared" si="121"/>
        <v>0</v>
      </c>
      <c r="AL327">
        <f t="shared" si="122"/>
        <v>0</v>
      </c>
      <c r="AM327">
        <v>0</v>
      </c>
      <c r="AN327">
        <v>0</v>
      </c>
      <c r="AO327">
        <f t="shared" si="123"/>
        <v>0</v>
      </c>
      <c r="AP327">
        <f t="shared" ref="AP327" si="155">AP72*159.68</f>
        <v>0</v>
      </c>
      <c r="AQ327">
        <v>0</v>
      </c>
      <c r="AR327">
        <v>0</v>
      </c>
      <c r="AS327">
        <v>0</v>
      </c>
      <c r="AT327">
        <v>0</v>
      </c>
      <c r="AU327">
        <f t="shared" si="125"/>
        <v>0</v>
      </c>
      <c r="AV327">
        <f t="shared" si="126"/>
        <v>11.97</v>
      </c>
      <c r="AW327">
        <v>0</v>
      </c>
      <c r="AX327">
        <f t="shared" si="127"/>
        <v>0</v>
      </c>
      <c r="AY327">
        <f t="shared" si="128"/>
        <v>0</v>
      </c>
      <c r="AZ327">
        <v>0</v>
      </c>
      <c r="BA327">
        <f t="shared" si="129"/>
        <v>0</v>
      </c>
      <c r="BB327">
        <f t="shared" si="129"/>
        <v>55.78</v>
      </c>
      <c r="BC327">
        <f t="shared" si="130"/>
        <v>0</v>
      </c>
      <c r="BD327">
        <f t="shared" si="131"/>
        <v>0</v>
      </c>
      <c r="BE327">
        <f t="shared" si="132"/>
        <v>0</v>
      </c>
      <c r="BF327">
        <v>0</v>
      </c>
      <c r="BG327">
        <f t="shared" si="133"/>
        <v>0</v>
      </c>
      <c r="BH327">
        <f t="shared" si="134"/>
        <v>766.2</v>
      </c>
      <c r="BI327">
        <v>0</v>
      </c>
      <c r="BJ327">
        <f t="shared" si="135"/>
        <v>0</v>
      </c>
      <c r="BK327">
        <f t="shared" si="136"/>
        <v>682.90000000000009</v>
      </c>
      <c r="BL327">
        <v>0</v>
      </c>
      <c r="BM327">
        <v>0</v>
      </c>
      <c r="BN327">
        <f t="shared" si="137"/>
        <v>0</v>
      </c>
      <c r="BO327">
        <v>0</v>
      </c>
      <c r="BP327">
        <f t="shared" si="138"/>
        <v>0</v>
      </c>
      <c r="BQ327">
        <v>0</v>
      </c>
      <c r="BR327">
        <f t="shared" si="139"/>
        <v>0</v>
      </c>
      <c r="BS327">
        <f t="shared" si="140"/>
        <v>0</v>
      </c>
      <c r="BT327">
        <f t="shared" si="141"/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f t="shared" si="142"/>
        <v>1240.2</v>
      </c>
      <c r="CG327">
        <f t="shared" si="143"/>
        <v>0</v>
      </c>
      <c r="CH327">
        <f t="shared" si="144"/>
        <v>0</v>
      </c>
      <c r="CI327">
        <f t="shared" si="145"/>
        <v>0</v>
      </c>
      <c r="CJ327">
        <f t="shared" si="146"/>
        <v>0</v>
      </c>
      <c r="CK327">
        <f t="shared" si="147"/>
        <v>0</v>
      </c>
      <c r="CL327">
        <v>0</v>
      </c>
      <c r="CM327">
        <v>0</v>
      </c>
      <c r="CN327">
        <f t="shared" si="148"/>
        <v>0</v>
      </c>
      <c r="CO327">
        <f t="shared" si="149"/>
        <v>0</v>
      </c>
      <c r="CP327">
        <f t="shared" si="150"/>
        <v>0</v>
      </c>
      <c r="CQ327">
        <v>0</v>
      </c>
      <c r="CR327">
        <v>0</v>
      </c>
      <c r="CS327">
        <v>0</v>
      </c>
    </row>
    <row r="328" spans="27:97" ht="15.6" x14ac:dyDescent="0.3">
      <c r="AA328" s="1" t="s">
        <v>143</v>
      </c>
      <c r="AB328">
        <f t="shared" si="116"/>
        <v>0</v>
      </c>
      <c r="AC328">
        <v>0</v>
      </c>
      <c r="AD328">
        <f t="shared" si="117"/>
        <v>6.53</v>
      </c>
      <c r="AE328">
        <v>0</v>
      </c>
      <c r="AF328">
        <f t="shared" si="118"/>
        <v>0</v>
      </c>
      <c r="AG328">
        <f t="shared" si="119"/>
        <v>0</v>
      </c>
      <c r="AH328">
        <v>0</v>
      </c>
      <c r="AI328">
        <f t="shared" si="120"/>
        <v>0</v>
      </c>
      <c r="AJ328">
        <v>0</v>
      </c>
      <c r="AK328">
        <f t="shared" si="121"/>
        <v>0</v>
      </c>
      <c r="AL328">
        <f t="shared" si="122"/>
        <v>0</v>
      </c>
      <c r="AM328">
        <v>0</v>
      </c>
      <c r="AN328">
        <v>0</v>
      </c>
      <c r="AO328">
        <f t="shared" si="123"/>
        <v>0</v>
      </c>
      <c r="AP328">
        <f t="shared" ref="AP328" si="156">AP73*159.68</f>
        <v>0</v>
      </c>
      <c r="AQ328">
        <v>0</v>
      </c>
      <c r="AR328">
        <v>0</v>
      </c>
      <c r="AS328">
        <v>0</v>
      </c>
      <c r="AT328">
        <v>0</v>
      </c>
      <c r="AU328">
        <f t="shared" si="125"/>
        <v>0</v>
      </c>
      <c r="AV328">
        <f t="shared" si="126"/>
        <v>0</v>
      </c>
      <c r="AW328">
        <v>0</v>
      </c>
      <c r="AX328">
        <f t="shared" si="127"/>
        <v>0</v>
      </c>
      <c r="AY328">
        <f t="shared" si="128"/>
        <v>0</v>
      </c>
      <c r="AZ328">
        <v>0</v>
      </c>
      <c r="BA328">
        <f t="shared" si="129"/>
        <v>0</v>
      </c>
      <c r="BB328">
        <f t="shared" si="129"/>
        <v>278.89999999999998</v>
      </c>
      <c r="BC328">
        <f t="shared" si="130"/>
        <v>0</v>
      </c>
      <c r="BD328">
        <f t="shared" si="131"/>
        <v>319.36</v>
      </c>
      <c r="BE328">
        <f t="shared" si="132"/>
        <v>0</v>
      </c>
      <c r="BF328">
        <v>0</v>
      </c>
      <c r="BG328">
        <f t="shared" si="133"/>
        <v>0</v>
      </c>
      <c r="BH328">
        <f t="shared" si="134"/>
        <v>702.35</v>
      </c>
      <c r="BI328">
        <v>0</v>
      </c>
      <c r="BJ328">
        <f t="shared" si="135"/>
        <v>21.14</v>
      </c>
      <c r="BK328">
        <f t="shared" si="136"/>
        <v>3687.6600000000003</v>
      </c>
      <c r="BL328">
        <v>0</v>
      </c>
      <c r="BM328">
        <v>0</v>
      </c>
      <c r="BN328">
        <f t="shared" si="137"/>
        <v>0</v>
      </c>
      <c r="BO328">
        <v>0</v>
      </c>
      <c r="BP328">
        <f t="shared" si="138"/>
        <v>0</v>
      </c>
      <c r="BQ328">
        <v>0</v>
      </c>
      <c r="BR328">
        <f t="shared" si="139"/>
        <v>0</v>
      </c>
      <c r="BS328">
        <f t="shared" si="140"/>
        <v>0</v>
      </c>
      <c r="BT328">
        <f t="shared" si="141"/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f t="shared" si="142"/>
        <v>0</v>
      </c>
      <c r="CG328">
        <f t="shared" si="143"/>
        <v>0</v>
      </c>
      <c r="CH328">
        <f t="shared" si="144"/>
        <v>0</v>
      </c>
      <c r="CI328">
        <f t="shared" si="145"/>
        <v>0</v>
      </c>
      <c r="CJ328">
        <f t="shared" si="146"/>
        <v>0</v>
      </c>
      <c r="CK328">
        <f t="shared" si="147"/>
        <v>0</v>
      </c>
      <c r="CL328">
        <v>0</v>
      </c>
      <c r="CM328">
        <v>0</v>
      </c>
      <c r="CN328">
        <f t="shared" si="148"/>
        <v>0</v>
      </c>
      <c r="CO328">
        <f t="shared" si="149"/>
        <v>0</v>
      </c>
      <c r="CP328">
        <f t="shared" si="150"/>
        <v>0</v>
      </c>
      <c r="CQ328">
        <v>0</v>
      </c>
      <c r="CR328">
        <v>0</v>
      </c>
      <c r="CS328">
        <v>0</v>
      </c>
    </row>
    <row r="329" spans="27:97" ht="15.6" x14ac:dyDescent="0.3">
      <c r="AA329" s="1" t="s">
        <v>144</v>
      </c>
      <c r="AB329">
        <f t="shared" si="116"/>
        <v>0</v>
      </c>
      <c r="AC329">
        <v>0</v>
      </c>
      <c r="AD329">
        <f t="shared" si="117"/>
        <v>6.53</v>
      </c>
      <c r="AE329">
        <v>0</v>
      </c>
      <c r="AF329">
        <f t="shared" si="118"/>
        <v>0</v>
      </c>
      <c r="AG329">
        <f t="shared" si="119"/>
        <v>0</v>
      </c>
      <c r="AH329">
        <v>0</v>
      </c>
      <c r="AI329">
        <f t="shared" si="120"/>
        <v>0</v>
      </c>
      <c r="AJ329">
        <v>0</v>
      </c>
      <c r="AK329">
        <f t="shared" si="121"/>
        <v>0</v>
      </c>
      <c r="AL329">
        <f t="shared" si="122"/>
        <v>0</v>
      </c>
      <c r="AM329">
        <v>0</v>
      </c>
      <c r="AN329">
        <v>0</v>
      </c>
      <c r="AO329">
        <f t="shared" si="123"/>
        <v>0</v>
      </c>
      <c r="AP329">
        <f t="shared" ref="AP329" si="157">AP74*159.68</f>
        <v>0</v>
      </c>
      <c r="AQ329">
        <v>0</v>
      </c>
      <c r="AR329">
        <v>0</v>
      </c>
      <c r="AS329">
        <v>0</v>
      </c>
      <c r="AT329">
        <v>0</v>
      </c>
      <c r="AU329">
        <f t="shared" si="125"/>
        <v>0</v>
      </c>
      <c r="AV329">
        <f t="shared" si="126"/>
        <v>0</v>
      </c>
      <c r="AW329">
        <v>0</v>
      </c>
      <c r="AX329">
        <f t="shared" si="127"/>
        <v>0</v>
      </c>
      <c r="AY329">
        <f t="shared" si="128"/>
        <v>0</v>
      </c>
      <c r="AZ329">
        <v>0</v>
      </c>
      <c r="BA329">
        <f t="shared" si="129"/>
        <v>0</v>
      </c>
      <c r="BB329">
        <f t="shared" si="129"/>
        <v>111.56</v>
      </c>
      <c r="BC329">
        <f t="shared" si="130"/>
        <v>0</v>
      </c>
      <c r="BD329">
        <f t="shared" si="131"/>
        <v>159.68</v>
      </c>
      <c r="BE329">
        <f t="shared" si="132"/>
        <v>0</v>
      </c>
      <c r="BF329">
        <v>0</v>
      </c>
      <c r="BG329">
        <f t="shared" si="133"/>
        <v>0</v>
      </c>
      <c r="BH329">
        <f t="shared" si="134"/>
        <v>383.1</v>
      </c>
      <c r="BI329">
        <v>0</v>
      </c>
      <c r="BJ329">
        <f t="shared" si="135"/>
        <v>10.57</v>
      </c>
      <c r="BK329">
        <f t="shared" si="136"/>
        <v>887.7700000000001</v>
      </c>
      <c r="BL329">
        <v>0</v>
      </c>
      <c r="BM329">
        <v>0</v>
      </c>
      <c r="BN329">
        <f t="shared" si="137"/>
        <v>0</v>
      </c>
      <c r="BO329">
        <v>0</v>
      </c>
      <c r="BP329">
        <f t="shared" si="138"/>
        <v>0</v>
      </c>
      <c r="BQ329">
        <v>0</v>
      </c>
      <c r="BR329">
        <f t="shared" si="139"/>
        <v>0</v>
      </c>
      <c r="BS329">
        <f t="shared" si="140"/>
        <v>0</v>
      </c>
      <c r="BT329">
        <f t="shared" si="141"/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f t="shared" si="142"/>
        <v>68.900000000000006</v>
      </c>
      <c r="CG329">
        <f t="shared" si="143"/>
        <v>13.09</v>
      </c>
      <c r="CH329">
        <f t="shared" si="144"/>
        <v>0</v>
      </c>
      <c r="CI329">
        <f t="shared" si="145"/>
        <v>0</v>
      </c>
      <c r="CJ329">
        <f t="shared" si="146"/>
        <v>21.14</v>
      </c>
      <c r="CK329">
        <f t="shared" si="147"/>
        <v>0</v>
      </c>
      <c r="CL329">
        <v>0</v>
      </c>
      <c r="CM329">
        <v>0</v>
      </c>
      <c r="CN329">
        <f t="shared" si="148"/>
        <v>0</v>
      </c>
      <c r="CO329">
        <f t="shared" si="149"/>
        <v>0</v>
      </c>
      <c r="CP329">
        <f t="shared" si="150"/>
        <v>0</v>
      </c>
      <c r="CQ329">
        <v>0</v>
      </c>
      <c r="CR329">
        <v>0</v>
      </c>
      <c r="CS329">
        <v>0</v>
      </c>
    </row>
    <row r="330" spans="27:97" ht="15.6" x14ac:dyDescent="0.3">
      <c r="AA330" s="1" t="s">
        <v>145</v>
      </c>
      <c r="AB330">
        <f t="shared" si="116"/>
        <v>0</v>
      </c>
      <c r="AC330">
        <v>0</v>
      </c>
      <c r="AD330">
        <f t="shared" si="117"/>
        <v>0</v>
      </c>
      <c r="AE330">
        <v>0</v>
      </c>
      <c r="AF330">
        <f t="shared" si="118"/>
        <v>0</v>
      </c>
      <c r="AG330">
        <f t="shared" si="119"/>
        <v>0</v>
      </c>
      <c r="AH330">
        <v>0</v>
      </c>
      <c r="AI330">
        <f t="shared" si="120"/>
        <v>111.27</v>
      </c>
      <c r="AJ330">
        <v>0</v>
      </c>
      <c r="AK330">
        <f t="shared" si="121"/>
        <v>0</v>
      </c>
      <c r="AL330">
        <f t="shared" si="122"/>
        <v>0</v>
      </c>
      <c r="AM330">
        <v>0</v>
      </c>
      <c r="AN330">
        <v>0</v>
      </c>
      <c r="AO330">
        <f t="shared" si="123"/>
        <v>0</v>
      </c>
      <c r="AP330">
        <f t="shared" ref="AP330" si="158">AP75*159.68</f>
        <v>0</v>
      </c>
      <c r="AQ330">
        <v>0</v>
      </c>
      <c r="AR330">
        <v>0</v>
      </c>
      <c r="AS330">
        <v>0</v>
      </c>
      <c r="AT330">
        <v>0</v>
      </c>
      <c r="AU330">
        <f t="shared" si="125"/>
        <v>0</v>
      </c>
      <c r="AV330">
        <f t="shared" si="126"/>
        <v>0</v>
      </c>
      <c r="AW330">
        <v>0</v>
      </c>
      <c r="AX330">
        <f t="shared" si="127"/>
        <v>0</v>
      </c>
      <c r="AY330">
        <f t="shared" si="128"/>
        <v>0</v>
      </c>
      <c r="AZ330">
        <v>0</v>
      </c>
      <c r="BA330">
        <f t="shared" si="129"/>
        <v>0</v>
      </c>
      <c r="BB330">
        <f t="shared" si="129"/>
        <v>390.46000000000004</v>
      </c>
      <c r="BC330">
        <f t="shared" si="130"/>
        <v>0</v>
      </c>
      <c r="BD330">
        <f t="shared" si="131"/>
        <v>159.68</v>
      </c>
      <c r="BE330">
        <f t="shared" si="132"/>
        <v>0</v>
      </c>
      <c r="BF330">
        <v>0</v>
      </c>
      <c r="BG330">
        <f t="shared" si="133"/>
        <v>0</v>
      </c>
      <c r="BH330">
        <f t="shared" si="134"/>
        <v>574.65</v>
      </c>
      <c r="BI330">
        <v>0</v>
      </c>
      <c r="BJ330">
        <f t="shared" si="135"/>
        <v>10.57</v>
      </c>
      <c r="BK330">
        <f t="shared" si="136"/>
        <v>1775.5400000000002</v>
      </c>
      <c r="BL330">
        <v>0</v>
      </c>
      <c r="BM330">
        <v>0</v>
      </c>
      <c r="BN330">
        <f t="shared" si="137"/>
        <v>0</v>
      </c>
      <c r="BO330">
        <v>0</v>
      </c>
      <c r="BP330">
        <f t="shared" si="138"/>
        <v>0</v>
      </c>
      <c r="BQ330">
        <v>0</v>
      </c>
      <c r="BR330">
        <f t="shared" si="139"/>
        <v>0</v>
      </c>
      <c r="BS330">
        <f t="shared" si="140"/>
        <v>0</v>
      </c>
      <c r="BT330">
        <f t="shared" si="141"/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f t="shared" si="142"/>
        <v>0</v>
      </c>
      <c r="CG330">
        <f t="shared" si="143"/>
        <v>0</v>
      </c>
      <c r="CH330">
        <f t="shared" si="144"/>
        <v>0</v>
      </c>
      <c r="CI330">
        <f t="shared" si="145"/>
        <v>0</v>
      </c>
      <c r="CJ330">
        <f t="shared" si="146"/>
        <v>0</v>
      </c>
      <c r="CK330">
        <f t="shared" si="147"/>
        <v>0</v>
      </c>
      <c r="CL330">
        <v>0</v>
      </c>
      <c r="CM330">
        <v>0</v>
      </c>
      <c r="CN330">
        <f t="shared" si="148"/>
        <v>0</v>
      </c>
      <c r="CO330">
        <f t="shared" si="149"/>
        <v>0</v>
      </c>
      <c r="CP330">
        <f t="shared" si="150"/>
        <v>0</v>
      </c>
      <c r="CQ330">
        <v>0</v>
      </c>
      <c r="CR330">
        <v>0</v>
      </c>
      <c r="CS330">
        <v>0</v>
      </c>
    </row>
    <row r="331" spans="27:97" ht="15.6" x14ac:dyDescent="0.3">
      <c r="AA331" s="1" t="s">
        <v>146</v>
      </c>
      <c r="AB331">
        <f t="shared" si="116"/>
        <v>0</v>
      </c>
      <c r="AC331">
        <v>0</v>
      </c>
      <c r="AD331">
        <f t="shared" si="117"/>
        <v>0</v>
      </c>
      <c r="AE331">
        <v>0</v>
      </c>
      <c r="AF331">
        <f t="shared" si="118"/>
        <v>0</v>
      </c>
      <c r="AG331">
        <f t="shared" si="119"/>
        <v>0</v>
      </c>
      <c r="AH331">
        <v>0</v>
      </c>
      <c r="AI331">
        <f t="shared" si="120"/>
        <v>0</v>
      </c>
      <c r="AJ331">
        <v>0</v>
      </c>
      <c r="AK331">
        <f t="shared" si="121"/>
        <v>0</v>
      </c>
      <c r="AL331">
        <f t="shared" si="122"/>
        <v>0</v>
      </c>
      <c r="AM331">
        <v>0</v>
      </c>
      <c r="AN331">
        <v>0</v>
      </c>
      <c r="AO331">
        <f t="shared" si="123"/>
        <v>0</v>
      </c>
      <c r="AP331">
        <f t="shared" ref="AP331" si="159">AP76*159.68</f>
        <v>0</v>
      </c>
      <c r="AQ331">
        <v>0</v>
      </c>
      <c r="AR331">
        <v>0</v>
      </c>
      <c r="AS331">
        <v>0</v>
      </c>
      <c r="AT331">
        <v>0</v>
      </c>
      <c r="AU331">
        <f t="shared" si="125"/>
        <v>0</v>
      </c>
      <c r="AV331">
        <f t="shared" si="126"/>
        <v>0</v>
      </c>
      <c r="AW331">
        <v>0</v>
      </c>
      <c r="AX331">
        <f t="shared" si="127"/>
        <v>0</v>
      </c>
      <c r="AY331">
        <f t="shared" si="128"/>
        <v>0</v>
      </c>
      <c r="AZ331">
        <v>0</v>
      </c>
      <c r="BA331">
        <f t="shared" si="129"/>
        <v>0</v>
      </c>
      <c r="BB331">
        <f t="shared" si="129"/>
        <v>0</v>
      </c>
      <c r="BC331">
        <f t="shared" si="130"/>
        <v>0</v>
      </c>
      <c r="BD331">
        <f t="shared" si="131"/>
        <v>479.04</v>
      </c>
      <c r="BE331">
        <f t="shared" si="132"/>
        <v>0</v>
      </c>
      <c r="BF331">
        <v>0</v>
      </c>
      <c r="BG331">
        <f t="shared" si="133"/>
        <v>0</v>
      </c>
      <c r="BH331">
        <f t="shared" si="134"/>
        <v>893.9</v>
      </c>
      <c r="BI331">
        <v>0</v>
      </c>
      <c r="BJ331">
        <f t="shared" si="135"/>
        <v>0</v>
      </c>
      <c r="BK331">
        <f t="shared" si="136"/>
        <v>478.03000000000003</v>
      </c>
      <c r="BL331">
        <v>0</v>
      </c>
      <c r="BM331">
        <v>0</v>
      </c>
      <c r="BN331">
        <f t="shared" si="137"/>
        <v>0</v>
      </c>
      <c r="BO331">
        <v>0</v>
      </c>
      <c r="BP331">
        <f t="shared" si="138"/>
        <v>0</v>
      </c>
      <c r="BQ331">
        <v>0</v>
      </c>
      <c r="BR331">
        <f t="shared" si="139"/>
        <v>0</v>
      </c>
      <c r="BS331">
        <f t="shared" si="140"/>
        <v>0</v>
      </c>
      <c r="BT331">
        <f t="shared" si="141"/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f t="shared" si="142"/>
        <v>0</v>
      </c>
      <c r="CG331">
        <f t="shared" si="143"/>
        <v>0</v>
      </c>
      <c r="CH331">
        <f t="shared" si="144"/>
        <v>0</v>
      </c>
      <c r="CI331">
        <f t="shared" si="145"/>
        <v>111.27</v>
      </c>
      <c r="CJ331">
        <f t="shared" si="146"/>
        <v>0</v>
      </c>
      <c r="CK331">
        <f t="shared" si="147"/>
        <v>0</v>
      </c>
      <c r="CL331">
        <v>0</v>
      </c>
      <c r="CM331">
        <v>0</v>
      </c>
      <c r="CN331">
        <f t="shared" si="148"/>
        <v>0</v>
      </c>
      <c r="CO331">
        <f t="shared" si="149"/>
        <v>0</v>
      </c>
      <c r="CP331">
        <f t="shared" si="150"/>
        <v>0</v>
      </c>
      <c r="CQ331">
        <v>0</v>
      </c>
      <c r="CR331">
        <v>0</v>
      </c>
      <c r="CS331">
        <v>0</v>
      </c>
    </row>
    <row r="332" spans="27:97" ht="15.6" x14ac:dyDescent="0.3">
      <c r="AA332" s="1" t="s">
        <v>147</v>
      </c>
      <c r="AB332">
        <f t="shared" si="116"/>
        <v>0</v>
      </c>
      <c r="AC332">
        <v>0</v>
      </c>
      <c r="AD332">
        <f t="shared" si="117"/>
        <v>0</v>
      </c>
      <c r="AE332">
        <v>0</v>
      </c>
      <c r="AF332">
        <f t="shared" si="118"/>
        <v>0</v>
      </c>
      <c r="AG332">
        <f t="shared" si="119"/>
        <v>47.71</v>
      </c>
      <c r="AH332">
        <v>0</v>
      </c>
      <c r="AI332">
        <f t="shared" si="120"/>
        <v>0</v>
      </c>
      <c r="AJ332">
        <v>0</v>
      </c>
      <c r="AK332">
        <f t="shared" si="121"/>
        <v>0</v>
      </c>
      <c r="AL332">
        <f t="shared" si="122"/>
        <v>0</v>
      </c>
      <c r="AM332">
        <v>0</v>
      </c>
      <c r="AN332">
        <v>0</v>
      </c>
      <c r="AO332">
        <f t="shared" si="123"/>
        <v>0</v>
      </c>
      <c r="AP332">
        <f t="shared" ref="AP332" si="160">AP77*159.68</f>
        <v>0</v>
      </c>
      <c r="AQ332">
        <v>0</v>
      </c>
      <c r="AR332">
        <v>0</v>
      </c>
      <c r="AS332">
        <v>0</v>
      </c>
      <c r="AT332">
        <v>0</v>
      </c>
      <c r="AU332">
        <f t="shared" si="125"/>
        <v>0</v>
      </c>
      <c r="AV332">
        <f t="shared" si="126"/>
        <v>0</v>
      </c>
      <c r="AW332">
        <v>0</v>
      </c>
      <c r="AX332">
        <f t="shared" si="127"/>
        <v>0</v>
      </c>
      <c r="AY332">
        <f t="shared" si="128"/>
        <v>0</v>
      </c>
      <c r="AZ332">
        <v>0</v>
      </c>
      <c r="BA332">
        <f t="shared" si="129"/>
        <v>0</v>
      </c>
      <c r="BB332">
        <f t="shared" si="129"/>
        <v>278.89999999999998</v>
      </c>
      <c r="BC332">
        <f t="shared" si="130"/>
        <v>0</v>
      </c>
      <c r="BD332">
        <f t="shared" si="131"/>
        <v>319.36</v>
      </c>
      <c r="BE332">
        <f t="shared" si="132"/>
        <v>0</v>
      </c>
      <c r="BF332">
        <v>0</v>
      </c>
      <c r="BG332">
        <f t="shared" si="133"/>
        <v>0</v>
      </c>
      <c r="BH332">
        <f t="shared" si="134"/>
        <v>2107.0500000000002</v>
      </c>
      <c r="BI332">
        <v>0</v>
      </c>
      <c r="BJ332">
        <f t="shared" si="135"/>
        <v>10.57</v>
      </c>
      <c r="BK332">
        <f t="shared" si="136"/>
        <v>2595.0200000000004</v>
      </c>
      <c r="BL332">
        <v>0</v>
      </c>
      <c r="BM332">
        <v>0</v>
      </c>
      <c r="BN332">
        <f t="shared" si="137"/>
        <v>0</v>
      </c>
      <c r="BO332">
        <v>0</v>
      </c>
      <c r="BP332">
        <f t="shared" si="138"/>
        <v>0</v>
      </c>
      <c r="BQ332">
        <v>0</v>
      </c>
      <c r="BR332">
        <f t="shared" si="139"/>
        <v>0</v>
      </c>
      <c r="BS332">
        <f t="shared" si="140"/>
        <v>0</v>
      </c>
      <c r="BT332">
        <f t="shared" si="141"/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f t="shared" si="142"/>
        <v>0</v>
      </c>
      <c r="CG332">
        <f t="shared" si="143"/>
        <v>0</v>
      </c>
      <c r="CH332">
        <f t="shared" si="144"/>
        <v>0</v>
      </c>
      <c r="CI332">
        <f t="shared" si="145"/>
        <v>111.27</v>
      </c>
      <c r="CJ332">
        <f t="shared" si="146"/>
        <v>0</v>
      </c>
      <c r="CK332">
        <f t="shared" si="147"/>
        <v>0</v>
      </c>
      <c r="CL332">
        <v>0</v>
      </c>
      <c r="CM332">
        <v>0</v>
      </c>
      <c r="CN332">
        <f t="shared" si="148"/>
        <v>0</v>
      </c>
      <c r="CO332">
        <f t="shared" si="149"/>
        <v>0</v>
      </c>
      <c r="CP332">
        <f t="shared" si="150"/>
        <v>0</v>
      </c>
      <c r="CQ332">
        <v>0</v>
      </c>
      <c r="CR332">
        <v>0</v>
      </c>
      <c r="CS332">
        <v>0</v>
      </c>
    </row>
    <row r="333" spans="27:97" ht="15.6" x14ac:dyDescent="0.3">
      <c r="AA333" s="1" t="s">
        <v>148</v>
      </c>
      <c r="AB333">
        <f t="shared" si="116"/>
        <v>0</v>
      </c>
      <c r="AC333">
        <v>0</v>
      </c>
      <c r="AD333">
        <f t="shared" si="117"/>
        <v>13.06</v>
      </c>
      <c r="AE333">
        <v>0</v>
      </c>
      <c r="AF333">
        <f t="shared" si="118"/>
        <v>0</v>
      </c>
      <c r="AG333">
        <f t="shared" si="119"/>
        <v>0</v>
      </c>
      <c r="AH333">
        <v>0</v>
      </c>
      <c r="AI333">
        <f t="shared" si="120"/>
        <v>0</v>
      </c>
      <c r="AJ333">
        <v>0</v>
      </c>
      <c r="AK333">
        <f t="shared" si="121"/>
        <v>0</v>
      </c>
      <c r="AL333">
        <f t="shared" si="122"/>
        <v>0</v>
      </c>
      <c r="AM333">
        <v>0</v>
      </c>
      <c r="AN333">
        <v>0</v>
      </c>
      <c r="AO333">
        <f t="shared" si="123"/>
        <v>0</v>
      </c>
      <c r="AP333">
        <f t="shared" ref="AP333" si="161">AP78*159.68</f>
        <v>0</v>
      </c>
      <c r="AQ333">
        <v>0</v>
      </c>
      <c r="AR333">
        <v>0</v>
      </c>
      <c r="AS333">
        <v>0</v>
      </c>
      <c r="AT333">
        <v>0</v>
      </c>
      <c r="AU333">
        <f t="shared" si="125"/>
        <v>0</v>
      </c>
      <c r="AV333">
        <f t="shared" si="126"/>
        <v>0</v>
      </c>
      <c r="AW333">
        <v>0</v>
      </c>
      <c r="AX333">
        <f t="shared" si="127"/>
        <v>0</v>
      </c>
      <c r="AY333">
        <f t="shared" si="128"/>
        <v>0</v>
      </c>
      <c r="AZ333">
        <v>0</v>
      </c>
      <c r="BA333">
        <f t="shared" si="129"/>
        <v>0</v>
      </c>
      <c r="BB333">
        <f t="shared" si="129"/>
        <v>0</v>
      </c>
      <c r="BC333">
        <f t="shared" si="130"/>
        <v>0</v>
      </c>
      <c r="BD333">
        <f t="shared" si="131"/>
        <v>159.68</v>
      </c>
      <c r="BE333">
        <f t="shared" si="132"/>
        <v>0</v>
      </c>
      <c r="BF333">
        <v>0</v>
      </c>
      <c r="BG333">
        <f t="shared" si="133"/>
        <v>69.48</v>
      </c>
      <c r="BH333">
        <f t="shared" si="134"/>
        <v>1979.3500000000001</v>
      </c>
      <c r="BI333">
        <v>0</v>
      </c>
      <c r="BJ333">
        <f t="shared" si="135"/>
        <v>73.990000000000009</v>
      </c>
      <c r="BK333">
        <f t="shared" si="136"/>
        <v>5190.0400000000009</v>
      </c>
      <c r="BL333">
        <v>0</v>
      </c>
      <c r="BM333">
        <v>0</v>
      </c>
      <c r="BN333">
        <f t="shared" si="137"/>
        <v>0</v>
      </c>
      <c r="BO333">
        <v>0</v>
      </c>
      <c r="BP333">
        <f t="shared" si="138"/>
        <v>0</v>
      </c>
      <c r="BQ333">
        <v>0</v>
      </c>
      <c r="BR333">
        <f t="shared" si="139"/>
        <v>0</v>
      </c>
      <c r="BS333">
        <f t="shared" si="140"/>
        <v>0</v>
      </c>
      <c r="BT333">
        <f t="shared" si="141"/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f t="shared" si="142"/>
        <v>0</v>
      </c>
      <c r="CG333">
        <f t="shared" si="143"/>
        <v>13.09</v>
      </c>
      <c r="CH333">
        <f t="shared" si="144"/>
        <v>0</v>
      </c>
      <c r="CI333">
        <f t="shared" si="145"/>
        <v>111.27</v>
      </c>
      <c r="CJ333">
        <f t="shared" si="146"/>
        <v>0</v>
      </c>
      <c r="CK333">
        <f t="shared" si="147"/>
        <v>0</v>
      </c>
      <c r="CL333">
        <v>0</v>
      </c>
      <c r="CM333">
        <v>0</v>
      </c>
      <c r="CN333">
        <f t="shared" si="148"/>
        <v>0</v>
      </c>
      <c r="CO333">
        <f t="shared" si="149"/>
        <v>0</v>
      </c>
      <c r="CP333">
        <f t="shared" si="150"/>
        <v>0</v>
      </c>
      <c r="CQ333">
        <v>0</v>
      </c>
      <c r="CR333">
        <v>0</v>
      </c>
      <c r="CS333">
        <v>0</v>
      </c>
    </row>
    <row r="334" spans="27:97" ht="15.6" x14ac:dyDescent="0.3">
      <c r="AA334" s="1" t="s">
        <v>149</v>
      </c>
      <c r="AB334">
        <f t="shared" si="116"/>
        <v>0</v>
      </c>
      <c r="AC334">
        <v>0</v>
      </c>
      <c r="AD334">
        <f t="shared" si="117"/>
        <v>0</v>
      </c>
      <c r="AE334">
        <v>0</v>
      </c>
      <c r="AF334">
        <f t="shared" si="118"/>
        <v>0</v>
      </c>
      <c r="AG334">
        <f t="shared" si="119"/>
        <v>0</v>
      </c>
      <c r="AH334">
        <v>0</v>
      </c>
      <c r="AI334">
        <f t="shared" si="120"/>
        <v>333.81</v>
      </c>
      <c r="AJ334">
        <v>0</v>
      </c>
      <c r="AK334">
        <f t="shared" si="121"/>
        <v>0</v>
      </c>
      <c r="AL334">
        <f t="shared" si="122"/>
        <v>0</v>
      </c>
      <c r="AM334">
        <v>0</v>
      </c>
      <c r="AN334">
        <v>0</v>
      </c>
      <c r="AO334">
        <f t="shared" si="123"/>
        <v>0</v>
      </c>
      <c r="AP334">
        <f t="shared" ref="AP334" si="162">AP79*159.68</f>
        <v>0</v>
      </c>
      <c r="AQ334">
        <v>0</v>
      </c>
      <c r="AR334">
        <v>0</v>
      </c>
      <c r="AS334">
        <v>0</v>
      </c>
      <c r="AT334">
        <v>0</v>
      </c>
      <c r="AU334">
        <f t="shared" si="125"/>
        <v>0</v>
      </c>
      <c r="AV334">
        <f t="shared" si="126"/>
        <v>0</v>
      </c>
      <c r="AW334">
        <v>0</v>
      </c>
      <c r="AX334">
        <f t="shared" si="127"/>
        <v>0</v>
      </c>
      <c r="AY334">
        <f t="shared" si="128"/>
        <v>0</v>
      </c>
      <c r="AZ334">
        <v>0</v>
      </c>
      <c r="BA334">
        <f t="shared" si="129"/>
        <v>0</v>
      </c>
      <c r="BB334">
        <f t="shared" si="129"/>
        <v>223.12</v>
      </c>
      <c r="BC334">
        <f t="shared" si="130"/>
        <v>0</v>
      </c>
      <c r="BD334">
        <f t="shared" si="131"/>
        <v>479.04</v>
      </c>
      <c r="BE334">
        <f t="shared" si="132"/>
        <v>0</v>
      </c>
      <c r="BF334">
        <v>0</v>
      </c>
      <c r="BG334">
        <f t="shared" si="133"/>
        <v>0</v>
      </c>
      <c r="BH334">
        <f t="shared" si="134"/>
        <v>1021.6</v>
      </c>
      <c r="BI334">
        <v>0</v>
      </c>
      <c r="BJ334">
        <f t="shared" si="135"/>
        <v>31.71</v>
      </c>
      <c r="BK334">
        <f t="shared" si="136"/>
        <v>2321.86</v>
      </c>
      <c r="BL334">
        <v>0</v>
      </c>
      <c r="BM334">
        <v>0</v>
      </c>
      <c r="BN334">
        <f t="shared" si="137"/>
        <v>129.30000000000001</v>
      </c>
      <c r="BO334">
        <v>0</v>
      </c>
      <c r="BP334">
        <f t="shared" si="138"/>
        <v>0</v>
      </c>
      <c r="BQ334">
        <v>0</v>
      </c>
      <c r="BR334">
        <f t="shared" si="139"/>
        <v>0</v>
      </c>
      <c r="BS334">
        <f t="shared" si="140"/>
        <v>0</v>
      </c>
      <c r="BT334">
        <f t="shared" si="141"/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f t="shared" si="142"/>
        <v>68.900000000000006</v>
      </c>
      <c r="CG334">
        <f t="shared" si="143"/>
        <v>0</v>
      </c>
      <c r="CH334">
        <f t="shared" si="144"/>
        <v>0</v>
      </c>
      <c r="CI334">
        <f t="shared" si="145"/>
        <v>0</v>
      </c>
      <c r="CJ334">
        <f t="shared" si="146"/>
        <v>0</v>
      </c>
      <c r="CK334">
        <f t="shared" si="147"/>
        <v>0</v>
      </c>
      <c r="CL334">
        <v>0</v>
      </c>
      <c r="CM334">
        <v>0</v>
      </c>
      <c r="CN334">
        <f t="shared" si="148"/>
        <v>0</v>
      </c>
      <c r="CO334">
        <f t="shared" si="149"/>
        <v>0</v>
      </c>
      <c r="CP334">
        <f t="shared" si="150"/>
        <v>0</v>
      </c>
      <c r="CQ334">
        <v>0</v>
      </c>
      <c r="CR334">
        <v>0</v>
      </c>
      <c r="CS334">
        <v>0</v>
      </c>
    </row>
    <row r="335" spans="27:97" ht="15.6" x14ac:dyDescent="0.3">
      <c r="AA335" s="1" t="s">
        <v>150</v>
      </c>
      <c r="AB335">
        <f t="shared" si="116"/>
        <v>0</v>
      </c>
      <c r="AC335">
        <v>0</v>
      </c>
      <c r="AD335">
        <f t="shared" si="117"/>
        <v>0</v>
      </c>
      <c r="AE335">
        <v>0</v>
      </c>
      <c r="AF335">
        <f t="shared" si="118"/>
        <v>0</v>
      </c>
      <c r="AG335">
        <f t="shared" si="119"/>
        <v>0</v>
      </c>
      <c r="AH335">
        <v>0</v>
      </c>
      <c r="AI335">
        <f t="shared" si="120"/>
        <v>0</v>
      </c>
      <c r="AJ335">
        <v>0</v>
      </c>
      <c r="AK335">
        <f t="shared" si="121"/>
        <v>0</v>
      </c>
      <c r="AL335">
        <f t="shared" si="122"/>
        <v>0</v>
      </c>
      <c r="AM335">
        <v>0</v>
      </c>
      <c r="AN335">
        <v>0</v>
      </c>
      <c r="AO335">
        <f t="shared" si="123"/>
        <v>0</v>
      </c>
      <c r="AP335">
        <f t="shared" ref="AP335" si="163">AP80*159.68</f>
        <v>0</v>
      </c>
      <c r="AQ335">
        <v>0</v>
      </c>
      <c r="AR335">
        <v>0</v>
      </c>
      <c r="AS335">
        <v>0</v>
      </c>
      <c r="AT335">
        <v>0</v>
      </c>
      <c r="AU335">
        <f t="shared" si="125"/>
        <v>0</v>
      </c>
      <c r="AV335">
        <f t="shared" si="126"/>
        <v>0</v>
      </c>
      <c r="AW335">
        <v>0</v>
      </c>
      <c r="AX335">
        <f t="shared" si="127"/>
        <v>0</v>
      </c>
      <c r="AY335">
        <f t="shared" si="128"/>
        <v>0</v>
      </c>
      <c r="AZ335">
        <v>0</v>
      </c>
      <c r="BA335">
        <f t="shared" si="129"/>
        <v>0</v>
      </c>
      <c r="BB335">
        <f t="shared" si="129"/>
        <v>334.68</v>
      </c>
      <c r="BC335">
        <f t="shared" si="130"/>
        <v>0</v>
      </c>
      <c r="BD335">
        <f t="shared" si="131"/>
        <v>319.36</v>
      </c>
      <c r="BE335">
        <f t="shared" si="132"/>
        <v>0</v>
      </c>
      <c r="BF335">
        <v>0</v>
      </c>
      <c r="BG335">
        <f t="shared" si="133"/>
        <v>0</v>
      </c>
      <c r="BH335">
        <f t="shared" si="134"/>
        <v>766.2</v>
      </c>
      <c r="BI335">
        <v>0</v>
      </c>
      <c r="BJ335">
        <f t="shared" si="135"/>
        <v>63.42</v>
      </c>
      <c r="BK335">
        <f t="shared" si="136"/>
        <v>7785.06</v>
      </c>
      <c r="BL335">
        <v>0</v>
      </c>
      <c r="BM335">
        <v>0</v>
      </c>
      <c r="BN335">
        <f t="shared" si="137"/>
        <v>0</v>
      </c>
      <c r="BO335">
        <v>0</v>
      </c>
      <c r="BP335">
        <f t="shared" si="138"/>
        <v>0</v>
      </c>
      <c r="BQ335">
        <v>0</v>
      </c>
      <c r="BR335">
        <f t="shared" si="139"/>
        <v>0</v>
      </c>
      <c r="BS335">
        <f t="shared" si="140"/>
        <v>0</v>
      </c>
      <c r="BT335">
        <f t="shared" si="141"/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f t="shared" si="142"/>
        <v>68.900000000000006</v>
      </c>
      <c r="CG335">
        <f t="shared" si="143"/>
        <v>0</v>
      </c>
      <c r="CH335">
        <f t="shared" si="144"/>
        <v>0</v>
      </c>
      <c r="CI335">
        <f t="shared" si="145"/>
        <v>0</v>
      </c>
      <c r="CJ335">
        <f t="shared" si="146"/>
        <v>0</v>
      </c>
      <c r="CK335">
        <f t="shared" si="147"/>
        <v>0</v>
      </c>
      <c r="CL335">
        <v>0</v>
      </c>
      <c r="CM335">
        <v>0</v>
      </c>
      <c r="CN335">
        <f t="shared" si="148"/>
        <v>0</v>
      </c>
      <c r="CO335">
        <f t="shared" si="149"/>
        <v>0</v>
      </c>
      <c r="CP335">
        <f t="shared" si="150"/>
        <v>0</v>
      </c>
      <c r="CQ335">
        <v>0</v>
      </c>
      <c r="CR335">
        <v>0</v>
      </c>
      <c r="CS335">
        <v>0</v>
      </c>
    </row>
    <row r="336" spans="27:97" ht="15.6" x14ac:dyDescent="0.3">
      <c r="AA336" s="1" t="s">
        <v>151</v>
      </c>
      <c r="AB336">
        <f t="shared" si="116"/>
        <v>0</v>
      </c>
      <c r="AC336">
        <v>0</v>
      </c>
      <c r="AD336">
        <f t="shared" si="117"/>
        <v>0</v>
      </c>
      <c r="AE336">
        <v>0</v>
      </c>
      <c r="AF336">
        <f t="shared" si="118"/>
        <v>0</v>
      </c>
      <c r="AG336">
        <f t="shared" si="119"/>
        <v>0</v>
      </c>
      <c r="AH336">
        <v>0</v>
      </c>
      <c r="AI336">
        <f t="shared" si="120"/>
        <v>0</v>
      </c>
      <c r="AJ336">
        <v>0</v>
      </c>
      <c r="AK336">
        <f t="shared" si="121"/>
        <v>0</v>
      </c>
      <c r="AL336">
        <f t="shared" si="122"/>
        <v>0</v>
      </c>
      <c r="AM336">
        <v>0</v>
      </c>
      <c r="AN336">
        <v>0</v>
      </c>
      <c r="AO336">
        <f t="shared" si="123"/>
        <v>0</v>
      </c>
      <c r="AP336">
        <f t="shared" ref="AP336" si="164">AP81*159.68</f>
        <v>0</v>
      </c>
      <c r="AQ336">
        <v>0</v>
      </c>
      <c r="AR336">
        <v>0</v>
      </c>
      <c r="AS336">
        <v>0</v>
      </c>
      <c r="AT336">
        <v>0</v>
      </c>
      <c r="AU336">
        <f t="shared" si="125"/>
        <v>0</v>
      </c>
      <c r="AV336">
        <f t="shared" si="126"/>
        <v>0</v>
      </c>
      <c r="AW336">
        <v>0</v>
      </c>
      <c r="AX336">
        <f t="shared" si="127"/>
        <v>0</v>
      </c>
      <c r="AY336">
        <f t="shared" si="128"/>
        <v>0</v>
      </c>
      <c r="AZ336">
        <v>0</v>
      </c>
      <c r="BA336">
        <f t="shared" si="129"/>
        <v>0</v>
      </c>
      <c r="BB336">
        <f t="shared" si="129"/>
        <v>167.34</v>
      </c>
      <c r="BC336">
        <f t="shared" si="130"/>
        <v>0</v>
      </c>
      <c r="BD336">
        <f t="shared" si="131"/>
        <v>798.40000000000009</v>
      </c>
      <c r="BE336">
        <f t="shared" si="132"/>
        <v>0</v>
      </c>
      <c r="BF336">
        <v>0</v>
      </c>
      <c r="BG336">
        <f t="shared" si="133"/>
        <v>0</v>
      </c>
      <c r="BH336">
        <f t="shared" si="134"/>
        <v>446.95</v>
      </c>
      <c r="BI336">
        <v>0</v>
      </c>
      <c r="BJ336">
        <f t="shared" si="135"/>
        <v>10.57</v>
      </c>
      <c r="BK336">
        <f t="shared" si="136"/>
        <v>3619.3700000000003</v>
      </c>
      <c r="BL336">
        <v>0</v>
      </c>
      <c r="BM336">
        <v>0</v>
      </c>
      <c r="BN336">
        <f t="shared" si="137"/>
        <v>0</v>
      </c>
      <c r="BO336">
        <v>0</v>
      </c>
      <c r="BP336">
        <f t="shared" si="138"/>
        <v>0</v>
      </c>
      <c r="BQ336">
        <v>0</v>
      </c>
      <c r="BR336">
        <f t="shared" si="139"/>
        <v>0</v>
      </c>
      <c r="BS336">
        <f t="shared" si="140"/>
        <v>0</v>
      </c>
      <c r="BT336">
        <f t="shared" si="141"/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f t="shared" si="142"/>
        <v>0</v>
      </c>
      <c r="CG336">
        <f t="shared" si="143"/>
        <v>13.09</v>
      </c>
      <c r="CH336">
        <f t="shared" si="144"/>
        <v>0</v>
      </c>
      <c r="CI336">
        <f t="shared" si="145"/>
        <v>0</v>
      </c>
      <c r="CJ336">
        <f t="shared" si="146"/>
        <v>0</v>
      </c>
      <c r="CK336">
        <f t="shared" si="147"/>
        <v>0</v>
      </c>
      <c r="CL336">
        <v>0</v>
      </c>
      <c r="CM336">
        <v>0</v>
      </c>
      <c r="CN336">
        <f t="shared" si="148"/>
        <v>0</v>
      </c>
      <c r="CO336">
        <f t="shared" si="149"/>
        <v>0</v>
      </c>
      <c r="CP336">
        <f t="shared" si="150"/>
        <v>0</v>
      </c>
      <c r="CQ336">
        <v>0</v>
      </c>
      <c r="CR336">
        <v>0</v>
      </c>
      <c r="CS336">
        <v>0</v>
      </c>
    </row>
    <row r="337" spans="27:97" ht="15.6" x14ac:dyDescent="0.3">
      <c r="AA337" s="1" t="s">
        <v>152</v>
      </c>
      <c r="AB337">
        <f t="shared" si="116"/>
        <v>0</v>
      </c>
      <c r="AC337">
        <v>0</v>
      </c>
      <c r="AD337">
        <f t="shared" si="117"/>
        <v>0</v>
      </c>
      <c r="AE337">
        <v>0</v>
      </c>
      <c r="AF337">
        <f t="shared" si="118"/>
        <v>0</v>
      </c>
      <c r="AG337">
        <f t="shared" si="119"/>
        <v>0</v>
      </c>
      <c r="AH337">
        <v>0</v>
      </c>
      <c r="AI337">
        <f t="shared" si="120"/>
        <v>0</v>
      </c>
      <c r="AJ337">
        <v>0</v>
      </c>
      <c r="AK337">
        <f t="shared" si="121"/>
        <v>0</v>
      </c>
      <c r="AL337">
        <f t="shared" si="122"/>
        <v>0</v>
      </c>
      <c r="AM337">
        <v>0</v>
      </c>
      <c r="AN337">
        <v>0</v>
      </c>
      <c r="AO337">
        <f t="shared" si="123"/>
        <v>0</v>
      </c>
      <c r="AP337">
        <f t="shared" ref="AP337" si="165">AP82*159.68</f>
        <v>0</v>
      </c>
      <c r="AQ337">
        <v>0</v>
      </c>
      <c r="AR337">
        <v>0</v>
      </c>
      <c r="AS337">
        <v>0</v>
      </c>
      <c r="AT337">
        <v>0</v>
      </c>
      <c r="AU337">
        <f t="shared" si="125"/>
        <v>0</v>
      </c>
      <c r="AV337">
        <f t="shared" si="126"/>
        <v>0</v>
      </c>
      <c r="AW337">
        <v>0</v>
      </c>
      <c r="AX337">
        <f t="shared" si="127"/>
        <v>0</v>
      </c>
      <c r="AY337">
        <f t="shared" si="128"/>
        <v>0</v>
      </c>
      <c r="AZ337">
        <v>0</v>
      </c>
      <c r="BA337">
        <f t="shared" si="129"/>
        <v>0</v>
      </c>
      <c r="BB337">
        <f t="shared" si="129"/>
        <v>55.78</v>
      </c>
      <c r="BC337">
        <f t="shared" si="130"/>
        <v>0</v>
      </c>
      <c r="BD337">
        <f t="shared" si="131"/>
        <v>0</v>
      </c>
      <c r="BE337">
        <f t="shared" si="132"/>
        <v>0</v>
      </c>
      <c r="BF337">
        <v>0</v>
      </c>
      <c r="BG337">
        <f t="shared" si="133"/>
        <v>0</v>
      </c>
      <c r="BH337">
        <f t="shared" si="134"/>
        <v>255.4</v>
      </c>
      <c r="BI337">
        <v>0</v>
      </c>
      <c r="BJ337">
        <f t="shared" si="135"/>
        <v>0</v>
      </c>
      <c r="BK337">
        <f t="shared" si="136"/>
        <v>1570.67</v>
      </c>
      <c r="BL337">
        <v>0</v>
      </c>
      <c r="BM337">
        <v>0</v>
      </c>
      <c r="BN337">
        <f t="shared" si="137"/>
        <v>0</v>
      </c>
      <c r="BO337">
        <v>0</v>
      </c>
      <c r="BP337">
        <f t="shared" si="138"/>
        <v>0</v>
      </c>
      <c r="BQ337">
        <v>0</v>
      </c>
      <c r="BR337">
        <f t="shared" si="139"/>
        <v>0</v>
      </c>
      <c r="BS337">
        <f t="shared" si="140"/>
        <v>0</v>
      </c>
      <c r="BT337">
        <f t="shared" si="141"/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f t="shared" si="142"/>
        <v>68.900000000000006</v>
      </c>
      <c r="CG337">
        <f t="shared" si="143"/>
        <v>0</v>
      </c>
      <c r="CH337">
        <f t="shared" si="144"/>
        <v>0</v>
      </c>
      <c r="CI337">
        <f t="shared" si="145"/>
        <v>0</v>
      </c>
      <c r="CJ337">
        <f t="shared" si="146"/>
        <v>0</v>
      </c>
      <c r="CK337">
        <f t="shared" si="147"/>
        <v>0</v>
      </c>
      <c r="CL337">
        <v>0</v>
      </c>
      <c r="CM337">
        <v>0</v>
      </c>
      <c r="CN337">
        <f t="shared" si="148"/>
        <v>0</v>
      </c>
      <c r="CO337">
        <f t="shared" si="149"/>
        <v>0</v>
      </c>
      <c r="CP337">
        <f t="shared" si="150"/>
        <v>0</v>
      </c>
      <c r="CQ337">
        <v>0</v>
      </c>
      <c r="CR337">
        <v>0</v>
      </c>
      <c r="CS337">
        <v>0</v>
      </c>
    </row>
    <row r="338" spans="27:97" ht="15.6" x14ac:dyDescent="0.3">
      <c r="AA338" s="1" t="s">
        <v>153</v>
      </c>
      <c r="AB338">
        <f t="shared" si="116"/>
        <v>0</v>
      </c>
      <c r="AC338">
        <v>0</v>
      </c>
      <c r="AD338">
        <f t="shared" si="117"/>
        <v>0</v>
      </c>
      <c r="AE338">
        <v>0</v>
      </c>
      <c r="AF338">
        <f t="shared" si="118"/>
        <v>0</v>
      </c>
      <c r="AG338">
        <f t="shared" si="119"/>
        <v>0</v>
      </c>
      <c r="AH338">
        <v>0</v>
      </c>
      <c r="AI338">
        <f t="shared" si="120"/>
        <v>0</v>
      </c>
      <c r="AJ338">
        <v>0</v>
      </c>
      <c r="AK338">
        <f t="shared" si="121"/>
        <v>0</v>
      </c>
      <c r="AL338">
        <f t="shared" si="122"/>
        <v>0</v>
      </c>
      <c r="AM338">
        <v>0</v>
      </c>
      <c r="AN338">
        <v>0</v>
      </c>
      <c r="AO338">
        <f t="shared" si="123"/>
        <v>0</v>
      </c>
      <c r="AP338">
        <f t="shared" ref="AP338" si="166">AP83*159.68</f>
        <v>0</v>
      </c>
      <c r="AQ338">
        <v>0</v>
      </c>
      <c r="AR338">
        <v>0</v>
      </c>
      <c r="AS338">
        <v>0</v>
      </c>
      <c r="AT338">
        <v>0</v>
      </c>
      <c r="AU338">
        <f t="shared" si="125"/>
        <v>0</v>
      </c>
      <c r="AV338">
        <f t="shared" si="126"/>
        <v>0</v>
      </c>
      <c r="AW338">
        <v>0</v>
      </c>
      <c r="AX338">
        <f t="shared" si="127"/>
        <v>0</v>
      </c>
      <c r="AY338">
        <f t="shared" si="128"/>
        <v>0</v>
      </c>
      <c r="AZ338">
        <v>0</v>
      </c>
      <c r="BA338">
        <f t="shared" si="129"/>
        <v>0</v>
      </c>
      <c r="BB338">
        <f t="shared" si="129"/>
        <v>111.56</v>
      </c>
      <c r="BC338">
        <f t="shared" si="130"/>
        <v>0</v>
      </c>
      <c r="BD338">
        <f t="shared" si="131"/>
        <v>479.04</v>
      </c>
      <c r="BE338">
        <f t="shared" si="132"/>
        <v>0</v>
      </c>
      <c r="BF338">
        <v>0</v>
      </c>
      <c r="BG338">
        <f t="shared" si="133"/>
        <v>0</v>
      </c>
      <c r="BH338">
        <f t="shared" si="134"/>
        <v>383.1</v>
      </c>
      <c r="BI338">
        <v>0</v>
      </c>
      <c r="BJ338">
        <f t="shared" si="135"/>
        <v>52.85</v>
      </c>
      <c r="BK338">
        <f t="shared" si="136"/>
        <v>4165.6900000000005</v>
      </c>
      <c r="BL338">
        <v>0</v>
      </c>
      <c r="BM338">
        <v>0</v>
      </c>
      <c r="BN338">
        <f t="shared" si="137"/>
        <v>0</v>
      </c>
      <c r="BO338">
        <v>0</v>
      </c>
      <c r="BP338">
        <f t="shared" si="138"/>
        <v>0</v>
      </c>
      <c r="BQ338">
        <v>0</v>
      </c>
      <c r="BR338">
        <f t="shared" si="139"/>
        <v>0</v>
      </c>
      <c r="BS338">
        <f t="shared" si="140"/>
        <v>0</v>
      </c>
      <c r="BT338">
        <f t="shared" si="141"/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f t="shared" si="142"/>
        <v>0</v>
      </c>
      <c r="CG338">
        <f t="shared" si="143"/>
        <v>0</v>
      </c>
      <c r="CH338">
        <f t="shared" si="144"/>
        <v>0</v>
      </c>
      <c r="CI338">
        <f t="shared" si="145"/>
        <v>0</v>
      </c>
      <c r="CJ338">
        <f t="shared" si="146"/>
        <v>0</v>
      </c>
      <c r="CK338">
        <f t="shared" si="147"/>
        <v>0</v>
      </c>
      <c r="CL338">
        <v>0</v>
      </c>
      <c r="CM338">
        <v>0</v>
      </c>
      <c r="CN338">
        <f t="shared" si="148"/>
        <v>0</v>
      </c>
      <c r="CO338">
        <f t="shared" si="149"/>
        <v>0</v>
      </c>
      <c r="CP338">
        <f t="shared" si="150"/>
        <v>0</v>
      </c>
      <c r="CQ338">
        <v>0</v>
      </c>
      <c r="CR338">
        <v>0</v>
      </c>
      <c r="CS338">
        <v>0</v>
      </c>
    </row>
    <row r="339" spans="27:97" ht="15.6" x14ac:dyDescent="0.3">
      <c r="AA339" s="1" t="s">
        <v>154</v>
      </c>
      <c r="AB339">
        <f t="shared" si="116"/>
        <v>0</v>
      </c>
      <c r="AC339">
        <v>0</v>
      </c>
      <c r="AD339">
        <f t="shared" si="117"/>
        <v>0</v>
      </c>
      <c r="AE339">
        <v>0</v>
      </c>
      <c r="AF339">
        <f t="shared" si="118"/>
        <v>0</v>
      </c>
      <c r="AG339">
        <f t="shared" si="119"/>
        <v>0</v>
      </c>
      <c r="AH339">
        <v>0</v>
      </c>
      <c r="AI339">
        <f t="shared" si="120"/>
        <v>0</v>
      </c>
      <c r="AJ339">
        <v>0</v>
      </c>
      <c r="AK339">
        <f t="shared" si="121"/>
        <v>135.69999999999999</v>
      </c>
      <c r="AL339">
        <f t="shared" si="122"/>
        <v>0</v>
      </c>
      <c r="AM339">
        <v>0</v>
      </c>
      <c r="AN339">
        <v>0</v>
      </c>
      <c r="AO339">
        <f t="shared" si="123"/>
        <v>0</v>
      </c>
      <c r="AP339">
        <f t="shared" ref="AP339" si="167">AP84*159.68</f>
        <v>0</v>
      </c>
      <c r="AQ339">
        <v>0</v>
      </c>
      <c r="AR339">
        <v>0</v>
      </c>
      <c r="AS339">
        <v>0</v>
      </c>
      <c r="AT339">
        <v>0</v>
      </c>
      <c r="AU339">
        <f t="shared" si="125"/>
        <v>0</v>
      </c>
      <c r="AV339">
        <f t="shared" si="126"/>
        <v>0</v>
      </c>
      <c r="AW339">
        <v>0</v>
      </c>
      <c r="AX339">
        <f t="shared" si="127"/>
        <v>0</v>
      </c>
      <c r="AY339">
        <f t="shared" si="128"/>
        <v>0</v>
      </c>
      <c r="AZ339">
        <v>0</v>
      </c>
      <c r="BA339">
        <f t="shared" si="129"/>
        <v>0</v>
      </c>
      <c r="BB339">
        <f t="shared" si="129"/>
        <v>111.56</v>
      </c>
      <c r="BC339">
        <f t="shared" si="130"/>
        <v>0</v>
      </c>
      <c r="BD339">
        <f t="shared" si="131"/>
        <v>319.36</v>
      </c>
      <c r="BE339">
        <f t="shared" si="132"/>
        <v>0</v>
      </c>
      <c r="BF339">
        <v>0</v>
      </c>
      <c r="BG339">
        <f t="shared" si="133"/>
        <v>0</v>
      </c>
      <c r="BH339">
        <f t="shared" si="134"/>
        <v>766.2</v>
      </c>
      <c r="BI339">
        <v>0</v>
      </c>
      <c r="BJ339">
        <f t="shared" si="135"/>
        <v>63.42</v>
      </c>
      <c r="BK339">
        <f t="shared" si="136"/>
        <v>9628.8900000000012</v>
      </c>
      <c r="BL339">
        <v>0</v>
      </c>
      <c r="BM339">
        <v>0</v>
      </c>
      <c r="BN339">
        <f t="shared" si="137"/>
        <v>0</v>
      </c>
      <c r="BO339">
        <v>0</v>
      </c>
      <c r="BP339">
        <f t="shared" si="138"/>
        <v>0</v>
      </c>
      <c r="BQ339">
        <v>0</v>
      </c>
      <c r="BR339">
        <f t="shared" si="139"/>
        <v>0</v>
      </c>
      <c r="BS339">
        <f t="shared" si="140"/>
        <v>0</v>
      </c>
      <c r="BT339">
        <f t="shared" si="141"/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f t="shared" si="142"/>
        <v>0</v>
      </c>
      <c r="CG339">
        <f t="shared" si="143"/>
        <v>0</v>
      </c>
      <c r="CH339">
        <f t="shared" si="144"/>
        <v>10.57</v>
      </c>
      <c r="CI339">
        <f t="shared" si="145"/>
        <v>0</v>
      </c>
      <c r="CJ339">
        <f t="shared" si="146"/>
        <v>0</v>
      </c>
      <c r="CK339">
        <f t="shared" si="147"/>
        <v>0</v>
      </c>
      <c r="CL339">
        <v>0</v>
      </c>
      <c r="CM339">
        <v>0</v>
      </c>
      <c r="CN339">
        <f t="shared" si="148"/>
        <v>0</v>
      </c>
      <c r="CO339">
        <f t="shared" si="149"/>
        <v>0</v>
      </c>
      <c r="CP339">
        <f t="shared" si="150"/>
        <v>0</v>
      </c>
      <c r="CQ339">
        <v>0</v>
      </c>
      <c r="CR339">
        <v>0</v>
      </c>
      <c r="CS339">
        <v>0</v>
      </c>
    </row>
    <row r="340" spans="27:97" ht="15.6" x14ac:dyDescent="0.3">
      <c r="AA340" s="1" t="s">
        <v>155</v>
      </c>
      <c r="AB340">
        <f t="shared" si="116"/>
        <v>0</v>
      </c>
      <c r="AC340">
        <v>0</v>
      </c>
      <c r="AD340">
        <f t="shared" si="117"/>
        <v>0</v>
      </c>
      <c r="AE340">
        <v>0</v>
      </c>
      <c r="AF340">
        <f t="shared" si="118"/>
        <v>0</v>
      </c>
      <c r="AG340">
        <f t="shared" si="119"/>
        <v>0</v>
      </c>
      <c r="AH340">
        <v>0</v>
      </c>
      <c r="AI340">
        <f t="shared" si="120"/>
        <v>0</v>
      </c>
      <c r="AJ340">
        <v>0</v>
      </c>
      <c r="AK340">
        <f t="shared" si="121"/>
        <v>0</v>
      </c>
      <c r="AL340">
        <f t="shared" si="122"/>
        <v>0</v>
      </c>
      <c r="AM340">
        <v>0</v>
      </c>
      <c r="AN340">
        <v>0</v>
      </c>
      <c r="AO340">
        <f t="shared" si="123"/>
        <v>0</v>
      </c>
      <c r="AP340">
        <f t="shared" ref="AP340" si="168">AP85*159.68</f>
        <v>0</v>
      </c>
      <c r="AQ340">
        <v>0</v>
      </c>
      <c r="AR340">
        <v>0</v>
      </c>
      <c r="AS340">
        <v>0</v>
      </c>
      <c r="AT340">
        <v>0</v>
      </c>
      <c r="AU340">
        <f t="shared" si="125"/>
        <v>0</v>
      </c>
      <c r="AV340">
        <f t="shared" si="126"/>
        <v>0</v>
      </c>
      <c r="AW340">
        <v>0</v>
      </c>
      <c r="AX340">
        <f t="shared" si="127"/>
        <v>0</v>
      </c>
      <c r="AY340">
        <f t="shared" si="128"/>
        <v>0</v>
      </c>
      <c r="AZ340">
        <v>0</v>
      </c>
      <c r="BA340">
        <f t="shared" si="129"/>
        <v>0</v>
      </c>
      <c r="BB340">
        <f t="shared" si="129"/>
        <v>55.78</v>
      </c>
      <c r="BC340">
        <f t="shared" si="130"/>
        <v>0</v>
      </c>
      <c r="BD340">
        <f t="shared" si="131"/>
        <v>159.68</v>
      </c>
      <c r="BE340">
        <f t="shared" si="132"/>
        <v>0</v>
      </c>
      <c r="BF340">
        <v>0</v>
      </c>
      <c r="BG340">
        <f t="shared" si="133"/>
        <v>0</v>
      </c>
      <c r="BH340">
        <f t="shared" si="134"/>
        <v>446.95</v>
      </c>
      <c r="BI340">
        <v>0</v>
      </c>
      <c r="BJ340">
        <f t="shared" si="135"/>
        <v>42.28</v>
      </c>
      <c r="BK340">
        <f t="shared" si="136"/>
        <v>6214.39</v>
      </c>
      <c r="BL340">
        <v>0</v>
      </c>
      <c r="BM340">
        <v>0</v>
      </c>
      <c r="BN340">
        <f t="shared" si="137"/>
        <v>129.30000000000001</v>
      </c>
      <c r="BO340">
        <v>0</v>
      </c>
      <c r="BP340">
        <f t="shared" si="138"/>
        <v>0</v>
      </c>
      <c r="BQ340">
        <v>0</v>
      </c>
      <c r="BR340">
        <f t="shared" si="139"/>
        <v>0</v>
      </c>
      <c r="BS340">
        <f t="shared" si="140"/>
        <v>0</v>
      </c>
      <c r="BT340">
        <f t="shared" si="141"/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f t="shared" si="142"/>
        <v>0</v>
      </c>
      <c r="CG340">
        <f t="shared" si="143"/>
        <v>0</v>
      </c>
      <c r="CH340">
        <f t="shared" si="144"/>
        <v>0</v>
      </c>
      <c r="CI340">
        <f t="shared" si="145"/>
        <v>0</v>
      </c>
      <c r="CJ340">
        <f t="shared" si="146"/>
        <v>0</v>
      </c>
      <c r="CK340">
        <f t="shared" si="147"/>
        <v>0</v>
      </c>
      <c r="CL340">
        <v>0</v>
      </c>
      <c r="CM340">
        <v>0</v>
      </c>
      <c r="CN340">
        <f t="shared" si="148"/>
        <v>0</v>
      </c>
      <c r="CO340">
        <f t="shared" si="149"/>
        <v>0</v>
      </c>
      <c r="CP340">
        <f t="shared" si="150"/>
        <v>0</v>
      </c>
      <c r="CQ340">
        <v>0</v>
      </c>
      <c r="CR340">
        <v>0</v>
      </c>
      <c r="CS340">
        <v>0</v>
      </c>
    </row>
    <row r="341" spans="27:97" ht="15.6" x14ac:dyDescent="0.3">
      <c r="AA341" s="1" t="s">
        <v>156</v>
      </c>
      <c r="AB341">
        <f t="shared" si="116"/>
        <v>0</v>
      </c>
      <c r="AC341">
        <v>0</v>
      </c>
      <c r="AD341">
        <f t="shared" si="117"/>
        <v>0</v>
      </c>
      <c r="AE341">
        <v>0</v>
      </c>
      <c r="AF341">
        <f t="shared" si="118"/>
        <v>0</v>
      </c>
      <c r="AG341">
        <f t="shared" si="119"/>
        <v>0</v>
      </c>
      <c r="AH341">
        <v>0</v>
      </c>
      <c r="AI341">
        <f t="shared" si="120"/>
        <v>0</v>
      </c>
      <c r="AJ341">
        <v>0</v>
      </c>
      <c r="AK341">
        <f t="shared" si="121"/>
        <v>0</v>
      </c>
      <c r="AL341">
        <f t="shared" si="122"/>
        <v>0</v>
      </c>
      <c r="AM341">
        <v>0</v>
      </c>
      <c r="AN341">
        <v>0</v>
      </c>
      <c r="AO341">
        <f t="shared" si="123"/>
        <v>0</v>
      </c>
      <c r="AP341">
        <f t="shared" ref="AP341" si="169">AP86*159.68</f>
        <v>0</v>
      </c>
      <c r="AQ341">
        <v>0</v>
      </c>
      <c r="AR341">
        <v>0</v>
      </c>
      <c r="AS341">
        <v>0</v>
      </c>
      <c r="AT341">
        <v>0</v>
      </c>
      <c r="AU341">
        <f t="shared" si="125"/>
        <v>0</v>
      </c>
      <c r="AV341">
        <f t="shared" si="126"/>
        <v>0</v>
      </c>
      <c r="AW341">
        <v>0</v>
      </c>
      <c r="AX341">
        <f t="shared" si="127"/>
        <v>0</v>
      </c>
      <c r="AY341">
        <f t="shared" si="128"/>
        <v>0</v>
      </c>
      <c r="AZ341">
        <v>0</v>
      </c>
      <c r="BA341">
        <f t="shared" si="129"/>
        <v>0</v>
      </c>
      <c r="BB341">
        <f t="shared" si="129"/>
        <v>55.78</v>
      </c>
      <c r="BC341">
        <f t="shared" si="130"/>
        <v>0</v>
      </c>
      <c r="BD341">
        <f t="shared" si="131"/>
        <v>319.36</v>
      </c>
      <c r="BE341">
        <f t="shared" si="132"/>
        <v>0</v>
      </c>
      <c r="BF341">
        <v>0</v>
      </c>
      <c r="BG341">
        <f t="shared" si="133"/>
        <v>0</v>
      </c>
      <c r="BH341">
        <f t="shared" si="134"/>
        <v>383.1</v>
      </c>
      <c r="BI341">
        <v>0</v>
      </c>
      <c r="BJ341">
        <f t="shared" si="135"/>
        <v>52.85</v>
      </c>
      <c r="BK341">
        <f t="shared" si="136"/>
        <v>7511.9000000000005</v>
      </c>
      <c r="BL341">
        <v>0</v>
      </c>
      <c r="BM341">
        <v>0</v>
      </c>
      <c r="BN341">
        <f t="shared" si="137"/>
        <v>0</v>
      </c>
      <c r="BO341">
        <v>0</v>
      </c>
      <c r="BP341">
        <f t="shared" si="138"/>
        <v>0</v>
      </c>
      <c r="BQ341">
        <v>0</v>
      </c>
      <c r="BR341">
        <f t="shared" si="139"/>
        <v>0</v>
      </c>
      <c r="BS341">
        <f t="shared" si="140"/>
        <v>0</v>
      </c>
      <c r="BT341">
        <f t="shared" si="141"/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f t="shared" si="142"/>
        <v>0</v>
      </c>
      <c r="CG341">
        <f t="shared" si="143"/>
        <v>0</v>
      </c>
      <c r="CH341">
        <f t="shared" si="144"/>
        <v>0</v>
      </c>
      <c r="CI341">
        <f t="shared" si="145"/>
        <v>0</v>
      </c>
      <c r="CJ341">
        <f t="shared" si="146"/>
        <v>0</v>
      </c>
      <c r="CK341">
        <f t="shared" si="147"/>
        <v>0</v>
      </c>
      <c r="CL341">
        <v>0</v>
      </c>
      <c r="CM341">
        <v>0</v>
      </c>
      <c r="CN341">
        <f t="shared" si="148"/>
        <v>0</v>
      </c>
      <c r="CO341">
        <f t="shared" si="149"/>
        <v>0</v>
      </c>
      <c r="CP341">
        <f t="shared" si="150"/>
        <v>0</v>
      </c>
      <c r="CQ341">
        <v>0</v>
      </c>
      <c r="CR341">
        <v>0</v>
      </c>
      <c r="CS341">
        <v>0</v>
      </c>
    </row>
    <row r="342" spans="27:97" ht="15.6" x14ac:dyDescent="0.3">
      <c r="AA342" s="1" t="s">
        <v>157</v>
      </c>
      <c r="AB342">
        <f t="shared" si="116"/>
        <v>0</v>
      </c>
      <c r="AC342">
        <v>0</v>
      </c>
      <c r="AD342">
        <f t="shared" si="117"/>
        <v>0</v>
      </c>
      <c r="AE342">
        <v>0</v>
      </c>
      <c r="AF342">
        <f t="shared" si="118"/>
        <v>0</v>
      </c>
      <c r="AG342">
        <f t="shared" si="119"/>
        <v>0</v>
      </c>
      <c r="AH342">
        <v>0</v>
      </c>
      <c r="AI342">
        <f t="shared" si="120"/>
        <v>0</v>
      </c>
      <c r="AJ342">
        <v>0</v>
      </c>
      <c r="AK342">
        <f t="shared" si="121"/>
        <v>0</v>
      </c>
      <c r="AL342">
        <f t="shared" si="122"/>
        <v>0</v>
      </c>
      <c r="AM342">
        <v>0</v>
      </c>
      <c r="AN342">
        <v>0</v>
      </c>
      <c r="AO342">
        <f t="shared" si="123"/>
        <v>0</v>
      </c>
      <c r="AP342">
        <f t="shared" ref="AP342" si="170">AP87*159.68</f>
        <v>0</v>
      </c>
      <c r="AQ342">
        <v>0</v>
      </c>
      <c r="AR342">
        <v>0</v>
      </c>
      <c r="AS342">
        <v>0</v>
      </c>
      <c r="AT342">
        <v>0</v>
      </c>
      <c r="AU342">
        <f t="shared" si="125"/>
        <v>0</v>
      </c>
      <c r="AV342">
        <f t="shared" si="126"/>
        <v>0</v>
      </c>
      <c r="AW342">
        <v>0</v>
      </c>
      <c r="AX342">
        <f t="shared" si="127"/>
        <v>0</v>
      </c>
      <c r="AY342">
        <f t="shared" si="128"/>
        <v>0</v>
      </c>
      <c r="AZ342">
        <v>0</v>
      </c>
      <c r="BA342">
        <f t="shared" si="129"/>
        <v>0</v>
      </c>
      <c r="BB342">
        <f t="shared" si="129"/>
        <v>111.56</v>
      </c>
      <c r="BC342">
        <f t="shared" si="130"/>
        <v>0</v>
      </c>
      <c r="BD342">
        <f t="shared" si="131"/>
        <v>479.04</v>
      </c>
      <c r="BE342">
        <f t="shared" si="132"/>
        <v>0</v>
      </c>
      <c r="BF342">
        <v>0</v>
      </c>
      <c r="BG342">
        <f t="shared" si="133"/>
        <v>0</v>
      </c>
      <c r="BH342">
        <f t="shared" si="134"/>
        <v>383.1</v>
      </c>
      <c r="BI342">
        <v>0</v>
      </c>
      <c r="BJ342">
        <f t="shared" si="135"/>
        <v>21.14</v>
      </c>
      <c r="BK342">
        <f t="shared" si="136"/>
        <v>6487.55</v>
      </c>
      <c r="BL342">
        <v>0</v>
      </c>
      <c r="BM342">
        <v>0</v>
      </c>
      <c r="BN342">
        <f t="shared" si="137"/>
        <v>0</v>
      </c>
      <c r="BO342">
        <v>0</v>
      </c>
      <c r="BP342">
        <f t="shared" si="138"/>
        <v>0</v>
      </c>
      <c r="BQ342">
        <v>0</v>
      </c>
      <c r="BR342">
        <f t="shared" si="139"/>
        <v>0</v>
      </c>
      <c r="BS342">
        <f t="shared" si="140"/>
        <v>0</v>
      </c>
      <c r="BT342">
        <f t="shared" si="141"/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f t="shared" si="142"/>
        <v>68.900000000000006</v>
      </c>
      <c r="CG342">
        <f t="shared" si="143"/>
        <v>0</v>
      </c>
      <c r="CH342">
        <f t="shared" si="144"/>
        <v>10.57</v>
      </c>
      <c r="CI342">
        <f t="shared" si="145"/>
        <v>0</v>
      </c>
      <c r="CJ342">
        <f t="shared" si="146"/>
        <v>0</v>
      </c>
      <c r="CK342">
        <f t="shared" si="147"/>
        <v>0</v>
      </c>
      <c r="CL342">
        <v>0</v>
      </c>
      <c r="CM342">
        <v>0</v>
      </c>
      <c r="CN342">
        <f t="shared" si="148"/>
        <v>0</v>
      </c>
      <c r="CO342">
        <f t="shared" si="149"/>
        <v>0</v>
      </c>
      <c r="CP342">
        <f t="shared" si="150"/>
        <v>0</v>
      </c>
      <c r="CQ342">
        <v>0</v>
      </c>
      <c r="CR342">
        <v>0</v>
      </c>
      <c r="CS342">
        <v>0</v>
      </c>
    </row>
    <row r="343" spans="27:97" ht="15.6" x14ac:dyDescent="0.3">
      <c r="AA343" s="1" t="s">
        <v>158</v>
      </c>
      <c r="AB343">
        <f t="shared" si="116"/>
        <v>0</v>
      </c>
      <c r="AC343">
        <v>0</v>
      </c>
      <c r="AD343">
        <f t="shared" si="117"/>
        <v>0</v>
      </c>
      <c r="AE343">
        <v>0</v>
      </c>
      <c r="AF343">
        <f t="shared" si="118"/>
        <v>0</v>
      </c>
      <c r="AG343">
        <f t="shared" si="119"/>
        <v>0</v>
      </c>
      <c r="AH343">
        <v>0</v>
      </c>
      <c r="AI343">
        <f t="shared" si="120"/>
        <v>0</v>
      </c>
      <c r="AJ343">
        <v>0</v>
      </c>
      <c r="AK343">
        <f t="shared" si="121"/>
        <v>0</v>
      </c>
      <c r="AL343">
        <f t="shared" si="122"/>
        <v>0</v>
      </c>
      <c r="AM343">
        <v>0</v>
      </c>
      <c r="AN343">
        <v>0</v>
      </c>
      <c r="AO343">
        <f t="shared" si="123"/>
        <v>0</v>
      </c>
      <c r="AP343">
        <f t="shared" ref="AP343" si="171">AP88*159.68</f>
        <v>0</v>
      </c>
      <c r="AQ343">
        <v>0</v>
      </c>
      <c r="AR343">
        <v>0</v>
      </c>
      <c r="AS343">
        <v>0</v>
      </c>
      <c r="AT343">
        <v>0</v>
      </c>
      <c r="AU343">
        <f t="shared" si="125"/>
        <v>0</v>
      </c>
      <c r="AV343">
        <f t="shared" si="126"/>
        <v>11.97</v>
      </c>
      <c r="AW343">
        <v>0</v>
      </c>
      <c r="AX343">
        <f t="shared" si="127"/>
        <v>0</v>
      </c>
      <c r="AY343">
        <f t="shared" si="128"/>
        <v>0</v>
      </c>
      <c r="AZ343">
        <v>0</v>
      </c>
      <c r="BA343">
        <f t="shared" si="129"/>
        <v>0</v>
      </c>
      <c r="BB343">
        <f t="shared" si="129"/>
        <v>55.78</v>
      </c>
      <c r="BC343">
        <f t="shared" si="130"/>
        <v>0</v>
      </c>
      <c r="BD343">
        <f t="shared" si="131"/>
        <v>159.68</v>
      </c>
      <c r="BE343">
        <f t="shared" si="132"/>
        <v>0</v>
      </c>
      <c r="BF343">
        <v>0</v>
      </c>
      <c r="BG343">
        <f t="shared" si="133"/>
        <v>0</v>
      </c>
      <c r="BH343">
        <f t="shared" si="134"/>
        <v>446.95</v>
      </c>
      <c r="BI343">
        <v>0</v>
      </c>
      <c r="BJ343">
        <f t="shared" si="135"/>
        <v>73.990000000000009</v>
      </c>
      <c r="BK343">
        <f t="shared" si="136"/>
        <v>6897.2900000000009</v>
      </c>
      <c r="BL343">
        <v>0</v>
      </c>
      <c r="BM343">
        <v>0</v>
      </c>
      <c r="BN343">
        <f t="shared" si="137"/>
        <v>0</v>
      </c>
      <c r="BO343">
        <v>0</v>
      </c>
      <c r="BP343">
        <f t="shared" si="138"/>
        <v>0</v>
      </c>
      <c r="BQ343">
        <v>0</v>
      </c>
      <c r="BR343">
        <f t="shared" si="139"/>
        <v>0</v>
      </c>
      <c r="BS343">
        <f t="shared" si="140"/>
        <v>0</v>
      </c>
      <c r="BT343">
        <f t="shared" si="141"/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f t="shared" si="142"/>
        <v>0</v>
      </c>
      <c r="CG343">
        <f t="shared" si="143"/>
        <v>0</v>
      </c>
      <c r="CH343">
        <f t="shared" si="144"/>
        <v>0</v>
      </c>
      <c r="CI343">
        <f t="shared" si="145"/>
        <v>0</v>
      </c>
      <c r="CJ343">
        <f t="shared" si="146"/>
        <v>0</v>
      </c>
      <c r="CK343">
        <f t="shared" si="147"/>
        <v>0</v>
      </c>
      <c r="CL343">
        <v>0</v>
      </c>
      <c r="CM343">
        <v>0</v>
      </c>
      <c r="CN343">
        <f t="shared" si="148"/>
        <v>0</v>
      </c>
      <c r="CO343">
        <f t="shared" si="149"/>
        <v>0</v>
      </c>
      <c r="CP343">
        <f t="shared" si="150"/>
        <v>0</v>
      </c>
      <c r="CQ343">
        <v>0</v>
      </c>
      <c r="CR343">
        <v>0</v>
      </c>
      <c r="CS343">
        <v>0</v>
      </c>
    </row>
    <row r="344" spans="27:97" ht="15.6" x14ac:dyDescent="0.3">
      <c r="AA344" s="1" t="s">
        <v>159</v>
      </c>
      <c r="AB344">
        <f t="shared" si="116"/>
        <v>0</v>
      </c>
      <c r="AC344">
        <v>0</v>
      </c>
      <c r="AD344">
        <f t="shared" si="117"/>
        <v>0</v>
      </c>
      <c r="AE344">
        <v>0</v>
      </c>
      <c r="AF344">
        <f t="shared" si="118"/>
        <v>0</v>
      </c>
      <c r="AG344">
        <f t="shared" si="119"/>
        <v>0</v>
      </c>
      <c r="AH344">
        <v>0</v>
      </c>
      <c r="AI344">
        <f t="shared" si="120"/>
        <v>0</v>
      </c>
      <c r="AJ344">
        <v>0</v>
      </c>
      <c r="AK344">
        <f t="shared" si="121"/>
        <v>0</v>
      </c>
      <c r="AL344">
        <f t="shared" si="122"/>
        <v>0</v>
      </c>
      <c r="AM344">
        <v>0</v>
      </c>
      <c r="AN344">
        <v>0</v>
      </c>
      <c r="AO344">
        <f t="shared" si="123"/>
        <v>0</v>
      </c>
      <c r="AP344">
        <f t="shared" ref="AP344" si="172">AP89*159.68</f>
        <v>0</v>
      </c>
      <c r="AQ344">
        <v>0</v>
      </c>
      <c r="AR344">
        <v>0</v>
      </c>
      <c r="AS344">
        <v>0</v>
      </c>
      <c r="AT344">
        <v>0</v>
      </c>
      <c r="AU344">
        <f t="shared" si="125"/>
        <v>0</v>
      </c>
      <c r="AV344">
        <f t="shared" si="126"/>
        <v>23.94</v>
      </c>
      <c r="AW344">
        <v>0</v>
      </c>
      <c r="AX344">
        <f t="shared" si="127"/>
        <v>0</v>
      </c>
      <c r="AY344">
        <f t="shared" si="128"/>
        <v>0</v>
      </c>
      <c r="AZ344">
        <v>0</v>
      </c>
      <c r="BA344">
        <f t="shared" si="129"/>
        <v>0</v>
      </c>
      <c r="BB344">
        <f t="shared" si="129"/>
        <v>0</v>
      </c>
      <c r="BC344">
        <f t="shared" si="130"/>
        <v>0</v>
      </c>
      <c r="BD344">
        <f t="shared" si="131"/>
        <v>319.36</v>
      </c>
      <c r="BE344">
        <f t="shared" si="132"/>
        <v>0</v>
      </c>
      <c r="BF344">
        <v>0</v>
      </c>
      <c r="BG344">
        <f t="shared" si="133"/>
        <v>0</v>
      </c>
      <c r="BH344">
        <f t="shared" si="134"/>
        <v>383.1</v>
      </c>
      <c r="BI344">
        <v>0</v>
      </c>
      <c r="BJ344">
        <f t="shared" si="135"/>
        <v>21.14</v>
      </c>
      <c r="BK344">
        <f t="shared" si="136"/>
        <v>1775.5400000000002</v>
      </c>
      <c r="BL344">
        <v>0</v>
      </c>
      <c r="BM344">
        <v>0</v>
      </c>
      <c r="BN344">
        <f t="shared" si="137"/>
        <v>0</v>
      </c>
      <c r="BO344">
        <v>0</v>
      </c>
      <c r="BP344">
        <f t="shared" si="138"/>
        <v>0</v>
      </c>
      <c r="BQ344">
        <v>0</v>
      </c>
      <c r="BR344">
        <f t="shared" si="139"/>
        <v>0</v>
      </c>
      <c r="BS344">
        <f t="shared" si="140"/>
        <v>0</v>
      </c>
      <c r="BT344">
        <f t="shared" si="141"/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f t="shared" si="142"/>
        <v>0</v>
      </c>
      <c r="CG344">
        <f t="shared" si="143"/>
        <v>0</v>
      </c>
      <c r="CH344">
        <f t="shared" si="144"/>
        <v>0</v>
      </c>
      <c r="CI344">
        <f t="shared" si="145"/>
        <v>0</v>
      </c>
      <c r="CJ344">
        <f t="shared" si="146"/>
        <v>0</v>
      </c>
      <c r="CK344">
        <f t="shared" si="147"/>
        <v>0</v>
      </c>
      <c r="CL344">
        <v>0</v>
      </c>
      <c r="CM344">
        <v>0</v>
      </c>
      <c r="CN344">
        <f t="shared" si="148"/>
        <v>0</v>
      </c>
      <c r="CO344">
        <f t="shared" si="149"/>
        <v>0</v>
      </c>
      <c r="CP344">
        <f t="shared" si="150"/>
        <v>0</v>
      </c>
      <c r="CQ344">
        <v>0</v>
      </c>
      <c r="CR344">
        <v>0</v>
      </c>
      <c r="CS344">
        <v>0</v>
      </c>
    </row>
    <row r="345" spans="27:97" ht="15.6" x14ac:dyDescent="0.3">
      <c r="AA345" s="1" t="s">
        <v>160</v>
      </c>
      <c r="AB345">
        <f t="shared" si="116"/>
        <v>0</v>
      </c>
      <c r="AC345">
        <v>0</v>
      </c>
      <c r="AD345">
        <f t="shared" si="117"/>
        <v>0</v>
      </c>
      <c r="AE345">
        <v>0</v>
      </c>
      <c r="AF345">
        <f t="shared" si="118"/>
        <v>0</v>
      </c>
      <c r="AG345">
        <f t="shared" si="119"/>
        <v>0</v>
      </c>
      <c r="AH345">
        <v>0</v>
      </c>
      <c r="AI345">
        <f t="shared" si="120"/>
        <v>0</v>
      </c>
      <c r="AJ345">
        <v>0</v>
      </c>
      <c r="AK345">
        <f t="shared" si="121"/>
        <v>0</v>
      </c>
      <c r="AL345">
        <f t="shared" si="122"/>
        <v>0</v>
      </c>
      <c r="AM345">
        <v>0</v>
      </c>
      <c r="AN345">
        <v>0</v>
      </c>
      <c r="AO345">
        <f t="shared" si="123"/>
        <v>0</v>
      </c>
      <c r="AP345">
        <f t="shared" ref="AP345" si="173">AP90*159.68</f>
        <v>0</v>
      </c>
      <c r="AQ345">
        <v>0</v>
      </c>
      <c r="AR345">
        <v>0</v>
      </c>
      <c r="AS345">
        <v>0</v>
      </c>
      <c r="AT345">
        <v>0</v>
      </c>
      <c r="AU345">
        <f t="shared" si="125"/>
        <v>0</v>
      </c>
      <c r="AV345">
        <f t="shared" si="126"/>
        <v>347.13</v>
      </c>
      <c r="AW345">
        <v>0</v>
      </c>
      <c r="AX345">
        <f t="shared" si="127"/>
        <v>0</v>
      </c>
      <c r="AY345">
        <f t="shared" si="128"/>
        <v>0</v>
      </c>
      <c r="AZ345">
        <v>0</v>
      </c>
      <c r="BA345">
        <f t="shared" si="129"/>
        <v>0</v>
      </c>
      <c r="BB345">
        <f t="shared" si="129"/>
        <v>0</v>
      </c>
      <c r="BC345">
        <f t="shared" si="130"/>
        <v>0</v>
      </c>
      <c r="BD345">
        <f t="shared" si="131"/>
        <v>159.68</v>
      </c>
      <c r="BE345">
        <f t="shared" si="132"/>
        <v>0</v>
      </c>
      <c r="BF345">
        <v>0</v>
      </c>
      <c r="BG345">
        <f t="shared" si="133"/>
        <v>0</v>
      </c>
      <c r="BH345">
        <f t="shared" si="134"/>
        <v>383.1</v>
      </c>
      <c r="BI345">
        <v>0</v>
      </c>
      <c r="BJ345">
        <f t="shared" si="135"/>
        <v>31.71</v>
      </c>
      <c r="BK345">
        <f t="shared" si="136"/>
        <v>2731.6000000000004</v>
      </c>
      <c r="BL345">
        <v>0</v>
      </c>
      <c r="BM345">
        <v>0</v>
      </c>
      <c r="BN345">
        <f t="shared" si="137"/>
        <v>0</v>
      </c>
      <c r="BO345">
        <v>0</v>
      </c>
      <c r="BP345">
        <f t="shared" si="138"/>
        <v>0</v>
      </c>
      <c r="BQ345">
        <v>0</v>
      </c>
      <c r="BR345">
        <f t="shared" si="139"/>
        <v>0</v>
      </c>
      <c r="BS345">
        <f t="shared" si="140"/>
        <v>0</v>
      </c>
      <c r="BT345">
        <f t="shared" si="141"/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f t="shared" si="142"/>
        <v>206.70000000000002</v>
      </c>
      <c r="CG345">
        <f t="shared" si="143"/>
        <v>0</v>
      </c>
      <c r="CH345">
        <f t="shared" si="144"/>
        <v>0</v>
      </c>
      <c r="CI345">
        <f t="shared" si="145"/>
        <v>0</v>
      </c>
      <c r="CJ345">
        <f t="shared" si="146"/>
        <v>0</v>
      </c>
      <c r="CK345">
        <f t="shared" si="147"/>
        <v>0</v>
      </c>
      <c r="CL345">
        <v>0</v>
      </c>
      <c r="CM345">
        <v>0</v>
      </c>
      <c r="CN345">
        <f t="shared" si="148"/>
        <v>0</v>
      </c>
      <c r="CO345">
        <f t="shared" si="149"/>
        <v>0</v>
      </c>
      <c r="CP345">
        <f t="shared" si="150"/>
        <v>0</v>
      </c>
      <c r="CQ345">
        <v>0</v>
      </c>
      <c r="CR345">
        <v>0</v>
      </c>
      <c r="CS345">
        <v>0</v>
      </c>
    </row>
    <row r="346" spans="27:97" ht="15.6" x14ac:dyDescent="0.3">
      <c r="AA346" s="1" t="s">
        <v>161</v>
      </c>
      <c r="AB346">
        <f t="shared" si="116"/>
        <v>0</v>
      </c>
      <c r="AC346">
        <v>0</v>
      </c>
      <c r="AD346">
        <f t="shared" si="117"/>
        <v>0</v>
      </c>
      <c r="AE346">
        <v>0</v>
      </c>
      <c r="AF346">
        <f t="shared" si="118"/>
        <v>0</v>
      </c>
      <c r="AG346">
        <f t="shared" si="119"/>
        <v>0</v>
      </c>
      <c r="AH346">
        <v>0</v>
      </c>
      <c r="AI346">
        <f t="shared" si="120"/>
        <v>0</v>
      </c>
      <c r="AJ346">
        <v>0</v>
      </c>
      <c r="AK346">
        <f t="shared" si="121"/>
        <v>0</v>
      </c>
      <c r="AL346">
        <f t="shared" si="122"/>
        <v>0</v>
      </c>
      <c r="AM346">
        <v>0</v>
      </c>
      <c r="AN346">
        <v>0</v>
      </c>
      <c r="AO346">
        <f t="shared" si="123"/>
        <v>0</v>
      </c>
      <c r="AP346">
        <f t="shared" ref="AP346" si="174">AP91*159.68</f>
        <v>0</v>
      </c>
      <c r="AQ346">
        <v>0</v>
      </c>
      <c r="AR346">
        <v>0</v>
      </c>
      <c r="AS346">
        <v>0</v>
      </c>
      <c r="AT346">
        <v>0</v>
      </c>
      <c r="AU346">
        <f t="shared" si="125"/>
        <v>0</v>
      </c>
      <c r="AV346">
        <f t="shared" si="126"/>
        <v>969.57</v>
      </c>
      <c r="AW346">
        <v>0</v>
      </c>
      <c r="AX346">
        <f t="shared" si="127"/>
        <v>0</v>
      </c>
      <c r="AY346">
        <f t="shared" si="128"/>
        <v>0</v>
      </c>
      <c r="AZ346">
        <v>0</v>
      </c>
      <c r="BA346">
        <f t="shared" si="129"/>
        <v>0</v>
      </c>
      <c r="BB346">
        <f t="shared" si="129"/>
        <v>111.56</v>
      </c>
      <c r="BC346">
        <f t="shared" si="130"/>
        <v>0</v>
      </c>
      <c r="BD346">
        <f t="shared" si="131"/>
        <v>0</v>
      </c>
      <c r="BE346">
        <f t="shared" si="132"/>
        <v>0</v>
      </c>
      <c r="BF346">
        <v>0</v>
      </c>
      <c r="BG346">
        <f t="shared" si="133"/>
        <v>0</v>
      </c>
      <c r="BH346">
        <f t="shared" si="134"/>
        <v>383.1</v>
      </c>
      <c r="BI346">
        <v>0</v>
      </c>
      <c r="BJ346">
        <f t="shared" si="135"/>
        <v>63.42</v>
      </c>
      <c r="BK346">
        <f t="shared" si="136"/>
        <v>2048.7000000000003</v>
      </c>
      <c r="BL346">
        <v>0</v>
      </c>
      <c r="BM346">
        <v>0</v>
      </c>
      <c r="BN346">
        <f t="shared" si="137"/>
        <v>0</v>
      </c>
      <c r="BO346">
        <v>0</v>
      </c>
      <c r="BP346">
        <f t="shared" si="138"/>
        <v>0</v>
      </c>
      <c r="BQ346">
        <v>0</v>
      </c>
      <c r="BR346">
        <f t="shared" si="139"/>
        <v>0</v>
      </c>
      <c r="BS346">
        <f t="shared" si="140"/>
        <v>0</v>
      </c>
      <c r="BT346">
        <f t="shared" si="141"/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f t="shared" si="142"/>
        <v>0</v>
      </c>
      <c r="CG346">
        <f t="shared" si="143"/>
        <v>0</v>
      </c>
      <c r="CH346">
        <f t="shared" si="144"/>
        <v>0</v>
      </c>
      <c r="CI346">
        <f t="shared" si="145"/>
        <v>0</v>
      </c>
      <c r="CJ346">
        <f t="shared" si="146"/>
        <v>0</v>
      </c>
      <c r="CK346">
        <f t="shared" si="147"/>
        <v>0</v>
      </c>
      <c r="CL346">
        <v>0</v>
      </c>
      <c r="CM346">
        <v>0</v>
      </c>
      <c r="CN346">
        <f t="shared" si="148"/>
        <v>0</v>
      </c>
      <c r="CO346">
        <f t="shared" si="149"/>
        <v>0</v>
      </c>
      <c r="CP346">
        <f t="shared" si="150"/>
        <v>0</v>
      </c>
      <c r="CQ346">
        <v>0</v>
      </c>
      <c r="CR346">
        <v>0</v>
      </c>
      <c r="CS346">
        <v>0</v>
      </c>
    </row>
    <row r="347" spans="27:97" ht="15.6" x14ac:dyDescent="0.3">
      <c r="AA347" s="1" t="s">
        <v>162</v>
      </c>
      <c r="AB347">
        <f t="shared" si="116"/>
        <v>0</v>
      </c>
      <c r="AC347">
        <v>0</v>
      </c>
      <c r="AD347">
        <f t="shared" si="117"/>
        <v>0</v>
      </c>
      <c r="AE347">
        <v>0</v>
      </c>
      <c r="AF347">
        <f t="shared" si="118"/>
        <v>4.8</v>
      </c>
      <c r="AG347">
        <f t="shared" si="119"/>
        <v>0</v>
      </c>
      <c r="AH347">
        <v>0</v>
      </c>
      <c r="AI347">
        <f t="shared" si="120"/>
        <v>0</v>
      </c>
      <c r="AJ347">
        <v>0</v>
      </c>
      <c r="AK347">
        <f t="shared" si="121"/>
        <v>0</v>
      </c>
      <c r="AL347">
        <f t="shared" si="122"/>
        <v>0</v>
      </c>
      <c r="AM347">
        <v>0</v>
      </c>
      <c r="AN347">
        <v>0</v>
      </c>
      <c r="AO347">
        <f t="shared" si="123"/>
        <v>0</v>
      </c>
      <c r="AP347">
        <f t="shared" ref="AP347" si="175">AP92*159.68</f>
        <v>0</v>
      </c>
      <c r="AQ347">
        <v>0</v>
      </c>
      <c r="AR347">
        <v>0</v>
      </c>
      <c r="AS347">
        <v>0</v>
      </c>
      <c r="AT347">
        <v>0</v>
      </c>
      <c r="AU347">
        <f t="shared" si="125"/>
        <v>0</v>
      </c>
      <c r="AV347">
        <f t="shared" si="126"/>
        <v>1268.8200000000002</v>
      </c>
      <c r="AW347">
        <v>0</v>
      </c>
      <c r="AX347">
        <f t="shared" si="127"/>
        <v>0</v>
      </c>
      <c r="AY347">
        <f t="shared" si="128"/>
        <v>0</v>
      </c>
      <c r="AZ347">
        <v>0</v>
      </c>
      <c r="BA347">
        <f t="shared" si="129"/>
        <v>0</v>
      </c>
      <c r="BB347">
        <f t="shared" si="129"/>
        <v>55.78</v>
      </c>
      <c r="BC347">
        <f t="shared" si="130"/>
        <v>0</v>
      </c>
      <c r="BD347">
        <f t="shared" si="131"/>
        <v>0</v>
      </c>
      <c r="BE347">
        <f t="shared" si="132"/>
        <v>0</v>
      </c>
      <c r="BF347">
        <v>0</v>
      </c>
      <c r="BG347">
        <f t="shared" si="133"/>
        <v>0</v>
      </c>
      <c r="BH347">
        <f t="shared" si="134"/>
        <v>319.25</v>
      </c>
      <c r="BI347">
        <v>0</v>
      </c>
      <c r="BJ347">
        <f t="shared" si="135"/>
        <v>42.28</v>
      </c>
      <c r="BK347">
        <f t="shared" si="136"/>
        <v>1843.8300000000002</v>
      </c>
      <c r="BL347">
        <v>0</v>
      </c>
      <c r="BM347">
        <v>0</v>
      </c>
      <c r="BN347">
        <f t="shared" si="137"/>
        <v>0</v>
      </c>
      <c r="BO347">
        <v>0</v>
      </c>
      <c r="BP347">
        <f t="shared" si="138"/>
        <v>0</v>
      </c>
      <c r="BQ347">
        <v>0</v>
      </c>
      <c r="BR347">
        <f t="shared" si="139"/>
        <v>0</v>
      </c>
      <c r="BS347">
        <f t="shared" si="140"/>
        <v>0</v>
      </c>
      <c r="BT347">
        <f t="shared" si="141"/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f t="shared" si="142"/>
        <v>137.80000000000001</v>
      </c>
      <c r="CG347">
        <f t="shared" si="143"/>
        <v>0</v>
      </c>
      <c r="CH347">
        <f t="shared" si="144"/>
        <v>0</v>
      </c>
      <c r="CI347">
        <f t="shared" si="145"/>
        <v>0</v>
      </c>
      <c r="CJ347">
        <f t="shared" si="146"/>
        <v>0</v>
      </c>
      <c r="CK347">
        <f t="shared" si="147"/>
        <v>0</v>
      </c>
      <c r="CL347">
        <v>0</v>
      </c>
      <c r="CM347">
        <v>0</v>
      </c>
      <c r="CN347">
        <f t="shared" si="148"/>
        <v>0</v>
      </c>
      <c r="CO347">
        <f t="shared" si="149"/>
        <v>0</v>
      </c>
      <c r="CP347">
        <f t="shared" si="150"/>
        <v>0</v>
      </c>
      <c r="CQ347">
        <v>0</v>
      </c>
      <c r="CR347">
        <v>0</v>
      </c>
      <c r="CS347">
        <v>0</v>
      </c>
    </row>
    <row r="348" spans="27:97" ht="15.6" x14ac:dyDescent="0.3">
      <c r="AA348" s="1" t="s">
        <v>163</v>
      </c>
      <c r="AB348">
        <f t="shared" si="116"/>
        <v>0</v>
      </c>
      <c r="AC348">
        <v>0</v>
      </c>
      <c r="AD348">
        <f t="shared" si="117"/>
        <v>0</v>
      </c>
      <c r="AE348">
        <v>0</v>
      </c>
      <c r="AF348">
        <f t="shared" si="118"/>
        <v>0</v>
      </c>
      <c r="AG348">
        <f t="shared" si="119"/>
        <v>0</v>
      </c>
      <c r="AH348">
        <v>0</v>
      </c>
      <c r="AI348">
        <f t="shared" si="120"/>
        <v>0</v>
      </c>
      <c r="AJ348">
        <v>0</v>
      </c>
      <c r="AK348">
        <f t="shared" si="121"/>
        <v>0</v>
      </c>
      <c r="AL348">
        <f t="shared" si="122"/>
        <v>0</v>
      </c>
      <c r="AM348">
        <v>0</v>
      </c>
      <c r="AN348">
        <v>0</v>
      </c>
      <c r="AO348">
        <f t="shared" si="123"/>
        <v>0</v>
      </c>
      <c r="AP348">
        <f t="shared" ref="AP348" si="176">AP93*159.68</f>
        <v>0</v>
      </c>
      <c r="AQ348">
        <v>0</v>
      </c>
      <c r="AR348">
        <v>0</v>
      </c>
      <c r="AS348">
        <v>0</v>
      </c>
      <c r="AT348">
        <v>0</v>
      </c>
      <c r="AU348">
        <f t="shared" si="125"/>
        <v>0</v>
      </c>
      <c r="AV348">
        <f t="shared" si="126"/>
        <v>610.47</v>
      </c>
      <c r="AW348">
        <v>0</v>
      </c>
      <c r="AX348">
        <f t="shared" si="127"/>
        <v>0</v>
      </c>
      <c r="AY348">
        <f t="shared" si="128"/>
        <v>109.80000000000001</v>
      </c>
      <c r="AZ348">
        <v>0</v>
      </c>
      <c r="BA348">
        <f t="shared" si="129"/>
        <v>0</v>
      </c>
      <c r="BB348">
        <f t="shared" si="129"/>
        <v>0</v>
      </c>
      <c r="BC348">
        <f t="shared" si="130"/>
        <v>0</v>
      </c>
      <c r="BD348">
        <f t="shared" si="131"/>
        <v>0</v>
      </c>
      <c r="BE348">
        <f t="shared" si="132"/>
        <v>0</v>
      </c>
      <c r="BF348">
        <v>0</v>
      </c>
      <c r="BG348">
        <f t="shared" si="133"/>
        <v>0</v>
      </c>
      <c r="BH348">
        <f t="shared" si="134"/>
        <v>319.25</v>
      </c>
      <c r="BI348">
        <v>0</v>
      </c>
      <c r="BJ348">
        <f t="shared" si="135"/>
        <v>10.57</v>
      </c>
      <c r="BK348">
        <f t="shared" si="136"/>
        <v>136.58000000000001</v>
      </c>
      <c r="BL348">
        <v>0</v>
      </c>
      <c r="BM348">
        <v>0</v>
      </c>
      <c r="BN348">
        <f t="shared" si="137"/>
        <v>0</v>
      </c>
      <c r="BO348">
        <v>0</v>
      </c>
      <c r="BP348">
        <f t="shared" si="138"/>
        <v>0</v>
      </c>
      <c r="BQ348">
        <v>0</v>
      </c>
      <c r="BR348">
        <f t="shared" si="139"/>
        <v>0</v>
      </c>
      <c r="BS348">
        <f t="shared" si="140"/>
        <v>0</v>
      </c>
      <c r="BT348">
        <f t="shared" si="141"/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f t="shared" si="142"/>
        <v>0</v>
      </c>
      <c r="CG348">
        <f t="shared" si="143"/>
        <v>0</v>
      </c>
      <c r="CH348">
        <f t="shared" si="144"/>
        <v>0</v>
      </c>
      <c r="CI348">
        <f t="shared" si="145"/>
        <v>0</v>
      </c>
      <c r="CJ348">
        <f t="shared" si="146"/>
        <v>0</v>
      </c>
      <c r="CK348">
        <f t="shared" si="147"/>
        <v>0</v>
      </c>
      <c r="CL348">
        <v>0</v>
      </c>
      <c r="CM348">
        <v>0</v>
      </c>
      <c r="CN348">
        <f t="shared" si="148"/>
        <v>0</v>
      </c>
      <c r="CO348">
        <f t="shared" si="149"/>
        <v>0</v>
      </c>
      <c r="CP348">
        <f t="shared" si="150"/>
        <v>0</v>
      </c>
      <c r="CQ348">
        <v>0</v>
      </c>
      <c r="CR348">
        <v>0</v>
      </c>
      <c r="CS348">
        <v>0</v>
      </c>
    </row>
    <row r="349" spans="27:97" ht="15.6" x14ac:dyDescent="0.3">
      <c r="AA349" s="1" t="s">
        <v>164</v>
      </c>
      <c r="AB349">
        <f t="shared" si="116"/>
        <v>0</v>
      </c>
      <c r="AC349">
        <v>0</v>
      </c>
      <c r="AD349">
        <f t="shared" si="117"/>
        <v>0</v>
      </c>
      <c r="AE349">
        <v>0</v>
      </c>
      <c r="AF349">
        <f t="shared" si="118"/>
        <v>0</v>
      </c>
      <c r="AG349">
        <f t="shared" si="119"/>
        <v>0</v>
      </c>
      <c r="AH349">
        <v>0</v>
      </c>
      <c r="AI349">
        <f t="shared" si="120"/>
        <v>111.27</v>
      </c>
      <c r="AJ349">
        <v>0</v>
      </c>
      <c r="AK349">
        <f t="shared" si="121"/>
        <v>0</v>
      </c>
      <c r="AL349">
        <f t="shared" si="122"/>
        <v>4.6500000000000004</v>
      </c>
      <c r="AM349">
        <v>0</v>
      </c>
      <c r="AN349">
        <v>0</v>
      </c>
      <c r="AO349">
        <f t="shared" si="123"/>
        <v>0</v>
      </c>
      <c r="AP349">
        <f t="shared" ref="AP349" si="177">AP94*159.68</f>
        <v>0</v>
      </c>
      <c r="AQ349">
        <v>0</v>
      </c>
      <c r="AR349">
        <v>0</v>
      </c>
      <c r="AS349">
        <v>0</v>
      </c>
      <c r="AT349">
        <v>0</v>
      </c>
      <c r="AU349">
        <f t="shared" si="125"/>
        <v>0</v>
      </c>
      <c r="AV349">
        <f t="shared" si="126"/>
        <v>442.89000000000004</v>
      </c>
      <c r="AW349">
        <v>0</v>
      </c>
      <c r="AX349">
        <f t="shared" si="127"/>
        <v>0</v>
      </c>
      <c r="AY349">
        <f t="shared" si="128"/>
        <v>0</v>
      </c>
      <c r="AZ349">
        <v>0</v>
      </c>
      <c r="BA349">
        <f t="shared" si="129"/>
        <v>0</v>
      </c>
      <c r="BB349">
        <f t="shared" si="129"/>
        <v>0</v>
      </c>
      <c r="BC349">
        <f t="shared" si="130"/>
        <v>0</v>
      </c>
      <c r="BD349">
        <f t="shared" si="131"/>
        <v>159.68</v>
      </c>
      <c r="BE349">
        <f t="shared" si="132"/>
        <v>0</v>
      </c>
      <c r="BF349">
        <v>0</v>
      </c>
      <c r="BG349">
        <f t="shared" si="133"/>
        <v>0</v>
      </c>
      <c r="BH349">
        <f t="shared" si="134"/>
        <v>63.85</v>
      </c>
      <c r="BI349">
        <v>0</v>
      </c>
      <c r="BJ349">
        <f t="shared" si="135"/>
        <v>21.14</v>
      </c>
      <c r="BK349">
        <f t="shared" si="136"/>
        <v>478.03000000000003</v>
      </c>
      <c r="BL349">
        <v>0</v>
      </c>
      <c r="BM349">
        <v>0</v>
      </c>
      <c r="BN349">
        <f t="shared" si="137"/>
        <v>0</v>
      </c>
      <c r="BO349">
        <v>0</v>
      </c>
      <c r="BP349">
        <f t="shared" si="138"/>
        <v>0</v>
      </c>
      <c r="BQ349">
        <v>0</v>
      </c>
      <c r="BR349">
        <f t="shared" si="139"/>
        <v>0</v>
      </c>
      <c r="BS349">
        <f t="shared" si="140"/>
        <v>0</v>
      </c>
      <c r="BT349">
        <f t="shared" si="141"/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f t="shared" si="142"/>
        <v>0</v>
      </c>
      <c r="CG349">
        <f t="shared" si="143"/>
        <v>0</v>
      </c>
      <c r="CH349">
        <f t="shared" si="144"/>
        <v>0</v>
      </c>
      <c r="CI349">
        <f t="shared" si="145"/>
        <v>0</v>
      </c>
      <c r="CJ349">
        <f t="shared" si="146"/>
        <v>0</v>
      </c>
      <c r="CK349">
        <f t="shared" si="147"/>
        <v>0</v>
      </c>
      <c r="CL349">
        <v>0</v>
      </c>
      <c r="CM349">
        <v>0</v>
      </c>
      <c r="CN349">
        <f t="shared" si="148"/>
        <v>0</v>
      </c>
      <c r="CO349">
        <f t="shared" si="149"/>
        <v>0</v>
      </c>
      <c r="CP349">
        <f t="shared" si="150"/>
        <v>0</v>
      </c>
      <c r="CQ349">
        <v>0</v>
      </c>
      <c r="CR349">
        <v>0</v>
      </c>
      <c r="CS349">
        <v>0</v>
      </c>
    </row>
    <row r="350" spans="27:97" ht="15.6" x14ac:dyDescent="0.3">
      <c r="AA350" s="1" t="s">
        <v>165</v>
      </c>
      <c r="AB350">
        <f t="shared" si="116"/>
        <v>0</v>
      </c>
      <c r="AC350">
        <v>0</v>
      </c>
      <c r="AD350">
        <f t="shared" si="117"/>
        <v>0</v>
      </c>
      <c r="AE350">
        <v>0</v>
      </c>
      <c r="AF350">
        <f t="shared" si="118"/>
        <v>0</v>
      </c>
      <c r="AG350">
        <f t="shared" si="119"/>
        <v>0</v>
      </c>
      <c r="AH350">
        <v>0</v>
      </c>
      <c r="AI350">
        <f t="shared" si="120"/>
        <v>0</v>
      </c>
      <c r="AJ350">
        <v>0</v>
      </c>
      <c r="AK350">
        <f t="shared" si="121"/>
        <v>0</v>
      </c>
      <c r="AL350">
        <f t="shared" si="122"/>
        <v>4.6500000000000004</v>
      </c>
      <c r="AM350">
        <v>0</v>
      </c>
      <c r="AN350">
        <v>0</v>
      </c>
      <c r="AO350">
        <f t="shared" si="123"/>
        <v>0</v>
      </c>
      <c r="AP350">
        <f t="shared" ref="AP350" si="178">AP95*159.68</f>
        <v>0</v>
      </c>
      <c r="AQ350">
        <v>0</v>
      </c>
      <c r="AR350">
        <v>0</v>
      </c>
      <c r="AS350">
        <v>0</v>
      </c>
      <c r="AT350">
        <v>0</v>
      </c>
      <c r="AU350">
        <f t="shared" si="125"/>
        <v>0</v>
      </c>
      <c r="AV350">
        <f t="shared" si="126"/>
        <v>275.31</v>
      </c>
      <c r="AW350">
        <v>0</v>
      </c>
      <c r="AX350">
        <f t="shared" si="127"/>
        <v>0</v>
      </c>
      <c r="AY350">
        <f t="shared" si="128"/>
        <v>0</v>
      </c>
      <c r="AZ350">
        <v>0</v>
      </c>
      <c r="BA350">
        <f t="shared" si="129"/>
        <v>0</v>
      </c>
      <c r="BB350">
        <f t="shared" si="129"/>
        <v>0</v>
      </c>
      <c r="BC350">
        <f t="shared" si="130"/>
        <v>0</v>
      </c>
      <c r="BD350">
        <f t="shared" si="131"/>
        <v>638.72</v>
      </c>
      <c r="BE350">
        <f t="shared" si="132"/>
        <v>0</v>
      </c>
      <c r="BF350">
        <v>0</v>
      </c>
      <c r="BG350">
        <f t="shared" si="133"/>
        <v>0</v>
      </c>
      <c r="BH350">
        <f t="shared" si="134"/>
        <v>191.55</v>
      </c>
      <c r="BI350">
        <v>0</v>
      </c>
      <c r="BJ350">
        <f t="shared" si="135"/>
        <v>10.57</v>
      </c>
      <c r="BK350">
        <f t="shared" si="136"/>
        <v>204.87</v>
      </c>
      <c r="BL350">
        <v>0</v>
      </c>
      <c r="BM350">
        <v>0</v>
      </c>
      <c r="BN350">
        <f t="shared" si="137"/>
        <v>0</v>
      </c>
      <c r="BO350">
        <v>0</v>
      </c>
      <c r="BP350">
        <f t="shared" si="138"/>
        <v>0</v>
      </c>
      <c r="BQ350">
        <v>0</v>
      </c>
      <c r="BR350">
        <f t="shared" si="139"/>
        <v>0</v>
      </c>
      <c r="BS350">
        <f t="shared" si="140"/>
        <v>0</v>
      </c>
      <c r="BT350">
        <f t="shared" si="141"/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f t="shared" si="142"/>
        <v>68.900000000000006</v>
      </c>
      <c r="CG350">
        <f t="shared" si="143"/>
        <v>0</v>
      </c>
      <c r="CH350">
        <f t="shared" si="144"/>
        <v>0</v>
      </c>
      <c r="CI350">
        <f t="shared" si="145"/>
        <v>0</v>
      </c>
      <c r="CJ350">
        <f t="shared" si="146"/>
        <v>0</v>
      </c>
      <c r="CK350">
        <f t="shared" si="147"/>
        <v>0</v>
      </c>
      <c r="CL350">
        <v>0</v>
      </c>
      <c r="CM350">
        <v>0</v>
      </c>
      <c r="CN350">
        <f t="shared" si="148"/>
        <v>0</v>
      </c>
      <c r="CO350">
        <f t="shared" si="149"/>
        <v>0</v>
      </c>
      <c r="CP350">
        <f t="shared" si="150"/>
        <v>0</v>
      </c>
      <c r="CQ350">
        <v>0</v>
      </c>
      <c r="CR350">
        <v>0</v>
      </c>
      <c r="CS350">
        <v>0</v>
      </c>
    </row>
    <row r="351" spans="27:97" ht="15.6" x14ac:dyDescent="0.3">
      <c r="AA351" s="1" t="s">
        <v>166</v>
      </c>
      <c r="AB351">
        <f t="shared" si="116"/>
        <v>0</v>
      </c>
      <c r="AC351">
        <v>0</v>
      </c>
      <c r="AD351">
        <f t="shared" si="117"/>
        <v>0</v>
      </c>
      <c r="AE351">
        <v>0</v>
      </c>
      <c r="AF351">
        <f t="shared" si="118"/>
        <v>0</v>
      </c>
      <c r="AG351">
        <f t="shared" si="119"/>
        <v>0</v>
      </c>
      <c r="AH351">
        <v>0</v>
      </c>
      <c r="AI351">
        <f t="shared" si="120"/>
        <v>0</v>
      </c>
      <c r="AJ351">
        <v>0</v>
      </c>
      <c r="AK351">
        <f t="shared" si="121"/>
        <v>0</v>
      </c>
      <c r="AL351">
        <f t="shared" si="122"/>
        <v>18.600000000000001</v>
      </c>
      <c r="AM351">
        <v>0</v>
      </c>
      <c r="AN351">
        <v>0</v>
      </c>
      <c r="AO351">
        <f t="shared" si="123"/>
        <v>0</v>
      </c>
      <c r="AP351">
        <f t="shared" ref="AP351" si="179">AP96*159.68</f>
        <v>0</v>
      </c>
      <c r="AQ351">
        <v>0</v>
      </c>
      <c r="AR351">
        <v>0</v>
      </c>
      <c r="AS351">
        <v>0</v>
      </c>
      <c r="AT351">
        <v>0</v>
      </c>
      <c r="AU351">
        <f t="shared" si="125"/>
        <v>0</v>
      </c>
      <c r="AV351">
        <f t="shared" si="126"/>
        <v>299.25</v>
      </c>
      <c r="AW351">
        <v>0</v>
      </c>
      <c r="AX351">
        <f t="shared" si="127"/>
        <v>0</v>
      </c>
      <c r="AY351">
        <f t="shared" si="128"/>
        <v>0</v>
      </c>
      <c r="AZ351">
        <v>0</v>
      </c>
      <c r="BA351">
        <f t="shared" si="129"/>
        <v>0</v>
      </c>
      <c r="BB351">
        <f t="shared" si="129"/>
        <v>0</v>
      </c>
      <c r="BC351">
        <f t="shared" si="130"/>
        <v>0</v>
      </c>
      <c r="BD351">
        <f t="shared" si="131"/>
        <v>159.68</v>
      </c>
      <c r="BE351">
        <f t="shared" si="132"/>
        <v>0</v>
      </c>
      <c r="BF351">
        <v>0</v>
      </c>
      <c r="BG351">
        <f t="shared" si="133"/>
        <v>0</v>
      </c>
      <c r="BH351">
        <f t="shared" si="134"/>
        <v>0</v>
      </c>
      <c r="BI351">
        <v>0</v>
      </c>
      <c r="BJ351">
        <f t="shared" si="135"/>
        <v>10.57</v>
      </c>
      <c r="BK351">
        <f t="shared" si="136"/>
        <v>0</v>
      </c>
      <c r="BL351">
        <v>0</v>
      </c>
      <c r="BM351">
        <v>0</v>
      </c>
      <c r="BN351">
        <f t="shared" si="137"/>
        <v>0</v>
      </c>
      <c r="BO351">
        <v>0</v>
      </c>
      <c r="BP351">
        <f t="shared" si="138"/>
        <v>0</v>
      </c>
      <c r="BQ351">
        <v>0</v>
      </c>
      <c r="BR351">
        <f t="shared" si="139"/>
        <v>0</v>
      </c>
      <c r="BS351">
        <f t="shared" si="140"/>
        <v>0</v>
      </c>
      <c r="BT351">
        <f t="shared" si="141"/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f t="shared" si="142"/>
        <v>0</v>
      </c>
      <c r="CG351">
        <f t="shared" si="143"/>
        <v>0</v>
      </c>
      <c r="CH351">
        <f t="shared" si="144"/>
        <v>10.57</v>
      </c>
      <c r="CI351">
        <f t="shared" si="145"/>
        <v>0</v>
      </c>
      <c r="CJ351">
        <f t="shared" si="146"/>
        <v>0</v>
      </c>
      <c r="CK351">
        <f t="shared" si="147"/>
        <v>0</v>
      </c>
      <c r="CL351">
        <v>0</v>
      </c>
      <c r="CM351">
        <v>0</v>
      </c>
      <c r="CN351">
        <f t="shared" si="148"/>
        <v>0</v>
      </c>
      <c r="CO351">
        <f t="shared" si="149"/>
        <v>0</v>
      </c>
      <c r="CP351">
        <f t="shared" si="150"/>
        <v>0</v>
      </c>
      <c r="CQ351">
        <v>0</v>
      </c>
      <c r="CR351">
        <v>0</v>
      </c>
      <c r="CS351">
        <v>0</v>
      </c>
    </row>
    <row r="352" spans="27:97" ht="15.6" x14ac:dyDescent="0.3">
      <c r="AA352" s="1" t="s">
        <v>167</v>
      </c>
      <c r="AB352">
        <f t="shared" si="116"/>
        <v>0</v>
      </c>
      <c r="AC352">
        <v>0</v>
      </c>
      <c r="AD352">
        <f t="shared" si="117"/>
        <v>0</v>
      </c>
      <c r="AE352">
        <v>0</v>
      </c>
      <c r="AF352">
        <f t="shared" si="118"/>
        <v>0</v>
      </c>
      <c r="AG352">
        <f t="shared" si="119"/>
        <v>95.42</v>
      </c>
      <c r="AH352">
        <v>0</v>
      </c>
      <c r="AI352">
        <f t="shared" si="120"/>
        <v>0</v>
      </c>
      <c r="AJ352">
        <v>0</v>
      </c>
      <c r="AK352">
        <f t="shared" si="121"/>
        <v>0</v>
      </c>
      <c r="AL352">
        <f t="shared" si="122"/>
        <v>0</v>
      </c>
      <c r="AM352">
        <v>0</v>
      </c>
      <c r="AN352">
        <v>0</v>
      </c>
      <c r="AO352">
        <f t="shared" si="123"/>
        <v>0</v>
      </c>
      <c r="AP352">
        <f t="shared" ref="AP352" si="180">AP97*159.68</f>
        <v>0</v>
      </c>
      <c r="AQ352">
        <v>0</v>
      </c>
      <c r="AR352">
        <v>0</v>
      </c>
      <c r="AS352">
        <v>0</v>
      </c>
      <c r="AT352">
        <v>0</v>
      </c>
      <c r="AU352">
        <f t="shared" si="125"/>
        <v>0</v>
      </c>
      <c r="AV352">
        <f t="shared" si="126"/>
        <v>299.25</v>
      </c>
      <c r="AW352">
        <v>0</v>
      </c>
      <c r="AX352">
        <f t="shared" si="127"/>
        <v>129.91999999999999</v>
      </c>
      <c r="AY352">
        <f t="shared" si="128"/>
        <v>0</v>
      </c>
      <c r="AZ352">
        <v>0</v>
      </c>
      <c r="BA352">
        <f t="shared" si="129"/>
        <v>0</v>
      </c>
      <c r="BB352">
        <f t="shared" si="129"/>
        <v>0</v>
      </c>
      <c r="BC352">
        <f t="shared" si="130"/>
        <v>0</v>
      </c>
      <c r="BD352">
        <f t="shared" si="131"/>
        <v>159.68</v>
      </c>
      <c r="BE352">
        <f t="shared" si="132"/>
        <v>0</v>
      </c>
      <c r="BF352">
        <v>0</v>
      </c>
      <c r="BG352">
        <f t="shared" si="133"/>
        <v>0</v>
      </c>
      <c r="BH352">
        <f t="shared" si="134"/>
        <v>255.4</v>
      </c>
      <c r="BI352">
        <v>0</v>
      </c>
      <c r="BJ352">
        <f t="shared" si="135"/>
        <v>10.57</v>
      </c>
      <c r="BK352">
        <f t="shared" si="136"/>
        <v>68.290000000000006</v>
      </c>
      <c r="BL352">
        <v>0</v>
      </c>
      <c r="BM352">
        <v>0</v>
      </c>
      <c r="BN352">
        <f t="shared" si="137"/>
        <v>0</v>
      </c>
      <c r="BO352">
        <v>0</v>
      </c>
      <c r="BP352">
        <f t="shared" si="138"/>
        <v>0</v>
      </c>
      <c r="BQ352">
        <v>0</v>
      </c>
      <c r="BR352">
        <f t="shared" si="139"/>
        <v>0</v>
      </c>
      <c r="BS352">
        <f t="shared" si="140"/>
        <v>0</v>
      </c>
      <c r="BT352">
        <f t="shared" si="141"/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f t="shared" si="142"/>
        <v>68.900000000000006</v>
      </c>
      <c r="CG352">
        <f t="shared" si="143"/>
        <v>0</v>
      </c>
      <c r="CH352">
        <f t="shared" si="144"/>
        <v>0</v>
      </c>
      <c r="CI352">
        <f t="shared" si="145"/>
        <v>0</v>
      </c>
      <c r="CJ352">
        <f t="shared" si="146"/>
        <v>0</v>
      </c>
      <c r="CK352">
        <f t="shared" si="147"/>
        <v>0</v>
      </c>
      <c r="CL352">
        <v>0</v>
      </c>
      <c r="CM352">
        <v>0</v>
      </c>
      <c r="CN352">
        <f t="shared" si="148"/>
        <v>0</v>
      </c>
      <c r="CO352">
        <f t="shared" si="149"/>
        <v>0</v>
      </c>
      <c r="CP352">
        <f t="shared" si="150"/>
        <v>0</v>
      </c>
      <c r="CQ352">
        <v>0</v>
      </c>
      <c r="CR352">
        <v>0</v>
      </c>
      <c r="CS352">
        <v>0</v>
      </c>
    </row>
    <row r="353" spans="27:97" ht="15.6" x14ac:dyDescent="0.3">
      <c r="AA353" s="1" t="s">
        <v>168</v>
      </c>
      <c r="AB353">
        <f t="shared" si="116"/>
        <v>0</v>
      </c>
      <c r="AC353">
        <v>0</v>
      </c>
      <c r="AD353">
        <f t="shared" si="117"/>
        <v>0</v>
      </c>
      <c r="AE353">
        <v>0</v>
      </c>
      <c r="AF353">
        <f t="shared" si="118"/>
        <v>0</v>
      </c>
      <c r="AG353">
        <f t="shared" si="119"/>
        <v>47.71</v>
      </c>
      <c r="AH353">
        <v>0</v>
      </c>
      <c r="AI353">
        <f t="shared" si="120"/>
        <v>0</v>
      </c>
      <c r="AJ353">
        <v>0</v>
      </c>
      <c r="AK353">
        <f t="shared" si="121"/>
        <v>0</v>
      </c>
      <c r="AL353">
        <f t="shared" si="122"/>
        <v>9.3000000000000007</v>
      </c>
      <c r="AM353">
        <v>0</v>
      </c>
      <c r="AN353">
        <v>0</v>
      </c>
      <c r="AO353">
        <f t="shared" si="123"/>
        <v>0</v>
      </c>
      <c r="AP353">
        <f t="shared" ref="AP353" si="181">AP98*159.68</f>
        <v>0</v>
      </c>
      <c r="AQ353">
        <v>0</v>
      </c>
      <c r="AR353">
        <v>0</v>
      </c>
      <c r="AS353">
        <v>0</v>
      </c>
      <c r="AT353">
        <v>0</v>
      </c>
      <c r="AU353">
        <f t="shared" si="125"/>
        <v>0</v>
      </c>
      <c r="AV353">
        <f t="shared" si="126"/>
        <v>83.79</v>
      </c>
      <c r="AW353">
        <v>0</v>
      </c>
      <c r="AX353">
        <f t="shared" si="127"/>
        <v>0</v>
      </c>
      <c r="AY353">
        <f t="shared" si="128"/>
        <v>0</v>
      </c>
      <c r="AZ353">
        <v>0</v>
      </c>
      <c r="BA353">
        <f t="shared" si="129"/>
        <v>0</v>
      </c>
      <c r="BB353">
        <f t="shared" si="129"/>
        <v>0</v>
      </c>
      <c r="BC353">
        <f t="shared" si="130"/>
        <v>0</v>
      </c>
      <c r="BD353">
        <f t="shared" si="131"/>
        <v>159.68</v>
      </c>
      <c r="BE353">
        <f t="shared" si="132"/>
        <v>0</v>
      </c>
      <c r="BF353">
        <v>0</v>
      </c>
      <c r="BG353">
        <f t="shared" si="133"/>
        <v>0</v>
      </c>
      <c r="BH353">
        <f t="shared" si="134"/>
        <v>255.4</v>
      </c>
      <c r="BI353">
        <v>0</v>
      </c>
      <c r="BJ353">
        <f t="shared" si="135"/>
        <v>0</v>
      </c>
      <c r="BK353">
        <f t="shared" si="136"/>
        <v>68.290000000000006</v>
      </c>
      <c r="BL353">
        <v>0</v>
      </c>
      <c r="BM353">
        <v>0</v>
      </c>
      <c r="BN353">
        <f t="shared" si="137"/>
        <v>0</v>
      </c>
      <c r="BO353">
        <v>0</v>
      </c>
      <c r="BP353">
        <f t="shared" si="138"/>
        <v>0</v>
      </c>
      <c r="BQ353">
        <v>0</v>
      </c>
      <c r="BR353">
        <f t="shared" si="139"/>
        <v>0</v>
      </c>
      <c r="BS353">
        <f t="shared" si="140"/>
        <v>0</v>
      </c>
      <c r="BT353">
        <f t="shared" si="141"/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f t="shared" si="142"/>
        <v>0</v>
      </c>
      <c r="CG353">
        <f t="shared" si="143"/>
        <v>0</v>
      </c>
      <c r="CH353">
        <f t="shared" si="144"/>
        <v>0</v>
      </c>
      <c r="CI353">
        <f t="shared" si="145"/>
        <v>0</v>
      </c>
      <c r="CJ353">
        <f t="shared" si="146"/>
        <v>31.71</v>
      </c>
      <c r="CK353">
        <f t="shared" si="147"/>
        <v>0</v>
      </c>
      <c r="CL353">
        <v>0</v>
      </c>
      <c r="CM353">
        <v>0</v>
      </c>
      <c r="CN353">
        <f t="shared" si="148"/>
        <v>0</v>
      </c>
      <c r="CO353">
        <f t="shared" si="149"/>
        <v>0</v>
      </c>
      <c r="CP353">
        <f t="shared" si="150"/>
        <v>0</v>
      </c>
      <c r="CQ353">
        <v>0</v>
      </c>
      <c r="CR353">
        <v>0</v>
      </c>
      <c r="CS353">
        <v>0</v>
      </c>
    </row>
    <row r="354" spans="27:97" ht="15.6" x14ac:dyDescent="0.3">
      <c r="AA354" s="1" t="s">
        <v>169</v>
      </c>
      <c r="AB354">
        <f t="shared" si="116"/>
        <v>0</v>
      </c>
      <c r="AC354">
        <v>0</v>
      </c>
      <c r="AD354">
        <f t="shared" si="117"/>
        <v>0</v>
      </c>
      <c r="AE354">
        <v>0</v>
      </c>
      <c r="AF354">
        <f t="shared" si="118"/>
        <v>0</v>
      </c>
      <c r="AG354">
        <f t="shared" si="119"/>
        <v>0</v>
      </c>
      <c r="AH354">
        <v>0</v>
      </c>
      <c r="AI354">
        <f t="shared" si="120"/>
        <v>0</v>
      </c>
      <c r="AJ354">
        <v>0</v>
      </c>
      <c r="AK354">
        <f t="shared" si="121"/>
        <v>0</v>
      </c>
      <c r="AL354">
        <f t="shared" si="122"/>
        <v>27.900000000000002</v>
      </c>
      <c r="AM354">
        <v>0</v>
      </c>
      <c r="AN354">
        <v>0</v>
      </c>
      <c r="AO354">
        <f t="shared" si="123"/>
        <v>0</v>
      </c>
      <c r="AP354">
        <f t="shared" ref="AP354" si="182">AP99*159.68</f>
        <v>0</v>
      </c>
      <c r="AQ354">
        <v>0</v>
      </c>
      <c r="AR354">
        <v>0</v>
      </c>
      <c r="AS354">
        <v>0</v>
      </c>
      <c r="AT354">
        <v>0</v>
      </c>
      <c r="AU354">
        <f t="shared" si="125"/>
        <v>0</v>
      </c>
      <c r="AV354">
        <f t="shared" si="126"/>
        <v>143.64000000000001</v>
      </c>
      <c r="AW354">
        <v>0</v>
      </c>
      <c r="AX354">
        <f t="shared" si="127"/>
        <v>129.91999999999999</v>
      </c>
      <c r="AY354">
        <f t="shared" si="128"/>
        <v>0</v>
      </c>
      <c r="AZ354">
        <v>0</v>
      </c>
      <c r="BA354">
        <f t="shared" si="129"/>
        <v>0</v>
      </c>
      <c r="BB354">
        <f t="shared" si="129"/>
        <v>0</v>
      </c>
      <c r="BC354">
        <f t="shared" si="130"/>
        <v>0</v>
      </c>
      <c r="BD354">
        <f t="shared" si="131"/>
        <v>159.68</v>
      </c>
      <c r="BE354">
        <f t="shared" si="132"/>
        <v>0</v>
      </c>
      <c r="BF354">
        <v>0</v>
      </c>
      <c r="BG354">
        <f t="shared" si="133"/>
        <v>0</v>
      </c>
      <c r="BH354">
        <f t="shared" si="134"/>
        <v>127.7</v>
      </c>
      <c r="BI354">
        <v>0</v>
      </c>
      <c r="BJ354">
        <f t="shared" si="135"/>
        <v>0</v>
      </c>
      <c r="BK354">
        <f t="shared" si="136"/>
        <v>136.58000000000001</v>
      </c>
      <c r="BL354">
        <v>0</v>
      </c>
      <c r="BM354">
        <v>0</v>
      </c>
      <c r="BN354">
        <f t="shared" si="137"/>
        <v>0</v>
      </c>
      <c r="BO354">
        <v>0</v>
      </c>
      <c r="BP354">
        <f t="shared" si="138"/>
        <v>0</v>
      </c>
      <c r="BQ354">
        <v>0</v>
      </c>
      <c r="BR354">
        <f t="shared" si="139"/>
        <v>0</v>
      </c>
      <c r="BS354">
        <f t="shared" si="140"/>
        <v>0</v>
      </c>
      <c r="BT354">
        <f t="shared" si="141"/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f t="shared" si="142"/>
        <v>0</v>
      </c>
      <c r="CG354">
        <f t="shared" si="143"/>
        <v>0</v>
      </c>
      <c r="CH354">
        <f t="shared" si="144"/>
        <v>0</v>
      </c>
      <c r="CI354">
        <f t="shared" si="145"/>
        <v>0</v>
      </c>
      <c r="CJ354">
        <f t="shared" si="146"/>
        <v>0</v>
      </c>
      <c r="CK354">
        <f t="shared" si="147"/>
        <v>0</v>
      </c>
      <c r="CL354">
        <v>0</v>
      </c>
      <c r="CM354">
        <v>0</v>
      </c>
      <c r="CN354">
        <f t="shared" si="148"/>
        <v>0</v>
      </c>
      <c r="CO354">
        <f t="shared" si="149"/>
        <v>0</v>
      </c>
      <c r="CP354">
        <f t="shared" si="150"/>
        <v>0</v>
      </c>
      <c r="CQ354">
        <v>0</v>
      </c>
      <c r="CR354">
        <v>0</v>
      </c>
      <c r="CS354">
        <v>0</v>
      </c>
    </row>
    <row r="355" spans="27:97" ht="15.6" x14ac:dyDescent="0.3">
      <c r="AA355" s="1" t="s">
        <v>170</v>
      </c>
      <c r="AB355">
        <f t="shared" si="116"/>
        <v>0</v>
      </c>
      <c r="AC355">
        <v>0</v>
      </c>
      <c r="AD355">
        <f t="shared" si="117"/>
        <v>0</v>
      </c>
      <c r="AE355">
        <v>0</v>
      </c>
      <c r="AF355">
        <f t="shared" si="118"/>
        <v>0</v>
      </c>
      <c r="AG355">
        <f t="shared" si="119"/>
        <v>0</v>
      </c>
      <c r="AH355">
        <v>0</v>
      </c>
      <c r="AI355">
        <f t="shared" si="120"/>
        <v>0</v>
      </c>
      <c r="AJ355">
        <v>0</v>
      </c>
      <c r="AK355">
        <f t="shared" si="121"/>
        <v>0</v>
      </c>
      <c r="AL355">
        <f t="shared" si="122"/>
        <v>0</v>
      </c>
      <c r="AM355">
        <v>0</v>
      </c>
      <c r="AN355">
        <v>0</v>
      </c>
      <c r="AO355">
        <f t="shared" si="123"/>
        <v>0</v>
      </c>
      <c r="AP355">
        <f t="shared" ref="AP355" si="183">AP100*159.68</f>
        <v>0</v>
      </c>
      <c r="AQ355">
        <v>0</v>
      </c>
      <c r="AR355">
        <v>0</v>
      </c>
      <c r="AS355">
        <v>0</v>
      </c>
      <c r="AT355">
        <v>0</v>
      </c>
      <c r="AU355">
        <f t="shared" si="125"/>
        <v>0</v>
      </c>
      <c r="AV355">
        <f t="shared" si="126"/>
        <v>95.76</v>
      </c>
      <c r="AW355">
        <v>0</v>
      </c>
      <c r="AX355">
        <f t="shared" si="127"/>
        <v>0</v>
      </c>
      <c r="AY355">
        <f t="shared" si="128"/>
        <v>0</v>
      </c>
      <c r="AZ355">
        <v>0</v>
      </c>
      <c r="BA355">
        <f t="shared" si="129"/>
        <v>0</v>
      </c>
      <c r="BB355">
        <f t="shared" si="129"/>
        <v>0</v>
      </c>
      <c r="BC355">
        <f t="shared" si="130"/>
        <v>0</v>
      </c>
      <c r="BD355">
        <f t="shared" si="131"/>
        <v>0</v>
      </c>
      <c r="BE355">
        <f t="shared" si="132"/>
        <v>0</v>
      </c>
      <c r="BF355">
        <v>0</v>
      </c>
      <c r="BG355">
        <f t="shared" si="133"/>
        <v>0</v>
      </c>
      <c r="BH355">
        <f t="shared" si="134"/>
        <v>127.7</v>
      </c>
      <c r="BI355">
        <v>0</v>
      </c>
      <c r="BJ355">
        <f t="shared" si="135"/>
        <v>0</v>
      </c>
      <c r="BK355">
        <f t="shared" si="136"/>
        <v>204.87</v>
      </c>
      <c r="BL355">
        <v>0</v>
      </c>
      <c r="BM355">
        <v>0</v>
      </c>
      <c r="BN355">
        <f t="shared" si="137"/>
        <v>0</v>
      </c>
      <c r="BO355">
        <v>0</v>
      </c>
      <c r="BP355">
        <f t="shared" si="138"/>
        <v>0</v>
      </c>
      <c r="BQ355">
        <v>0</v>
      </c>
      <c r="BR355">
        <f t="shared" si="139"/>
        <v>0</v>
      </c>
      <c r="BS355">
        <f t="shared" si="140"/>
        <v>0</v>
      </c>
      <c r="BT355">
        <f t="shared" si="141"/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f t="shared" si="142"/>
        <v>0</v>
      </c>
      <c r="CG355">
        <f t="shared" si="143"/>
        <v>0</v>
      </c>
      <c r="CH355">
        <f t="shared" si="144"/>
        <v>0</v>
      </c>
      <c r="CI355">
        <f t="shared" si="145"/>
        <v>0</v>
      </c>
      <c r="CJ355">
        <f t="shared" si="146"/>
        <v>0</v>
      </c>
      <c r="CK355">
        <f t="shared" si="147"/>
        <v>0</v>
      </c>
      <c r="CL355">
        <v>0</v>
      </c>
      <c r="CM355">
        <v>0</v>
      </c>
      <c r="CN355">
        <f t="shared" si="148"/>
        <v>0</v>
      </c>
      <c r="CO355">
        <f t="shared" si="149"/>
        <v>0</v>
      </c>
      <c r="CP355">
        <f t="shared" si="150"/>
        <v>0</v>
      </c>
      <c r="CQ355">
        <v>0</v>
      </c>
      <c r="CR355">
        <v>0</v>
      </c>
      <c r="CS355">
        <v>0</v>
      </c>
    </row>
    <row r="356" spans="27:97" ht="15.6" x14ac:dyDescent="0.3">
      <c r="AA356" s="1" t="s">
        <v>175</v>
      </c>
      <c r="AB356">
        <f t="shared" si="116"/>
        <v>0</v>
      </c>
      <c r="AC356">
        <v>0</v>
      </c>
      <c r="AD356">
        <f t="shared" si="117"/>
        <v>13.06</v>
      </c>
      <c r="AE356">
        <v>0</v>
      </c>
      <c r="AF356">
        <f t="shared" si="118"/>
        <v>0</v>
      </c>
      <c r="AG356">
        <f t="shared" si="119"/>
        <v>1049.6200000000001</v>
      </c>
      <c r="AH356">
        <v>0</v>
      </c>
      <c r="AI356">
        <f t="shared" si="120"/>
        <v>1112.7</v>
      </c>
      <c r="AJ356">
        <v>0</v>
      </c>
      <c r="AK356">
        <f t="shared" si="121"/>
        <v>0</v>
      </c>
      <c r="AL356">
        <f t="shared" si="122"/>
        <v>0</v>
      </c>
      <c r="AM356">
        <v>0</v>
      </c>
      <c r="AN356">
        <v>0</v>
      </c>
      <c r="AO356">
        <f t="shared" si="123"/>
        <v>0</v>
      </c>
      <c r="AP356">
        <f t="shared" ref="AP356" si="184">AP101*159.68</f>
        <v>0</v>
      </c>
      <c r="AQ356">
        <v>0</v>
      </c>
      <c r="AR356">
        <v>0</v>
      </c>
      <c r="AS356">
        <v>0</v>
      </c>
      <c r="AT356">
        <v>0</v>
      </c>
      <c r="AU356">
        <f t="shared" si="125"/>
        <v>0</v>
      </c>
      <c r="AV356">
        <f t="shared" si="126"/>
        <v>0</v>
      </c>
      <c r="AW356">
        <v>0</v>
      </c>
      <c r="AX356">
        <f t="shared" si="127"/>
        <v>0</v>
      </c>
      <c r="AY356">
        <f t="shared" si="128"/>
        <v>292.8</v>
      </c>
      <c r="AZ356">
        <v>0</v>
      </c>
      <c r="BA356">
        <f t="shared" si="129"/>
        <v>0</v>
      </c>
      <c r="BB356">
        <f t="shared" si="129"/>
        <v>557.79999999999995</v>
      </c>
      <c r="BC356">
        <f t="shared" si="130"/>
        <v>0</v>
      </c>
      <c r="BD356">
        <f t="shared" si="131"/>
        <v>159.68</v>
      </c>
      <c r="BE356">
        <f t="shared" si="132"/>
        <v>0</v>
      </c>
      <c r="BF356">
        <v>0</v>
      </c>
      <c r="BG356">
        <f t="shared" si="133"/>
        <v>0</v>
      </c>
      <c r="BH356">
        <f t="shared" si="134"/>
        <v>2362.4500000000003</v>
      </c>
      <c r="BI356">
        <v>0</v>
      </c>
      <c r="BJ356">
        <f t="shared" si="135"/>
        <v>31.71</v>
      </c>
      <c r="BK356">
        <f t="shared" si="136"/>
        <v>14340.900000000001</v>
      </c>
      <c r="BL356">
        <v>0</v>
      </c>
      <c r="BM356">
        <v>0</v>
      </c>
      <c r="BN356">
        <f t="shared" si="137"/>
        <v>0</v>
      </c>
      <c r="BO356">
        <v>0</v>
      </c>
      <c r="BP356">
        <f t="shared" si="138"/>
        <v>2.3199999999999998</v>
      </c>
      <c r="BQ356">
        <v>0</v>
      </c>
      <c r="BR356">
        <f t="shared" si="139"/>
        <v>0</v>
      </c>
      <c r="BS356">
        <f t="shared" si="140"/>
        <v>0</v>
      </c>
      <c r="BT356">
        <f t="shared" si="141"/>
        <v>1273.26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f t="shared" si="142"/>
        <v>413.40000000000003</v>
      </c>
      <c r="CG356">
        <f t="shared" si="143"/>
        <v>0</v>
      </c>
      <c r="CH356">
        <f t="shared" si="144"/>
        <v>0</v>
      </c>
      <c r="CI356">
        <f t="shared" si="145"/>
        <v>0</v>
      </c>
      <c r="CJ356">
        <f t="shared" si="146"/>
        <v>0</v>
      </c>
      <c r="CK356">
        <f t="shared" si="147"/>
        <v>0</v>
      </c>
      <c r="CL356">
        <v>0</v>
      </c>
      <c r="CM356">
        <v>0</v>
      </c>
      <c r="CN356">
        <f t="shared" si="148"/>
        <v>290.08</v>
      </c>
      <c r="CO356">
        <f t="shared" si="149"/>
        <v>0</v>
      </c>
      <c r="CP356">
        <f t="shared" si="150"/>
        <v>18.5</v>
      </c>
      <c r="CQ356">
        <v>0</v>
      </c>
      <c r="CR356">
        <v>0</v>
      </c>
      <c r="CS356">
        <v>0</v>
      </c>
    </row>
    <row r="357" spans="27:97" ht="15.6" x14ac:dyDescent="0.3">
      <c r="AA357" s="1" t="s">
        <v>176</v>
      </c>
      <c r="AB357">
        <f t="shared" si="116"/>
        <v>159.68</v>
      </c>
      <c r="AC357">
        <v>0</v>
      </c>
      <c r="AD357">
        <f t="shared" si="117"/>
        <v>13.06</v>
      </c>
      <c r="AE357">
        <v>0</v>
      </c>
      <c r="AF357">
        <f t="shared" si="118"/>
        <v>0</v>
      </c>
      <c r="AG357">
        <f t="shared" si="119"/>
        <v>620.23</v>
      </c>
      <c r="AH357">
        <v>0</v>
      </c>
      <c r="AI357">
        <f t="shared" si="120"/>
        <v>333.81</v>
      </c>
      <c r="AJ357">
        <v>0</v>
      </c>
      <c r="AK357">
        <f t="shared" si="121"/>
        <v>0</v>
      </c>
      <c r="AL357">
        <f t="shared" si="122"/>
        <v>0</v>
      </c>
      <c r="AM357">
        <v>0</v>
      </c>
      <c r="AN357">
        <v>0</v>
      </c>
      <c r="AO357">
        <f t="shared" si="123"/>
        <v>0</v>
      </c>
      <c r="AP357">
        <f t="shared" ref="AP357" si="185">AP102*159.68</f>
        <v>0</v>
      </c>
      <c r="AQ357">
        <v>0</v>
      </c>
      <c r="AR357">
        <v>0</v>
      </c>
      <c r="AS357">
        <v>0</v>
      </c>
      <c r="AT357">
        <v>0</v>
      </c>
      <c r="AU357">
        <f t="shared" si="125"/>
        <v>0</v>
      </c>
      <c r="AV357">
        <f t="shared" si="126"/>
        <v>0</v>
      </c>
      <c r="AW357">
        <v>0</v>
      </c>
      <c r="AX357">
        <f t="shared" si="127"/>
        <v>0</v>
      </c>
      <c r="AY357">
        <f t="shared" si="128"/>
        <v>73.2</v>
      </c>
      <c r="AZ357">
        <v>0</v>
      </c>
      <c r="BA357">
        <f t="shared" si="129"/>
        <v>0</v>
      </c>
      <c r="BB357">
        <f t="shared" si="129"/>
        <v>1227.1600000000001</v>
      </c>
      <c r="BC357">
        <f t="shared" si="130"/>
        <v>0</v>
      </c>
      <c r="BD357">
        <f t="shared" si="131"/>
        <v>0</v>
      </c>
      <c r="BE357">
        <f t="shared" si="132"/>
        <v>0</v>
      </c>
      <c r="BF357">
        <v>0</v>
      </c>
      <c r="BG357">
        <f t="shared" si="133"/>
        <v>0</v>
      </c>
      <c r="BH357">
        <f t="shared" si="134"/>
        <v>3703.3</v>
      </c>
      <c r="BI357">
        <v>0</v>
      </c>
      <c r="BJ357">
        <f t="shared" si="135"/>
        <v>31.71</v>
      </c>
      <c r="BK357">
        <f t="shared" si="136"/>
        <v>29296.410000000003</v>
      </c>
      <c r="BL357">
        <v>0</v>
      </c>
      <c r="BM357">
        <v>0</v>
      </c>
      <c r="BN357">
        <f t="shared" si="137"/>
        <v>0</v>
      </c>
      <c r="BO357">
        <v>0</v>
      </c>
      <c r="BP357">
        <f t="shared" si="138"/>
        <v>0</v>
      </c>
      <c r="BQ357">
        <v>0</v>
      </c>
      <c r="BR357">
        <f t="shared" si="139"/>
        <v>47.71</v>
      </c>
      <c r="BS357">
        <f t="shared" si="140"/>
        <v>0</v>
      </c>
      <c r="BT357">
        <f t="shared" si="141"/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f t="shared" si="142"/>
        <v>413.40000000000003</v>
      </c>
      <c r="CG357">
        <f t="shared" si="143"/>
        <v>13.09</v>
      </c>
      <c r="CH357">
        <f t="shared" si="144"/>
        <v>0</v>
      </c>
      <c r="CI357">
        <f t="shared" si="145"/>
        <v>0</v>
      </c>
      <c r="CJ357">
        <f t="shared" si="146"/>
        <v>0</v>
      </c>
      <c r="CK357">
        <f t="shared" si="147"/>
        <v>0</v>
      </c>
      <c r="CL357">
        <v>0</v>
      </c>
      <c r="CM357">
        <v>0</v>
      </c>
      <c r="CN357">
        <f t="shared" si="148"/>
        <v>17.759999999999998</v>
      </c>
      <c r="CO357">
        <f t="shared" si="149"/>
        <v>4985.17</v>
      </c>
      <c r="CP357">
        <f t="shared" si="150"/>
        <v>0</v>
      </c>
      <c r="CQ357">
        <v>0</v>
      </c>
      <c r="CR357">
        <v>0</v>
      </c>
      <c r="CS357">
        <v>0</v>
      </c>
    </row>
    <row r="358" spans="27:97" ht="15.6" x14ac:dyDescent="0.3">
      <c r="AA358" s="1" t="s">
        <v>177</v>
      </c>
      <c r="AB358">
        <f t="shared" si="116"/>
        <v>319.36</v>
      </c>
      <c r="AC358">
        <v>0</v>
      </c>
      <c r="AD358">
        <f t="shared" si="117"/>
        <v>0</v>
      </c>
      <c r="AE358">
        <v>0</v>
      </c>
      <c r="AF358">
        <f t="shared" si="118"/>
        <v>0</v>
      </c>
      <c r="AG358">
        <f t="shared" si="119"/>
        <v>286.26</v>
      </c>
      <c r="AH358">
        <v>0</v>
      </c>
      <c r="AI358">
        <f t="shared" si="120"/>
        <v>222.54</v>
      </c>
      <c r="AJ358">
        <v>0</v>
      </c>
      <c r="AK358">
        <f t="shared" si="121"/>
        <v>0</v>
      </c>
      <c r="AL358">
        <f t="shared" si="122"/>
        <v>0</v>
      </c>
      <c r="AM358">
        <v>0</v>
      </c>
      <c r="AN358">
        <v>0</v>
      </c>
      <c r="AO358">
        <f t="shared" si="123"/>
        <v>0</v>
      </c>
      <c r="AP358">
        <f t="shared" ref="AP358" si="186">AP103*159.68</f>
        <v>0</v>
      </c>
      <c r="AQ358">
        <v>0</v>
      </c>
      <c r="AR358">
        <v>0</v>
      </c>
      <c r="AS358">
        <v>0</v>
      </c>
      <c r="AT358">
        <v>0</v>
      </c>
      <c r="AU358">
        <f t="shared" si="125"/>
        <v>0</v>
      </c>
      <c r="AV358">
        <f t="shared" si="126"/>
        <v>0</v>
      </c>
      <c r="AW358">
        <v>0</v>
      </c>
      <c r="AX358">
        <f t="shared" si="127"/>
        <v>0</v>
      </c>
      <c r="AY358">
        <f t="shared" si="128"/>
        <v>0</v>
      </c>
      <c r="AZ358">
        <v>0</v>
      </c>
      <c r="BA358">
        <f t="shared" si="129"/>
        <v>0</v>
      </c>
      <c r="BB358">
        <f t="shared" si="129"/>
        <v>1896.52</v>
      </c>
      <c r="BC358">
        <f t="shared" si="130"/>
        <v>0</v>
      </c>
      <c r="BD358">
        <f t="shared" si="131"/>
        <v>319.36</v>
      </c>
      <c r="BE358">
        <f t="shared" si="132"/>
        <v>0</v>
      </c>
      <c r="BF358">
        <v>0</v>
      </c>
      <c r="BG358">
        <f t="shared" si="133"/>
        <v>0</v>
      </c>
      <c r="BH358">
        <f t="shared" si="134"/>
        <v>1915.5</v>
      </c>
      <c r="BI358">
        <v>0</v>
      </c>
      <c r="BJ358">
        <f t="shared" si="135"/>
        <v>63.42</v>
      </c>
      <c r="BK358">
        <f t="shared" si="136"/>
        <v>11404.43</v>
      </c>
      <c r="BL358">
        <v>0</v>
      </c>
      <c r="BM358">
        <v>0</v>
      </c>
      <c r="BN358">
        <f t="shared" si="137"/>
        <v>0</v>
      </c>
      <c r="BO358">
        <v>0</v>
      </c>
      <c r="BP358">
        <f t="shared" si="138"/>
        <v>0</v>
      </c>
      <c r="BQ358">
        <v>0</v>
      </c>
      <c r="BR358">
        <f t="shared" si="139"/>
        <v>0</v>
      </c>
      <c r="BS358">
        <f t="shared" si="140"/>
        <v>0</v>
      </c>
      <c r="BT358">
        <f t="shared" si="141"/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f t="shared" si="142"/>
        <v>275.60000000000002</v>
      </c>
      <c r="CG358">
        <f t="shared" si="143"/>
        <v>0</v>
      </c>
      <c r="CH358">
        <f t="shared" si="144"/>
        <v>0</v>
      </c>
      <c r="CI358">
        <f t="shared" si="145"/>
        <v>0</v>
      </c>
      <c r="CJ358">
        <f t="shared" si="146"/>
        <v>0</v>
      </c>
      <c r="CK358">
        <f t="shared" si="147"/>
        <v>0</v>
      </c>
      <c r="CL358">
        <v>0</v>
      </c>
      <c r="CM358">
        <v>0</v>
      </c>
      <c r="CN358">
        <f t="shared" si="148"/>
        <v>5.92</v>
      </c>
      <c r="CO358">
        <f t="shared" si="149"/>
        <v>0</v>
      </c>
      <c r="CP358">
        <f t="shared" si="150"/>
        <v>0</v>
      </c>
      <c r="CQ358">
        <v>0</v>
      </c>
      <c r="CR358">
        <v>0</v>
      </c>
      <c r="CS358">
        <v>0</v>
      </c>
    </row>
    <row r="359" spans="27:97" ht="15.6" x14ac:dyDescent="0.3">
      <c r="AA359" s="1" t="s">
        <v>178</v>
      </c>
      <c r="AB359">
        <f t="shared" si="116"/>
        <v>798.40000000000009</v>
      </c>
      <c r="AC359">
        <v>0</v>
      </c>
      <c r="AD359">
        <f t="shared" si="117"/>
        <v>0</v>
      </c>
      <c r="AE359">
        <v>0</v>
      </c>
      <c r="AF359">
        <f t="shared" si="118"/>
        <v>0</v>
      </c>
      <c r="AG359">
        <f t="shared" si="119"/>
        <v>0</v>
      </c>
      <c r="AH359">
        <v>0</v>
      </c>
      <c r="AI359">
        <f t="shared" si="120"/>
        <v>445.08</v>
      </c>
      <c r="AJ359">
        <v>0</v>
      </c>
      <c r="AK359">
        <f t="shared" si="121"/>
        <v>0</v>
      </c>
      <c r="AL359">
        <f t="shared" si="122"/>
        <v>0</v>
      </c>
      <c r="AM359">
        <v>0</v>
      </c>
      <c r="AN359">
        <v>0</v>
      </c>
      <c r="AO359">
        <f t="shared" si="123"/>
        <v>0</v>
      </c>
      <c r="AP359">
        <f t="shared" ref="AP359" si="187">AP104*159.68</f>
        <v>0</v>
      </c>
      <c r="AQ359">
        <v>0</v>
      </c>
      <c r="AR359">
        <v>0</v>
      </c>
      <c r="AS359">
        <v>0</v>
      </c>
      <c r="AT359">
        <v>0</v>
      </c>
      <c r="AU359">
        <f t="shared" si="125"/>
        <v>0</v>
      </c>
      <c r="AV359">
        <f t="shared" si="126"/>
        <v>0</v>
      </c>
      <c r="AW359">
        <v>0</v>
      </c>
      <c r="AX359">
        <f t="shared" si="127"/>
        <v>0</v>
      </c>
      <c r="AY359">
        <f t="shared" si="128"/>
        <v>73.2</v>
      </c>
      <c r="AZ359">
        <v>0</v>
      </c>
      <c r="BA359">
        <f t="shared" si="129"/>
        <v>0</v>
      </c>
      <c r="BB359">
        <f t="shared" si="129"/>
        <v>5633.78</v>
      </c>
      <c r="BC359">
        <f t="shared" si="130"/>
        <v>69.48</v>
      </c>
      <c r="BD359">
        <f t="shared" si="131"/>
        <v>159.68</v>
      </c>
      <c r="BE359">
        <f t="shared" si="132"/>
        <v>0</v>
      </c>
      <c r="BF359">
        <v>0</v>
      </c>
      <c r="BG359">
        <f t="shared" si="133"/>
        <v>0</v>
      </c>
      <c r="BH359">
        <f t="shared" si="134"/>
        <v>2107.0500000000002</v>
      </c>
      <c r="BI359">
        <v>0</v>
      </c>
      <c r="BJ359">
        <f t="shared" si="135"/>
        <v>0</v>
      </c>
      <c r="BK359">
        <f t="shared" si="136"/>
        <v>13862.87</v>
      </c>
      <c r="BL359">
        <v>0</v>
      </c>
      <c r="BM359">
        <v>0</v>
      </c>
      <c r="BN359">
        <f t="shared" si="137"/>
        <v>0</v>
      </c>
      <c r="BO359">
        <v>0</v>
      </c>
      <c r="BP359">
        <f t="shared" si="138"/>
        <v>0</v>
      </c>
      <c r="BQ359">
        <v>0</v>
      </c>
      <c r="BR359">
        <f t="shared" si="139"/>
        <v>0</v>
      </c>
      <c r="BS359">
        <f t="shared" si="140"/>
        <v>0</v>
      </c>
      <c r="BT359">
        <f t="shared" si="141"/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f t="shared" si="142"/>
        <v>206.70000000000002</v>
      </c>
      <c r="CG359">
        <f t="shared" si="143"/>
        <v>0</v>
      </c>
      <c r="CH359">
        <f t="shared" si="144"/>
        <v>0</v>
      </c>
      <c r="CI359">
        <f t="shared" si="145"/>
        <v>0</v>
      </c>
      <c r="CJ359">
        <f t="shared" si="146"/>
        <v>0</v>
      </c>
      <c r="CK359">
        <f t="shared" si="147"/>
        <v>0</v>
      </c>
      <c r="CL359">
        <v>0</v>
      </c>
      <c r="CM359">
        <v>0</v>
      </c>
      <c r="CN359">
        <f t="shared" si="148"/>
        <v>5.92</v>
      </c>
      <c r="CO359">
        <f t="shared" si="149"/>
        <v>136.58000000000001</v>
      </c>
      <c r="CP359">
        <f t="shared" si="150"/>
        <v>0</v>
      </c>
      <c r="CQ359">
        <v>0</v>
      </c>
      <c r="CR359">
        <v>0</v>
      </c>
      <c r="CS359">
        <v>0</v>
      </c>
    </row>
    <row r="360" spans="27:97" ht="15.6" x14ac:dyDescent="0.3">
      <c r="AA360" s="1" t="s">
        <v>179</v>
      </c>
      <c r="AB360">
        <f t="shared" si="116"/>
        <v>159.68</v>
      </c>
      <c r="AC360">
        <v>0</v>
      </c>
      <c r="AD360">
        <f t="shared" si="117"/>
        <v>6.53</v>
      </c>
      <c r="AE360">
        <v>0</v>
      </c>
      <c r="AF360">
        <f t="shared" si="118"/>
        <v>0</v>
      </c>
      <c r="AG360">
        <f t="shared" si="119"/>
        <v>238.55</v>
      </c>
      <c r="AH360">
        <v>0</v>
      </c>
      <c r="AI360">
        <f t="shared" si="120"/>
        <v>1223.97</v>
      </c>
      <c r="AJ360">
        <v>0</v>
      </c>
      <c r="AK360">
        <f t="shared" si="121"/>
        <v>0</v>
      </c>
      <c r="AL360">
        <f t="shared" si="122"/>
        <v>0</v>
      </c>
      <c r="AM360">
        <v>0</v>
      </c>
      <c r="AN360">
        <v>0</v>
      </c>
      <c r="AO360">
        <f t="shared" si="123"/>
        <v>0</v>
      </c>
      <c r="AP360">
        <f t="shared" ref="AP360" si="188">AP105*159.68</f>
        <v>0</v>
      </c>
      <c r="AQ360">
        <v>0</v>
      </c>
      <c r="AR360">
        <v>0</v>
      </c>
      <c r="AS360">
        <v>0</v>
      </c>
      <c r="AT360">
        <v>0</v>
      </c>
      <c r="AU360">
        <f t="shared" si="125"/>
        <v>0</v>
      </c>
      <c r="AV360">
        <f t="shared" si="126"/>
        <v>0</v>
      </c>
      <c r="AW360">
        <v>0</v>
      </c>
      <c r="AX360">
        <f t="shared" si="127"/>
        <v>0</v>
      </c>
      <c r="AY360">
        <f t="shared" si="128"/>
        <v>109.80000000000001</v>
      </c>
      <c r="AZ360">
        <v>0</v>
      </c>
      <c r="BA360">
        <f t="shared" si="129"/>
        <v>0</v>
      </c>
      <c r="BB360">
        <f t="shared" si="129"/>
        <v>1115.5999999999999</v>
      </c>
      <c r="BC360">
        <f t="shared" si="130"/>
        <v>0</v>
      </c>
      <c r="BD360">
        <f t="shared" si="131"/>
        <v>0</v>
      </c>
      <c r="BE360">
        <f t="shared" si="132"/>
        <v>0</v>
      </c>
      <c r="BF360">
        <v>0</v>
      </c>
      <c r="BG360">
        <f t="shared" si="133"/>
        <v>0</v>
      </c>
      <c r="BH360">
        <f t="shared" si="134"/>
        <v>3128.65</v>
      </c>
      <c r="BI360">
        <v>0</v>
      </c>
      <c r="BJ360">
        <f t="shared" si="135"/>
        <v>10.57</v>
      </c>
      <c r="BK360">
        <f t="shared" si="136"/>
        <v>11745.880000000001</v>
      </c>
      <c r="BL360">
        <v>0</v>
      </c>
      <c r="BM360">
        <v>0</v>
      </c>
      <c r="BN360">
        <f t="shared" si="137"/>
        <v>129.30000000000001</v>
      </c>
      <c r="BO360">
        <v>0</v>
      </c>
      <c r="BP360">
        <f t="shared" si="138"/>
        <v>0</v>
      </c>
      <c r="BQ360">
        <v>0</v>
      </c>
      <c r="BR360">
        <f t="shared" si="139"/>
        <v>0</v>
      </c>
      <c r="BS360">
        <f t="shared" si="140"/>
        <v>0</v>
      </c>
      <c r="BT360">
        <f t="shared" si="141"/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f t="shared" si="142"/>
        <v>137.80000000000001</v>
      </c>
      <c r="CG360">
        <f t="shared" si="143"/>
        <v>0</v>
      </c>
      <c r="CH360">
        <f t="shared" si="144"/>
        <v>0</v>
      </c>
      <c r="CI360">
        <f t="shared" si="145"/>
        <v>0</v>
      </c>
      <c r="CJ360">
        <f t="shared" si="146"/>
        <v>0</v>
      </c>
      <c r="CK360">
        <f t="shared" si="147"/>
        <v>0</v>
      </c>
      <c r="CL360">
        <v>0</v>
      </c>
      <c r="CM360">
        <v>0</v>
      </c>
      <c r="CN360">
        <f t="shared" si="148"/>
        <v>47.36</v>
      </c>
      <c r="CO360">
        <f t="shared" si="149"/>
        <v>0</v>
      </c>
      <c r="CP360">
        <f t="shared" si="150"/>
        <v>0</v>
      </c>
      <c r="CQ360">
        <v>0</v>
      </c>
      <c r="CR360">
        <v>0</v>
      </c>
      <c r="CS360">
        <v>0</v>
      </c>
    </row>
    <row r="361" spans="27:97" ht="15.6" x14ac:dyDescent="0.3">
      <c r="AA361" s="1" t="s">
        <v>180</v>
      </c>
      <c r="AB361">
        <f t="shared" si="116"/>
        <v>319.36</v>
      </c>
      <c r="AC361">
        <v>0</v>
      </c>
      <c r="AD361">
        <f t="shared" si="117"/>
        <v>0</v>
      </c>
      <c r="AE361">
        <v>0</v>
      </c>
      <c r="AF361">
        <f t="shared" si="118"/>
        <v>0</v>
      </c>
      <c r="AG361">
        <f t="shared" si="119"/>
        <v>95.42</v>
      </c>
      <c r="AH361">
        <v>0</v>
      </c>
      <c r="AI361">
        <f t="shared" si="120"/>
        <v>556.35</v>
      </c>
      <c r="AJ361">
        <v>0</v>
      </c>
      <c r="AK361">
        <f t="shared" si="121"/>
        <v>0</v>
      </c>
      <c r="AL361">
        <f t="shared" si="122"/>
        <v>0</v>
      </c>
      <c r="AM361">
        <v>0</v>
      </c>
      <c r="AN361">
        <v>0</v>
      </c>
      <c r="AO361">
        <f t="shared" si="123"/>
        <v>0</v>
      </c>
      <c r="AP361">
        <f t="shared" ref="AP361" si="189">AP106*159.68</f>
        <v>0</v>
      </c>
      <c r="AQ361">
        <v>0</v>
      </c>
      <c r="AR361">
        <v>0</v>
      </c>
      <c r="AS361">
        <v>0</v>
      </c>
      <c r="AT361">
        <v>0</v>
      </c>
      <c r="AU361">
        <f t="shared" si="125"/>
        <v>0</v>
      </c>
      <c r="AV361">
        <f t="shared" si="126"/>
        <v>0</v>
      </c>
      <c r="AW361">
        <v>0</v>
      </c>
      <c r="AX361">
        <f t="shared" si="127"/>
        <v>0</v>
      </c>
      <c r="AY361">
        <f t="shared" si="128"/>
        <v>36.6</v>
      </c>
      <c r="AZ361">
        <v>0</v>
      </c>
      <c r="BA361">
        <f t="shared" si="129"/>
        <v>0</v>
      </c>
      <c r="BB361">
        <f t="shared" si="129"/>
        <v>557.79999999999995</v>
      </c>
      <c r="BC361">
        <f t="shared" si="130"/>
        <v>0</v>
      </c>
      <c r="BD361">
        <f t="shared" si="131"/>
        <v>319.36</v>
      </c>
      <c r="BE361">
        <f t="shared" si="132"/>
        <v>0</v>
      </c>
      <c r="BF361">
        <v>0</v>
      </c>
      <c r="BG361">
        <f t="shared" si="133"/>
        <v>0</v>
      </c>
      <c r="BH361">
        <f t="shared" si="134"/>
        <v>1851.65</v>
      </c>
      <c r="BI361">
        <v>0</v>
      </c>
      <c r="BJ361">
        <f t="shared" si="135"/>
        <v>0</v>
      </c>
      <c r="BK361">
        <f t="shared" si="136"/>
        <v>3346.2100000000005</v>
      </c>
      <c r="BL361">
        <v>0</v>
      </c>
      <c r="BM361">
        <v>0</v>
      </c>
      <c r="BN361">
        <f t="shared" si="137"/>
        <v>0</v>
      </c>
      <c r="BO361">
        <v>0</v>
      </c>
      <c r="BP361">
        <f t="shared" si="138"/>
        <v>0</v>
      </c>
      <c r="BQ361">
        <v>0</v>
      </c>
      <c r="BR361">
        <f t="shared" si="139"/>
        <v>0</v>
      </c>
      <c r="BS361">
        <f t="shared" si="140"/>
        <v>0</v>
      </c>
      <c r="BT361">
        <f t="shared" si="141"/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f t="shared" si="142"/>
        <v>0</v>
      </c>
      <c r="CG361">
        <f t="shared" si="143"/>
        <v>0</v>
      </c>
      <c r="CH361">
        <f t="shared" si="144"/>
        <v>0</v>
      </c>
      <c r="CI361">
        <f t="shared" si="145"/>
        <v>0</v>
      </c>
      <c r="CJ361">
        <f t="shared" si="146"/>
        <v>0</v>
      </c>
      <c r="CK361">
        <f t="shared" si="147"/>
        <v>0</v>
      </c>
      <c r="CL361">
        <v>0</v>
      </c>
      <c r="CM361">
        <v>0</v>
      </c>
      <c r="CN361">
        <f t="shared" si="148"/>
        <v>0</v>
      </c>
      <c r="CO361">
        <f t="shared" si="149"/>
        <v>546.32000000000005</v>
      </c>
      <c r="CP361">
        <f t="shared" si="150"/>
        <v>0</v>
      </c>
      <c r="CQ361">
        <v>0</v>
      </c>
      <c r="CR361">
        <v>0</v>
      </c>
      <c r="CS361">
        <v>0</v>
      </c>
    </row>
    <row r="362" spans="27:97" ht="15.6" x14ac:dyDescent="0.3">
      <c r="AA362" s="1" t="s">
        <v>181</v>
      </c>
      <c r="AB362">
        <f t="shared" si="116"/>
        <v>0</v>
      </c>
      <c r="AC362">
        <v>0</v>
      </c>
      <c r="AD362">
        <f t="shared" si="117"/>
        <v>6.53</v>
      </c>
      <c r="AE362">
        <v>0</v>
      </c>
      <c r="AF362">
        <f t="shared" si="118"/>
        <v>0</v>
      </c>
      <c r="AG362">
        <f t="shared" si="119"/>
        <v>95.42</v>
      </c>
      <c r="AH362">
        <v>0</v>
      </c>
      <c r="AI362">
        <f t="shared" si="120"/>
        <v>445.08</v>
      </c>
      <c r="AJ362">
        <v>0</v>
      </c>
      <c r="AK362">
        <f t="shared" si="121"/>
        <v>0</v>
      </c>
      <c r="AL362">
        <f t="shared" si="122"/>
        <v>4.6500000000000004</v>
      </c>
      <c r="AM362">
        <v>0</v>
      </c>
      <c r="AN362">
        <v>0</v>
      </c>
      <c r="AO362">
        <f t="shared" si="123"/>
        <v>0</v>
      </c>
      <c r="AP362">
        <f t="shared" ref="AP362" si="190">AP107*159.68</f>
        <v>0</v>
      </c>
      <c r="AQ362">
        <v>0</v>
      </c>
      <c r="AR362">
        <v>0</v>
      </c>
      <c r="AS362">
        <v>0</v>
      </c>
      <c r="AT362">
        <v>0</v>
      </c>
      <c r="AU362">
        <f t="shared" si="125"/>
        <v>0</v>
      </c>
      <c r="AV362">
        <f t="shared" si="126"/>
        <v>0</v>
      </c>
      <c r="AW362">
        <v>0</v>
      </c>
      <c r="AX362">
        <f t="shared" si="127"/>
        <v>0</v>
      </c>
      <c r="AY362">
        <f t="shared" si="128"/>
        <v>219.60000000000002</v>
      </c>
      <c r="AZ362">
        <v>0</v>
      </c>
      <c r="BA362">
        <f t="shared" si="129"/>
        <v>0</v>
      </c>
      <c r="BB362">
        <f t="shared" si="129"/>
        <v>223.12</v>
      </c>
      <c r="BC362">
        <f t="shared" si="130"/>
        <v>0</v>
      </c>
      <c r="BD362">
        <f t="shared" si="131"/>
        <v>479.04</v>
      </c>
      <c r="BE362">
        <f t="shared" si="132"/>
        <v>0</v>
      </c>
      <c r="BF362">
        <v>0</v>
      </c>
      <c r="BG362">
        <f t="shared" si="133"/>
        <v>0</v>
      </c>
      <c r="BH362">
        <f t="shared" si="134"/>
        <v>2234.75</v>
      </c>
      <c r="BI362">
        <v>0</v>
      </c>
      <c r="BJ362">
        <f t="shared" si="135"/>
        <v>52.85</v>
      </c>
      <c r="BK362">
        <f t="shared" si="136"/>
        <v>7989.93</v>
      </c>
      <c r="BL362">
        <v>0</v>
      </c>
      <c r="BM362">
        <v>0</v>
      </c>
      <c r="BN362">
        <f t="shared" si="137"/>
        <v>0</v>
      </c>
      <c r="BO362">
        <v>0</v>
      </c>
      <c r="BP362">
        <f t="shared" si="138"/>
        <v>4.6399999999999997</v>
      </c>
      <c r="BQ362">
        <v>0</v>
      </c>
      <c r="BR362">
        <f t="shared" si="139"/>
        <v>0</v>
      </c>
      <c r="BS362">
        <f t="shared" si="140"/>
        <v>0</v>
      </c>
      <c r="BT362">
        <f t="shared" si="141"/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f t="shared" si="142"/>
        <v>0</v>
      </c>
      <c r="CG362">
        <f t="shared" si="143"/>
        <v>0</v>
      </c>
      <c r="CH362">
        <f t="shared" si="144"/>
        <v>0</v>
      </c>
      <c r="CI362">
        <f t="shared" si="145"/>
        <v>0</v>
      </c>
      <c r="CJ362">
        <f t="shared" si="146"/>
        <v>0</v>
      </c>
      <c r="CK362">
        <f t="shared" si="147"/>
        <v>0</v>
      </c>
      <c r="CL362">
        <v>0</v>
      </c>
      <c r="CM362">
        <v>0</v>
      </c>
      <c r="CN362">
        <f t="shared" si="148"/>
        <v>0</v>
      </c>
      <c r="CO362">
        <f t="shared" si="149"/>
        <v>0</v>
      </c>
      <c r="CP362">
        <f t="shared" si="150"/>
        <v>18.5</v>
      </c>
      <c r="CQ362">
        <v>0</v>
      </c>
      <c r="CR362">
        <v>0</v>
      </c>
      <c r="CS362">
        <v>0</v>
      </c>
    </row>
    <row r="363" spans="27:97" ht="15.6" x14ac:dyDescent="0.3">
      <c r="AA363" s="1" t="s">
        <v>182</v>
      </c>
      <c r="AB363">
        <f t="shared" si="116"/>
        <v>0</v>
      </c>
      <c r="AC363">
        <v>0</v>
      </c>
      <c r="AD363">
        <f t="shared" si="117"/>
        <v>6.53</v>
      </c>
      <c r="AE363">
        <v>0</v>
      </c>
      <c r="AF363">
        <f t="shared" si="118"/>
        <v>0</v>
      </c>
      <c r="AG363">
        <f t="shared" si="119"/>
        <v>524.81000000000006</v>
      </c>
      <c r="AH363">
        <v>0</v>
      </c>
      <c r="AI363">
        <f t="shared" si="120"/>
        <v>111.27</v>
      </c>
      <c r="AJ363">
        <v>0</v>
      </c>
      <c r="AK363">
        <f t="shared" si="121"/>
        <v>0</v>
      </c>
      <c r="AL363">
        <f t="shared" si="122"/>
        <v>0</v>
      </c>
      <c r="AM363">
        <v>0</v>
      </c>
      <c r="AN363">
        <v>0</v>
      </c>
      <c r="AO363">
        <f t="shared" si="123"/>
        <v>0</v>
      </c>
      <c r="AP363">
        <f t="shared" ref="AP363" si="191">AP108*159.68</f>
        <v>0</v>
      </c>
      <c r="AQ363">
        <v>0</v>
      </c>
      <c r="AR363">
        <v>0</v>
      </c>
      <c r="AS363">
        <v>0</v>
      </c>
      <c r="AT363">
        <v>0</v>
      </c>
      <c r="AU363">
        <f t="shared" si="125"/>
        <v>0</v>
      </c>
      <c r="AV363">
        <f t="shared" si="126"/>
        <v>0</v>
      </c>
      <c r="AW363">
        <v>0</v>
      </c>
      <c r="AX363">
        <f t="shared" si="127"/>
        <v>0</v>
      </c>
      <c r="AY363">
        <f t="shared" si="128"/>
        <v>109.80000000000001</v>
      </c>
      <c r="AZ363">
        <v>0</v>
      </c>
      <c r="BA363">
        <f t="shared" si="129"/>
        <v>0</v>
      </c>
      <c r="BB363">
        <f t="shared" si="129"/>
        <v>1673.4</v>
      </c>
      <c r="BC363">
        <f t="shared" si="130"/>
        <v>0</v>
      </c>
      <c r="BD363">
        <f t="shared" si="131"/>
        <v>638.72</v>
      </c>
      <c r="BE363">
        <f t="shared" si="132"/>
        <v>0</v>
      </c>
      <c r="BF363">
        <v>0</v>
      </c>
      <c r="BG363">
        <f t="shared" si="133"/>
        <v>0</v>
      </c>
      <c r="BH363">
        <f t="shared" si="134"/>
        <v>3192.5</v>
      </c>
      <c r="BI363">
        <v>0</v>
      </c>
      <c r="BJ363">
        <f t="shared" si="135"/>
        <v>63.42</v>
      </c>
      <c r="BK363">
        <f t="shared" si="136"/>
        <v>6419.26</v>
      </c>
      <c r="BL363">
        <v>0</v>
      </c>
      <c r="BM363">
        <v>0</v>
      </c>
      <c r="BN363">
        <f t="shared" si="137"/>
        <v>129.30000000000001</v>
      </c>
      <c r="BO363">
        <v>0</v>
      </c>
      <c r="BP363">
        <f t="shared" si="138"/>
        <v>0</v>
      </c>
      <c r="BQ363">
        <v>0</v>
      </c>
      <c r="BR363">
        <f t="shared" si="139"/>
        <v>0</v>
      </c>
      <c r="BS363">
        <f t="shared" si="140"/>
        <v>0</v>
      </c>
      <c r="BT363">
        <f t="shared" si="141"/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f t="shared" si="142"/>
        <v>344.5</v>
      </c>
      <c r="CG363">
        <f t="shared" si="143"/>
        <v>39.269999999999996</v>
      </c>
      <c r="CH363">
        <f t="shared" si="144"/>
        <v>21.14</v>
      </c>
      <c r="CI363">
        <f t="shared" si="145"/>
        <v>0</v>
      </c>
      <c r="CJ363">
        <f t="shared" si="146"/>
        <v>0</v>
      </c>
      <c r="CK363">
        <f t="shared" si="147"/>
        <v>0</v>
      </c>
      <c r="CL363">
        <v>0</v>
      </c>
      <c r="CM363">
        <v>0</v>
      </c>
      <c r="CN363">
        <f t="shared" si="148"/>
        <v>0</v>
      </c>
      <c r="CO363">
        <f t="shared" si="149"/>
        <v>0</v>
      </c>
      <c r="CP363">
        <f t="shared" si="150"/>
        <v>0</v>
      </c>
      <c r="CQ363">
        <v>0</v>
      </c>
      <c r="CR363">
        <v>0</v>
      </c>
      <c r="CS363">
        <v>0</v>
      </c>
    </row>
    <row r="364" spans="27:97" ht="15.6" x14ac:dyDescent="0.3">
      <c r="AA364" s="1" t="s">
        <v>183</v>
      </c>
      <c r="AB364">
        <f t="shared" si="116"/>
        <v>0</v>
      </c>
      <c r="AC364">
        <v>0</v>
      </c>
      <c r="AD364">
        <f t="shared" si="117"/>
        <v>0</v>
      </c>
      <c r="AE364">
        <v>0</v>
      </c>
      <c r="AF364">
        <f t="shared" si="118"/>
        <v>0</v>
      </c>
      <c r="AG364">
        <f t="shared" si="119"/>
        <v>143.13</v>
      </c>
      <c r="AH364">
        <v>0</v>
      </c>
      <c r="AI364">
        <f t="shared" si="120"/>
        <v>445.08</v>
      </c>
      <c r="AJ364">
        <v>0</v>
      </c>
      <c r="AK364">
        <f t="shared" si="121"/>
        <v>0</v>
      </c>
      <c r="AL364">
        <f t="shared" si="122"/>
        <v>0</v>
      </c>
      <c r="AM364">
        <v>0</v>
      </c>
      <c r="AN364">
        <v>0</v>
      </c>
      <c r="AO364">
        <f t="shared" si="123"/>
        <v>67.849999999999994</v>
      </c>
      <c r="AP364">
        <f t="shared" ref="AP364" si="192">AP109*159.68</f>
        <v>0</v>
      </c>
      <c r="AQ364">
        <v>0</v>
      </c>
      <c r="AR364">
        <v>0</v>
      </c>
      <c r="AS364">
        <v>0</v>
      </c>
      <c r="AT364">
        <v>0</v>
      </c>
      <c r="AU364">
        <f t="shared" si="125"/>
        <v>0</v>
      </c>
      <c r="AV364">
        <f t="shared" si="126"/>
        <v>0</v>
      </c>
      <c r="AW364">
        <v>0</v>
      </c>
      <c r="AX364">
        <f t="shared" si="127"/>
        <v>0</v>
      </c>
      <c r="AY364">
        <f t="shared" si="128"/>
        <v>36.6</v>
      </c>
      <c r="AZ364">
        <v>0</v>
      </c>
      <c r="BA364">
        <f t="shared" si="129"/>
        <v>0</v>
      </c>
      <c r="BB364">
        <f t="shared" si="129"/>
        <v>1059.82</v>
      </c>
      <c r="BC364">
        <f t="shared" si="130"/>
        <v>69.48</v>
      </c>
      <c r="BD364">
        <f t="shared" si="131"/>
        <v>319.36</v>
      </c>
      <c r="BE364">
        <f t="shared" si="132"/>
        <v>0</v>
      </c>
      <c r="BF364">
        <v>0</v>
      </c>
      <c r="BG364">
        <f t="shared" si="133"/>
        <v>0</v>
      </c>
      <c r="BH364">
        <f t="shared" si="134"/>
        <v>957.75</v>
      </c>
      <c r="BI364">
        <v>0</v>
      </c>
      <c r="BJ364">
        <f t="shared" si="135"/>
        <v>21.14</v>
      </c>
      <c r="BK364">
        <f t="shared" si="136"/>
        <v>2595.0200000000004</v>
      </c>
      <c r="BL364">
        <v>0</v>
      </c>
      <c r="BM364">
        <v>0</v>
      </c>
      <c r="BN364">
        <f t="shared" si="137"/>
        <v>258.60000000000002</v>
      </c>
      <c r="BO364">
        <v>0</v>
      </c>
      <c r="BP364">
        <f t="shared" si="138"/>
        <v>0</v>
      </c>
      <c r="BQ364">
        <v>0</v>
      </c>
      <c r="BR364">
        <f t="shared" si="139"/>
        <v>0</v>
      </c>
      <c r="BS364">
        <f t="shared" si="140"/>
        <v>0</v>
      </c>
      <c r="BT364">
        <f t="shared" si="141"/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f t="shared" si="142"/>
        <v>68.900000000000006</v>
      </c>
      <c r="CG364">
        <f t="shared" si="143"/>
        <v>13.09</v>
      </c>
      <c r="CH364">
        <f t="shared" si="144"/>
        <v>0</v>
      </c>
      <c r="CI364">
        <f t="shared" si="145"/>
        <v>0</v>
      </c>
      <c r="CJ364">
        <f t="shared" si="146"/>
        <v>0</v>
      </c>
      <c r="CK364">
        <f t="shared" si="147"/>
        <v>0</v>
      </c>
      <c r="CL364">
        <v>0</v>
      </c>
      <c r="CM364">
        <v>0</v>
      </c>
      <c r="CN364">
        <f t="shared" si="148"/>
        <v>0</v>
      </c>
      <c r="CO364">
        <f t="shared" si="149"/>
        <v>0</v>
      </c>
      <c r="CP364">
        <f t="shared" si="150"/>
        <v>0</v>
      </c>
      <c r="CQ364">
        <v>0</v>
      </c>
      <c r="CR364">
        <v>0</v>
      </c>
      <c r="CS364">
        <v>0</v>
      </c>
    </row>
    <row r="365" spans="27:97" ht="15.6" x14ac:dyDescent="0.3">
      <c r="AA365" s="1" t="s">
        <v>184</v>
      </c>
      <c r="AB365">
        <f t="shared" si="116"/>
        <v>0</v>
      </c>
      <c r="AC365">
        <v>0</v>
      </c>
      <c r="AD365">
        <f t="shared" si="117"/>
        <v>0</v>
      </c>
      <c r="AE365">
        <v>0</v>
      </c>
      <c r="AF365">
        <f t="shared" si="118"/>
        <v>0</v>
      </c>
      <c r="AG365">
        <f t="shared" si="119"/>
        <v>95.42</v>
      </c>
      <c r="AH365">
        <v>0</v>
      </c>
      <c r="AI365">
        <f t="shared" si="120"/>
        <v>890.16</v>
      </c>
      <c r="AJ365">
        <v>0</v>
      </c>
      <c r="AK365">
        <f t="shared" si="121"/>
        <v>0</v>
      </c>
      <c r="AL365">
        <f t="shared" si="122"/>
        <v>4.6500000000000004</v>
      </c>
      <c r="AM365">
        <v>0</v>
      </c>
      <c r="AN365">
        <v>0</v>
      </c>
      <c r="AO365">
        <f t="shared" si="123"/>
        <v>0</v>
      </c>
      <c r="AP365">
        <f t="shared" ref="AP365" si="193">AP110*159.68</f>
        <v>0</v>
      </c>
      <c r="AQ365">
        <v>0</v>
      </c>
      <c r="AR365">
        <v>0</v>
      </c>
      <c r="AS365">
        <v>0</v>
      </c>
      <c r="AT365">
        <v>0</v>
      </c>
      <c r="AU365">
        <f t="shared" si="125"/>
        <v>0</v>
      </c>
      <c r="AV365">
        <f t="shared" si="126"/>
        <v>0</v>
      </c>
      <c r="AW365">
        <v>0</v>
      </c>
      <c r="AX365">
        <f t="shared" si="127"/>
        <v>0</v>
      </c>
      <c r="AY365">
        <f t="shared" si="128"/>
        <v>0</v>
      </c>
      <c r="AZ365">
        <v>0</v>
      </c>
      <c r="BA365">
        <f t="shared" si="129"/>
        <v>0</v>
      </c>
      <c r="BB365">
        <f t="shared" si="129"/>
        <v>613.58000000000004</v>
      </c>
      <c r="BC365">
        <f t="shared" si="130"/>
        <v>0</v>
      </c>
      <c r="BD365">
        <f t="shared" si="131"/>
        <v>479.04</v>
      </c>
      <c r="BE365">
        <f t="shared" si="132"/>
        <v>0</v>
      </c>
      <c r="BF365">
        <v>0</v>
      </c>
      <c r="BG365">
        <f t="shared" si="133"/>
        <v>0</v>
      </c>
      <c r="BH365">
        <f t="shared" si="134"/>
        <v>702.35</v>
      </c>
      <c r="BI365">
        <v>0</v>
      </c>
      <c r="BJ365">
        <f t="shared" si="135"/>
        <v>73.990000000000009</v>
      </c>
      <c r="BK365">
        <f t="shared" si="136"/>
        <v>2253.5700000000002</v>
      </c>
      <c r="BL365">
        <v>0</v>
      </c>
      <c r="BM365">
        <v>0</v>
      </c>
      <c r="BN365">
        <f t="shared" si="137"/>
        <v>387.90000000000003</v>
      </c>
      <c r="BO365">
        <v>0</v>
      </c>
      <c r="BP365">
        <f t="shared" si="138"/>
        <v>2.3199999999999998</v>
      </c>
      <c r="BQ365">
        <v>0</v>
      </c>
      <c r="BR365">
        <f t="shared" si="139"/>
        <v>0</v>
      </c>
      <c r="BS365">
        <f t="shared" si="140"/>
        <v>0</v>
      </c>
      <c r="BT365">
        <f t="shared" si="141"/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f t="shared" si="142"/>
        <v>275.60000000000002</v>
      </c>
      <c r="CG365">
        <f t="shared" si="143"/>
        <v>13.09</v>
      </c>
      <c r="CH365">
        <f t="shared" si="144"/>
        <v>0</v>
      </c>
      <c r="CI365">
        <f t="shared" si="145"/>
        <v>0</v>
      </c>
      <c r="CJ365">
        <f t="shared" si="146"/>
        <v>0</v>
      </c>
      <c r="CK365">
        <f t="shared" si="147"/>
        <v>0</v>
      </c>
      <c r="CL365">
        <v>0</v>
      </c>
      <c r="CM365">
        <v>0</v>
      </c>
      <c r="CN365">
        <f t="shared" si="148"/>
        <v>0</v>
      </c>
      <c r="CO365">
        <f t="shared" si="149"/>
        <v>0</v>
      </c>
      <c r="CP365">
        <f t="shared" si="150"/>
        <v>0</v>
      </c>
      <c r="CQ365">
        <v>0</v>
      </c>
      <c r="CR365">
        <v>0</v>
      </c>
      <c r="CS365">
        <v>0</v>
      </c>
    </row>
    <row r="366" spans="27:97" ht="15.6" x14ac:dyDescent="0.3">
      <c r="AA366" s="1" t="s">
        <v>185</v>
      </c>
      <c r="AB366">
        <f t="shared" si="116"/>
        <v>0</v>
      </c>
      <c r="AC366">
        <v>0</v>
      </c>
      <c r="AD366">
        <f t="shared" si="117"/>
        <v>0</v>
      </c>
      <c r="AE366">
        <v>0</v>
      </c>
      <c r="AF366">
        <f t="shared" si="118"/>
        <v>0</v>
      </c>
      <c r="AG366">
        <f t="shared" si="119"/>
        <v>47.71</v>
      </c>
      <c r="AH366">
        <v>0</v>
      </c>
      <c r="AI366">
        <f t="shared" si="120"/>
        <v>111.27</v>
      </c>
      <c r="AJ366">
        <v>0</v>
      </c>
      <c r="AK366">
        <f t="shared" si="121"/>
        <v>0</v>
      </c>
      <c r="AL366">
        <f t="shared" si="122"/>
        <v>0</v>
      </c>
      <c r="AM366">
        <v>0</v>
      </c>
      <c r="AN366">
        <v>0</v>
      </c>
      <c r="AO366">
        <f t="shared" si="123"/>
        <v>0</v>
      </c>
      <c r="AP366">
        <f t="shared" ref="AP366" si="194">AP111*159.68</f>
        <v>0</v>
      </c>
      <c r="AQ366">
        <v>0</v>
      </c>
      <c r="AR366">
        <v>0</v>
      </c>
      <c r="AS366">
        <v>0</v>
      </c>
      <c r="AT366">
        <v>0</v>
      </c>
      <c r="AU366">
        <f t="shared" si="125"/>
        <v>0</v>
      </c>
      <c r="AV366">
        <f t="shared" si="126"/>
        <v>0</v>
      </c>
      <c r="AW366">
        <v>0</v>
      </c>
      <c r="AX366">
        <f t="shared" si="127"/>
        <v>0</v>
      </c>
      <c r="AY366">
        <f t="shared" si="128"/>
        <v>109.80000000000001</v>
      </c>
      <c r="AZ366">
        <v>0</v>
      </c>
      <c r="BA366">
        <f t="shared" si="129"/>
        <v>0</v>
      </c>
      <c r="BB366">
        <f t="shared" si="129"/>
        <v>3514.14</v>
      </c>
      <c r="BC366">
        <f t="shared" si="130"/>
        <v>0</v>
      </c>
      <c r="BD366">
        <f t="shared" si="131"/>
        <v>1117.76</v>
      </c>
      <c r="BE366">
        <f t="shared" si="132"/>
        <v>0</v>
      </c>
      <c r="BF366">
        <v>0</v>
      </c>
      <c r="BG366">
        <f t="shared" si="133"/>
        <v>0</v>
      </c>
      <c r="BH366">
        <f t="shared" si="134"/>
        <v>893.9</v>
      </c>
      <c r="BI366">
        <v>0</v>
      </c>
      <c r="BJ366">
        <f t="shared" si="135"/>
        <v>21.14</v>
      </c>
      <c r="BK366">
        <f t="shared" si="136"/>
        <v>2458.44</v>
      </c>
      <c r="BL366">
        <v>0</v>
      </c>
      <c r="BM366">
        <v>0</v>
      </c>
      <c r="BN366">
        <f t="shared" si="137"/>
        <v>129.30000000000001</v>
      </c>
      <c r="BO366">
        <v>0</v>
      </c>
      <c r="BP366">
        <f t="shared" si="138"/>
        <v>4.6399999999999997</v>
      </c>
      <c r="BQ366">
        <v>0</v>
      </c>
      <c r="BR366">
        <f t="shared" si="139"/>
        <v>0</v>
      </c>
      <c r="BS366">
        <f t="shared" si="140"/>
        <v>0</v>
      </c>
      <c r="BT366">
        <f t="shared" si="141"/>
        <v>1273.26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f t="shared" si="142"/>
        <v>689</v>
      </c>
      <c r="CG366">
        <f t="shared" si="143"/>
        <v>0</v>
      </c>
      <c r="CH366">
        <f t="shared" si="144"/>
        <v>0</v>
      </c>
      <c r="CI366">
        <f t="shared" si="145"/>
        <v>0</v>
      </c>
      <c r="CJ366">
        <f t="shared" si="146"/>
        <v>0</v>
      </c>
      <c r="CK366">
        <f t="shared" si="147"/>
        <v>0</v>
      </c>
      <c r="CL366">
        <v>0</v>
      </c>
      <c r="CM366">
        <v>0</v>
      </c>
      <c r="CN366">
        <f t="shared" si="148"/>
        <v>0</v>
      </c>
      <c r="CO366">
        <f t="shared" si="149"/>
        <v>68.290000000000006</v>
      </c>
      <c r="CP366">
        <f t="shared" si="150"/>
        <v>0</v>
      </c>
      <c r="CQ366">
        <v>0</v>
      </c>
      <c r="CR366">
        <v>0</v>
      </c>
      <c r="CS366">
        <v>0</v>
      </c>
    </row>
    <row r="367" spans="27:97" ht="15.6" x14ac:dyDescent="0.3">
      <c r="AA367" s="1" t="s">
        <v>186</v>
      </c>
      <c r="AB367">
        <f t="shared" si="116"/>
        <v>0</v>
      </c>
      <c r="AC367">
        <v>0</v>
      </c>
      <c r="AD367">
        <f t="shared" si="117"/>
        <v>0</v>
      </c>
      <c r="AE367">
        <v>0</v>
      </c>
      <c r="AF367">
        <f t="shared" si="118"/>
        <v>0</v>
      </c>
      <c r="AG367">
        <f t="shared" si="119"/>
        <v>0</v>
      </c>
      <c r="AH367">
        <v>0</v>
      </c>
      <c r="AI367">
        <f t="shared" si="120"/>
        <v>111.27</v>
      </c>
      <c r="AJ367">
        <v>0</v>
      </c>
      <c r="AK367">
        <f t="shared" si="121"/>
        <v>0</v>
      </c>
      <c r="AL367">
        <f t="shared" si="122"/>
        <v>0</v>
      </c>
      <c r="AM367">
        <v>0</v>
      </c>
      <c r="AN367">
        <v>0</v>
      </c>
      <c r="AO367">
        <f t="shared" si="123"/>
        <v>0</v>
      </c>
      <c r="AP367">
        <f t="shared" ref="AP367" si="195">AP112*159.68</f>
        <v>0</v>
      </c>
      <c r="AQ367">
        <v>0</v>
      </c>
      <c r="AR367">
        <v>0</v>
      </c>
      <c r="AS367">
        <v>0</v>
      </c>
      <c r="AT367">
        <v>0</v>
      </c>
      <c r="AU367">
        <f t="shared" si="125"/>
        <v>0</v>
      </c>
      <c r="AV367">
        <f t="shared" si="126"/>
        <v>0</v>
      </c>
      <c r="AW367">
        <v>0</v>
      </c>
      <c r="AX367">
        <f t="shared" si="127"/>
        <v>129.91999999999999</v>
      </c>
      <c r="AY367">
        <f t="shared" si="128"/>
        <v>0</v>
      </c>
      <c r="AZ367">
        <v>0</v>
      </c>
      <c r="BA367">
        <f t="shared" si="129"/>
        <v>0</v>
      </c>
      <c r="BB367">
        <f t="shared" si="129"/>
        <v>2008.08</v>
      </c>
      <c r="BC367">
        <f t="shared" si="130"/>
        <v>0</v>
      </c>
      <c r="BD367">
        <f t="shared" si="131"/>
        <v>798.40000000000009</v>
      </c>
      <c r="BE367">
        <f t="shared" si="132"/>
        <v>0</v>
      </c>
      <c r="BF367">
        <v>0</v>
      </c>
      <c r="BG367">
        <f t="shared" si="133"/>
        <v>0</v>
      </c>
      <c r="BH367">
        <f t="shared" si="134"/>
        <v>1085.45</v>
      </c>
      <c r="BI367">
        <v>0</v>
      </c>
      <c r="BJ367">
        <f t="shared" si="135"/>
        <v>31.71</v>
      </c>
      <c r="BK367">
        <f t="shared" si="136"/>
        <v>8604.5400000000009</v>
      </c>
      <c r="BL367">
        <v>0</v>
      </c>
      <c r="BM367">
        <v>0</v>
      </c>
      <c r="BN367">
        <f t="shared" si="137"/>
        <v>258.60000000000002</v>
      </c>
      <c r="BO367">
        <v>0</v>
      </c>
      <c r="BP367">
        <f t="shared" si="138"/>
        <v>0</v>
      </c>
      <c r="BQ367">
        <v>0</v>
      </c>
      <c r="BR367">
        <f t="shared" si="139"/>
        <v>0</v>
      </c>
      <c r="BS367">
        <f t="shared" si="140"/>
        <v>159.68</v>
      </c>
      <c r="BT367">
        <f t="shared" si="141"/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f t="shared" si="142"/>
        <v>0</v>
      </c>
      <c r="CG367">
        <f t="shared" si="143"/>
        <v>0</v>
      </c>
      <c r="CH367">
        <f t="shared" si="144"/>
        <v>0</v>
      </c>
      <c r="CI367">
        <f t="shared" si="145"/>
        <v>0</v>
      </c>
      <c r="CJ367">
        <f t="shared" si="146"/>
        <v>0</v>
      </c>
      <c r="CK367">
        <f t="shared" si="147"/>
        <v>0</v>
      </c>
      <c r="CL367">
        <v>0</v>
      </c>
      <c r="CM367">
        <v>0</v>
      </c>
      <c r="CN367">
        <f t="shared" si="148"/>
        <v>0</v>
      </c>
      <c r="CO367">
        <f t="shared" si="149"/>
        <v>68.290000000000006</v>
      </c>
      <c r="CP367">
        <f t="shared" si="150"/>
        <v>0</v>
      </c>
      <c r="CQ367">
        <v>0</v>
      </c>
      <c r="CR367">
        <v>0</v>
      </c>
      <c r="CS367">
        <v>0</v>
      </c>
    </row>
    <row r="368" spans="27:97" ht="15.6" x14ac:dyDescent="0.3">
      <c r="AA368" s="1" t="s">
        <v>187</v>
      </c>
      <c r="AB368">
        <f t="shared" si="116"/>
        <v>0</v>
      </c>
      <c r="AC368">
        <v>0</v>
      </c>
      <c r="AD368">
        <f t="shared" si="117"/>
        <v>0</v>
      </c>
      <c r="AE368">
        <v>0</v>
      </c>
      <c r="AF368">
        <f t="shared" si="118"/>
        <v>4.8</v>
      </c>
      <c r="AG368">
        <f t="shared" si="119"/>
        <v>143.13</v>
      </c>
      <c r="AH368">
        <v>0</v>
      </c>
      <c r="AI368">
        <f t="shared" si="120"/>
        <v>0</v>
      </c>
      <c r="AJ368">
        <v>0</v>
      </c>
      <c r="AK368">
        <f t="shared" si="121"/>
        <v>0</v>
      </c>
      <c r="AL368">
        <f t="shared" si="122"/>
        <v>0</v>
      </c>
      <c r="AM368">
        <v>0</v>
      </c>
      <c r="AN368">
        <v>0</v>
      </c>
      <c r="AO368">
        <f t="shared" si="123"/>
        <v>67.849999999999994</v>
      </c>
      <c r="AP368">
        <f t="shared" ref="AP368" si="196">AP113*159.68</f>
        <v>0</v>
      </c>
      <c r="AQ368">
        <v>0</v>
      </c>
      <c r="AR368">
        <v>0</v>
      </c>
      <c r="AS368">
        <v>0</v>
      </c>
      <c r="AT368">
        <v>0</v>
      </c>
      <c r="AU368">
        <f t="shared" si="125"/>
        <v>0</v>
      </c>
      <c r="AV368">
        <f t="shared" si="126"/>
        <v>0</v>
      </c>
      <c r="AW368">
        <v>0</v>
      </c>
      <c r="AX368">
        <f t="shared" si="127"/>
        <v>0</v>
      </c>
      <c r="AY368">
        <f t="shared" si="128"/>
        <v>36.6</v>
      </c>
      <c r="AZ368">
        <v>0</v>
      </c>
      <c r="BA368">
        <f t="shared" si="129"/>
        <v>0</v>
      </c>
      <c r="BB368">
        <f t="shared" si="129"/>
        <v>2565.88</v>
      </c>
      <c r="BC368">
        <f t="shared" si="130"/>
        <v>0</v>
      </c>
      <c r="BD368">
        <f t="shared" si="131"/>
        <v>2235.52</v>
      </c>
      <c r="BE368">
        <f t="shared" si="132"/>
        <v>0</v>
      </c>
      <c r="BF368">
        <v>0</v>
      </c>
      <c r="BG368">
        <f t="shared" si="133"/>
        <v>0</v>
      </c>
      <c r="BH368">
        <f t="shared" si="134"/>
        <v>446.95</v>
      </c>
      <c r="BI368">
        <v>0</v>
      </c>
      <c r="BJ368">
        <f t="shared" si="135"/>
        <v>42.28</v>
      </c>
      <c r="BK368">
        <f t="shared" si="136"/>
        <v>3141.34</v>
      </c>
      <c r="BL368">
        <v>0</v>
      </c>
      <c r="BM368">
        <v>0</v>
      </c>
      <c r="BN368">
        <f t="shared" si="137"/>
        <v>129.30000000000001</v>
      </c>
      <c r="BO368">
        <v>0</v>
      </c>
      <c r="BP368">
        <f t="shared" si="138"/>
        <v>0</v>
      </c>
      <c r="BQ368">
        <v>0</v>
      </c>
      <c r="BR368">
        <f t="shared" si="139"/>
        <v>0</v>
      </c>
      <c r="BS368">
        <f t="shared" si="140"/>
        <v>0</v>
      </c>
      <c r="BT368">
        <f t="shared" si="141"/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f t="shared" si="142"/>
        <v>0</v>
      </c>
      <c r="CG368">
        <f t="shared" si="143"/>
        <v>0</v>
      </c>
      <c r="CH368">
        <f t="shared" si="144"/>
        <v>0</v>
      </c>
      <c r="CI368">
        <f t="shared" si="145"/>
        <v>0</v>
      </c>
      <c r="CJ368">
        <f t="shared" si="146"/>
        <v>0</v>
      </c>
      <c r="CK368">
        <f t="shared" si="147"/>
        <v>0</v>
      </c>
      <c r="CL368">
        <v>0</v>
      </c>
      <c r="CM368">
        <v>0</v>
      </c>
      <c r="CN368">
        <f t="shared" si="148"/>
        <v>0</v>
      </c>
      <c r="CO368">
        <f t="shared" si="149"/>
        <v>68.290000000000006</v>
      </c>
      <c r="CP368">
        <f t="shared" si="150"/>
        <v>0</v>
      </c>
      <c r="CQ368">
        <v>0</v>
      </c>
      <c r="CR368">
        <v>0</v>
      </c>
      <c r="CS368">
        <v>0</v>
      </c>
    </row>
    <row r="369" spans="27:97" ht="15.6" x14ac:dyDescent="0.3">
      <c r="AA369" s="1" t="s">
        <v>188</v>
      </c>
      <c r="AB369">
        <f t="shared" si="116"/>
        <v>0</v>
      </c>
      <c r="AC369">
        <v>0</v>
      </c>
      <c r="AD369">
        <f t="shared" si="117"/>
        <v>0</v>
      </c>
      <c r="AE369">
        <v>0</v>
      </c>
      <c r="AF369">
        <f t="shared" si="118"/>
        <v>4.8</v>
      </c>
      <c r="AG369">
        <f t="shared" si="119"/>
        <v>47.71</v>
      </c>
      <c r="AH369">
        <v>0</v>
      </c>
      <c r="AI369">
        <f t="shared" si="120"/>
        <v>222.54</v>
      </c>
      <c r="AJ369">
        <v>0</v>
      </c>
      <c r="AK369">
        <f t="shared" si="121"/>
        <v>0</v>
      </c>
      <c r="AL369">
        <f t="shared" si="122"/>
        <v>0</v>
      </c>
      <c r="AM369">
        <v>0</v>
      </c>
      <c r="AN369">
        <v>0</v>
      </c>
      <c r="AO369">
        <f t="shared" si="123"/>
        <v>0</v>
      </c>
      <c r="AP369">
        <f t="shared" ref="AP369" si="197">AP114*159.68</f>
        <v>0</v>
      </c>
      <c r="AQ369">
        <v>0</v>
      </c>
      <c r="AR369">
        <v>0</v>
      </c>
      <c r="AS369">
        <v>0</v>
      </c>
      <c r="AT369">
        <v>0</v>
      </c>
      <c r="AU369">
        <f t="shared" si="125"/>
        <v>0</v>
      </c>
      <c r="AV369">
        <f t="shared" si="126"/>
        <v>0</v>
      </c>
      <c r="AW369">
        <v>0</v>
      </c>
      <c r="AX369">
        <f t="shared" si="127"/>
        <v>0</v>
      </c>
      <c r="AY369">
        <f t="shared" si="128"/>
        <v>0</v>
      </c>
      <c r="AZ369">
        <v>0</v>
      </c>
      <c r="BA369">
        <f t="shared" si="129"/>
        <v>0</v>
      </c>
      <c r="BB369">
        <f t="shared" si="129"/>
        <v>557.79999999999995</v>
      </c>
      <c r="BC369">
        <f t="shared" si="130"/>
        <v>0</v>
      </c>
      <c r="BD369">
        <f t="shared" si="131"/>
        <v>798.40000000000009</v>
      </c>
      <c r="BE369">
        <f t="shared" si="132"/>
        <v>0</v>
      </c>
      <c r="BF369">
        <v>0</v>
      </c>
      <c r="BG369">
        <f t="shared" si="133"/>
        <v>0</v>
      </c>
      <c r="BH369">
        <f t="shared" si="134"/>
        <v>574.65</v>
      </c>
      <c r="BI369">
        <v>0</v>
      </c>
      <c r="BJ369">
        <f t="shared" si="135"/>
        <v>42.28</v>
      </c>
      <c r="BK369">
        <f t="shared" si="136"/>
        <v>3687.6600000000003</v>
      </c>
      <c r="BL369">
        <v>0</v>
      </c>
      <c r="BM369">
        <v>0</v>
      </c>
      <c r="BN369">
        <f t="shared" si="137"/>
        <v>0</v>
      </c>
      <c r="BO369">
        <v>0</v>
      </c>
      <c r="BP369">
        <f t="shared" si="138"/>
        <v>4.6399999999999997</v>
      </c>
      <c r="BQ369">
        <v>0</v>
      </c>
      <c r="BR369">
        <f t="shared" si="139"/>
        <v>0</v>
      </c>
      <c r="BS369">
        <f t="shared" si="140"/>
        <v>0</v>
      </c>
      <c r="BT369">
        <f t="shared" si="141"/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f t="shared" si="142"/>
        <v>68.900000000000006</v>
      </c>
      <c r="CG369">
        <f t="shared" si="143"/>
        <v>13.09</v>
      </c>
      <c r="CH369">
        <f t="shared" si="144"/>
        <v>0</v>
      </c>
      <c r="CI369">
        <f t="shared" si="145"/>
        <v>0</v>
      </c>
      <c r="CJ369">
        <f t="shared" si="146"/>
        <v>0</v>
      </c>
      <c r="CK369">
        <f t="shared" si="147"/>
        <v>0</v>
      </c>
      <c r="CL369">
        <v>0</v>
      </c>
      <c r="CM369">
        <v>0</v>
      </c>
      <c r="CN369">
        <f t="shared" si="148"/>
        <v>0</v>
      </c>
      <c r="CO369">
        <f t="shared" si="149"/>
        <v>0</v>
      </c>
      <c r="CP369">
        <f t="shared" si="150"/>
        <v>0</v>
      </c>
      <c r="CQ369">
        <v>0</v>
      </c>
      <c r="CR369">
        <v>0</v>
      </c>
      <c r="CS369">
        <v>0</v>
      </c>
    </row>
    <row r="370" spans="27:97" ht="15.6" x14ac:dyDescent="0.3">
      <c r="AA370" s="1" t="s">
        <v>189</v>
      </c>
      <c r="AB370">
        <f t="shared" si="116"/>
        <v>0</v>
      </c>
      <c r="AC370">
        <v>0</v>
      </c>
      <c r="AD370">
        <f t="shared" si="117"/>
        <v>0</v>
      </c>
      <c r="AE370">
        <v>0</v>
      </c>
      <c r="AF370">
        <f t="shared" si="118"/>
        <v>0</v>
      </c>
      <c r="AG370">
        <f t="shared" si="119"/>
        <v>143.13</v>
      </c>
      <c r="AH370">
        <v>0</v>
      </c>
      <c r="AI370">
        <f t="shared" si="120"/>
        <v>111.27</v>
      </c>
      <c r="AJ370">
        <v>0</v>
      </c>
      <c r="AK370">
        <f t="shared" si="121"/>
        <v>0</v>
      </c>
      <c r="AL370">
        <f t="shared" si="122"/>
        <v>9.3000000000000007</v>
      </c>
      <c r="AM370">
        <v>0</v>
      </c>
      <c r="AN370">
        <v>0</v>
      </c>
      <c r="AO370">
        <f t="shared" si="123"/>
        <v>67.849999999999994</v>
      </c>
      <c r="AP370">
        <f t="shared" ref="AP370" si="198">AP115*159.68</f>
        <v>0</v>
      </c>
      <c r="AQ370">
        <v>0</v>
      </c>
      <c r="AR370">
        <v>0</v>
      </c>
      <c r="AS370">
        <v>0</v>
      </c>
      <c r="AT370">
        <v>0</v>
      </c>
      <c r="AU370">
        <f t="shared" si="125"/>
        <v>0</v>
      </c>
      <c r="AV370">
        <f t="shared" si="126"/>
        <v>0</v>
      </c>
      <c r="AW370">
        <v>0</v>
      </c>
      <c r="AX370">
        <f t="shared" si="127"/>
        <v>0</v>
      </c>
      <c r="AY370">
        <f t="shared" si="128"/>
        <v>146.4</v>
      </c>
      <c r="AZ370">
        <v>0</v>
      </c>
      <c r="BA370">
        <f t="shared" si="129"/>
        <v>0</v>
      </c>
      <c r="BB370">
        <f t="shared" si="129"/>
        <v>1115.5999999999999</v>
      </c>
      <c r="BC370">
        <f t="shared" si="130"/>
        <v>0</v>
      </c>
      <c r="BD370">
        <f t="shared" si="131"/>
        <v>479.04</v>
      </c>
      <c r="BE370">
        <f t="shared" si="132"/>
        <v>0</v>
      </c>
      <c r="BF370">
        <v>0</v>
      </c>
      <c r="BG370">
        <f t="shared" si="133"/>
        <v>0</v>
      </c>
      <c r="BH370">
        <f t="shared" si="134"/>
        <v>893.9</v>
      </c>
      <c r="BI370">
        <v>0</v>
      </c>
      <c r="BJ370">
        <f t="shared" si="135"/>
        <v>10.57</v>
      </c>
      <c r="BK370">
        <f t="shared" si="136"/>
        <v>1980.41</v>
      </c>
      <c r="BL370">
        <v>0</v>
      </c>
      <c r="BM370">
        <v>0</v>
      </c>
      <c r="BN370">
        <f t="shared" si="137"/>
        <v>0</v>
      </c>
      <c r="BO370">
        <v>0</v>
      </c>
      <c r="BP370">
        <f t="shared" si="138"/>
        <v>6.9599999999999991</v>
      </c>
      <c r="BQ370">
        <v>0</v>
      </c>
      <c r="BR370">
        <f t="shared" si="139"/>
        <v>0</v>
      </c>
      <c r="BS370">
        <f t="shared" si="140"/>
        <v>0</v>
      </c>
      <c r="BT370">
        <f t="shared" si="141"/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f t="shared" si="142"/>
        <v>137.80000000000001</v>
      </c>
      <c r="CG370">
        <f t="shared" si="143"/>
        <v>0</v>
      </c>
      <c r="CH370">
        <f t="shared" si="144"/>
        <v>0</v>
      </c>
      <c r="CI370">
        <f t="shared" si="145"/>
        <v>0</v>
      </c>
      <c r="CJ370">
        <f t="shared" si="146"/>
        <v>0</v>
      </c>
      <c r="CK370">
        <f t="shared" si="147"/>
        <v>0</v>
      </c>
      <c r="CL370">
        <v>0</v>
      </c>
      <c r="CM370">
        <v>0</v>
      </c>
      <c r="CN370">
        <f t="shared" si="148"/>
        <v>0</v>
      </c>
      <c r="CO370">
        <f t="shared" si="149"/>
        <v>68.290000000000006</v>
      </c>
      <c r="CP370">
        <f t="shared" si="150"/>
        <v>0</v>
      </c>
      <c r="CQ370">
        <v>0</v>
      </c>
      <c r="CR370">
        <v>0</v>
      </c>
      <c r="CS370">
        <v>0</v>
      </c>
    </row>
    <row r="371" spans="27:97" ht="15.6" x14ac:dyDescent="0.3">
      <c r="AA371" s="1" t="s">
        <v>190</v>
      </c>
      <c r="AB371">
        <f t="shared" si="116"/>
        <v>159.68</v>
      </c>
      <c r="AC371">
        <v>0</v>
      </c>
      <c r="AD371">
        <f t="shared" si="117"/>
        <v>0</v>
      </c>
      <c r="AE371">
        <v>0</v>
      </c>
      <c r="AF371">
        <f t="shared" si="118"/>
        <v>0</v>
      </c>
      <c r="AG371">
        <f t="shared" si="119"/>
        <v>0</v>
      </c>
      <c r="AH371">
        <v>0</v>
      </c>
      <c r="AI371">
        <f t="shared" si="120"/>
        <v>111.27</v>
      </c>
      <c r="AJ371">
        <v>0</v>
      </c>
      <c r="AK371">
        <f t="shared" si="121"/>
        <v>0</v>
      </c>
      <c r="AL371">
        <f t="shared" si="122"/>
        <v>0</v>
      </c>
      <c r="AM371">
        <v>0</v>
      </c>
      <c r="AN371">
        <v>0</v>
      </c>
      <c r="AO371">
        <f t="shared" si="123"/>
        <v>0</v>
      </c>
      <c r="AP371">
        <f t="shared" ref="AP371" si="199">AP116*159.68</f>
        <v>0</v>
      </c>
      <c r="AQ371">
        <v>0</v>
      </c>
      <c r="AR371">
        <v>0</v>
      </c>
      <c r="AS371">
        <v>0</v>
      </c>
      <c r="AT371">
        <v>0</v>
      </c>
      <c r="AU371">
        <f t="shared" si="125"/>
        <v>0</v>
      </c>
      <c r="AV371">
        <f t="shared" si="126"/>
        <v>0</v>
      </c>
      <c r="AW371">
        <v>0</v>
      </c>
      <c r="AX371">
        <f t="shared" si="127"/>
        <v>0</v>
      </c>
      <c r="AY371">
        <f t="shared" si="128"/>
        <v>0</v>
      </c>
      <c r="AZ371">
        <v>0</v>
      </c>
      <c r="BA371">
        <f t="shared" si="129"/>
        <v>0</v>
      </c>
      <c r="BB371">
        <f t="shared" si="129"/>
        <v>1450.28</v>
      </c>
      <c r="BC371">
        <f t="shared" si="130"/>
        <v>0</v>
      </c>
      <c r="BD371">
        <f t="shared" si="131"/>
        <v>798.40000000000009</v>
      </c>
      <c r="BE371">
        <f t="shared" si="132"/>
        <v>0</v>
      </c>
      <c r="BF371">
        <v>0</v>
      </c>
      <c r="BG371">
        <f t="shared" si="133"/>
        <v>0</v>
      </c>
      <c r="BH371">
        <f t="shared" si="134"/>
        <v>510.8</v>
      </c>
      <c r="BI371">
        <v>0</v>
      </c>
      <c r="BJ371">
        <f t="shared" si="135"/>
        <v>21.14</v>
      </c>
      <c r="BK371">
        <f t="shared" si="136"/>
        <v>1775.5400000000002</v>
      </c>
      <c r="BL371">
        <v>0</v>
      </c>
      <c r="BM371">
        <v>0</v>
      </c>
      <c r="BN371">
        <f t="shared" si="137"/>
        <v>129.30000000000001</v>
      </c>
      <c r="BO371">
        <v>0</v>
      </c>
      <c r="BP371">
        <f t="shared" si="138"/>
        <v>0</v>
      </c>
      <c r="BQ371">
        <v>0</v>
      </c>
      <c r="BR371">
        <f t="shared" si="139"/>
        <v>0</v>
      </c>
      <c r="BS371">
        <f t="shared" si="140"/>
        <v>0</v>
      </c>
      <c r="BT371">
        <f t="shared" si="141"/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f t="shared" si="142"/>
        <v>0</v>
      </c>
      <c r="CG371">
        <f t="shared" si="143"/>
        <v>0</v>
      </c>
      <c r="CH371">
        <f t="shared" si="144"/>
        <v>0</v>
      </c>
      <c r="CI371">
        <f t="shared" si="145"/>
        <v>0</v>
      </c>
      <c r="CJ371">
        <f t="shared" si="146"/>
        <v>0</v>
      </c>
      <c r="CK371">
        <f t="shared" si="147"/>
        <v>0</v>
      </c>
      <c r="CL371">
        <v>0</v>
      </c>
      <c r="CM371">
        <v>0</v>
      </c>
      <c r="CN371">
        <f t="shared" si="148"/>
        <v>0</v>
      </c>
      <c r="CO371">
        <f t="shared" si="149"/>
        <v>0</v>
      </c>
      <c r="CP371">
        <f t="shared" si="150"/>
        <v>0</v>
      </c>
      <c r="CQ371">
        <v>0</v>
      </c>
      <c r="CR371">
        <v>0</v>
      </c>
      <c r="CS371">
        <v>0</v>
      </c>
    </row>
    <row r="372" spans="27:97" ht="15.6" x14ac:dyDescent="0.3">
      <c r="AA372" s="1" t="s">
        <v>191</v>
      </c>
      <c r="AB372">
        <f t="shared" si="116"/>
        <v>0</v>
      </c>
      <c r="AC372">
        <v>0</v>
      </c>
      <c r="AD372">
        <f t="shared" si="117"/>
        <v>0</v>
      </c>
      <c r="AE372">
        <v>0</v>
      </c>
      <c r="AF372">
        <f t="shared" si="118"/>
        <v>0</v>
      </c>
      <c r="AG372">
        <f t="shared" si="119"/>
        <v>0</v>
      </c>
      <c r="AH372">
        <v>0</v>
      </c>
      <c r="AI372">
        <f t="shared" si="120"/>
        <v>0</v>
      </c>
      <c r="AJ372">
        <v>0</v>
      </c>
      <c r="AK372">
        <f t="shared" si="121"/>
        <v>67.849999999999994</v>
      </c>
      <c r="AL372">
        <f t="shared" si="122"/>
        <v>0</v>
      </c>
      <c r="AM372">
        <v>0</v>
      </c>
      <c r="AN372">
        <v>0</v>
      </c>
      <c r="AO372">
        <f t="shared" si="123"/>
        <v>0</v>
      </c>
      <c r="AP372">
        <f t="shared" ref="AP372" si="200">AP117*159.68</f>
        <v>0</v>
      </c>
      <c r="AQ372">
        <v>0</v>
      </c>
      <c r="AR372">
        <v>0</v>
      </c>
      <c r="AS372">
        <v>0</v>
      </c>
      <c r="AT372">
        <v>0</v>
      </c>
      <c r="AU372">
        <f t="shared" si="125"/>
        <v>0</v>
      </c>
      <c r="AV372">
        <f t="shared" si="126"/>
        <v>11.97</v>
      </c>
      <c r="AW372">
        <v>0</v>
      </c>
      <c r="AX372">
        <f t="shared" si="127"/>
        <v>0</v>
      </c>
      <c r="AY372">
        <f t="shared" si="128"/>
        <v>73.2</v>
      </c>
      <c r="AZ372">
        <v>0</v>
      </c>
      <c r="BA372">
        <f t="shared" si="129"/>
        <v>0</v>
      </c>
      <c r="BB372">
        <f t="shared" si="129"/>
        <v>669.36</v>
      </c>
      <c r="BC372">
        <f t="shared" si="130"/>
        <v>0</v>
      </c>
      <c r="BD372">
        <f t="shared" si="131"/>
        <v>2395.2000000000003</v>
      </c>
      <c r="BE372">
        <f t="shared" si="132"/>
        <v>0</v>
      </c>
      <c r="BF372">
        <v>0</v>
      </c>
      <c r="BG372">
        <f t="shared" si="133"/>
        <v>0</v>
      </c>
      <c r="BH372">
        <f t="shared" si="134"/>
        <v>319.25</v>
      </c>
      <c r="BI372">
        <v>0</v>
      </c>
      <c r="BJ372">
        <f t="shared" si="135"/>
        <v>10.57</v>
      </c>
      <c r="BK372">
        <f t="shared" si="136"/>
        <v>2116.9900000000002</v>
      </c>
      <c r="BL372">
        <v>0</v>
      </c>
      <c r="BM372">
        <v>0</v>
      </c>
      <c r="BN372">
        <f t="shared" si="137"/>
        <v>0</v>
      </c>
      <c r="BO372">
        <v>0</v>
      </c>
      <c r="BP372">
        <f t="shared" si="138"/>
        <v>0</v>
      </c>
      <c r="BQ372">
        <v>0</v>
      </c>
      <c r="BR372">
        <f t="shared" si="139"/>
        <v>0</v>
      </c>
      <c r="BS372">
        <f t="shared" si="140"/>
        <v>0</v>
      </c>
      <c r="BT372">
        <f t="shared" si="141"/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f t="shared" si="142"/>
        <v>68.900000000000006</v>
      </c>
      <c r="CG372">
        <f t="shared" si="143"/>
        <v>0</v>
      </c>
      <c r="CH372">
        <f t="shared" si="144"/>
        <v>0</v>
      </c>
      <c r="CI372">
        <f t="shared" si="145"/>
        <v>0</v>
      </c>
      <c r="CJ372">
        <f t="shared" si="146"/>
        <v>0</v>
      </c>
      <c r="CK372">
        <f t="shared" si="147"/>
        <v>0</v>
      </c>
      <c r="CL372">
        <v>0</v>
      </c>
      <c r="CM372">
        <v>0</v>
      </c>
      <c r="CN372">
        <f t="shared" si="148"/>
        <v>0</v>
      </c>
      <c r="CO372">
        <f t="shared" si="149"/>
        <v>0</v>
      </c>
      <c r="CP372">
        <f t="shared" si="150"/>
        <v>0</v>
      </c>
      <c r="CQ372">
        <v>0</v>
      </c>
      <c r="CR372">
        <v>0</v>
      </c>
      <c r="CS372">
        <v>0</v>
      </c>
    </row>
    <row r="373" spans="27:97" ht="15.6" x14ac:dyDescent="0.3">
      <c r="AA373" s="1" t="s">
        <v>192</v>
      </c>
      <c r="AB373">
        <f t="shared" si="116"/>
        <v>0</v>
      </c>
      <c r="AC373">
        <v>0</v>
      </c>
      <c r="AD373">
        <f t="shared" si="117"/>
        <v>6.53</v>
      </c>
      <c r="AE373">
        <v>0</v>
      </c>
      <c r="AF373">
        <f t="shared" si="118"/>
        <v>0</v>
      </c>
      <c r="AG373">
        <f t="shared" si="119"/>
        <v>238.55</v>
      </c>
      <c r="AH373">
        <v>0</v>
      </c>
      <c r="AI373">
        <f t="shared" si="120"/>
        <v>222.54</v>
      </c>
      <c r="AJ373">
        <v>0</v>
      </c>
      <c r="AK373">
        <f t="shared" si="121"/>
        <v>0</v>
      </c>
      <c r="AL373">
        <f t="shared" si="122"/>
        <v>0</v>
      </c>
      <c r="AM373">
        <v>0</v>
      </c>
      <c r="AN373">
        <v>0</v>
      </c>
      <c r="AO373">
        <f t="shared" si="123"/>
        <v>0</v>
      </c>
      <c r="AP373">
        <f t="shared" ref="AP373" si="201">AP118*159.68</f>
        <v>0</v>
      </c>
      <c r="AQ373">
        <v>0</v>
      </c>
      <c r="AR373">
        <v>0</v>
      </c>
      <c r="AS373">
        <v>0</v>
      </c>
      <c r="AT373">
        <v>0</v>
      </c>
      <c r="AU373">
        <f t="shared" si="125"/>
        <v>0</v>
      </c>
      <c r="AV373">
        <f t="shared" si="126"/>
        <v>35.910000000000004</v>
      </c>
      <c r="AW373">
        <v>0</v>
      </c>
      <c r="AX373">
        <f t="shared" si="127"/>
        <v>0</v>
      </c>
      <c r="AY373">
        <f t="shared" si="128"/>
        <v>73.2</v>
      </c>
      <c r="AZ373">
        <v>0</v>
      </c>
      <c r="BA373">
        <f t="shared" si="129"/>
        <v>0</v>
      </c>
      <c r="BB373">
        <f t="shared" si="129"/>
        <v>223.12</v>
      </c>
      <c r="BC373">
        <f t="shared" si="130"/>
        <v>0</v>
      </c>
      <c r="BD373">
        <f t="shared" si="131"/>
        <v>958.08</v>
      </c>
      <c r="BE373">
        <f t="shared" si="132"/>
        <v>0</v>
      </c>
      <c r="BF373">
        <v>0</v>
      </c>
      <c r="BG373">
        <f t="shared" si="133"/>
        <v>0</v>
      </c>
      <c r="BH373">
        <f t="shared" si="134"/>
        <v>383.1</v>
      </c>
      <c r="BI373">
        <v>0</v>
      </c>
      <c r="BJ373">
        <f t="shared" si="135"/>
        <v>21.14</v>
      </c>
      <c r="BK373">
        <f t="shared" si="136"/>
        <v>2185.2800000000002</v>
      </c>
      <c r="BL373">
        <v>0</v>
      </c>
      <c r="BM373">
        <v>0</v>
      </c>
      <c r="BN373">
        <f t="shared" si="137"/>
        <v>129.30000000000001</v>
      </c>
      <c r="BO373">
        <v>0</v>
      </c>
      <c r="BP373">
        <f t="shared" si="138"/>
        <v>4.6399999999999997</v>
      </c>
      <c r="BQ373">
        <v>0</v>
      </c>
      <c r="BR373">
        <f t="shared" si="139"/>
        <v>0</v>
      </c>
      <c r="BS373">
        <f t="shared" si="140"/>
        <v>0</v>
      </c>
      <c r="BT373">
        <f t="shared" si="141"/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f t="shared" si="142"/>
        <v>68.900000000000006</v>
      </c>
      <c r="CG373">
        <f t="shared" si="143"/>
        <v>13.09</v>
      </c>
      <c r="CH373">
        <f t="shared" si="144"/>
        <v>0</v>
      </c>
      <c r="CI373">
        <f t="shared" si="145"/>
        <v>0</v>
      </c>
      <c r="CJ373">
        <f t="shared" si="146"/>
        <v>0</v>
      </c>
      <c r="CK373">
        <f t="shared" si="147"/>
        <v>0</v>
      </c>
      <c r="CL373">
        <v>0</v>
      </c>
      <c r="CM373">
        <v>0</v>
      </c>
      <c r="CN373">
        <f t="shared" si="148"/>
        <v>5.92</v>
      </c>
      <c r="CO373">
        <f t="shared" si="149"/>
        <v>0</v>
      </c>
      <c r="CP373">
        <f t="shared" si="150"/>
        <v>0</v>
      </c>
      <c r="CQ373">
        <v>0</v>
      </c>
      <c r="CR373">
        <v>0</v>
      </c>
      <c r="CS373">
        <v>0</v>
      </c>
    </row>
    <row r="374" spans="27:97" ht="15.6" x14ac:dyDescent="0.3">
      <c r="AA374" s="1" t="s">
        <v>193</v>
      </c>
      <c r="AB374">
        <f t="shared" si="116"/>
        <v>0</v>
      </c>
      <c r="AC374">
        <v>0</v>
      </c>
      <c r="AD374">
        <f t="shared" si="117"/>
        <v>0</v>
      </c>
      <c r="AE374">
        <v>0</v>
      </c>
      <c r="AF374">
        <f t="shared" si="118"/>
        <v>0</v>
      </c>
      <c r="AG374">
        <f t="shared" si="119"/>
        <v>143.13</v>
      </c>
      <c r="AH374">
        <v>0</v>
      </c>
      <c r="AI374">
        <f t="shared" si="120"/>
        <v>0</v>
      </c>
      <c r="AJ374">
        <v>0</v>
      </c>
      <c r="AK374">
        <f t="shared" si="121"/>
        <v>0</v>
      </c>
      <c r="AL374">
        <f t="shared" si="122"/>
        <v>0</v>
      </c>
      <c r="AM374">
        <v>0</v>
      </c>
      <c r="AN374">
        <v>0</v>
      </c>
      <c r="AO374">
        <f t="shared" si="123"/>
        <v>135.69999999999999</v>
      </c>
      <c r="AP374">
        <f t="shared" ref="AP374" si="202">AP119*159.68</f>
        <v>0</v>
      </c>
      <c r="AQ374">
        <v>0</v>
      </c>
      <c r="AR374">
        <v>0</v>
      </c>
      <c r="AS374">
        <v>0</v>
      </c>
      <c r="AT374">
        <v>0</v>
      </c>
      <c r="AU374">
        <f t="shared" si="125"/>
        <v>0</v>
      </c>
      <c r="AV374">
        <f t="shared" si="126"/>
        <v>179.55</v>
      </c>
      <c r="AW374">
        <v>0</v>
      </c>
      <c r="AX374">
        <f t="shared" si="127"/>
        <v>129.91999999999999</v>
      </c>
      <c r="AY374">
        <f t="shared" si="128"/>
        <v>73.2</v>
      </c>
      <c r="AZ374">
        <v>0</v>
      </c>
      <c r="BA374">
        <f t="shared" si="129"/>
        <v>0</v>
      </c>
      <c r="BB374">
        <f t="shared" si="129"/>
        <v>502.02</v>
      </c>
      <c r="BC374">
        <f t="shared" si="130"/>
        <v>0</v>
      </c>
      <c r="BD374">
        <f t="shared" si="131"/>
        <v>1117.76</v>
      </c>
      <c r="BE374">
        <f t="shared" si="132"/>
        <v>0</v>
      </c>
      <c r="BF374">
        <v>0</v>
      </c>
      <c r="BG374">
        <f t="shared" si="133"/>
        <v>0</v>
      </c>
      <c r="BH374">
        <f t="shared" si="134"/>
        <v>446.95</v>
      </c>
      <c r="BI374">
        <v>0</v>
      </c>
      <c r="BJ374">
        <f t="shared" si="135"/>
        <v>10.57</v>
      </c>
      <c r="BK374">
        <f t="shared" si="136"/>
        <v>2116.9900000000002</v>
      </c>
      <c r="BL374">
        <v>0</v>
      </c>
      <c r="BM374">
        <v>0</v>
      </c>
      <c r="BN374">
        <f t="shared" si="137"/>
        <v>129.30000000000001</v>
      </c>
      <c r="BO374">
        <v>0</v>
      </c>
      <c r="BP374">
        <f t="shared" si="138"/>
        <v>0</v>
      </c>
      <c r="BQ374">
        <v>0</v>
      </c>
      <c r="BR374">
        <f t="shared" si="139"/>
        <v>0</v>
      </c>
      <c r="BS374">
        <f t="shared" si="140"/>
        <v>0</v>
      </c>
      <c r="BT374">
        <f t="shared" si="141"/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f t="shared" si="142"/>
        <v>137.80000000000001</v>
      </c>
      <c r="CG374">
        <f t="shared" si="143"/>
        <v>0</v>
      </c>
      <c r="CH374">
        <f t="shared" si="144"/>
        <v>0</v>
      </c>
      <c r="CI374">
        <f t="shared" si="145"/>
        <v>0</v>
      </c>
      <c r="CJ374">
        <f t="shared" si="146"/>
        <v>0</v>
      </c>
      <c r="CK374">
        <f t="shared" si="147"/>
        <v>0</v>
      </c>
      <c r="CL374">
        <v>0</v>
      </c>
      <c r="CM374">
        <v>0</v>
      </c>
      <c r="CN374">
        <f t="shared" si="148"/>
        <v>0</v>
      </c>
      <c r="CO374">
        <f t="shared" si="149"/>
        <v>0</v>
      </c>
      <c r="CP374">
        <f t="shared" si="150"/>
        <v>0</v>
      </c>
      <c r="CQ374">
        <v>0</v>
      </c>
      <c r="CR374">
        <v>0</v>
      </c>
      <c r="CS374">
        <v>0</v>
      </c>
    </row>
    <row r="375" spans="27:97" ht="15.6" x14ac:dyDescent="0.3">
      <c r="AA375" s="1" t="s">
        <v>194</v>
      </c>
      <c r="AB375">
        <f t="shared" si="116"/>
        <v>0</v>
      </c>
      <c r="AC375">
        <v>0</v>
      </c>
      <c r="AD375">
        <f t="shared" si="117"/>
        <v>0</v>
      </c>
      <c r="AE375">
        <v>0</v>
      </c>
      <c r="AF375">
        <f t="shared" si="118"/>
        <v>0</v>
      </c>
      <c r="AG375">
        <f t="shared" si="119"/>
        <v>95.42</v>
      </c>
      <c r="AH375">
        <v>0</v>
      </c>
      <c r="AI375">
        <f t="shared" si="120"/>
        <v>0</v>
      </c>
      <c r="AJ375">
        <v>0</v>
      </c>
      <c r="AK375">
        <f t="shared" si="121"/>
        <v>0</v>
      </c>
      <c r="AL375">
        <f t="shared" si="122"/>
        <v>0</v>
      </c>
      <c r="AM375">
        <v>0</v>
      </c>
      <c r="AN375">
        <v>0</v>
      </c>
      <c r="AO375">
        <f t="shared" si="123"/>
        <v>67.849999999999994</v>
      </c>
      <c r="AP375">
        <f t="shared" ref="AP375" si="203">AP120*159.68</f>
        <v>0</v>
      </c>
      <c r="AQ375">
        <v>0</v>
      </c>
      <c r="AR375">
        <v>0</v>
      </c>
      <c r="AS375">
        <v>0</v>
      </c>
      <c r="AT375">
        <v>0</v>
      </c>
      <c r="AU375">
        <f t="shared" si="125"/>
        <v>0</v>
      </c>
      <c r="AV375">
        <f t="shared" si="126"/>
        <v>347.13</v>
      </c>
      <c r="AW375">
        <v>0</v>
      </c>
      <c r="AX375">
        <f t="shared" si="127"/>
        <v>0</v>
      </c>
      <c r="AY375">
        <f t="shared" si="128"/>
        <v>109.80000000000001</v>
      </c>
      <c r="AZ375">
        <v>0</v>
      </c>
      <c r="BA375">
        <f t="shared" si="129"/>
        <v>0</v>
      </c>
      <c r="BB375">
        <f t="shared" si="129"/>
        <v>0</v>
      </c>
      <c r="BC375">
        <f t="shared" si="130"/>
        <v>0</v>
      </c>
      <c r="BD375">
        <f t="shared" si="131"/>
        <v>319.36</v>
      </c>
      <c r="BE375">
        <f t="shared" si="132"/>
        <v>0</v>
      </c>
      <c r="BF375">
        <v>0</v>
      </c>
      <c r="BG375">
        <f t="shared" si="133"/>
        <v>0</v>
      </c>
      <c r="BH375">
        <f t="shared" si="134"/>
        <v>319.25</v>
      </c>
      <c r="BI375">
        <v>0</v>
      </c>
      <c r="BJ375">
        <f t="shared" si="135"/>
        <v>21.14</v>
      </c>
      <c r="BK375">
        <f t="shared" si="136"/>
        <v>2116.9900000000002</v>
      </c>
      <c r="BL375">
        <v>0</v>
      </c>
      <c r="BM375">
        <v>0</v>
      </c>
      <c r="BN375">
        <f t="shared" si="137"/>
        <v>0</v>
      </c>
      <c r="BO375">
        <v>0</v>
      </c>
      <c r="BP375">
        <f t="shared" si="138"/>
        <v>0</v>
      </c>
      <c r="BQ375">
        <v>0</v>
      </c>
      <c r="BR375">
        <f t="shared" si="139"/>
        <v>0</v>
      </c>
      <c r="BS375">
        <f t="shared" si="140"/>
        <v>0</v>
      </c>
      <c r="BT375">
        <f t="shared" si="141"/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f t="shared" si="142"/>
        <v>0</v>
      </c>
      <c r="CG375">
        <f t="shared" si="143"/>
        <v>0</v>
      </c>
      <c r="CH375">
        <f t="shared" si="144"/>
        <v>0</v>
      </c>
      <c r="CI375">
        <f t="shared" si="145"/>
        <v>0</v>
      </c>
      <c r="CJ375">
        <f t="shared" si="146"/>
        <v>0</v>
      </c>
      <c r="CK375">
        <f t="shared" si="147"/>
        <v>0</v>
      </c>
      <c r="CL375">
        <v>0</v>
      </c>
      <c r="CM375">
        <v>0</v>
      </c>
      <c r="CN375">
        <f t="shared" si="148"/>
        <v>0</v>
      </c>
      <c r="CO375">
        <f t="shared" si="149"/>
        <v>0</v>
      </c>
      <c r="CP375">
        <f t="shared" si="150"/>
        <v>0</v>
      </c>
      <c r="CQ375">
        <v>0</v>
      </c>
      <c r="CR375">
        <v>0</v>
      </c>
      <c r="CS375">
        <v>0</v>
      </c>
    </row>
    <row r="376" spans="27:97" ht="15.6" x14ac:dyDescent="0.3">
      <c r="AA376" s="1" t="s">
        <v>195</v>
      </c>
      <c r="AB376">
        <f t="shared" si="116"/>
        <v>0</v>
      </c>
      <c r="AC376">
        <v>0</v>
      </c>
      <c r="AD376">
        <f t="shared" si="117"/>
        <v>0</v>
      </c>
      <c r="AE376">
        <v>0</v>
      </c>
      <c r="AF376">
        <f t="shared" si="118"/>
        <v>0</v>
      </c>
      <c r="AG376">
        <f t="shared" si="119"/>
        <v>95.42</v>
      </c>
      <c r="AH376">
        <v>0</v>
      </c>
      <c r="AI376">
        <f t="shared" si="120"/>
        <v>0</v>
      </c>
      <c r="AJ376">
        <v>0</v>
      </c>
      <c r="AK376">
        <f t="shared" si="121"/>
        <v>0</v>
      </c>
      <c r="AL376">
        <f t="shared" si="122"/>
        <v>0</v>
      </c>
      <c r="AM376">
        <v>0</v>
      </c>
      <c r="AN376">
        <v>0</v>
      </c>
      <c r="AO376">
        <f t="shared" si="123"/>
        <v>0</v>
      </c>
      <c r="AP376">
        <f t="shared" ref="AP376" si="204">AP121*159.68</f>
        <v>0</v>
      </c>
      <c r="AQ376">
        <v>0</v>
      </c>
      <c r="AR376">
        <v>0</v>
      </c>
      <c r="AS376">
        <v>0</v>
      </c>
      <c r="AT376">
        <v>0</v>
      </c>
      <c r="AU376">
        <f t="shared" si="125"/>
        <v>0</v>
      </c>
      <c r="AV376">
        <f t="shared" si="126"/>
        <v>23.94</v>
      </c>
      <c r="AW376">
        <v>0</v>
      </c>
      <c r="AX376">
        <f t="shared" si="127"/>
        <v>0</v>
      </c>
      <c r="AY376">
        <f t="shared" si="128"/>
        <v>0</v>
      </c>
      <c r="AZ376">
        <v>0</v>
      </c>
      <c r="BA376">
        <f t="shared" si="129"/>
        <v>0</v>
      </c>
      <c r="BB376">
        <f t="shared" si="129"/>
        <v>278.89999999999998</v>
      </c>
      <c r="BC376">
        <f t="shared" si="130"/>
        <v>0</v>
      </c>
      <c r="BD376">
        <f t="shared" si="131"/>
        <v>638.72</v>
      </c>
      <c r="BE376">
        <f t="shared" si="132"/>
        <v>0</v>
      </c>
      <c r="BF376">
        <v>0</v>
      </c>
      <c r="BG376">
        <f t="shared" si="133"/>
        <v>0</v>
      </c>
      <c r="BH376">
        <f t="shared" si="134"/>
        <v>383.1</v>
      </c>
      <c r="BI376">
        <v>0</v>
      </c>
      <c r="BJ376">
        <f t="shared" si="135"/>
        <v>0</v>
      </c>
      <c r="BK376">
        <f t="shared" si="136"/>
        <v>1160.93</v>
      </c>
      <c r="BL376">
        <v>0</v>
      </c>
      <c r="BM376">
        <v>0</v>
      </c>
      <c r="BN376">
        <f t="shared" si="137"/>
        <v>0</v>
      </c>
      <c r="BO376">
        <v>0</v>
      </c>
      <c r="BP376">
        <f t="shared" si="138"/>
        <v>0</v>
      </c>
      <c r="BQ376">
        <v>0</v>
      </c>
      <c r="BR376">
        <f t="shared" si="139"/>
        <v>0</v>
      </c>
      <c r="BS376">
        <f t="shared" si="140"/>
        <v>0</v>
      </c>
      <c r="BT376">
        <f t="shared" si="141"/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f t="shared" si="142"/>
        <v>68.900000000000006</v>
      </c>
      <c r="CG376">
        <f t="shared" si="143"/>
        <v>0</v>
      </c>
      <c r="CH376">
        <f t="shared" si="144"/>
        <v>0</v>
      </c>
      <c r="CI376">
        <f t="shared" si="145"/>
        <v>0</v>
      </c>
      <c r="CJ376">
        <f t="shared" si="146"/>
        <v>0</v>
      </c>
      <c r="CK376">
        <f t="shared" si="147"/>
        <v>0</v>
      </c>
      <c r="CL376">
        <v>0</v>
      </c>
      <c r="CM376">
        <v>0</v>
      </c>
      <c r="CN376">
        <f t="shared" si="148"/>
        <v>35.519999999999996</v>
      </c>
      <c r="CO376">
        <f t="shared" si="149"/>
        <v>0</v>
      </c>
      <c r="CP376">
        <f t="shared" si="150"/>
        <v>0</v>
      </c>
      <c r="CQ376">
        <v>0</v>
      </c>
      <c r="CR376">
        <v>0</v>
      </c>
      <c r="CS376">
        <v>0</v>
      </c>
    </row>
    <row r="377" spans="27:97" ht="15.6" x14ac:dyDescent="0.3">
      <c r="AA377" s="1" t="s">
        <v>196</v>
      </c>
      <c r="AB377">
        <f t="shared" si="116"/>
        <v>0</v>
      </c>
      <c r="AC377">
        <v>0</v>
      </c>
      <c r="AD377">
        <f t="shared" si="117"/>
        <v>0</v>
      </c>
      <c r="AE377">
        <v>0</v>
      </c>
      <c r="AF377">
        <f t="shared" si="118"/>
        <v>0</v>
      </c>
      <c r="AG377">
        <f t="shared" si="119"/>
        <v>95.42</v>
      </c>
      <c r="AH377">
        <v>0</v>
      </c>
      <c r="AI377">
        <f t="shared" si="120"/>
        <v>667.62</v>
      </c>
      <c r="AJ377">
        <v>0</v>
      </c>
      <c r="AK377">
        <f t="shared" si="121"/>
        <v>0</v>
      </c>
      <c r="AL377">
        <f t="shared" si="122"/>
        <v>0</v>
      </c>
      <c r="AM377">
        <v>0</v>
      </c>
      <c r="AN377">
        <v>0</v>
      </c>
      <c r="AO377">
        <f t="shared" si="123"/>
        <v>0</v>
      </c>
      <c r="AP377">
        <f t="shared" ref="AP377" si="205">AP122*159.68</f>
        <v>0</v>
      </c>
      <c r="AQ377">
        <v>0</v>
      </c>
      <c r="AR377">
        <v>0</v>
      </c>
      <c r="AS377">
        <v>0</v>
      </c>
      <c r="AT377">
        <v>0</v>
      </c>
      <c r="AU377">
        <f t="shared" si="125"/>
        <v>0</v>
      </c>
      <c r="AV377">
        <f t="shared" si="126"/>
        <v>47.88</v>
      </c>
      <c r="AW377">
        <v>0</v>
      </c>
      <c r="AX377">
        <f t="shared" si="127"/>
        <v>0</v>
      </c>
      <c r="AY377">
        <f t="shared" si="128"/>
        <v>0</v>
      </c>
      <c r="AZ377">
        <v>0</v>
      </c>
      <c r="BA377">
        <f t="shared" si="129"/>
        <v>0</v>
      </c>
      <c r="BB377">
        <f t="shared" si="129"/>
        <v>0</v>
      </c>
      <c r="BC377">
        <f t="shared" si="130"/>
        <v>0</v>
      </c>
      <c r="BD377">
        <f t="shared" si="131"/>
        <v>0</v>
      </c>
      <c r="BE377">
        <f t="shared" si="132"/>
        <v>0</v>
      </c>
      <c r="BF377">
        <v>0</v>
      </c>
      <c r="BG377">
        <f t="shared" si="133"/>
        <v>0</v>
      </c>
      <c r="BH377">
        <f t="shared" si="134"/>
        <v>702.35</v>
      </c>
      <c r="BI377">
        <v>0</v>
      </c>
      <c r="BJ377">
        <f t="shared" si="135"/>
        <v>10.57</v>
      </c>
      <c r="BK377">
        <f t="shared" si="136"/>
        <v>1707.2500000000002</v>
      </c>
      <c r="BL377">
        <v>0</v>
      </c>
      <c r="BM377">
        <v>0</v>
      </c>
      <c r="BN377">
        <f t="shared" si="137"/>
        <v>129.30000000000001</v>
      </c>
      <c r="BO377">
        <v>0</v>
      </c>
      <c r="BP377">
        <f t="shared" si="138"/>
        <v>0</v>
      </c>
      <c r="BQ377">
        <v>0</v>
      </c>
      <c r="BR377">
        <f t="shared" si="139"/>
        <v>0</v>
      </c>
      <c r="BS377">
        <f t="shared" si="140"/>
        <v>0</v>
      </c>
      <c r="BT377">
        <f t="shared" si="141"/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f t="shared" si="142"/>
        <v>137.80000000000001</v>
      </c>
      <c r="CG377">
        <f t="shared" si="143"/>
        <v>13.09</v>
      </c>
      <c r="CH377">
        <f t="shared" si="144"/>
        <v>0</v>
      </c>
      <c r="CI377">
        <f t="shared" si="145"/>
        <v>0</v>
      </c>
      <c r="CJ377">
        <f t="shared" si="146"/>
        <v>0</v>
      </c>
      <c r="CK377">
        <f t="shared" si="147"/>
        <v>0</v>
      </c>
      <c r="CL377">
        <v>0</v>
      </c>
      <c r="CM377">
        <v>0</v>
      </c>
      <c r="CN377">
        <f t="shared" si="148"/>
        <v>0</v>
      </c>
      <c r="CO377">
        <f t="shared" si="149"/>
        <v>0</v>
      </c>
      <c r="CP377">
        <f t="shared" si="150"/>
        <v>0</v>
      </c>
      <c r="CQ377">
        <v>0</v>
      </c>
      <c r="CR377">
        <v>0</v>
      </c>
      <c r="CS377">
        <v>0</v>
      </c>
    </row>
    <row r="378" spans="27:97" ht="15.6" x14ac:dyDescent="0.3">
      <c r="AA378" s="1" t="s">
        <v>197</v>
      </c>
      <c r="AB378">
        <f t="shared" si="116"/>
        <v>159.68</v>
      </c>
      <c r="AC378">
        <v>0</v>
      </c>
      <c r="AD378">
        <f t="shared" si="117"/>
        <v>13.06</v>
      </c>
      <c r="AE378">
        <v>0</v>
      </c>
      <c r="AF378">
        <f t="shared" si="118"/>
        <v>0</v>
      </c>
      <c r="AG378">
        <f t="shared" si="119"/>
        <v>47.71</v>
      </c>
      <c r="AH378">
        <v>0</v>
      </c>
      <c r="AI378">
        <f t="shared" si="120"/>
        <v>0</v>
      </c>
      <c r="AJ378">
        <v>0</v>
      </c>
      <c r="AK378">
        <f t="shared" si="121"/>
        <v>0</v>
      </c>
      <c r="AL378">
        <f t="shared" si="122"/>
        <v>0</v>
      </c>
      <c r="AM378">
        <v>0</v>
      </c>
      <c r="AN378">
        <v>0</v>
      </c>
      <c r="AO378">
        <f t="shared" si="123"/>
        <v>0</v>
      </c>
      <c r="AP378">
        <f t="shared" ref="AP378" si="206">AP123*159.68</f>
        <v>0</v>
      </c>
      <c r="AQ378">
        <v>0</v>
      </c>
      <c r="AR378">
        <v>0</v>
      </c>
      <c r="AS378">
        <v>0</v>
      </c>
      <c r="AT378">
        <v>0</v>
      </c>
      <c r="AU378">
        <f t="shared" si="125"/>
        <v>0</v>
      </c>
      <c r="AV378">
        <f t="shared" si="126"/>
        <v>11.97</v>
      </c>
      <c r="AW378">
        <v>0</v>
      </c>
      <c r="AX378">
        <f t="shared" si="127"/>
        <v>0</v>
      </c>
      <c r="AY378">
        <f t="shared" si="128"/>
        <v>0</v>
      </c>
      <c r="AZ378">
        <v>0</v>
      </c>
      <c r="BA378">
        <f t="shared" si="129"/>
        <v>0</v>
      </c>
      <c r="BB378">
        <f t="shared" si="129"/>
        <v>0</v>
      </c>
      <c r="BC378">
        <f t="shared" si="130"/>
        <v>0</v>
      </c>
      <c r="BD378">
        <f t="shared" si="131"/>
        <v>319.36</v>
      </c>
      <c r="BE378">
        <f t="shared" si="132"/>
        <v>0</v>
      </c>
      <c r="BF378">
        <v>0</v>
      </c>
      <c r="BG378">
        <f t="shared" si="133"/>
        <v>0</v>
      </c>
      <c r="BH378">
        <f t="shared" si="134"/>
        <v>638.5</v>
      </c>
      <c r="BI378">
        <v>0</v>
      </c>
      <c r="BJ378">
        <f t="shared" si="135"/>
        <v>21.14</v>
      </c>
      <c r="BK378">
        <f t="shared" si="136"/>
        <v>1229.22</v>
      </c>
      <c r="BL378">
        <v>0</v>
      </c>
      <c r="BM378">
        <v>0</v>
      </c>
      <c r="BN378">
        <f t="shared" si="137"/>
        <v>129.30000000000001</v>
      </c>
      <c r="BO378">
        <v>0</v>
      </c>
      <c r="BP378">
        <f t="shared" si="138"/>
        <v>0</v>
      </c>
      <c r="BQ378">
        <v>0</v>
      </c>
      <c r="BR378">
        <f t="shared" si="139"/>
        <v>0</v>
      </c>
      <c r="BS378">
        <f t="shared" si="140"/>
        <v>0</v>
      </c>
      <c r="BT378">
        <f t="shared" si="141"/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f t="shared" si="142"/>
        <v>68.900000000000006</v>
      </c>
      <c r="CG378">
        <f t="shared" si="143"/>
        <v>0</v>
      </c>
      <c r="CH378">
        <f t="shared" si="144"/>
        <v>0</v>
      </c>
      <c r="CI378">
        <f t="shared" si="145"/>
        <v>0</v>
      </c>
      <c r="CJ378">
        <f t="shared" si="146"/>
        <v>0</v>
      </c>
      <c r="CK378">
        <f t="shared" si="147"/>
        <v>0</v>
      </c>
      <c r="CL378">
        <v>0</v>
      </c>
      <c r="CM378">
        <v>0</v>
      </c>
      <c r="CN378">
        <f t="shared" si="148"/>
        <v>0</v>
      </c>
      <c r="CO378">
        <f t="shared" si="149"/>
        <v>0</v>
      </c>
      <c r="CP378">
        <f t="shared" si="150"/>
        <v>0</v>
      </c>
      <c r="CQ378">
        <v>0</v>
      </c>
      <c r="CR378">
        <v>0</v>
      </c>
      <c r="CS378">
        <v>0</v>
      </c>
    </row>
    <row r="379" spans="27:97" ht="15.6" x14ac:dyDescent="0.3">
      <c r="AA379" s="1" t="s">
        <v>218</v>
      </c>
      <c r="AB379">
        <f t="shared" si="116"/>
        <v>0</v>
      </c>
      <c r="AC379">
        <v>0</v>
      </c>
      <c r="AD379">
        <f t="shared" si="117"/>
        <v>6.53</v>
      </c>
      <c r="AE379">
        <v>0</v>
      </c>
      <c r="AF379">
        <f t="shared" si="118"/>
        <v>4.8</v>
      </c>
      <c r="AG379">
        <f t="shared" si="119"/>
        <v>47.71</v>
      </c>
      <c r="AH379">
        <v>0</v>
      </c>
      <c r="AI379">
        <f t="shared" si="120"/>
        <v>0</v>
      </c>
      <c r="AJ379">
        <v>0</v>
      </c>
      <c r="AK379">
        <f t="shared" si="121"/>
        <v>0</v>
      </c>
      <c r="AL379">
        <f t="shared" si="122"/>
        <v>0</v>
      </c>
      <c r="AM379">
        <v>0</v>
      </c>
      <c r="AN379">
        <v>0</v>
      </c>
      <c r="AO379">
        <f t="shared" si="123"/>
        <v>0</v>
      </c>
      <c r="AP379">
        <f t="shared" ref="AP379" si="207">AP124*159.68</f>
        <v>0</v>
      </c>
      <c r="AQ379">
        <v>0</v>
      </c>
      <c r="AR379">
        <v>0</v>
      </c>
      <c r="AS379">
        <v>0</v>
      </c>
      <c r="AT379">
        <v>0</v>
      </c>
      <c r="AU379">
        <f t="shared" si="125"/>
        <v>0</v>
      </c>
      <c r="AV379">
        <f t="shared" si="126"/>
        <v>11.97</v>
      </c>
      <c r="AW379">
        <v>0</v>
      </c>
      <c r="AX379">
        <f t="shared" si="127"/>
        <v>0</v>
      </c>
      <c r="AY379">
        <f t="shared" si="128"/>
        <v>109.80000000000001</v>
      </c>
      <c r="AZ379">
        <v>0</v>
      </c>
      <c r="BA379">
        <f t="shared" si="129"/>
        <v>223.12</v>
      </c>
      <c r="BB379">
        <f t="shared" si="129"/>
        <v>0</v>
      </c>
      <c r="BC379">
        <f t="shared" si="130"/>
        <v>0</v>
      </c>
      <c r="BD379">
        <f t="shared" si="131"/>
        <v>159.68</v>
      </c>
      <c r="BE379">
        <f t="shared" si="132"/>
        <v>0</v>
      </c>
      <c r="BF379">
        <v>0</v>
      </c>
      <c r="BG379">
        <f t="shared" si="133"/>
        <v>0</v>
      </c>
      <c r="BH379">
        <f t="shared" si="134"/>
        <v>2107.0500000000002</v>
      </c>
      <c r="BI379">
        <v>0</v>
      </c>
      <c r="BJ379">
        <f t="shared" si="135"/>
        <v>63.42</v>
      </c>
      <c r="BK379">
        <f t="shared" si="136"/>
        <v>4302.2700000000004</v>
      </c>
      <c r="BL379">
        <v>0</v>
      </c>
      <c r="BM379">
        <v>0</v>
      </c>
      <c r="BN379">
        <f t="shared" si="137"/>
        <v>0</v>
      </c>
      <c r="BO379">
        <v>0</v>
      </c>
      <c r="BP379">
        <f t="shared" si="138"/>
        <v>32.479999999999997</v>
      </c>
      <c r="BQ379">
        <v>0</v>
      </c>
      <c r="BR379">
        <f t="shared" si="139"/>
        <v>0</v>
      </c>
      <c r="BS379">
        <f t="shared" si="140"/>
        <v>0</v>
      </c>
      <c r="BT379">
        <f t="shared" si="141"/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f t="shared" si="142"/>
        <v>0</v>
      </c>
      <c r="CG379">
        <f t="shared" si="143"/>
        <v>65.45</v>
      </c>
      <c r="CH379">
        <f t="shared" si="144"/>
        <v>0</v>
      </c>
      <c r="CI379">
        <f t="shared" si="145"/>
        <v>0</v>
      </c>
      <c r="CJ379">
        <f t="shared" si="146"/>
        <v>0</v>
      </c>
      <c r="CK379">
        <f t="shared" si="147"/>
        <v>0</v>
      </c>
      <c r="CL379">
        <v>0</v>
      </c>
      <c r="CM379">
        <v>0</v>
      </c>
      <c r="CN379">
        <f t="shared" si="148"/>
        <v>0</v>
      </c>
      <c r="CO379">
        <f t="shared" si="149"/>
        <v>204.87</v>
      </c>
      <c r="CP379">
        <f t="shared" si="150"/>
        <v>0</v>
      </c>
      <c r="CQ379">
        <v>0</v>
      </c>
      <c r="CR379">
        <v>0</v>
      </c>
      <c r="CS379">
        <v>0</v>
      </c>
    </row>
    <row r="380" spans="27:97" ht="15.6" x14ac:dyDescent="0.3">
      <c r="AA380" s="1" t="s">
        <v>219</v>
      </c>
      <c r="AB380">
        <f t="shared" si="116"/>
        <v>0</v>
      </c>
      <c r="AC380">
        <v>0</v>
      </c>
      <c r="AD380">
        <f t="shared" si="117"/>
        <v>0</v>
      </c>
      <c r="AE380">
        <v>0</v>
      </c>
      <c r="AF380">
        <f t="shared" si="118"/>
        <v>9.6</v>
      </c>
      <c r="AG380">
        <f t="shared" si="119"/>
        <v>47.71</v>
      </c>
      <c r="AH380">
        <v>0</v>
      </c>
      <c r="AI380">
        <f t="shared" si="120"/>
        <v>111.27</v>
      </c>
      <c r="AJ380">
        <v>0</v>
      </c>
      <c r="AK380">
        <f t="shared" si="121"/>
        <v>0</v>
      </c>
      <c r="AL380">
        <f t="shared" si="122"/>
        <v>51.150000000000006</v>
      </c>
      <c r="AM380">
        <v>0</v>
      </c>
      <c r="AN380">
        <v>0</v>
      </c>
      <c r="AO380">
        <f t="shared" si="123"/>
        <v>0</v>
      </c>
      <c r="AP380">
        <f t="shared" ref="AP380" si="208">AP125*159.68</f>
        <v>0</v>
      </c>
      <c r="AQ380">
        <v>0</v>
      </c>
      <c r="AR380">
        <v>0</v>
      </c>
      <c r="AS380">
        <v>0</v>
      </c>
      <c r="AT380">
        <v>0</v>
      </c>
      <c r="AU380">
        <f t="shared" si="125"/>
        <v>0</v>
      </c>
      <c r="AV380">
        <f t="shared" si="126"/>
        <v>0</v>
      </c>
      <c r="AW380">
        <v>0</v>
      </c>
      <c r="AX380">
        <f t="shared" si="127"/>
        <v>0</v>
      </c>
      <c r="AY380">
        <f t="shared" si="128"/>
        <v>549</v>
      </c>
      <c r="AZ380">
        <v>0</v>
      </c>
      <c r="BA380">
        <f t="shared" si="129"/>
        <v>836.7</v>
      </c>
      <c r="BB380">
        <f t="shared" si="129"/>
        <v>0</v>
      </c>
      <c r="BC380">
        <f t="shared" si="130"/>
        <v>0</v>
      </c>
      <c r="BD380">
        <f t="shared" si="131"/>
        <v>319.36</v>
      </c>
      <c r="BE380">
        <f t="shared" si="132"/>
        <v>0</v>
      </c>
      <c r="BF380">
        <v>0</v>
      </c>
      <c r="BG380">
        <f t="shared" si="133"/>
        <v>208.44</v>
      </c>
      <c r="BH380">
        <f t="shared" si="134"/>
        <v>3064.8</v>
      </c>
      <c r="BI380">
        <v>0</v>
      </c>
      <c r="BJ380">
        <f t="shared" si="135"/>
        <v>147.98000000000002</v>
      </c>
      <c r="BK380">
        <f t="shared" si="136"/>
        <v>5941.2300000000005</v>
      </c>
      <c r="BL380">
        <v>0</v>
      </c>
      <c r="BM380">
        <v>0</v>
      </c>
      <c r="BN380">
        <f t="shared" si="137"/>
        <v>0</v>
      </c>
      <c r="BO380">
        <v>0</v>
      </c>
      <c r="BP380">
        <f t="shared" si="138"/>
        <v>60.319999999999993</v>
      </c>
      <c r="BQ380">
        <v>0</v>
      </c>
      <c r="BR380">
        <f t="shared" si="139"/>
        <v>0</v>
      </c>
      <c r="BS380">
        <f t="shared" si="140"/>
        <v>0</v>
      </c>
      <c r="BT380">
        <f t="shared" si="141"/>
        <v>1273.26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f t="shared" si="142"/>
        <v>275.60000000000002</v>
      </c>
      <c r="CG380">
        <f t="shared" si="143"/>
        <v>143.99</v>
      </c>
      <c r="CH380">
        <f t="shared" si="144"/>
        <v>0</v>
      </c>
      <c r="CI380">
        <f t="shared" si="145"/>
        <v>0</v>
      </c>
      <c r="CJ380">
        <f t="shared" si="146"/>
        <v>0</v>
      </c>
      <c r="CK380">
        <f t="shared" si="147"/>
        <v>0</v>
      </c>
      <c r="CL380">
        <v>0</v>
      </c>
      <c r="CM380">
        <v>0</v>
      </c>
      <c r="CN380">
        <f t="shared" si="148"/>
        <v>5.92</v>
      </c>
      <c r="CO380">
        <f t="shared" si="149"/>
        <v>0</v>
      </c>
      <c r="CP380">
        <f t="shared" si="150"/>
        <v>18.5</v>
      </c>
      <c r="CQ380">
        <v>0</v>
      </c>
      <c r="CR380">
        <v>0</v>
      </c>
      <c r="CS380">
        <v>0</v>
      </c>
    </row>
    <row r="381" spans="27:97" ht="15.6" x14ac:dyDescent="0.3">
      <c r="AA381" s="1" t="s">
        <v>220</v>
      </c>
      <c r="AB381">
        <f t="shared" si="116"/>
        <v>0</v>
      </c>
      <c r="AC381">
        <v>0</v>
      </c>
      <c r="AD381">
        <f t="shared" si="117"/>
        <v>13.06</v>
      </c>
      <c r="AE381">
        <v>0</v>
      </c>
      <c r="AF381">
        <f t="shared" si="118"/>
        <v>4.8</v>
      </c>
      <c r="AG381">
        <f t="shared" si="119"/>
        <v>47.71</v>
      </c>
      <c r="AH381">
        <v>0</v>
      </c>
      <c r="AI381">
        <f t="shared" si="120"/>
        <v>111.27</v>
      </c>
      <c r="AJ381">
        <v>0</v>
      </c>
      <c r="AK381">
        <f t="shared" si="121"/>
        <v>0</v>
      </c>
      <c r="AL381">
        <f t="shared" si="122"/>
        <v>37.200000000000003</v>
      </c>
      <c r="AM381">
        <v>0</v>
      </c>
      <c r="AN381">
        <v>0</v>
      </c>
      <c r="AO381">
        <f t="shared" si="123"/>
        <v>0</v>
      </c>
      <c r="AP381">
        <f t="shared" ref="AP381" si="209">AP126*159.68</f>
        <v>0</v>
      </c>
      <c r="AQ381">
        <v>0</v>
      </c>
      <c r="AR381">
        <v>0</v>
      </c>
      <c r="AS381">
        <v>0</v>
      </c>
      <c r="AT381">
        <v>0</v>
      </c>
      <c r="AU381">
        <f t="shared" si="125"/>
        <v>0</v>
      </c>
      <c r="AV381">
        <f t="shared" si="126"/>
        <v>0</v>
      </c>
      <c r="AW381">
        <v>0</v>
      </c>
      <c r="AX381">
        <f t="shared" si="127"/>
        <v>0</v>
      </c>
      <c r="AY381">
        <f t="shared" si="128"/>
        <v>549</v>
      </c>
      <c r="AZ381">
        <v>0</v>
      </c>
      <c r="BA381">
        <f t="shared" si="129"/>
        <v>948.26</v>
      </c>
      <c r="BB381">
        <f t="shared" si="129"/>
        <v>0</v>
      </c>
      <c r="BC381">
        <f t="shared" si="130"/>
        <v>0</v>
      </c>
      <c r="BD381">
        <f t="shared" si="131"/>
        <v>159.68</v>
      </c>
      <c r="BE381">
        <f t="shared" si="132"/>
        <v>0</v>
      </c>
      <c r="BF381">
        <v>0</v>
      </c>
      <c r="BG381">
        <f t="shared" si="133"/>
        <v>69.48</v>
      </c>
      <c r="BH381">
        <f t="shared" si="134"/>
        <v>2873.25</v>
      </c>
      <c r="BI381">
        <v>0</v>
      </c>
      <c r="BJ381">
        <f t="shared" si="135"/>
        <v>306.53000000000003</v>
      </c>
      <c r="BK381">
        <f t="shared" si="136"/>
        <v>21647.93</v>
      </c>
      <c r="BL381">
        <v>0</v>
      </c>
      <c r="BM381">
        <v>0</v>
      </c>
      <c r="BN381">
        <f t="shared" si="137"/>
        <v>0</v>
      </c>
      <c r="BO381">
        <v>0</v>
      </c>
      <c r="BP381">
        <f t="shared" si="138"/>
        <v>60.319999999999993</v>
      </c>
      <c r="BQ381">
        <v>0</v>
      </c>
      <c r="BR381">
        <f t="shared" si="139"/>
        <v>47.71</v>
      </c>
      <c r="BS381">
        <f t="shared" si="140"/>
        <v>0</v>
      </c>
      <c r="BT381">
        <f t="shared" si="141"/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f t="shared" si="142"/>
        <v>0</v>
      </c>
      <c r="CG381">
        <f t="shared" si="143"/>
        <v>91.63</v>
      </c>
      <c r="CH381">
        <f t="shared" si="144"/>
        <v>10.57</v>
      </c>
      <c r="CI381">
        <f t="shared" si="145"/>
        <v>0</v>
      </c>
      <c r="CJ381">
        <f t="shared" si="146"/>
        <v>0</v>
      </c>
      <c r="CK381">
        <f t="shared" si="147"/>
        <v>0</v>
      </c>
      <c r="CL381">
        <v>0</v>
      </c>
      <c r="CM381">
        <v>0</v>
      </c>
      <c r="CN381">
        <f t="shared" si="148"/>
        <v>5.92</v>
      </c>
      <c r="CO381">
        <f t="shared" si="149"/>
        <v>887.7700000000001</v>
      </c>
      <c r="CP381">
        <f t="shared" si="150"/>
        <v>0</v>
      </c>
      <c r="CQ381">
        <v>0</v>
      </c>
      <c r="CR381">
        <v>0</v>
      </c>
      <c r="CS381">
        <v>0</v>
      </c>
    </row>
    <row r="382" spans="27:97" ht="15.6" x14ac:dyDescent="0.3">
      <c r="AA382" s="1" t="s">
        <v>221</v>
      </c>
      <c r="AB382">
        <f t="shared" si="116"/>
        <v>0</v>
      </c>
      <c r="AC382">
        <v>0</v>
      </c>
      <c r="AD382">
        <f t="shared" si="117"/>
        <v>19.59</v>
      </c>
      <c r="AE382">
        <v>0</v>
      </c>
      <c r="AF382">
        <f t="shared" si="118"/>
        <v>0</v>
      </c>
      <c r="AG382">
        <f t="shared" si="119"/>
        <v>0</v>
      </c>
      <c r="AH382">
        <v>0</v>
      </c>
      <c r="AI382">
        <f t="shared" si="120"/>
        <v>0</v>
      </c>
      <c r="AJ382">
        <v>0</v>
      </c>
      <c r="AK382">
        <f t="shared" si="121"/>
        <v>67.849999999999994</v>
      </c>
      <c r="AL382">
        <f t="shared" si="122"/>
        <v>51.150000000000006</v>
      </c>
      <c r="AM382">
        <v>0</v>
      </c>
      <c r="AN382">
        <v>0</v>
      </c>
      <c r="AO382">
        <f t="shared" si="123"/>
        <v>67.849999999999994</v>
      </c>
      <c r="AP382">
        <f t="shared" ref="AP382" si="210">AP127*159.68</f>
        <v>0</v>
      </c>
      <c r="AQ382">
        <v>0</v>
      </c>
      <c r="AR382">
        <v>0</v>
      </c>
      <c r="AS382">
        <v>0</v>
      </c>
      <c r="AT382">
        <v>0</v>
      </c>
      <c r="AU382">
        <f t="shared" si="125"/>
        <v>0</v>
      </c>
      <c r="AV382">
        <f t="shared" si="126"/>
        <v>0</v>
      </c>
      <c r="AW382">
        <v>0</v>
      </c>
      <c r="AX382">
        <f t="shared" si="127"/>
        <v>0</v>
      </c>
      <c r="AY382">
        <f t="shared" si="128"/>
        <v>439.20000000000005</v>
      </c>
      <c r="AZ382">
        <v>0</v>
      </c>
      <c r="BA382">
        <f t="shared" si="129"/>
        <v>892.48</v>
      </c>
      <c r="BB382">
        <f t="shared" si="129"/>
        <v>55.78</v>
      </c>
      <c r="BC382">
        <f t="shared" si="130"/>
        <v>0</v>
      </c>
      <c r="BD382">
        <f t="shared" si="131"/>
        <v>319.36</v>
      </c>
      <c r="BE382">
        <f t="shared" si="132"/>
        <v>0</v>
      </c>
      <c r="BF382">
        <v>0</v>
      </c>
      <c r="BG382">
        <f t="shared" si="133"/>
        <v>0</v>
      </c>
      <c r="BH382">
        <f t="shared" si="134"/>
        <v>2298.6</v>
      </c>
      <c r="BI382">
        <v>0</v>
      </c>
      <c r="BJ382">
        <f t="shared" si="135"/>
        <v>105.7</v>
      </c>
      <c r="BK382">
        <f t="shared" si="136"/>
        <v>4985.17</v>
      </c>
      <c r="BL382">
        <v>0</v>
      </c>
      <c r="BM382">
        <v>0</v>
      </c>
      <c r="BN382">
        <f t="shared" si="137"/>
        <v>0</v>
      </c>
      <c r="BO382">
        <v>0</v>
      </c>
      <c r="BP382">
        <f t="shared" si="138"/>
        <v>48.72</v>
      </c>
      <c r="BQ382">
        <v>0</v>
      </c>
      <c r="BR382">
        <f t="shared" si="139"/>
        <v>0</v>
      </c>
      <c r="BS382">
        <f t="shared" si="140"/>
        <v>0</v>
      </c>
      <c r="BT382">
        <f t="shared" si="141"/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f t="shared" si="142"/>
        <v>0</v>
      </c>
      <c r="CG382">
        <f t="shared" si="143"/>
        <v>117.81</v>
      </c>
      <c r="CH382">
        <f t="shared" si="144"/>
        <v>0</v>
      </c>
      <c r="CI382">
        <f t="shared" si="145"/>
        <v>0</v>
      </c>
      <c r="CJ382">
        <f t="shared" si="146"/>
        <v>0</v>
      </c>
      <c r="CK382">
        <f t="shared" si="147"/>
        <v>0</v>
      </c>
      <c r="CL382">
        <v>0</v>
      </c>
      <c r="CM382">
        <v>0</v>
      </c>
      <c r="CN382">
        <f t="shared" si="148"/>
        <v>0</v>
      </c>
      <c r="CO382">
        <f t="shared" si="149"/>
        <v>478.03000000000003</v>
      </c>
      <c r="CP382">
        <f t="shared" si="150"/>
        <v>0</v>
      </c>
      <c r="CQ382">
        <v>0</v>
      </c>
      <c r="CR382">
        <v>0</v>
      </c>
      <c r="CS382">
        <v>0</v>
      </c>
    </row>
    <row r="383" spans="27:97" ht="15.6" x14ac:dyDescent="0.3">
      <c r="AA383" s="1" t="s">
        <v>222</v>
      </c>
      <c r="AB383">
        <f t="shared" si="116"/>
        <v>0</v>
      </c>
      <c r="AC383">
        <v>0</v>
      </c>
      <c r="AD383">
        <f t="shared" si="117"/>
        <v>0</v>
      </c>
      <c r="AE383">
        <v>0</v>
      </c>
      <c r="AF383">
        <f t="shared" si="118"/>
        <v>0</v>
      </c>
      <c r="AG383">
        <f t="shared" si="119"/>
        <v>95.42</v>
      </c>
      <c r="AH383">
        <v>0</v>
      </c>
      <c r="AI383">
        <f t="shared" si="120"/>
        <v>111.27</v>
      </c>
      <c r="AJ383">
        <v>0</v>
      </c>
      <c r="AK383">
        <f t="shared" si="121"/>
        <v>0</v>
      </c>
      <c r="AL383">
        <f t="shared" si="122"/>
        <v>51.150000000000006</v>
      </c>
      <c r="AM383">
        <v>0</v>
      </c>
      <c r="AN383">
        <v>0</v>
      </c>
      <c r="AO383">
        <f t="shared" si="123"/>
        <v>0</v>
      </c>
      <c r="AP383">
        <f t="shared" ref="AP383" si="211">AP128*159.68</f>
        <v>0</v>
      </c>
      <c r="AQ383">
        <v>0</v>
      </c>
      <c r="AR383">
        <v>0</v>
      </c>
      <c r="AS383">
        <v>0</v>
      </c>
      <c r="AT383">
        <v>0</v>
      </c>
      <c r="AU383">
        <f t="shared" si="125"/>
        <v>0</v>
      </c>
      <c r="AV383">
        <f t="shared" si="126"/>
        <v>11.97</v>
      </c>
      <c r="AW383">
        <v>0</v>
      </c>
      <c r="AX383">
        <f t="shared" si="127"/>
        <v>0</v>
      </c>
      <c r="AY383">
        <f t="shared" si="128"/>
        <v>1317.6000000000001</v>
      </c>
      <c r="AZ383">
        <v>0</v>
      </c>
      <c r="BA383">
        <f t="shared" si="129"/>
        <v>1171.3800000000001</v>
      </c>
      <c r="BB383">
        <f t="shared" si="129"/>
        <v>0</v>
      </c>
      <c r="BC383">
        <f t="shared" si="130"/>
        <v>0</v>
      </c>
      <c r="BD383">
        <f t="shared" si="131"/>
        <v>0</v>
      </c>
      <c r="BE383">
        <f t="shared" si="132"/>
        <v>0</v>
      </c>
      <c r="BF383">
        <v>0</v>
      </c>
      <c r="BG383">
        <f t="shared" si="133"/>
        <v>277.92</v>
      </c>
      <c r="BH383">
        <f t="shared" si="134"/>
        <v>2873.25</v>
      </c>
      <c r="BI383">
        <v>0</v>
      </c>
      <c r="BJ383">
        <f t="shared" si="135"/>
        <v>84.56</v>
      </c>
      <c r="BK383">
        <f t="shared" si="136"/>
        <v>6146.1</v>
      </c>
      <c r="BL383">
        <v>0</v>
      </c>
      <c r="BM383">
        <v>0</v>
      </c>
      <c r="BN383">
        <f t="shared" si="137"/>
        <v>0</v>
      </c>
      <c r="BO383">
        <v>0</v>
      </c>
      <c r="BP383">
        <f t="shared" si="138"/>
        <v>48.72</v>
      </c>
      <c r="BQ383">
        <v>0</v>
      </c>
      <c r="BR383">
        <f t="shared" si="139"/>
        <v>0</v>
      </c>
      <c r="BS383">
        <f t="shared" si="140"/>
        <v>0</v>
      </c>
      <c r="BT383">
        <f t="shared" si="141"/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f t="shared" si="142"/>
        <v>68.900000000000006</v>
      </c>
      <c r="CG383">
        <f t="shared" si="143"/>
        <v>130.9</v>
      </c>
      <c r="CH383">
        <f t="shared" si="144"/>
        <v>10.57</v>
      </c>
      <c r="CI383">
        <f t="shared" si="145"/>
        <v>0</v>
      </c>
      <c r="CJ383">
        <f t="shared" si="146"/>
        <v>10.57</v>
      </c>
      <c r="CK383">
        <f t="shared" si="147"/>
        <v>0</v>
      </c>
      <c r="CL383">
        <v>0</v>
      </c>
      <c r="CM383">
        <v>0</v>
      </c>
      <c r="CN383">
        <f t="shared" si="148"/>
        <v>23.68</v>
      </c>
      <c r="CO383">
        <f t="shared" si="149"/>
        <v>136.58000000000001</v>
      </c>
      <c r="CP383">
        <f t="shared" si="150"/>
        <v>0</v>
      </c>
      <c r="CQ383">
        <v>0</v>
      </c>
      <c r="CR383">
        <v>0</v>
      </c>
      <c r="CS383">
        <v>0</v>
      </c>
    </row>
    <row r="384" spans="27:97" ht="15.6" x14ac:dyDescent="0.3">
      <c r="AA384" s="1" t="s">
        <v>223</v>
      </c>
      <c r="AB384">
        <f t="shared" si="116"/>
        <v>0</v>
      </c>
      <c r="AC384">
        <v>0</v>
      </c>
      <c r="AD384">
        <f t="shared" si="117"/>
        <v>19.59</v>
      </c>
      <c r="AE384">
        <v>0</v>
      </c>
      <c r="AF384">
        <f t="shared" si="118"/>
        <v>4.8</v>
      </c>
      <c r="AG384">
        <f t="shared" si="119"/>
        <v>95.42</v>
      </c>
      <c r="AH384">
        <v>0</v>
      </c>
      <c r="AI384">
        <f t="shared" si="120"/>
        <v>111.27</v>
      </c>
      <c r="AJ384">
        <v>0</v>
      </c>
      <c r="AK384">
        <f t="shared" si="121"/>
        <v>0</v>
      </c>
      <c r="AL384">
        <f t="shared" si="122"/>
        <v>32.550000000000004</v>
      </c>
      <c r="AM384">
        <v>0</v>
      </c>
      <c r="AN384">
        <v>0</v>
      </c>
      <c r="AO384">
        <f t="shared" si="123"/>
        <v>0</v>
      </c>
      <c r="AP384">
        <f t="shared" ref="AP384" si="212">AP129*159.68</f>
        <v>0</v>
      </c>
      <c r="AQ384">
        <v>0</v>
      </c>
      <c r="AR384">
        <v>0</v>
      </c>
      <c r="AS384">
        <v>0</v>
      </c>
      <c r="AT384">
        <v>0</v>
      </c>
      <c r="AU384">
        <f t="shared" si="125"/>
        <v>0</v>
      </c>
      <c r="AV384">
        <f t="shared" si="126"/>
        <v>0</v>
      </c>
      <c r="AW384">
        <v>0</v>
      </c>
      <c r="AX384">
        <f t="shared" si="127"/>
        <v>0</v>
      </c>
      <c r="AY384">
        <f t="shared" si="128"/>
        <v>841.80000000000007</v>
      </c>
      <c r="AZ384">
        <v>0</v>
      </c>
      <c r="BA384">
        <f t="shared" si="129"/>
        <v>557.79999999999995</v>
      </c>
      <c r="BB384">
        <f t="shared" si="129"/>
        <v>0</v>
      </c>
      <c r="BC384">
        <f t="shared" si="130"/>
        <v>0</v>
      </c>
      <c r="BD384">
        <f t="shared" si="131"/>
        <v>0</v>
      </c>
      <c r="BE384">
        <f t="shared" si="132"/>
        <v>0</v>
      </c>
      <c r="BF384">
        <v>0</v>
      </c>
      <c r="BG384">
        <f t="shared" si="133"/>
        <v>208.44</v>
      </c>
      <c r="BH384">
        <f t="shared" si="134"/>
        <v>1979.3500000000001</v>
      </c>
      <c r="BI384">
        <v>0</v>
      </c>
      <c r="BJ384">
        <f t="shared" si="135"/>
        <v>95.13</v>
      </c>
      <c r="BK384">
        <f t="shared" si="136"/>
        <v>6760.7100000000009</v>
      </c>
      <c r="BL384">
        <v>0</v>
      </c>
      <c r="BM384">
        <v>0</v>
      </c>
      <c r="BN384">
        <f t="shared" si="137"/>
        <v>0</v>
      </c>
      <c r="BO384">
        <v>0</v>
      </c>
      <c r="BP384">
        <f t="shared" si="138"/>
        <v>48.72</v>
      </c>
      <c r="BQ384">
        <v>0</v>
      </c>
      <c r="BR384">
        <f t="shared" si="139"/>
        <v>0</v>
      </c>
      <c r="BS384">
        <f t="shared" si="140"/>
        <v>0</v>
      </c>
      <c r="BT384">
        <f t="shared" si="141"/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f t="shared" si="142"/>
        <v>0</v>
      </c>
      <c r="CG384">
        <f t="shared" si="143"/>
        <v>117.81</v>
      </c>
      <c r="CH384">
        <f t="shared" si="144"/>
        <v>0</v>
      </c>
      <c r="CI384">
        <f t="shared" si="145"/>
        <v>0</v>
      </c>
      <c r="CJ384">
        <f t="shared" si="146"/>
        <v>0</v>
      </c>
      <c r="CK384">
        <f t="shared" si="147"/>
        <v>0</v>
      </c>
      <c r="CL384">
        <v>0</v>
      </c>
      <c r="CM384">
        <v>0</v>
      </c>
      <c r="CN384">
        <f t="shared" si="148"/>
        <v>11.84</v>
      </c>
      <c r="CO384">
        <f t="shared" si="149"/>
        <v>478.03000000000003</v>
      </c>
      <c r="CP384">
        <f t="shared" si="150"/>
        <v>18.5</v>
      </c>
      <c r="CQ384">
        <v>0</v>
      </c>
      <c r="CR384">
        <v>0</v>
      </c>
      <c r="CS384">
        <v>0</v>
      </c>
    </row>
    <row r="385" spans="27:97" ht="15.6" x14ac:dyDescent="0.3">
      <c r="AA385" s="1" t="s">
        <v>224</v>
      </c>
      <c r="AB385">
        <f t="shared" si="116"/>
        <v>0</v>
      </c>
      <c r="AC385">
        <v>0</v>
      </c>
      <c r="AD385">
        <f t="shared" si="117"/>
        <v>6.53</v>
      </c>
      <c r="AE385">
        <v>0</v>
      </c>
      <c r="AF385">
        <f t="shared" si="118"/>
        <v>0</v>
      </c>
      <c r="AG385">
        <f t="shared" si="119"/>
        <v>0</v>
      </c>
      <c r="AH385">
        <v>0</v>
      </c>
      <c r="AI385">
        <f t="shared" si="120"/>
        <v>222.54</v>
      </c>
      <c r="AJ385">
        <v>0</v>
      </c>
      <c r="AK385">
        <f t="shared" si="121"/>
        <v>0</v>
      </c>
      <c r="AL385">
        <f t="shared" si="122"/>
        <v>69.75</v>
      </c>
      <c r="AM385">
        <v>0</v>
      </c>
      <c r="AN385">
        <v>0</v>
      </c>
      <c r="AO385">
        <f t="shared" si="123"/>
        <v>0</v>
      </c>
      <c r="AP385">
        <f t="shared" ref="AP385" si="213">AP130*159.68</f>
        <v>0</v>
      </c>
      <c r="AQ385">
        <v>0</v>
      </c>
      <c r="AR385">
        <v>0</v>
      </c>
      <c r="AS385">
        <v>0</v>
      </c>
      <c r="AT385">
        <v>0</v>
      </c>
      <c r="AU385">
        <f t="shared" si="125"/>
        <v>0</v>
      </c>
      <c r="AV385">
        <f t="shared" si="126"/>
        <v>0</v>
      </c>
      <c r="AW385">
        <v>0</v>
      </c>
      <c r="AX385">
        <f t="shared" si="127"/>
        <v>0</v>
      </c>
      <c r="AY385">
        <f t="shared" si="128"/>
        <v>183</v>
      </c>
      <c r="AZ385">
        <v>0</v>
      </c>
      <c r="BA385">
        <f t="shared" si="129"/>
        <v>334.68</v>
      </c>
      <c r="BB385">
        <f t="shared" si="129"/>
        <v>0</v>
      </c>
      <c r="BC385">
        <f t="shared" si="130"/>
        <v>0</v>
      </c>
      <c r="BD385">
        <f t="shared" si="131"/>
        <v>159.68</v>
      </c>
      <c r="BE385">
        <f t="shared" si="132"/>
        <v>0</v>
      </c>
      <c r="BF385">
        <v>0</v>
      </c>
      <c r="BG385">
        <f t="shared" si="133"/>
        <v>0</v>
      </c>
      <c r="BH385">
        <f t="shared" si="134"/>
        <v>2681.7000000000003</v>
      </c>
      <c r="BI385">
        <v>0</v>
      </c>
      <c r="BJ385">
        <f t="shared" si="135"/>
        <v>116.27000000000001</v>
      </c>
      <c r="BK385">
        <f t="shared" si="136"/>
        <v>2526.73</v>
      </c>
      <c r="BL385">
        <v>0</v>
      </c>
      <c r="BM385">
        <v>0</v>
      </c>
      <c r="BN385">
        <f t="shared" si="137"/>
        <v>0</v>
      </c>
      <c r="BO385">
        <v>0</v>
      </c>
      <c r="BP385">
        <f t="shared" si="138"/>
        <v>39.44</v>
      </c>
      <c r="BQ385">
        <v>0</v>
      </c>
      <c r="BR385">
        <f t="shared" si="139"/>
        <v>0</v>
      </c>
      <c r="BS385">
        <f t="shared" si="140"/>
        <v>0</v>
      </c>
      <c r="BT385">
        <f t="shared" si="141"/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f t="shared" si="142"/>
        <v>0</v>
      </c>
      <c r="CG385">
        <f t="shared" si="143"/>
        <v>39.269999999999996</v>
      </c>
      <c r="CH385">
        <f t="shared" si="144"/>
        <v>10.57</v>
      </c>
      <c r="CI385">
        <f t="shared" si="145"/>
        <v>0</v>
      </c>
      <c r="CJ385">
        <f t="shared" si="146"/>
        <v>0</v>
      </c>
      <c r="CK385">
        <f t="shared" si="147"/>
        <v>0</v>
      </c>
      <c r="CL385">
        <v>0</v>
      </c>
      <c r="CM385">
        <v>0</v>
      </c>
      <c r="CN385">
        <f t="shared" si="148"/>
        <v>5.92</v>
      </c>
      <c r="CO385">
        <f t="shared" si="149"/>
        <v>0</v>
      </c>
      <c r="CP385">
        <f t="shared" si="150"/>
        <v>18.5</v>
      </c>
      <c r="CQ385">
        <v>0</v>
      </c>
      <c r="CR385">
        <v>0</v>
      </c>
      <c r="CS385">
        <v>0</v>
      </c>
    </row>
    <row r="386" spans="27:97" ht="15.6" x14ac:dyDescent="0.3">
      <c r="AA386" s="1" t="s">
        <v>225</v>
      </c>
      <c r="AB386">
        <f t="shared" ref="AB386:AB449" si="214">AB131*159.68</f>
        <v>0</v>
      </c>
      <c r="AC386">
        <v>0</v>
      </c>
      <c r="AD386">
        <f t="shared" ref="AD386:AD449" si="215">AD131*6.53</f>
        <v>0</v>
      </c>
      <c r="AE386">
        <v>0</v>
      </c>
      <c r="AF386">
        <f t="shared" ref="AF386:AF449" si="216">AF131*4.8</f>
        <v>0</v>
      </c>
      <c r="AG386">
        <f t="shared" ref="AG386:AG449" si="217">AG131*47.71</f>
        <v>143.13</v>
      </c>
      <c r="AH386">
        <v>0</v>
      </c>
      <c r="AI386">
        <f t="shared" ref="AI386:AI449" si="218">AI131*111.27</f>
        <v>0</v>
      </c>
      <c r="AJ386">
        <v>0</v>
      </c>
      <c r="AK386">
        <f t="shared" ref="AK386:AK449" si="219">AK131*67.85</f>
        <v>0</v>
      </c>
      <c r="AL386">
        <f t="shared" ref="AL386:AL449" si="220">AL131*4.65</f>
        <v>23.25</v>
      </c>
      <c r="AM386">
        <v>0</v>
      </c>
      <c r="AN386">
        <v>0</v>
      </c>
      <c r="AO386">
        <f t="shared" ref="AO386:AO449" si="221">AO131*67.85</f>
        <v>0</v>
      </c>
      <c r="AP386">
        <f t="shared" ref="AP386" si="222">AP131*159.68</f>
        <v>0</v>
      </c>
      <c r="AQ386">
        <v>0</v>
      </c>
      <c r="AR386">
        <v>0</v>
      </c>
      <c r="AS386">
        <v>0</v>
      </c>
      <c r="AT386">
        <v>0</v>
      </c>
      <c r="AU386">
        <f t="shared" ref="AU386:AU449" si="223">AU131*129.3</f>
        <v>0</v>
      </c>
      <c r="AV386">
        <f t="shared" ref="AV386:AV449" si="224">AV131*11.97</f>
        <v>0</v>
      </c>
      <c r="AW386">
        <v>0</v>
      </c>
      <c r="AX386">
        <f t="shared" ref="AX386:AX449" si="225">AX131*129.92</f>
        <v>0</v>
      </c>
      <c r="AY386">
        <f t="shared" ref="AY386:AY449" si="226">AY131*36.6</f>
        <v>292.8</v>
      </c>
      <c r="AZ386">
        <v>0</v>
      </c>
      <c r="BA386">
        <f t="shared" ref="BA386:BB449" si="227">BA131*55.78</f>
        <v>390.46000000000004</v>
      </c>
      <c r="BB386">
        <f t="shared" si="227"/>
        <v>0</v>
      </c>
      <c r="BC386">
        <f t="shared" ref="BC386:BC449" si="228">BC131*69.48</f>
        <v>0</v>
      </c>
      <c r="BD386">
        <f t="shared" ref="BD386:BD449" si="229">BD131*159.68</f>
        <v>319.36</v>
      </c>
      <c r="BE386">
        <f t="shared" ref="BE386:BE449" si="230">BE131*2.8</f>
        <v>0</v>
      </c>
      <c r="BF386">
        <v>0</v>
      </c>
      <c r="BG386">
        <f t="shared" ref="BG386:BG449" si="231">BG131*69.48</f>
        <v>0</v>
      </c>
      <c r="BH386">
        <f t="shared" ref="BH386:BH449" si="232">BH131*63.85</f>
        <v>1340.8500000000001</v>
      </c>
      <c r="BI386">
        <v>0</v>
      </c>
      <c r="BJ386">
        <f t="shared" ref="BJ386:BJ449" si="233">BJ131*10.57</f>
        <v>105.7</v>
      </c>
      <c r="BK386">
        <f t="shared" ref="BK386:BK449" si="234">BK131*68.29</f>
        <v>2458.44</v>
      </c>
      <c r="BL386">
        <v>0</v>
      </c>
      <c r="BM386">
        <v>0</v>
      </c>
      <c r="BN386">
        <f t="shared" ref="BN386:BN449" si="235">BN131*129.3</f>
        <v>0</v>
      </c>
      <c r="BO386">
        <v>0</v>
      </c>
      <c r="BP386">
        <f t="shared" ref="BP386:BP449" si="236">BP131*2.32</f>
        <v>18.559999999999999</v>
      </c>
      <c r="BQ386">
        <v>0</v>
      </c>
      <c r="BR386">
        <f t="shared" ref="BR386:BR449" si="237">BR131*47.71</f>
        <v>0</v>
      </c>
      <c r="BS386">
        <f t="shared" ref="BS386:BS449" si="238">BS131*159.68</f>
        <v>0</v>
      </c>
      <c r="BT386">
        <f t="shared" ref="BT386:BT449" si="239">BT131*1273.26</f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f t="shared" ref="CF386:CF449" si="240">CF131*68.9</f>
        <v>206.70000000000002</v>
      </c>
      <c r="CG386">
        <f t="shared" ref="CG386:CG449" si="241">CG131*13.09</f>
        <v>0</v>
      </c>
      <c r="CH386">
        <f t="shared" ref="CH386:CH449" si="242">CH131*10.57</f>
        <v>0</v>
      </c>
      <c r="CI386">
        <f t="shared" ref="CI386:CI449" si="243">CI131*111.27</f>
        <v>0</v>
      </c>
      <c r="CJ386">
        <f t="shared" ref="CJ386:CJ449" si="244">CJ131*10.57</f>
        <v>0</v>
      </c>
      <c r="CK386">
        <f t="shared" ref="CK386:CK449" si="245">CK131*37.67</f>
        <v>0</v>
      </c>
      <c r="CL386">
        <v>0</v>
      </c>
      <c r="CM386">
        <v>0</v>
      </c>
      <c r="CN386">
        <f t="shared" ref="CN386:CN449" si="246">CN131*5.92</f>
        <v>0</v>
      </c>
      <c r="CO386">
        <f t="shared" ref="CO386:CO449" si="247">CO131*68.29</f>
        <v>0</v>
      </c>
      <c r="CP386">
        <f t="shared" ref="CP386:CP449" si="248">CP131*18.5</f>
        <v>0</v>
      </c>
      <c r="CQ386">
        <v>0</v>
      </c>
      <c r="CR386">
        <v>0</v>
      </c>
      <c r="CS386">
        <v>0</v>
      </c>
    </row>
    <row r="387" spans="27:97" ht="15.6" x14ac:dyDescent="0.3">
      <c r="AA387" s="1" t="s">
        <v>227</v>
      </c>
      <c r="AB387">
        <f t="shared" si="214"/>
        <v>0</v>
      </c>
      <c r="AC387">
        <v>0</v>
      </c>
      <c r="AD387">
        <f t="shared" si="215"/>
        <v>0</v>
      </c>
      <c r="AE387">
        <v>0</v>
      </c>
      <c r="AF387">
        <f t="shared" si="216"/>
        <v>0</v>
      </c>
      <c r="AG387">
        <f t="shared" si="217"/>
        <v>190.84</v>
      </c>
      <c r="AH387">
        <v>0</v>
      </c>
      <c r="AI387">
        <f t="shared" si="218"/>
        <v>0</v>
      </c>
      <c r="AJ387">
        <v>0</v>
      </c>
      <c r="AK387">
        <f t="shared" si="219"/>
        <v>0</v>
      </c>
      <c r="AL387">
        <f t="shared" si="220"/>
        <v>4.6500000000000004</v>
      </c>
      <c r="AM387">
        <v>0</v>
      </c>
      <c r="AN387">
        <v>0</v>
      </c>
      <c r="AO387">
        <f t="shared" si="221"/>
        <v>0</v>
      </c>
      <c r="AP387">
        <f t="shared" ref="AP387" si="249">AP132*159.68</f>
        <v>0</v>
      </c>
      <c r="AQ387">
        <v>0</v>
      </c>
      <c r="AR387">
        <v>0</v>
      </c>
      <c r="AS387">
        <v>0</v>
      </c>
      <c r="AT387">
        <v>0</v>
      </c>
      <c r="AU387">
        <f t="shared" si="223"/>
        <v>0</v>
      </c>
      <c r="AV387">
        <f t="shared" si="224"/>
        <v>0</v>
      </c>
      <c r="AW387">
        <v>0</v>
      </c>
      <c r="AX387">
        <f t="shared" si="225"/>
        <v>0</v>
      </c>
      <c r="AY387">
        <f t="shared" si="226"/>
        <v>329.40000000000003</v>
      </c>
      <c r="AZ387">
        <v>0</v>
      </c>
      <c r="BA387">
        <f t="shared" si="227"/>
        <v>223.12</v>
      </c>
      <c r="BB387">
        <f t="shared" si="227"/>
        <v>0</v>
      </c>
      <c r="BC387">
        <f t="shared" si="228"/>
        <v>0</v>
      </c>
      <c r="BD387">
        <f t="shared" si="229"/>
        <v>319.36</v>
      </c>
      <c r="BE387">
        <f t="shared" si="230"/>
        <v>0</v>
      </c>
      <c r="BF387">
        <v>0</v>
      </c>
      <c r="BG387">
        <f t="shared" si="231"/>
        <v>138.96</v>
      </c>
      <c r="BH387">
        <f t="shared" si="232"/>
        <v>1340.8500000000001</v>
      </c>
      <c r="BI387">
        <v>0</v>
      </c>
      <c r="BJ387">
        <f t="shared" si="233"/>
        <v>84.56</v>
      </c>
      <c r="BK387">
        <f t="shared" si="234"/>
        <v>1570.67</v>
      </c>
      <c r="BL387">
        <v>0</v>
      </c>
      <c r="BM387">
        <v>0</v>
      </c>
      <c r="BN387">
        <f t="shared" si="235"/>
        <v>0</v>
      </c>
      <c r="BO387">
        <v>0</v>
      </c>
      <c r="BP387">
        <f t="shared" si="236"/>
        <v>13.919999999999998</v>
      </c>
      <c r="BQ387">
        <v>0</v>
      </c>
      <c r="BR387">
        <f t="shared" si="237"/>
        <v>0</v>
      </c>
      <c r="BS387">
        <f t="shared" si="238"/>
        <v>0</v>
      </c>
      <c r="BT387">
        <f t="shared" si="239"/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f t="shared" si="240"/>
        <v>137.80000000000001</v>
      </c>
      <c r="CG387">
        <f t="shared" si="241"/>
        <v>0</v>
      </c>
      <c r="CH387">
        <f t="shared" si="242"/>
        <v>0</v>
      </c>
      <c r="CI387">
        <f t="shared" si="243"/>
        <v>0</v>
      </c>
      <c r="CJ387">
        <f t="shared" si="244"/>
        <v>0</v>
      </c>
      <c r="CK387">
        <f t="shared" si="245"/>
        <v>0</v>
      </c>
      <c r="CL387">
        <v>0</v>
      </c>
      <c r="CM387">
        <v>0</v>
      </c>
      <c r="CN387">
        <f t="shared" si="246"/>
        <v>0</v>
      </c>
      <c r="CO387">
        <f t="shared" si="247"/>
        <v>136.58000000000001</v>
      </c>
      <c r="CP387">
        <f t="shared" si="248"/>
        <v>0</v>
      </c>
      <c r="CQ387">
        <v>0</v>
      </c>
      <c r="CR387">
        <v>0</v>
      </c>
      <c r="CS387">
        <v>0</v>
      </c>
    </row>
    <row r="388" spans="27:97" ht="15.6" x14ac:dyDescent="0.3">
      <c r="AA388" s="1" t="s">
        <v>228</v>
      </c>
      <c r="AB388">
        <f t="shared" si="214"/>
        <v>0</v>
      </c>
      <c r="AC388">
        <v>0</v>
      </c>
      <c r="AD388">
        <f t="shared" si="215"/>
        <v>6.53</v>
      </c>
      <c r="AE388">
        <v>0</v>
      </c>
      <c r="AF388">
        <f t="shared" si="216"/>
        <v>0</v>
      </c>
      <c r="AG388">
        <f t="shared" si="217"/>
        <v>286.26</v>
      </c>
      <c r="AH388">
        <v>0</v>
      </c>
      <c r="AI388">
        <f t="shared" si="218"/>
        <v>0</v>
      </c>
      <c r="AJ388">
        <v>0</v>
      </c>
      <c r="AK388">
        <f t="shared" si="219"/>
        <v>0</v>
      </c>
      <c r="AL388">
        <f t="shared" si="220"/>
        <v>23.25</v>
      </c>
      <c r="AM388">
        <v>0</v>
      </c>
      <c r="AN388">
        <v>0</v>
      </c>
      <c r="AO388">
        <f t="shared" si="221"/>
        <v>0</v>
      </c>
      <c r="AP388">
        <f t="shared" ref="AP388" si="250">AP133*159.68</f>
        <v>0</v>
      </c>
      <c r="AQ388">
        <v>0</v>
      </c>
      <c r="AR388">
        <v>0</v>
      </c>
      <c r="AS388">
        <v>0</v>
      </c>
      <c r="AT388">
        <v>0</v>
      </c>
      <c r="AU388">
        <f t="shared" si="223"/>
        <v>129.30000000000001</v>
      </c>
      <c r="AV388">
        <f t="shared" si="224"/>
        <v>11.97</v>
      </c>
      <c r="AW388">
        <v>0</v>
      </c>
      <c r="AX388">
        <f t="shared" si="225"/>
        <v>0</v>
      </c>
      <c r="AY388">
        <f t="shared" si="226"/>
        <v>36.6</v>
      </c>
      <c r="AZ388">
        <v>0</v>
      </c>
      <c r="BA388">
        <f t="shared" si="227"/>
        <v>278.89999999999998</v>
      </c>
      <c r="BB388">
        <f t="shared" si="227"/>
        <v>0</v>
      </c>
      <c r="BC388">
        <f t="shared" si="228"/>
        <v>0</v>
      </c>
      <c r="BD388">
        <f t="shared" si="229"/>
        <v>159.68</v>
      </c>
      <c r="BE388">
        <f t="shared" si="230"/>
        <v>0</v>
      </c>
      <c r="BF388">
        <v>0</v>
      </c>
      <c r="BG388">
        <f t="shared" si="231"/>
        <v>69.48</v>
      </c>
      <c r="BH388">
        <f t="shared" si="232"/>
        <v>1851.65</v>
      </c>
      <c r="BI388">
        <v>0</v>
      </c>
      <c r="BJ388">
        <f t="shared" si="233"/>
        <v>264.25</v>
      </c>
      <c r="BK388">
        <f t="shared" si="234"/>
        <v>1502.38</v>
      </c>
      <c r="BL388">
        <v>0</v>
      </c>
      <c r="BM388">
        <v>0</v>
      </c>
      <c r="BN388">
        <f t="shared" si="235"/>
        <v>0</v>
      </c>
      <c r="BO388">
        <v>0</v>
      </c>
      <c r="BP388">
        <f t="shared" si="236"/>
        <v>27.839999999999996</v>
      </c>
      <c r="BQ388">
        <v>0</v>
      </c>
      <c r="BR388">
        <f t="shared" si="237"/>
        <v>0</v>
      </c>
      <c r="BS388">
        <f t="shared" si="238"/>
        <v>0</v>
      </c>
      <c r="BT388">
        <f t="shared" si="239"/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f t="shared" si="240"/>
        <v>344.5</v>
      </c>
      <c r="CG388">
        <f t="shared" si="241"/>
        <v>13.09</v>
      </c>
      <c r="CH388">
        <f t="shared" si="242"/>
        <v>0</v>
      </c>
      <c r="CI388">
        <f t="shared" si="243"/>
        <v>0</v>
      </c>
      <c r="CJ388">
        <f t="shared" si="244"/>
        <v>0</v>
      </c>
      <c r="CK388">
        <f t="shared" si="245"/>
        <v>0</v>
      </c>
      <c r="CL388">
        <v>0</v>
      </c>
      <c r="CM388">
        <v>0</v>
      </c>
      <c r="CN388">
        <f t="shared" si="246"/>
        <v>0</v>
      </c>
      <c r="CO388">
        <f t="shared" si="247"/>
        <v>0</v>
      </c>
      <c r="CP388">
        <f t="shared" si="248"/>
        <v>18.5</v>
      </c>
      <c r="CQ388">
        <v>0</v>
      </c>
      <c r="CR388">
        <v>0</v>
      </c>
      <c r="CS388">
        <v>0</v>
      </c>
    </row>
    <row r="389" spans="27:97" ht="15.6" x14ac:dyDescent="0.3">
      <c r="AA389" s="1" t="s">
        <v>229</v>
      </c>
      <c r="AB389">
        <f t="shared" si="214"/>
        <v>0</v>
      </c>
      <c r="AC389">
        <v>0</v>
      </c>
      <c r="AD389">
        <f t="shared" si="215"/>
        <v>0</v>
      </c>
      <c r="AE389">
        <v>0</v>
      </c>
      <c r="AF389">
        <f t="shared" si="216"/>
        <v>0</v>
      </c>
      <c r="AG389">
        <f t="shared" si="217"/>
        <v>47.71</v>
      </c>
      <c r="AH389">
        <v>0</v>
      </c>
      <c r="AI389">
        <f t="shared" si="218"/>
        <v>0</v>
      </c>
      <c r="AJ389">
        <v>0</v>
      </c>
      <c r="AK389">
        <f t="shared" si="219"/>
        <v>0</v>
      </c>
      <c r="AL389">
        <f t="shared" si="220"/>
        <v>0</v>
      </c>
      <c r="AM389">
        <v>0</v>
      </c>
      <c r="AN389">
        <v>0</v>
      </c>
      <c r="AO389">
        <f t="shared" si="221"/>
        <v>0</v>
      </c>
      <c r="AP389">
        <f t="shared" ref="AP389" si="251">AP134*159.68</f>
        <v>0</v>
      </c>
      <c r="AQ389">
        <v>0</v>
      </c>
      <c r="AR389">
        <v>0</v>
      </c>
      <c r="AS389">
        <v>0</v>
      </c>
      <c r="AT389">
        <v>0</v>
      </c>
      <c r="AU389">
        <f t="shared" si="223"/>
        <v>0</v>
      </c>
      <c r="AV389">
        <f t="shared" si="224"/>
        <v>0</v>
      </c>
      <c r="AW389">
        <v>0</v>
      </c>
      <c r="AX389">
        <f t="shared" si="225"/>
        <v>0</v>
      </c>
      <c r="AY389">
        <f t="shared" si="226"/>
        <v>0</v>
      </c>
      <c r="AZ389">
        <v>0</v>
      </c>
      <c r="BA389">
        <f t="shared" si="227"/>
        <v>111.56</v>
      </c>
      <c r="BB389">
        <f t="shared" si="227"/>
        <v>0</v>
      </c>
      <c r="BC389">
        <f t="shared" si="228"/>
        <v>0</v>
      </c>
      <c r="BD389">
        <f t="shared" si="229"/>
        <v>319.36</v>
      </c>
      <c r="BE389">
        <f t="shared" si="230"/>
        <v>0</v>
      </c>
      <c r="BF389">
        <v>0</v>
      </c>
      <c r="BG389">
        <f t="shared" si="231"/>
        <v>0</v>
      </c>
      <c r="BH389">
        <f t="shared" si="232"/>
        <v>383.1</v>
      </c>
      <c r="BI389">
        <v>0</v>
      </c>
      <c r="BJ389">
        <f t="shared" si="233"/>
        <v>10.57</v>
      </c>
      <c r="BK389">
        <f t="shared" si="234"/>
        <v>204.87</v>
      </c>
      <c r="BL389">
        <v>0</v>
      </c>
      <c r="BM389">
        <v>0</v>
      </c>
      <c r="BN389">
        <f t="shared" si="235"/>
        <v>0</v>
      </c>
      <c r="BO389">
        <v>0</v>
      </c>
      <c r="BP389">
        <f t="shared" si="236"/>
        <v>0</v>
      </c>
      <c r="BQ389">
        <v>0</v>
      </c>
      <c r="BR389">
        <f t="shared" si="237"/>
        <v>0</v>
      </c>
      <c r="BS389">
        <f t="shared" si="238"/>
        <v>0</v>
      </c>
      <c r="BT389">
        <f t="shared" si="239"/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f t="shared" si="240"/>
        <v>68.900000000000006</v>
      </c>
      <c r="CG389">
        <f t="shared" si="241"/>
        <v>0</v>
      </c>
      <c r="CH389">
        <f t="shared" si="242"/>
        <v>0</v>
      </c>
      <c r="CI389">
        <f t="shared" si="243"/>
        <v>0</v>
      </c>
      <c r="CJ389">
        <f t="shared" si="244"/>
        <v>0</v>
      </c>
      <c r="CK389">
        <f t="shared" si="245"/>
        <v>0</v>
      </c>
      <c r="CL389">
        <v>0</v>
      </c>
      <c r="CM389">
        <v>0</v>
      </c>
      <c r="CN389">
        <f t="shared" si="246"/>
        <v>0</v>
      </c>
      <c r="CO389">
        <f t="shared" si="247"/>
        <v>0</v>
      </c>
      <c r="CP389">
        <f t="shared" si="248"/>
        <v>0</v>
      </c>
      <c r="CQ389">
        <v>0</v>
      </c>
      <c r="CR389">
        <v>0</v>
      </c>
      <c r="CS389">
        <v>0</v>
      </c>
    </row>
    <row r="390" spans="27:97" ht="15.6" x14ac:dyDescent="0.3">
      <c r="AA390" s="1" t="s">
        <v>230</v>
      </c>
      <c r="AB390">
        <f t="shared" si="214"/>
        <v>0</v>
      </c>
      <c r="AC390">
        <v>0</v>
      </c>
      <c r="AD390">
        <f t="shared" si="215"/>
        <v>0</v>
      </c>
      <c r="AE390">
        <v>0</v>
      </c>
      <c r="AF390">
        <f t="shared" si="216"/>
        <v>0</v>
      </c>
      <c r="AG390">
        <f t="shared" si="217"/>
        <v>238.55</v>
      </c>
      <c r="AH390">
        <v>0</v>
      </c>
      <c r="AI390">
        <f t="shared" si="218"/>
        <v>0</v>
      </c>
      <c r="AJ390">
        <v>0</v>
      </c>
      <c r="AK390">
        <f t="shared" si="219"/>
        <v>0</v>
      </c>
      <c r="AL390">
        <f t="shared" si="220"/>
        <v>9.3000000000000007</v>
      </c>
      <c r="AM390">
        <v>0</v>
      </c>
      <c r="AN390">
        <v>0</v>
      </c>
      <c r="AO390">
        <f t="shared" si="221"/>
        <v>0</v>
      </c>
      <c r="AP390">
        <f t="shared" ref="AP390" si="252">AP135*159.68</f>
        <v>0</v>
      </c>
      <c r="AQ390">
        <v>0</v>
      </c>
      <c r="AR390">
        <v>0</v>
      </c>
      <c r="AS390">
        <v>0</v>
      </c>
      <c r="AT390">
        <v>0</v>
      </c>
      <c r="AU390">
        <f t="shared" si="223"/>
        <v>0</v>
      </c>
      <c r="AV390">
        <f t="shared" si="224"/>
        <v>0</v>
      </c>
      <c r="AW390">
        <v>0</v>
      </c>
      <c r="AX390">
        <f t="shared" si="225"/>
        <v>0</v>
      </c>
      <c r="AY390">
        <f t="shared" si="226"/>
        <v>329.40000000000003</v>
      </c>
      <c r="AZ390">
        <v>0</v>
      </c>
      <c r="BA390">
        <f t="shared" si="227"/>
        <v>111.56</v>
      </c>
      <c r="BB390">
        <f t="shared" si="227"/>
        <v>0</v>
      </c>
      <c r="BC390">
        <f t="shared" si="228"/>
        <v>0</v>
      </c>
      <c r="BD390">
        <f t="shared" si="229"/>
        <v>0</v>
      </c>
      <c r="BE390">
        <f t="shared" si="230"/>
        <v>0</v>
      </c>
      <c r="BF390">
        <v>0</v>
      </c>
      <c r="BG390">
        <f t="shared" si="231"/>
        <v>0</v>
      </c>
      <c r="BH390">
        <f t="shared" si="232"/>
        <v>638.5</v>
      </c>
      <c r="BI390">
        <v>0</v>
      </c>
      <c r="BJ390">
        <f t="shared" si="233"/>
        <v>105.7</v>
      </c>
      <c r="BK390">
        <f t="shared" si="234"/>
        <v>819.48</v>
      </c>
      <c r="BL390">
        <v>0</v>
      </c>
      <c r="BM390">
        <v>0</v>
      </c>
      <c r="BN390">
        <f t="shared" si="235"/>
        <v>0</v>
      </c>
      <c r="BO390">
        <v>0</v>
      </c>
      <c r="BP390">
        <f t="shared" si="236"/>
        <v>9.2799999999999994</v>
      </c>
      <c r="BQ390">
        <v>0</v>
      </c>
      <c r="BR390">
        <f t="shared" si="237"/>
        <v>0</v>
      </c>
      <c r="BS390">
        <f t="shared" si="238"/>
        <v>0</v>
      </c>
      <c r="BT390">
        <f t="shared" si="239"/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f t="shared" si="240"/>
        <v>0</v>
      </c>
      <c r="CG390">
        <f t="shared" si="241"/>
        <v>13.09</v>
      </c>
      <c r="CH390">
        <f t="shared" si="242"/>
        <v>0</v>
      </c>
      <c r="CI390">
        <f t="shared" si="243"/>
        <v>0</v>
      </c>
      <c r="CJ390">
        <f t="shared" si="244"/>
        <v>0</v>
      </c>
      <c r="CK390">
        <f t="shared" si="245"/>
        <v>0</v>
      </c>
      <c r="CL390">
        <v>0</v>
      </c>
      <c r="CM390">
        <v>0</v>
      </c>
      <c r="CN390">
        <f t="shared" si="246"/>
        <v>0</v>
      </c>
      <c r="CO390">
        <f t="shared" si="247"/>
        <v>0</v>
      </c>
      <c r="CP390">
        <f t="shared" si="248"/>
        <v>0</v>
      </c>
      <c r="CQ390">
        <v>0</v>
      </c>
      <c r="CR390">
        <v>0</v>
      </c>
      <c r="CS390">
        <v>0</v>
      </c>
    </row>
    <row r="391" spans="27:97" ht="15.6" x14ac:dyDescent="0.3">
      <c r="AA391" s="1" t="s">
        <v>231</v>
      </c>
      <c r="AB391">
        <f t="shared" si="214"/>
        <v>0</v>
      </c>
      <c r="AC391">
        <v>0</v>
      </c>
      <c r="AD391">
        <f t="shared" si="215"/>
        <v>0</v>
      </c>
      <c r="AE391">
        <v>0</v>
      </c>
      <c r="AF391">
        <f t="shared" si="216"/>
        <v>0</v>
      </c>
      <c r="AG391">
        <f t="shared" si="217"/>
        <v>95.42</v>
      </c>
      <c r="AH391">
        <v>0</v>
      </c>
      <c r="AI391">
        <f t="shared" si="218"/>
        <v>0</v>
      </c>
      <c r="AJ391">
        <v>0</v>
      </c>
      <c r="AK391">
        <f t="shared" si="219"/>
        <v>0</v>
      </c>
      <c r="AL391">
        <f t="shared" si="220"/>
        <v>9.3000000000000007</v>
      </c>
      <c r="AM391">
        <v>0</v>
      </c>
      <c r="AN391">
        <v>0</v>
      </c>
      <c r="AO391">
        <f t="shared" si="221"/>
        <v>0</v>
      </c>
      <c r="AP391">
        <f t="shared" ref="AP391" si="253">AP136*159.68</f>
        <v>0</v>
      </c>
      <c r="AQ391">
        <v>0</v>
      </c>
      <c r="AR391">
        <v>0</v>
      </c>
      <c r="AS391">
        <v>0</v>
      </c>
      <c r="AT391">
        <v>0</v>
      </c>
      <c r="AU391">
        <f t="shared" si="223"/>
        <v>0</v>
      </c>
      <c r="AV391">
        <f t="shared" si="224"/>
        <v>0</v>
      </c>
      <c r="AW391">
        <v>0</v>
      </c>
      <c r="AX391">
        <f t="shared" si="225"/>
        <v>0</v>
      </c>
      <c r="AY391">
        <f t="shared" si="226"/>
        <v>109.80000000000001</v>
      </c>
      <c r="AZ391">
        <v>0</v>
      </c>
      <c r="BA391">
        <f t="shared" si="227"/>
        <v>223.12</v>
      </c>
      <c r="BB391">
        <f t="shared" si="227"/>
        <v>0</v>
      </c>
      <c r="BC391">
        <f t="shared" si="228"/>
        <v>0</v>
      </c>
      <c r="BD391">
        <f t="shared" si="229"/>
        <v>0</v>
      </c>
      <c r="BE391">
        <f t="shared" si="230"/>
        <v>0</v>
      </c>
      <c r="BF391">
        <v>0</v>
      </c>
      <c r="BG391">
        <f t="shared" si="231"/>
        <v>0</v>
      </c>
      <c r="BH391">
        <f t="shared" si="232"/>
        <v>510.8</v>
      </c>
      <c r="BI391">
        <v>0</v>
      </c>
      <c r="BJ391">
        <f t="shared" si="233"/>
        <v>42.28</v>
      </c>
      <c r="BK391">
        <f t="shared" si="234"/>
        <v>751.19</v>
      </c>
      <c r="BL391">
        <v>0</v>
      </c>
      <c r="BM391">
        <v>0</v>
      </c>
      <c r="BN391">
        <f t="shared" si="235"/>
        <v>0</v>
      </c>
      <c r="BO391">
        <v>0</v>
      </c>
      <c r="BP391">
        <f t="shared" si="236"/>
        <v>13.919999999999998</v>
      </c>
      <c r="BQ391">
        <v>0</v>
      </c>
      <c r="BR391">
        <f t="shared" si="237"/>
        <v>0</v>
      </c>
      <c r="BS391">
        <f t="shared" si="238"/>
        <v>0</v>
      </c>
      <c r="BT391">
        <f t="shared" si="239"/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f t="shared" si="240"/>
        <v>68.900000000000006</v>
      </c>
      <c r="CG391">
        <f t="shared" si="241"/>
        <v>0</v>
      </c>
      <c r="CH391">
        <f t="shared" si="242"/>
        <v>0</v>
      </c>
      <c r="CI391">
        <f t="shared" si="243"/>
        <v>0</v>
      </c>
      <c r="CJ391">
        <f t="shared" si="244"/>
        <v>0</v>
      </c>
      <c r="CK391">
        <f t="shared" si="245"/>
        <v>0</v>
      </c>
      <c r="CL391">
        <v>0</v>
      </c>
      <c r="CM391">
        <v>0</v>
      </c>
      <c r="CN391">
        <f t="shared" si="246"/>
        <v>5.92</v>
      </c>
      <c r="CO391">
        <f t="shared" si="247"/>
        <v>0</v>
      </c>
      <c r="CP391">
        <f t="shared" si="248"/>
        <v>0</v>
      </c>
      <c r="CQ391">
        <v>0</v>
      </c>
      <c r="CR391">
        <v>0</v>
      </c>
      <c r="CS391">
        <v>0</v>
      </c>
    </row>
    <row r="392" spans="27:97" ht="15.6" x14ac:dyDescent="0.3">
      <c r="AA392" s="1" t="s">
        <v>232</v>
      </c>
      <c r="AB392">
        <f t="shared" si="214"/>
        <v>0</v>
      </c>
      <c r="AC392">
        <v>0</v>
      </c>
      <c r="AD392">
        <f t="shared" si="215"/>
        <v>0</v>
      </c>
      <c r="AE392">
        <v>0</v>
      </c>
      <c r="AF392">
        <f t="shared" si="216"/>
        <v>0</v>
      </c>
      <c r="AG392">
        <f t="shared" si="217"/>
        <v>715.65</v>
      </c>
      <c r="AH392">
        <v>0</v>
      </c>
      <c r="AI392">
        <f t="shared" si="218"/>
        <v>445.08</v>
      </c>
      <c r="AJ392">
        <v>0</v>
      </c>
      <c r="AK392">
        <f t="shared" si="219"/>
        <v>0</v>
      </c>
      <c r="AL392">
        <f t="shared" si="220"/>
        <v>37.200000000000003</v>
      </c>
      <c r="AM392">
        <v>0</v>
      </c>
      <c r="AN392">
        <v>0</v>
      </c>
      <c r="AO392">
        <f t="shared" si="221"/>
        <v>0</v>
      </c>
      <c r="AP392">
        <f t="shared" ref="AP392" si="254">AP137*159.68</f>
        <v>0</v>
      </c>
      <c r="AQ392">
        <v>0</v>
      </c>
      <c r="AR392">
        <v>0</v>
      </c>
      <c r="AS392">
        <v>0</v>
      </c>
      <c r="AT392">
        <v>0</v>
      </c>
      <c r="AU392">
        <f t="shared" si="223"/>
        <v>0</v>
      </c>
      <c r="AV392">
        <f t="shared" si="224"/>
        <v>311.22000000000003</v>
      </c>
      <c r="AW392">
        <v>0</v>
      </c>
      <c r="AX392">
        <f t="shared" si="225"/>
        <v>0</v>
      </c>
      <c r="AY392">
        <f t="shared" si="226"/>
        <v>219.60000000000002</v>
      </c>
      <c r="AZ392">
        <v>0</v>
      </c>
      <c r="BA392">
        <f t="shared" si="227"/>
        <v>167.34</v>
      </c>
      <c r="BB392">
        <f t="shared" si="227"/>
        <v>0</v>
      </c>
      <c r="BC392">
        <f t="shared" si="228"/>
        <v>0</v>
      </c>
      <c r="BD392">
        <f t="shared" si="229"/>
        <v>319.36</v>
      </c>
      <c r="BE392">
        <f t="shared" si="230"/>
        <v>0</v>
      </c>
      <c r="BF392">
        <v>0</v>
      </c>
      <c r="BG392">
        <f t="shared" si="231"/>
        <v>69.48</v>
      </c>
      <c r="BH392">
        <f t="shared" si="232"/>
        <v>830.05000000000007</v>
      </c>
      <c r="BI392">
        <v>0</v>
      </c>
      <c r="BJ392">
        <f t="shared" si="233"/>
        <v>42.28</v>
      </c>
      <c r="BK392">
        <f t="shared" si="234"/>
        <v>956.06000000000006</v>
      </c>
      <c r="BL392">
        <v>0</v>
      </c>
      <c r="BM392">
        <v>0</v>
      </c>
      <c r="BN392">
        <f t="shared" si="235"/>
        <v>0</v>
      </c>
      <c r="BO392">
        <v>0</v>
      </c>
      <c r="BP392">
        <f t="shared" si="236"/>
        <v>18.559999999999999</v>
      </c>
      <c r="BQ392">
        <v>0</v>
      </c>
      <c r="BR392">
        <f t="shared" si="237"/>
        <v>0</v>
      </c>
      <c r="BS392">
        <f t="shared" si="238"/>
        <v>0</v>
      </c>
      <c r="BT392">
        <f t="shared" si="239"/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f t="shared" si="240"/>
        <v>68.900000000000006</v>
      </c>
      <c r="CG392">
        <f t="shared" si="241"/>
        <v>0</v>
      </c>
      <c r="CH392">
        <f t="shared" si="242"/>
        <v>0</v>
      </c>
      <c r="CI392">
        <f t="shared" si="243"/>
        <v>0</v>
      </c>
      <c r="CJ392">
        <f t="shared" si="244"/>
        <v>0</v>
      </c>
      <c r="CK392">
        <f t="shared" si="245"/>
        <v>0</v>
      </c>
      <c r="CL392">
        <v>0</v>
      </c>
      <c r="CM392">
        <v>0</v>
      </c>
      <c r="CN392">
        <f t="shared" si="246"/>
        <v>5.92</v>
      </c>
      <c r="CO392">
        <f t="shared" si="247"/>
        <v>0</v>
      </c>
      <c r="CP392">
        <f t="shared" si="248"/>
        <v>0</v>
      </c>
      <c r="CQ392">
        <v>0</v>
      </c>
      <c r="CR392">
        <v>0</v>
      </c>
      <c r="CS392">
        <v>0</v>
      </c>
    </row>
    <row r="393" spans="27:97" ht="15.6" x14ac:dyDescent="0.3">
      <c r="AA393" s="1" t="s">
        <v>233</v>
      </c>
      <c r="AB393">
        <f t="shared" si="214"/>
        <v>0</v>
      </c>
      <c r="AC393">
        <v>0</v>
      </c>
      <c r="AD393">
        <f t="shared" si="215"/>
        <v>0</v>
      </c>
      <c r="AE393">
        <v>0</v>
      </c>
      <c r="AF393">
        <f t="shared" si="216"/>
        <v>0</v>
      </c>
      <c r="AG393">
        <f t="shared" si="217"/>
        <v>190.84</v>
      </c>
      <c r="AH393">
        <v>0</v>
      </c>
      <c r="AI393">
        <f t="shared" si="218"/>
        <v>0</v>
      </c>
      <c r="AJ393">
        <v>0</v>
      </c>
      <c r="AK393">
        <f t="shared" si="219"/>
        <v>0</v>
      </c>
      <c r="AL393">
        <f t="shared" si="220"/>
        <v>13.950000000000001</v>
      </c>
      <c r="AM393">
        <v>0</v>
      </c>
      <c r="AN393">
        <v>0</v>
      </c>
      <c r="AO393">
        <f t="shared" si="221"/>
        <v>0</v>
      </c>
      <c r="AP393">
        <f t="shared" ref="AP393" si="255">AP138*159.68</f>
        <v>0</v>
      </c>
      <c r="AQ393">
        <v>0</v>
      </c>
      <c r="AR393">
        <v>0</v>
      </c>
      <c r="AS393">
        <v>0</v>
      </c>
      <c r="AT393">
        <v>0</v>
      </c>
      <c r="AU393">
        <f t="shared" si="223"/>
        <v>0</v>
      </c>
      <c r="AV393">
        <f t="shared" si="224"/>
        <v>83.79</v>
      </c>
      <c r="AW393">
        <v>0</v>
      </c>
      <c r="AX393">
        <f t="shared" si="225"/>
        <v>0</v>
      </c>
      <c r="AY393">
        <f t="shared" si="226"/>
        <v>0</v>
      </c>
      <c r="AZ393">
        <v>0</v>
      </c>
      <c r="BA393">
        <f t="shared" si="227"/>
        <v>223.12</v>
      </c>
      <c r="BB393">
        <f t="shared" si="227"/>
        <v>0</v>
      </c>
      <c r="BC393">
        <f t="shared" si="228"/>
        <v>0</v>
      </c>
      <c r="BD393">
        <f t="shared" si="229"/>
        <v>0</v>
      </c>
      <c r="BE393">
        <f t="shared" si="230"/>
        <v>0</v>
      </c>
      <c r="BF393">
        <v>0</v>
      </c>
      <c r="BG393">
        <f t="shared" si="231"/>
        <v>0</v>
      </c>
      <c r="BH393">
        <f t="shared" si="232"/>
        <v>446.95</v>
      </c>
      <c r="BI393">
        <v>0</v>
      </c>
      <c r="BJ393">
        <f t="shared" si="233"/>
        <v>21.14</v>
      </c>
      <c r="BK393">
        <f t="shared" si="234"/>
        <v>136.58000000000001</v>
      </c>
      <c r="BL393">
        <v>0</v>
      </c>
      <c r="BM393">
        <v>0</v>
      </c>
      <c r="BN393">
        <f t="shared" si="235"/>
        <v>0</v>
      </c>
      <c r="BO393">
        <v>0</v>
      </c>
      <c r="BP393">
        <f t="shared" si="236"/>
        <v>4.6399999999999997</v>
      </c>
      <c r="BQ393">
        <v>0</v>
      </c>
      <c r="BR393">
        <f t="shared" si="237"/>
        <v>0</v>
      </c>
      <c r="BS393">
        <f t="shared" si="238"/>
        <v>0</v>
      </c>
      <c r="BT393">
        <f t="shared" si="239"/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f t="shared" si="240"/>
        <v>206.70000000000002</v>
      </c>
      <c r="CG393">
        <f t="shared" si="241"/>
        <v>0</v>
      </c>
      <c r="CH393">
        <f t="shared" si="242"/>
        <v>10.57</v>
      </c>
      <c r="CI393">
        <f t="shared" si="243"/>
        <v>0</v>
      </c>
      <c r="CJ393">
        <f t="shared" si="244"/>
        <v>0</v>
      </c>
      <c r="CK393">
        <f t="shared" si="245"/>
        <v>0</v>
      </c>
      <c r="CL393">
        <v>0</v>
      </c>
      <c r="CM393">
        <v>0</v>
      </c>
      <c r="CN393">
        <f t="shared" si="246"/>
        <v>0</v>
      </c>
      <c r="CO393">
        <f t="shared" si="247"/>
        <v>0</v>
      </c>
      <c r="CP393">
        <f t="shared" si="248"/>
        <v>0</v>
      </c>
      <c r="CQ393">
        <v>0</v>
      </c>
      <c r="CR393">
        <v>0</v>
      </c>
      <c r="CS393">
        <v>0</v>
      </c>
    </row>
    <row r="394" spans="27:97" ht="15.6" x14ac:dyDescent="0.3">
      <c r="AA394" s="1" t="s">
        <v>234</v>
      </c>
      <c r="AB394">
        <f t="shared" si="214"/>
        <v>0</v>
      </c>
      <c r="AC394">
        <v>0</v>
      </c>
      <c r="AD394">
        <f t="shared" si="215"/>
        <v>0</v>
      </c>
      <c r="AE394">
        <v>0</v>
      </c>
      <c r="AF394">
        <f t="shared" si="216"/>
        <v>0</v>
      </c>
      <c r="AG394">
        <f t="shared" si="217"/>
        <v>1574.43</v>
      </c>
      <c r="AH394">
        <v>0</v>
      </c>
      <c r="AI394">
        <f t="shared" si="218"/>
        <v>556.35</v>
      </c>
      <c r="AJ394">
        <v>0</v>
      </c>
      <c r="AK394">
        <f t="shared" si="219"/>
        <v>0</v>
      </c>
      <c r="AL394">
        <f t="shared" si="220"/>
        <v>88.350000000000009</v>
      </c>
      <c r="AM394">
        <v>0</v>
      </c>
      <c r="AN394">
        <v>0</v>
      </c>
      <c r="AO394">
        <f t="shared" si="221"/>
        <v>0</v>
      </c>
      <c r="AP394">
        <f t="shared" ref="AP394" si="256">AP139*159.68</f>
        <v>0</v>
      </c>
      <c r="AQ394">
        <v>0</v>
      </c>
      <c r="AR394">
        <v>0</v>
      </c>
      <c r="AS394">
        <v>0</v>
      </c>
      <c r="AT394">
        <v>0</v>
      </c>
      <c r="AU394">
        <f t="shared" si="223"/>
        <v>0</v>
      </c>
      <c r="AV394">
        <f t="shared" si="224"/>
        <v>131.67000000000002</v>
      </c>
      <c r="AW394">
        <v>0</v>
      </c>
      <c r="AX394">
        <f t="shared" si="225"/>
        <v>0</v>
      </c>
      <c r="AY394">
        <f t="shared" si="226"/>
        <v>366</v>
      </c>
      <c r="AZ394">
        <v>0</v>
      </c>
      <c r="BA394">
        <f t="shared" si="227"/>
        <v>557.79999999999995</v>
      </c>
      <c r="BB394">
        <f t="shared" si="227"/>
        <v>0</v>
      </c>
      <c r="BC394">
        <f t="shared" si="228"/>
        <v>0</v>
      </c>
      <c r="BD394">
        <f t="shared" si="229"/>
        <v>319.36</v>
      </c>
      <c r="BE394">
        <f t="shared" si="230"/>
        <v>0</v>
      </c>
      <c r="BF394">
        <v>0</v>
      </c>
      <c r="BG394">
        <f t="shared" si="231"/>
        <v>0</v>
      </c>
      <c r="BH394">
        <f t="shared" si="232"/>
        <v>1468.55</v>
      </c>
      <c r="BI394">
        <v>0</v>
      </c>
      <c r="BJ394">
        <f t="shared" si="233"/>
        <v>158.55000000000001</v>
      </c>
      <c r="BK394">
        <f t="shared" si="234"/>
        <v>1502.38</v>
      </c>
      <c r="BL394">
        <v>0</v>
      </c>
      <c r="BM394">
        <v>0</v>
      </c>
      <c r="BN394">
        <f t="shared" si="235"/>
        <v>0</v>
      </c>
      <c r="BO394">
        <v>0</v>
      </c>
      <c r="BP394">
        <f t="shared" si="236"/>
        <v>27.839999999999996</v>
      </c>
      <c r="BQ394">
        <v>0</v>
      </c>
      <c r="BR394">
        <f t="shared" si="237"/>
        <v>0</v>
      </c>
      <c r="BS394">
        <f t="shared" si="238"/>
        <v>0</v>
      </c>
      <c r="BT394">
        <f t="shared" si="239"/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f t="shared" si="240"/>
        <v>68.900000000000006</v>
      </c>
      <c r="CG394">
        <f t="shared" si="241"/>
        <v>0</v>
      </c>
      <c r="CH394">
        <f t="shared" si="242"/>
        <v>0</v>
      </c>
      <c r="CI394">
        <f t="shared" si="243"/>
        <v>0</v>
      </c>
      <c r="CJ394">
        <f t="shared" si="244"/>
        <v>10.57</v>
      </c>
      <c r="CK394">
        <f t="shared" si="245"/>
        <v>0</v>
      </c>
      <c r="CL394">
        <v>0</v>
      </c>
      <c r="CM394">
        <v>0</v>
      </c>
      <c r="CN394">
        <f t="shared" si="246"/>
        <v>0</v>
      </c>
      <c r="CO394">
        <f t="shared" si="247"/>
        <v>0</v>
      </c>
      <c r="CP394">
        <f t="shared" si="248"/>
        <v>0</v>
      </c>
      <c r="CQ394">
        <v>0</v>
      </c>
      <c r="CR394">
        <v>0</v>
      </c>
      <c r="CS394">
        <v>0</v>
      </c>
    </row>
    <row r="395" spans="27:97" ht="15.6" x14ac:dyDescent="0.3">
      <c r="AA395" s="1" t="s">
        <v>235</v>
      </c>
      <c r="AB395">
        <f t="shared" si="214"/>
        <v>0</v>
      </c>
      <c r="AC395">
        <v>0</v>
      </c>
      <c r="AD395">
        <f t="shared" si="215"/>
        <v>6.53</v>
      </c>
      <c r="AE395">
        <v>0</v>
      </c>
      <c r="AF395">
        <f t="shared" si="216"/>
        <v>0</v>
      </c>
      <c r="AG395">
        <f t="shared" si="217"/>
        <v>190.84</v>
      </c>
      <c r="AH395">
        <v>0</v>
      </c>
      <c r="AI395">
        <f t="shared" si="218"/>
        <v>333.81</v>
      </c>
      <c r="AJ395">
        <v>0</v>
      </c>
      <c r="AK395">
        <f t="shared" si="219"/>
        <v>0</v>
      </c>
      <c r="AL395">
        <f t="shared" si="220"/>
        <v>18.600000000000001</v>
      </c>
      <c r="AM395">
        <v>0</v>
      </c>
      <c r="AN395">
        <v>0</v>
      </c>
      <c r="AO395">
        <f t="shared" si="221"/>
        <v>0</v>
      </c>
      <c r="AP395">
        <f t="shared" ref="AP395" si="257">AP140*159.68</f>
        <v>0</v>
      </c>
      <c r="AQ395">
        <v>0</v>
      </c>
      <c r="AR395">
        <v>0</v>
      </c>
      <c r="AS395">
        <v>0</v>
      </c>
      <c r="AT395">
        <v>0</v>
      </c>
      <c r="AU395">
        <f t="shared" si="223"/>
        <v>0</v>
      </c>
      <c r="AV395">
        <f t="shared" si="224"/>
        <v>95.76</v>
      </c>
      <c r="AW395">
        <v>0</v>
      </c>
      <c r="AX395">
        <f t="shared" si="225"/>
        <v>0</v>
      </c>
      <c r="AY395">
        <f t="shared" si="226"/>
        <v>109.80000000000001</v>
      </c>
      <c r="AZ395">
        <v>0</v>
      </c>
      <c r="BA395">
        <f t="shared" si="227"/>
        <v>390.46000000000004</v>
      </c>
      <c r="BB395">
        <f t="shared" si="227"/>
        <v>0</v>
      </c>
      <c r="BC395">
        <f t="shared" si="228"/>
        <v>0</v>
      </c>
      <c r="BD395">
        <f t="shared" si="229"/>
        <v>0</v>
      </c>
      <c r="BE395">
        <f t="shared" si="230"/>
        <v>0</v>
      </c>
      <c r="BF395">
        <v>0</v>
      </c>
      <c r="BG395">
        <f t="shared" si="231"/>
        <v>0</v>
      </c>
      <c r="BH395">
        <f t="shared" si="232"/>
        <v>383.1</v>
      </c>
      <c r="BI395">
        <v>0</v>
      </c>
      <c r="BJ395">
        <f t="shared" si="233"/>
        <v>42.28</v>
      </c>
      <c r="BK395">
        <f t="shared" si="234"/>
        <v>68.290000000000006</v>
      </c>
      <c r="BL395">
        <v>0</v>
      </c>
      <c r="BM395">
        <v>0</v>
      </c>
      <c r="BN395">
        <f t="shared" si="235"/>
        <v>0</v>
      </c>
      <c r="BO395">
        <v>0</v>
      </c>
      <c r="BP395">
        <f t="shared" si="236"/>
        <v>11.6</v>
      </c>
      <c r="BQ395">
        <v>0</v>
      </c>
      <c r="BR395">
        <f t="shared" si="237"/>
        <v>0</v>
      </c>
      <c r="BS395">
        <f t="shared" si="238"/>
        <v>0</v>
      </c>
      <c r="BT395">
        <f t="shared" si="239"/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f t="shared" si="240"/>
        <v>68.900000000000006</v>
      </c>
      <c r="CG395">
        <f t="shared" si="241"/>
        <v>0</v>
      </c>
      <c r="CH395">
        <f t="shared" si="242"/>
        <v>0</v>
      </c>
      <c r="CI395">
        <f t="shared" si="243"/>
        <v>0</v>
      </c>
      <c r="CJ395">
        <f t="shared" si="244"/>
        <v>0</v>
      </c>
      <c r="CK395">
        <f t="shared" si="245"/>
        <v>0</v>
      </c>
      <c r="CL395">
        <v>0</v>
      </c>
      <c r="CM395">
        <v>0</v>
      </c>
      <c r="CN395">
        <f t="shared" si="246"/>
        <v>11.84</v>
      </c>
      <c r="CO395">
        <f t="shared" si="247"/>
        <v>0</v>
      </c>
      <c r="CP395">
        <f t="shared" si="248"/>
        <v>0</v>
      </c>
      <c r="CQ395">
        <v>0</v>
      </c>
      <c r="CR395">
        <v>0</v>
      </c>
      <c r="CS395">
        <v>0</v>
      </c>
    </row>
    <row r="396" spans="27:97" ht="15.6" x14ac:dyDescent="0.3">
      <c r="AA396" s="1" t="s">
        <v>236</v>
      </c>
      <c r="AB396">
        <f t="shared" si="214"/>
        <v>0</v>
      </c>
      <c r="AC396">
        <v>0</v>
      </c>
      <c r="AD396">
        <f t="shared" si="215"/>
        <v>0</v>
      </c>
      <c r="AE396">
        <v>0</v>
      </c>
      <c r="AF396">
        <f t="shared" si="216"/>
        <v>0</v>
      </c>
      <c r="AG396">
        <f t="shared" si="217"/>
        <v>190.84</v>
      </c>
      <c r="AH396">
        <v>0</v>
      </c>
      <c r="AI396">
        <f t="shared" si="218"/>
        <v>667.62</v>
      </c>
      <c r="AJ396">
        <v>0</v>
      </c>
      <c r="AK396">
        <f t="shared" si="219"/>
        <v>0</v>
      </c>
      <c r="AL396">
        <f t="shared" si="220"/>
        <v>65.100000000000009</v>
      </c>
      <c r="AM396">
        <v>0</v>
      </c>
      <c r="AN396">
        <v>0</v>
      </c>
      <c r="AO396">
        <f t="shared" si="221"/>
        <v>0</v>
      </c>
      <c r="AP396">
        <f t="shared" ref="AP396" si="258">AP141*159.68</f>
        <v>0</v>
      </c>
      <c r="AQ396">
        <v>0</v>
      </c>
      <c r="AR396">
        <v>0</v>
      </c>
      <c r="AS396">
        <v>0</v>
      </c>
      <c r="AT396">
        <v>0</v>
      </c>
      <c r="AU396">
        <f t="shared" si="223"/>
        <v>0</v>
      </c>
      <c r="AV396">
        <f t="shared" si="224"/>
        <v>35.910000000000004</v>
      </c>
      <c r="AW396">
        <v>0</v>
      </c>
      <c r="AX396">
        <f t="shared" si="225"/>
        <v>0</v>
      </c>
      <c r="AY396">
        <f t="shared" si="226"/>
        <v>219.60000000000002</v>
      </c>
      <c r="AZ396">
        <v>0</v>
      </c>
      <c r="BA396">
        <f t="shared" si="227"/>
        <v>223.12</v>
      </c>
      <c r="BB396">
        <f t="shared" si="227"/>
        <v>0</v>
      </c>
      <c r="BC396">
        <f t="shared" si="228"/>
        <v>0</v>
      </c>
      <c r="BD396">
        <f t="shared" si="229"/>
        <v>0</v>
      </c>
      <c r="BE396">
        <f t="shared" si="230"/>
        <v>0</v>
      </c>
      <c r="BF396">
        <v>0</v>
      </c>
      <c r="BG396">
        <f t="shared" si="231"/>
        <v>0</v>
      </c>
      <c r="BH396">
        <f t="shared" si="232"/>
        <v>446.95</v>
      </c>
      <c r="BI396">
        <v>0</v>
      </c>
      <c r="BJ396">
        <f t="shared" si="233"/>
        <v>31.71</v>
      </c>
      <c r="BK396">
        <f t="shared" si="234"/>
        <v>478.03000000000003</v>
      </c>
      <c r="BL396">
        <v>0</v>
      </c>
      <c r="BM396">
        <v>0</v>
      </c>
      <c r="BN396">
        <f t="shared" si="235"/>
        <v>0</v>
      </c>
      <c r="BO396">
        <v>0</v>
      </c>
      <c r="BP396">
        <f t="shared" si="236"/>
        <v>20.88</v>
      </c>
      <c r="BQ396">
        <v>0</v>
      </c>
      <c r="BR396">
        <f t="shared" si="237"/>
        <v>0</v>
      </c>
      <c r="BS396">
        <f t="shared" si="238"/>
        <v>0</v>
      </c>
      <c r="BT396">
        <f t="shared" si="239"/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f t="shared" si="240"/>
        <v>68.900000000000006</v>
      </c>
      <c r="CG396">
        <f t="shared" si="241"/>
        <v>0</v>
      </c>
      <c r="CH396">
        <f t="shared" si="242"/>
        <v>0</v>
      </c>
      <c r="CI396">
        <f t="shared" si="243"/>
        <v>0</v>
      </c>
      <c r="CJ396">
        <f t="shared" si="244"/>
        <v>0</v>
      </c>
      <c r="CK396">
        <f t="shared" si="245"/>
        <v>0</v>
      </c>
      <c r="CL396">
        <v>0</v>
      </c>
      <c r="CM396">
        <v>0</v>
      </c>
      <c r="CN396">
        <f t="shared" si="246"/>
        <v>11.84</v>
      </c>
      <c r="CO396">
        <f t="shared" si="247"/>
        <v>0</v>
      </c>
      <c r="CP396">
        <f t="shared" si="248"/>
        <v>0</v>
      </c>
      <c r="CQ396">
        <v>0</v>
      </c>
      <c r="CR396">
        <v>0</v>
      </c>
      <c r="CS396">
        <v>0</v>
      </c>
    </row>
    <row r="397" spans="27:97" ht="15.6" x14ac:dyDescent="0.3">
      <c r="AA397" s="1" t="s">
        <v>237</v>
      </c>
      <c r="AB397">
        <f t="shared" si="214"/>
        <v>0</v>
      </c>
      <c r="AC397">
        <v>0</v>
      </c>
      <c r="AD397">
        <f t="shared" si="215"/>
        <v>13.06</v>
      </c>
      <c r="AE397">
        <v>0</v>
      </c>
      <c r="AF397">
        <f t="shared" si="216"/>
        <v>0</v>
      </c>
      <c r="AG397">
        <f t="shared" si="217"/>
        <v>0</v>
      </c>
      <c r="AH397">
        <v>0</v>
      </c>
      <c r="AI397">
        <f t="shared" si="218"/>
        <v>0</v>
      </c>
      <c r="AJ397">
        <v>0</v>
      </c>
      <c r="AK397">
        <f t="shared" si="219"/>
        <v>0</v>
      </c>
      <c r="AL397">
        <f t="shared" si="220"/>
        <v>55.800000000000004</v>
      </c>
      <c r="AM397">
        <v>0</v>
      </c>
      <c r="AN397">
        <v>0</v>
      </c>
      <c r="AO397">
        <f t="shared" si="221"/>
        <v>0</v>
      </c>
      <c r="AP397">
        <f t="shared" ref="AP397" si="259">AP142*159.68</f>
        <v>0</v>
      </c>
      <c r="AQ397">
        <v>0</v>
      </c>
      <c r="AR397">
        <v>0</v>
      </c>
      <c r="AS397">
        <v>0</v>
      </c>
      <c r="AT397">
        <v>0</v>
      </c>
      <c r="AU397">
        <f t="shared" si="223"/>
        <v>0</v>
      </c>
      <c r="AV397">
        <f t="shared" si="224"/>
        <v>23.94</v>
      </c>
      <c r="AW397">
        <v>0</v>
      </c>
      <c r="AX397">
        <f t="shared" si="225"/>
        <v>0</v>
      </c>
      <c r="AY397">
        <f t="shared" si="226"/>
        <v>36.6</v>
      </c>
      <c r="AZ397">
        <v>0</v>
      </c>
      <c r="BA397">
        <f t="shared" si="227"/>
        <v>223.12</v>
      </c>
      <c r="BB397">
        <f t="shared" si="227"/>
        <v>0</v>
      </c>
      <c r="BC397">
        <f t="shared" si="228"/>
        <v>0</v>
      </c>
      <c r="BD397">
        <f t="shared" si="229"/>
        <v>0</v>
      </c>
      <c r="BE397">
        <f t="shared" si="230"/>
        <v>0</v>
      </c>
      <c r="BF397">
        <v>0</v>
      </c>
      <c r="BG397">
        <f t="shared" si="231"/>
        <v>0</v>
      </c>
      <c r="BH397">
        <f t="shared" si="232"/>
        <v>510.8</v>
      </c>
      <c r="BI397">
        <v>0</v>
      </c>
      <c r="BJ397">
        <f t="shared" si="233"/>
        <v>21.14</v>
      </c>
      <c r="BK397">
        <f t="shared" si="234"/>
        <v>273.16000000000003</v>
      </c>
      <c r="BL397">
        <v>0</v>
      </c>
      <c r="BM397">
        <v>0</v>
      </c>
      <c r="BN397">
        <f t="shared" si="235"/>
        <v>0</v>
      </c>
      <c r="BO397">
        <v>0</v>
      </c>
      <c r="BP397">
        <f t="shared" si="236"/>
        <v>4.6399999999999997</v>
      </c>
      <c r="BQ397">
        <v>0</v>
      </c>
      <c r="BR397">
        <f t="shared" si="237"/>
        <v>0</v>
      </c>
      <c r="BS397">
        <f t="shared" si="238"/>
        <v>0</v>
      </c>
      <c r="BT397">
        <f t="shared" si="239"/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f t="shared" si="240"/>
        <v>0</v>
      </c>
      <c r="CG397">
        <f t="shared" si="241"/>
        <v>0</v>
      </c>
      <c r="CH397">
        <f t="shared" si="242"/>
        <v>0</v>
      </c>
      <c r="CI397">
        <f t="shared" si="243"/>
        <v>0</v>
      </c>
      <c r="CJ397">
        <f t="shared" si="244"/>
        <v>0</v>
      </c>
      <c r="CK397">
        <f t="shared" si="245"/>
        <v>0</v>
      </c>
      <c r="CL397">
        <v>0</v>
      </c>
      <c r="CM397">
        <v>0</v>
      </c>
      <c r="CN397">
        <f t="shared" si="246"/>
        <v>5.92</v>
      </c>
      <c r="CO397">
        <f t="shared" si="247"/>
        <v>0</v>
      </c>
      <c r="CP397">
        <f t="shared" si="248"/>
        <v>0</v>
      </c>
      <c r="CQ397">
        <v>0</v>
      </c>
      <c r="CR397">
        <v>0</v>
      </c>
      <c r="CS397">
        <v>0</v>
      </c>
    </row>
    <row r="398" spans="27:97" ht="15.6" x14ac:dyDescent="0.3">
      <c r="AA398" s="1" t="s">
        <v>238</v>
      </c>
      <c r="AB398">
        <f t="shared" si="214"/>
        <v>0</v>
      </c>
      <c r="AC398">
        <v>0</v>
      </c>
      <c r="AD398">
        <f t="shared" si="215"/>
        <v>0</v>
      </c>
      <c r="AE398">
        <v>0</v>
      </c>
      <c r="AF398">
        <f t="shared" si="216"/>
        <v>0</v>
      </c>
      <c r="AG398">
        <f t="shared" si="217"/>
        <v>333.97</v>
      </c>
      <c r="AH398">
        <v>0</v>
      </c>
      <c r="AI398">
        <f t="shared" si="218"/>
        <v>778.89</v>
      </c>
      <c r="AJ398">
        <v>0</v>
      </c>
      <c r="AK398">
        <f t="shared" si="219"/>
        <v>67.849999999999994</v>
      </c>
      <c r="AL398">
        <f t="shared" si="220"/>
        <v>97.65</v>
      </c>
      <c r="AM398">
        <v>0</v>
      </c>
      <c r="AN398">
        <v>0</v>
      </c>
      <c r="AO398">
        <f t="shared" si="221"/>
        <v>0</v>
      </c>
      <c r="AP398">
        <f t="shared" ref="AP398" si="260">AP143*159.68</f>
        <v>0</v>
      </c>
      <c r="AQ398">
        <v>0</v>
      </c>
      <c r="AR398">
        <v>0</v>
      </c>
      <c r="AS398">
        <v>0</v>
      </c>
      <c r="AT398">
        <v>0</v>
      </c>
      <c r="AU398">
        <f t="shared" si="223"/>
        <v>0</v>
      </c>
      <c r="AV398">
        <f t="shared" si="224"/>
        <v>35.910000000000004</v>
      </c>
      <c r="AW398">
        <v>0</v>
      </c>
      <c r="AX398">
        <f t="shared" si="225"/>
        <v>0</v>
      </c>
      <c r="AY398">
        <f t="shared" si="226"/>
        <v>146.4</v>
      </c>
      <c r="AZ398">
        <v>0</v>
      </c>
      <c r="BA398">
        <f t="shared" si="227"/>
        <v>111.56</v>
      </c>
      <c r="BB398">
        <f t="shared" si="227"/>
        <v>0</v>
      </c>
      <c r="BC398">
        <f t="shared" si="228"/>
        <v>0</v>
      </c>
      <c r="BD398">
        <f t="shared" si="229"/>
        <v>0</v>
      </c>
      <c r="BE398">
        <f t="shared" si="230"/>
        <v>0</v>
      </c>
      <c r="BF398">
        <v>0</v>
      </c>
      <c r="BG398">
        <f t="shared" si="231"/>
        <v>0</v>
      </c>
      <c r="BH398">
        <f t="shared" si="232"/>
        <v>191.55</v>
      </c>
      <c r="BI398">
        <v>0</v>
      </c>
      <c r="BJ398">
        <f t="shared" si="233"/>
        <v>73.990000000000009</v>
      </c>
      <c r="BK398">
        <f t="shared" si="234"/>
        <v>68.290000000000006</v>
      </c>
      <c r="BL398">
        <v>0</v>
      </c>
      <c r="BM398">
        <v>0</v>
      </c>
      <c r="BN398">
        <f t="shared" si="235"/>
        <v>0</v>
      </c>
      <c r="BO398">
        <v>0</v>
      </c>
      <c r="BP398">
        <f t="shared" si="236"/>
        <v>13.919999999999998</v>
      </c>
      <c r="BQ398">
        <v>0</v>
      </c>
      <c r="BR398">
        <f t="shared" si="237"/>
        <v>0</v>
      </c>
      <c r="BS398">
        <f t="shared" si="238"/>
        <v>0</v>
      </c>
      <c r="BT398">
        <f t="shared" si="239"/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f t="shared" si="240"/>
        <v>0</v>
      </c>
      <c r="CG398">
        <f t="shared" si="241"/>
        <v>0</v>
      </c>
      <c r="CH398">
        <f t="shared" si="242"/>
        <v>0</v>
      </c>
      <c r="CI398">
        <f t="shared" si="243"/>
        <v>0</v>
      </c>
      <c r="CJ398">
        <f t="shared" si="244"/>
        <v>0</v>
      </c>
      <c r="CK398">
        <f t="shared" si="245"/>
        <v>0</v>
      </c>
      <c r="CL398">
        <v>0</v>
      </c>
      <c r="CM398">
        <v>0</v>
      </c>
      <c r="CN398">
        <f t="shared" si="246"/>
        <v>23.68</v>
      </c>
      <c r="CO398">
        <f t="shared" si="247"/>
        <v>0</v>
      </c>
      <c r="CP398">
        <f t="shared" si="248"/>
        <v>0</v>
      </c>
      <c r="CQ398">
        <v>0</v>
      </c>
      <c r="CR398">
        <v>0</v>
      </c>
      <c r="CS398">
        <v>0</v>
      </c>
    </row>
    <row r="399" spans="27:97" ht="15.6" x14ac:dyDescent="0.3">
      <c r="AA399" s="1" t="s">
        <v>239</v>
      </c>
      <c r="AB399">
        <f t="shared" si="214"/>
        <v>0</v>
      </c>
      <c r="AC399">
        <v>0</v>
      </c>
      <c r="AD399">
        <f t="shared" si="215"/>
        <v>0</v>
      </c>
      <c r="AE399">
        <v>0</v>
      </c>
      <c r="AF399">
        <f t="shared" si="216"/>
        <v>0</v>
      </c>
      <c r="AG399">
        <f t="shared" si="217"/>
        <v>95.42</v>
      </c>
      <c r="AH399">
        <v>0</v>
      </c>
      <c r="AI399">
        <f t="shared" si="218"/>
        <v>0</v>
      </c>
      <c r="AJ399">
        <v>0</v>
      </c>
      <c r="AK399">
        <f t="shared" si="219"/>
        <v>0</v>
      </c>
      <c r="AL399">
        <f t="shared" si="220"/>
        <v>0</v>
      </c>
      <c r="AM399">
        <v>0</v>
      </c>
      <c r="AN399">
        <v>0</v>
      </c>
      <c r="AO399">
        <f t="shared" si="221"/>
        <v>0</v>
      </c>
      <c r="AP399">
        <f t="shared" ref="AP399" si="261">AP144*159.68</f>
        <v>0</v>
      </c>
      <c r="AQ399">
        <v>0</v>
      </c>
      <c r="AR399">
        <v>0</v>
      </c>
      <c r="AS399">
        <v>0</v>
      </c>
      <c r="AT399">
        <v>0</v>
      </c>
      <c r="AU399">
        <f t="shared" si="223"/>
        <v>0</v>
      </c>
      <c r="AV399">
        <f t="shared" si="224"/>
        <v>23.94</v>
      </c>
      <c r="AW399">
        <v>0</v>
      </c>
      <c r="AX399">
        <f t="shared" si="225"/>
        <v>0</v>
      </c>
      <c r="AY399">
        <f t="shared" si="226"/>
        <v>0</v>
      </c>
      <c r="AZ399">
        <v>0</v>
      </c>
      <c r="BA399">
        <f t="shared" si="227"/>
        <v>111.56</v>
      </c>
      <c r="BB399">
        <f t="shared" si="227"/>
        <v>0</v>
      </c>
      <c r="BC399">
        <f t="shared" si="228"/>
        <v>0</v>
      </c>
      <c r="BD399">
        <f t="shared" si="229"/>
        <v>0</v>
      </c>
      <c r="BE399">
        <f t="shared" si="230"/>
        <v>0</v>
      </c>
      <c r="BF399">
        <v>0</v>
      </c>
      <c r="BG399">
        <f t="shared" si="231"/>
        <v>0</v>
      </c>
      <c r="BH399">
        <f t="shared" si="232"/>
        <v>63.85</v>
      </c>
      <c r="BI399">
        <v>0</v>
      </c>
      <c r="BJ399">
        <f t="shared" si="233"/>
        <v>0</v>
      </c>
      <c r="BK399">
        <f t="shared" si="234"/>
        <v>68.290000000000006</v>
      </c>
      <c r="BL399">
        <v>0</v>
      </c>
      <c r="BM399">
        <v>0</v>
      </c>
      <c r="BN399">
        <f t="shared" si="235"/>
        <v>0</v>
      </c>
      <c r="BO399">
        <v>0</v>
      </c>
      <c r="BP399">
        <f t="shared" si="236"/>
        <v>0</v>
      </c>
      <c r="BQ399">
        <v>0</v>
      </c>
      <c r="BR399">
        <f t="shared" si="237"/>
        <v>0</v>
      </c>
      <c r="BS399">
        <f t="shared" si="238"/>
        <v>0</v>
      </c>
      <c r="BT399">
        <f t="shared" si="239"/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f t="shared" si="240"/>
        <v>137.80000000000001</v>
      </c>
      <c r="CG399">
        <f t="shared" si="241"/>
        <v>0</v>
      </c>
      <c r="CH399">
        <f t="shared" si="242"/>
        <v>0</v>
      </c>
      <c r="CI399">
        <f t="shared" si="243"/>
        <v>0</v>
      </c>
      <c r="CJ399">
        <f t="shared" si="244"/>
        <v>0</v>
      </c>
      <c r="CK399">
        <f t="shared" si="245"/>
        <v>0</v>
      </c>
      <c r="CL399">
        <v>0</v>
      </c>
      <c r="CM399">
        <v>0</v>
      </c>
      <c r="CN399">
        <f t="shared" si="246"/>
        <v>0</v>
      </c>
      <c r="CO399">
        <f t="shared" si="247"/>
        <v>0</v>
      </c>
      <c r="CP399">
        <f t="shared" si="248"/>
        <v>0</v>
      </c>
      <c r="CQ399">
        <v>0</v>
      </c>
      <c r="CR399">
        <v>0</v>
      </c>
      <c r="CS399">
        <v>0</v>
      </c>
    </row>
    <row r="400" spans="27:97" ht="15.6" x14ac:dyDescent="0.3">
      <c r="AA400" s="1" t="s">
        <v>240</v>
      </c>
      <c r="AB400">
        <f t="shared" si="214"/>
        <v>0</v>
      </c>
      <c r="AC400">
        <v>0</v>
      </c>
      <c r="AD400">
        <f t="shared" si="215"/>
        <v>0</v>
      </c>
      <c r="AE400">
        <v>0</v>
      </c>
      <c r="AF400">
        <f t="shared" si="216"/>
        <v>0</v>
      </c>
      <c r="AG400">
        <f t="shared" si="217"/>
        <v>190.84</v>
      </c>
      <c r="AH400">
        <v>0</v>
      </c>
      <c r="AI400">
        <f t="shared" si="218"/>
        <v>111.27</v>
      </c>
      <c r="AJ400">
        <v>0</v>
      </c>
      <c r="AK400">
        <f t="shared" si="219"/>
        <v>0</v>
      </c>
      <c r="AL400">
        <f t="shared" si="220"/>
        <v>0</v>
      </c>
      <c r="AM400">
        <v>0</v>
      </c>
      <c r="AN400">
        <v>0</v>
      </c>
      <c r="AO400">
        <f t="shared" si="221"/>
        <v>0</v>
      </c>
      <c r="AP400">
        <f t="shared" ref="AP400" si="262">AP145*159.68</f>
        <v>0</v>
      </c>
      <c r="AQ400">
        <v>0</v>
      </c>
      <c r="AR400">
        <v>0</v>
      </c>
      <c r="AS400">
        <v>0</v>
      </c>
      <c r="AT400">
        <v>0</v>
      </c>
      <c r="AU400">
        <f t="shared" si="223"/>
        <v>0</v>
      </c>
      <c r="AV400">
        <f t="shared" si="224"/>
        <v>35.910000000000004</v>
      </c>
      <c r="AW400">
        <v>0</v>
      </c>
      <c r="AX400">
        <f t="shared" si="225"/>
        <v>0</v>
      </c>
      <c r="AY400">
        <f t="shared" si="226"/>
        <v>0</v>
      </c>
      <c r="AZ400">
        <v>0</v>
      </c>
      <c r="BA400">
        <f t="shared" si="227"/>
        <v>0</v>
      </c>
      <c r="BB400">
        <f t="shared" si="227"/>
        <v>0</v>
      </c>
      <c r="BC400">
        <f t="shared" si="228"/>
        <v>0</v>
      </c>
      <c r="BD400">
        <f t="shared" si="229"/>
        <v>0</v>
      </c>
      <c r="BE400">
        <f t="shared" si="230"/>
        <v>0</v>
      </c>
      <c r="BF400">
        <v>0</v>
      </c>
      <c r="BG400">
        <f t="shared" si="231"/>
        <v>0</v>
      </c>
      <c r="BH400">
        <f t="shared" si="232"/>
        <v>0</v>
      </c>
      <c r="BI400">
        <v>0</v>
      </c>
      <c r="BJ400">
        <f t="shared" si="233"/>
        <v>10.57</v>
      </c>
      <c r="BK400">
        <f t="shared" si="234"/>
        <v>478.03000000000003</v>
      </c>
      <c r="BL400">
        <v>0</v>
      </c>
      <c r="BM400">
        <v>0</v>
      </c>
      <c r="BN400">
        <f t="shared" si="235"/>
        <v>0</v>
      </c>
      <c r="BO400">
        <v>0</v>
      </c>
      <c r="BP400">
        <f t="shared" si="236"/>
        <v>6.9599999999999991</v>
      </c>
      <c r="BQ400">
        <v>0</v>
      </c>
      <c r="BR400">
        <f t="shared" si="237"/>
        <v>0</v>
      </c>
      <c r="BS400">
        <f t="shared" si="238"/>
        <v>0</v>
      </c>
      <c r="BT400">
        <f t="shared" si="239"/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f t="shared" si="240"/>
        <v>68.900000000000006</v>
      </c>
      <c r="CG400">
        <f t="shared" si="241"/>
        <v>0</v>
      </c>
      <c r="CH400">
        <f t="shared" si="242"/>
        <v>0</v>
      </c>
      <c r="CI400">
        <f t="shared" si="243"/>
        <v>0</v>
      </c>
      <c r="CJ400">
        <f t="shared" si="244"/>
        <v>0</v>
      </c>
      <c r="CK400">
        <f t="shared" si="245"/>
        <v>0</v>
      </c>
      <c r="CL400">
        <v>0</v>
      </c>
      <c r="CM400">
        <v>0</v>
      </c>
      <c r="CN400">
        <f t="shared" si="246"/>
        <v>5.92</v>
      </c>
      <c r="CO400">
        <f t="shared" si="247"/>
        <v>0</v>
      </c>
      <c r="CP400">
        <f t="shared" si="248"/>
        <v>0</v>
      </c>
      <c r="CQ400">
        <v>0</v>
      </c>
      <c r="CR400">
        <v>0</v>
      </c>
      <c r="CS400">
        <v>0</v>
      </c>
    </row>
    <row r="401" spans="27:97" ht="15.6" x14ac:dyDescent="0.3">
      <c r="AA401" s="1" t="s">
        <v>241</v>
      </c>
      <c r="AB401">
        <f t="shared" si="214"/>
        <v>0</v>
      </c>
      <c r="AC401">
        <v>0</v>
      </c>
      <c r="AD401">
        <f t="shared" si="215"/>
        <v>0</v>
      </c>
      <c r="AE401">
        <v>0</v>
      </c>
      <c r="AF401">
        <f t="shared" si="216"/>
        <v>0</v>
      </c>
      <c r="AG401">
        <f t="shared" si="217"/>
        <v>47.71</v>
      </c>
      <c r="AH401">
        <v>0</v>
      </c>
      <c r="AI401">
        <f t="shared" si="218"/>
        <v>111.27</v>
      </c>
      <c r="AJ401">
        <v>0</v>
      </c>
      <c r="AK401">
        <f t="shared" si="219"/>
        <v>0</v>
      </c>
      <c r="AL401">
        <f t="shared" si="220"/>
        <v>0</v>
      </c>
      <c r="AM401">
        <v>0</v>
      </c>
      <c r="AN401">
        <v>0</v>
      </c>
      <c r="AO401">
        <f t="shared" si="221"/>
        <v>0</v>
      </c>
      <c r="AP401">
        <f t="shared" ref="AP401" si="263">AP146*159.68</f>
        <v>0</v>
      </c>
      <c r="AQ401">
        <v>0</v>
      </c>
      <c r="AR401">
        <v>0</v>
      </c>
      <c r="AS401">
        <v>0</v>
      </c>
      <c r="AT401">
        <v>0</v>
      </c>
      <c r="AU401">
        <f t="shared" si="223"/>
        <v>0</v>
      </c>
      <c r="AV401">
        <f t="shared" si="224"/>
        <v>0</v>
      </c>
      <c r="AW401">
        <v>0</v>
      </c>
      <c r="AX401">
        <f t="shared" si="225"/>
        <v>0</v>
      </c>
      <c r="AY401">
        <f t="shared" si="226"/>
        <v>0</v>
      </c>
      <c r="AZ401">
        <v>0</v>
      </c>
      <c r="BA401">
        <f t="shared" si="227"/>
        <v>0</v>
      </c>
      <c r="BB401">
        <f t="shared" si="227"/>
        <v>0</v>
      </c>
      <c r="BC401">
        <f t="shared" si="228"/>
        <v>0</v>
      </c>
      <c r="BD401">
        <f t="shared" si="229"/>
        <v>479.04</v>
      </c>
      <c r="BE401">
        <f t="shared" si="230"/>
        <v>0</v>
      </c>
      <c r="BF401">
        <v>0</v>
      </c>
      <c r="BG401">
        <f t="shared" si="231"/>
        <v>0</v>
      </c>
      <c r="BH401">
        <f t="shared" si="232"/>
        <v>63.85</v>
      </c>
      <c r="BI401">
        <v>0</v>
      </c>
      <c r="BJ401">
        <f t="shared" si="233"/>
        <v>0</v>
      </c>
      <c r="BK401">
        <f t="shared" si="234"/>
        <v>204.87</v>
      </c>
      <c r="BL401">
        <v>0</v>
      </c>
      <c r="BM401">
        <v>0</v>
      </c>
      <c r="BN401">
        <f t="shared" si="235"/>
        <v>0</v>
      </c>
      <c r="BO401">
        <v>0</v>
      </c>
      <c r="BP401">
        <f t="shared" si="236"/>
        <v>2.3199999999999998</v>
      </c>
      <c r="BQ401">
        <v>0</v>
      </c>
      <c r="BR401">
        <f t="shared" si="237"/>
        <v>0</v>
      </c>
      <c r="BS401">
        <f t="shared" si="238"/>
        <v>0</v>
      </c>
      <c r="BT401">
        <f t="shared" si="239"/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f t="shared" si="240"/>
        <v>137.80000000000001</v>
      </c>
      <c r="CG401">
        <f t="shared" si="241"/>
        <v>0</v>
      </c>
      <c r="CH401">
        <f t="shared" si="242"/>
        <v>0</v>
      </c>
      <c r="CI401">
        <f t="shared" si="243"/>
        <v>0</v>
      </c>
      <c r="CJ401">
        <f t="shared" si="244"/>
        <v>0</v>
      </c>
      <c r="CK401">
        <f t="shared" si="245"/>
        <v>0</v>
      </c>
      <c r="CL401">
        <v>0</v>
      </c>
      <c r="CM401">
        <v>0</v>
      </c>
      <c r="CN401">
        <f t="shared" si="246"/>
        <v>5.92</v>
      </c>
      <c r="CO401">
        <f t="shared" si="247"/>
        <v>0</v>
      </c>
      <c r="CP401">
        <f t="shared" si="248"/>
        <v>0</v>
      </c>
      <c r="CQ401">
        <v>0</v>
      </c>
      <c r="CR401">
        <v>0</v>
      </c>
      <c r="CS401">
        <v>0</v>
      </c>
    </row>
    <row r="402" spans="27:97" ht="15.6" x14ac:dyDescent="0.3">
      <c r="AA402" s="1" t="s">
        <v>242</v>
      </c>
      <c r="AB402">
        <f t="shared" si="214"/>
        <v>0</v>
      </c>
      <c r="AC402">
        <v>0</v>
      </c>
      <c r="AD402">
        <f t="shared" si="215"/>
        <v>0</v>
      </c>
      <c r="AE402">
        <v>0</v>
      </c>
      <c r="AF402">
        <f t="shared" si="216"/>
        <v>0</v>
      </c>
      <c r="AG402">
        <f t="shared" si="217"/>
        <v>47.71</v>
      </c>
      <c r="AH402">
        <v>0</v>
      </c>
      <c r="AI402">
        <f t="shared" si="218"/>
        <v>0</v>
      </c>
      <c r="AJ402">
        <v>0</v>
      </c>
      <c r="AK402">
        <f t="shared" si="219"/>
        <v>0</v>
      </c>
      <c r="AL402">
        <f t="shared" si="220"/>
        <v>9.3000000000000007</v>
      </c>
      <c r="AM402">
        <v>0</v>
      </c>
      <c r="AN402">
        <v>0</v>
      </c>
      <c r="AO402">
        <f t="shared" si="221"/>
        <v>0</v>
      </c>
      <c r="AP402">
        <f t="shared" ref="AP402" si="264">AP147*159.68</f>
        <v>0</v>
      </c>
      <c r="AQ402">
        <v>0</v>
      </c>
      <c r="AR402">
        <v>0</v>
      </c>
      <c r="AS402">
        <v>0</v>
      </c>
      <c r="AT402">
        <v>0</v>
      </c>
      <c r="AU402">
        <f t="shared" si="223"/>
        <v>0</v>
      </c>
      <c r="AV402">
        <f t="shared" si="224"/>
        <v>11.97</v>
      </c>
      <c r="AW402">
        <v>0</v>
      </c>
      <c r="AX402">
        <f t="shared" si="225"/>
        <v>0</v>
      </c>
      <c r="AY402">
        <f t="shared" si="226"/>
        <v>36.6</v>
      </c>
      <c r="AZ402">
        <v>0</v>
      </c>
      <c r="BA402">
        <f t="shared" si="227"/>
        <v>111.56</v>
      </c>
      <c r="BB402">
        <f t="shared" si="227"/>
        <v>0</v>
      </c>
      <c r="BC402">
        <f t="shared" si="228"/>
        <v>0</v>
      </c>
      <c r="BD402">
        <f t="shared" si="229"/>
        <v>159.68</v>
      </c>
      <c r="BE402">
        <f t="shared" si="230"/>
        <v>0</v>
      </c>
      <c r="BF402">
        <v>0</v>
      </c>
      <c r="BG402">
        <f t="shared" si="231"/>
        <v>0</v>
      </c>
      <c r="BH402">
        <f t="shared" si="232"/>
        <v>127.7</v>
      </c>
      <c r="BI402">
        <v>0</v>
      </c>
      <c r="BJ402">
        <f t="shared" si="233"/>
        <v>0</v>
      </c>
      <c r="BK402">
        <f t="shared" si="234"/>
        <v>68.290000000000006</v>
      </c>
      <c r="BL402">
        <v>0</v>
      </c>
      <c r="BM402">
        <v>0</v>
      </c>
      <c r="BN402">
        <f t="shared" si="235"/>
        <v>0</v>
      </c>
      <c r="BO402">
        <v>0</v>
      </c>
      <c r="BP402">
        <f t="shared" si="236"/>
        <v>4.6399999999999997</v>
      </c>
      <c r="BQ402">
        <v>0</v>
      </c>
      <c r="BR402">
        <f t="shared" si="237"/>
        <v>0</v>
      </c>
      <c r="BS402">
        <f t="shared" si="238"/>
        <v>0</v>
      </c>
      <c r="BT402">
        <f t="shared" si="239"/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f t="shared" si="240"/>
        <v>137.80000000000001</v>
      </c>
      <c r="CG402">
        <f t="shared" si="241"/>
        <v>0</v>
      </c>
      <c r="CH402">
        <f t="shared" si="242"/>
        <v>0</v>
      </c>
      <c r="CI402">
        <f t="shared" si="243"/>
        <v>0</v>
      </c>
      <c r="CJ402">
        <f t="shared" si="244"/>
        <v>0</v>
      </c>
      <c r="CK402">
        <f t="shared" si="245"/>
        <v>0</v>
      </c>
      <c r="CL402">
        <v>0</v>
      </c>
      <c r="CM402">
        <v>0</v>
      </c>
      <c r="CN402">
        <f t="shared" si="246"/>
        <v>0</v>
      </c>
      <c r="CO402">
        <f t="shared" si="247"/>
        <v>0</v>
      </c>
      <c r="CP402">
        <f t="shared" si="248"/>
        <v>0</v>
      </c>
      <c r="CQ402">
        <v>0</v>
      </c>
      <c r="CR402">
        <v>0</v>
      </c>
      <c r="CS402">
        <v>0</v>
      </c>
    </row>
    <row r="403" spans="27:97" ht="15.6" x14ac:dyDescent="0.3">
      <c r="AA403" s="1" t="s">
        <v>243</v>
      </c>
      <c r="AB403">
        <f t="shared" si="214"/>
        <v>0</v>
      </c>
      <c r="AC403">
        <v>0</v>
      </c>
      <c r="AD403">
        <f t="shared" si="215"/>
        <v>0</v>
      </c>
      <c r="AE403">
        <v>0</v>
      </c>
      <c r="AF403">
        <f t="shared" si="216"/>
        <v>0</v>
      </c>
      <c r="AG403">
        <f t="shared" si="217"/>
        <v>143.13</v>
      </c>
      <c r="AH403">
        <v>0</v>
      </c>
      <c r="AI403">
        <f t="shared" si="218"/>
        <v>111.27</v>
      </c>
      <c r="AJ403">
        <v>0</v>
      </c>
      <c r="AK403">
        <f t="shared" si="219"/>
        <v>0</v>
      </c>
      <c r="AL403">
        <f t="shared" si="220"/>
        <v>27.900000000000002</v>
      </c>
      <c r="AM403">
        <v>0</v>
      </c>
      <c r="AN403">
        <v>0</v>
      </c>
      <c r="AO403">
        <f t="shared" si="221"/>
        <v>0</v>
      </c>
      <c r="AP403">
        <f t="shared" ref="AP403" si="265">AP148*159.68</f>
        <v>0</v>
      </c>
      <c r="AQ403">
        <v>0</v>
      </c>
      <c r="AR403">
        <v>0</v>
      </c>
      <c r="AS403">
        <v>0</v>
      </c>
      <c r="AT403">
        <v>0</v>
      </c>
      <c r="AU403">
        <f t="shared" si="223"/>
        <v>0</v>
      </c>
      <c r="AV403">
        <f t="shared" si="224"/>
        <v>59.85</v>
      </c>
      <c r="AW403">
        <v>0</v>
      </c>
      <c r="AX403">
        <f t="shared" si="225"/>
        <v>0</v>
      </c>
      <c r="AY403">
        <f t="shared" si="226"/>
        <v>183</v>
      </c>
      <c r="AZ403">
        <v>0</v>
      </c>
      <c r="BA403">
        <f t="shared" si="227"/>
        <v>55.78</v>
      </c>
      <c r="BB403">
        <f t="shared" si="227"/>
        <v>0</v>
      </c>
      <c r="BC403">
        <f t="shared" si="228"/>
        <v>0</v>
      </c>
      <c r="BD403">
        <f t="shared" si="229"/>
        <v>0</v>
      </c>
      <c r="BE403">
        <f t="shared" si="230"/>
        <v>0</v>
      </c>
      <c r="BF403">
        <v>0</v>
      </c>
      <c r="BG403">
        <f t="shared" si="231"/>
        <v>0</v>
      </c>
      <c r="BH403">
        <f t="shared" si="232"/>
        <v>127.7</v>
      </c>
      <c r="BI403">
        <v>0</v>
      </c>
      <c r="BJ403">
        <f t="shared" si="233"/>
        <v>0</v>
      </c>
      <c r="BK403">
        <f t="shared" si="234"/>
        <v>68.290000000000006</v>
      </c>
      <c r="BL403">
        <v>0</v>
      </c>
      <c r="BM403">
        <v>0</v>
      </c>
      <c r="BN403">
        <f t="shared" si="235"/>
        <v>0</v>
      </c>
      <c r="BO403">
        <v>0</v>
      </c>
      <c r="BP403">
        <f t="shared" si="236"/>
        <v>0</v>
      </c>
      <c r="BQ403">
        <v>0</v>
      </c>
      <c r="BR403">
        <f t="shared" si="237"/>
        <v>0</v>
      </c>
      <c r="BS403">
        <f t="shared" si="238"/>
        <v>0</v>
      </c>
      <c r="BT403">
        <f t="shared" si="239"/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f t="shared" si="240"/>
        <v>68.900000000000006</v>
      </c>
      <c r="CG403">
        <f t="shared" si="241"/>
        <v>0</v>
      </c>
      <c r="CH403">
        <f t="shared" si="242"/>
        <v>0</v>
      </c>
      <c r="CI403">
        <f t="shared" si="243"/>
        <v>0</v>
      </c>
      <c r="CJ403">
        <f t="shared" si="244"/>
        <v>0</v>
      </c>
      <c r="CK403">
        <f t="shared" si="245"/>
        <v>0</v>
      </c>
      <c r="CL403">
        <v>0</v>
      </c>
      <c r="CM403">
        <v>0</v>
      </c>
      <c r="CN403">
        <f t="shared" si="246"/>
        <v>0</v>
      </c>
      <c r="CO403">
        <f t="shared" si="247"/>
        <v>0</v>
      </c>
      <c r="CP403">
        <f t="shared" si="248"/>
        <v>0</v>
      </c>
      <c r="CQ403">
        <v>0</v>
      </c>
      <c r="CR403">
        <v>0</v>
      </c>
      <c r="CS403">
        <v>0</v>
      </c>
    </row>
    <row r="404" spans="27:97" ht="15.6" x14ac:dyDescent="0.3">
      <c r="AA404" s="1" t="s">
        <v>244</v>
      </c>
      <c r="AB404">
        <f t="shared" si="214"/>
        <v>0</v>
      </c>
      <c r="AC404">
        <v>0</v>
      </c>
      <c r="AD404">
        <f t="shared" si="215"/>
        <v>0</v>
      </c>
      <c r="AE404">
        <v>0</v>
      </c>
      <c r="AF404">
        <f t="shared" si="216"/>
        <v>0</v>
      </c>
      <c r="AG404">
        <f t="shared" si="217"/>
        <v>906.49</v>
      </c>
      <c r="AH404">
        <v>0</v>
      </c>
      <c r="AI404">
        <f t="shared" si="218"/>
        <v>1001.43</v>
      </c>
      <c r="AJ404">
        <v>0</v>
      </c>
      <c r="AK404">
        <f t="shared" si="219"/>
        <v>0</v>
      </c>
      <c r="AL404">
        <f t="shared" si="220"/>
        <v>37.200000000000003</v>
      </c>
      <c r="AM404">
        <v>0</v>
      </c>
      <c r="AN404">
        <v>0</v>
      </c>
      <c r="AO404">
        <f t="shared" si="221"/>
        <v>0</v>
      </c>
      <c r="AP404">
        <f t="shared" ref="AP404" si="266">AP149*159.68</f>
        <v>0</v>
      </c>
      <c r="AQ404">
        <v>0</v>
      </c>
      <c r="AR404">
        <v>0</v>
      </c>
      <c r="AS404">
        <v>0</v>
      </c>
      <c r="AT404">
        <v>0</v>
      </c>
      <c r="AU404">
        <f t="shared" si="223"/>
        <v>0</v>
      </c>
      <c r="AV404">
        <f t="shared" si="224"/>
        <v>0</v>
      </c>
      <c r="AW404">
        <v>0</v>
      </c>
      <c r="AX404">
        <f t="shared" si="225"/>
        <v>0</v>
      </c>
      <c r="AY404">
        <f t="shared" si="226"/>
        <v>109.80000000000001</v>
      </c>
      <c r="AZ404">
        <v>0</v>
      </c>
      <c r="BA404">
        <f t="shared" si="227"/>
        <v>0</v>
      </c>
      <c r="BB404">
        <f t="shared" si="227"/>
        <v>0</v>
      </c>
      <c r="BC404">
        <f t="shared" si="228"/>
        <v>0</v>
      </c>
      <c r="BD404">
        <f t="shared" si="229"/>
        <v>159.68</v>
      </c>
      <c r="BE404">
        <f t="shared" si="230"/>
        <v>0</v>
      </c>
      <c r="BF404">
        <v>0</v>
      </c>
      <c r="BG404">
        <f t="shared" si="231"/>
        <v>0</v>
      </c>
      <c r="BH404">
        <f t="shared" si="232"/>
        <v>319.25</v>
      </c>
      <c r="BI404">
        <v>0</v>
      </c>
      <c r="BJ404">
        <f t="shared" si="233"/>
        <v>52.85</v>
      </c>
      <c r="BK404">
        <f t="shared" si="234"/>
        <v>273.16000000000003</v>
      </c>
      <c r="BL404">
        <v>0</v>
      </c>
      <c r="BM404">
        <v>0</v>
      </c>
      <c r="BN404">
        <f t="shared" si="235"/>
        <v>0</v>
      </c>
      <c r="BO404">
        <v>0</v>
      </c>
      <c r="BP404">
        <f t="shared" si="236"/>
        <v>4.6399999999999997</v>
      </c>
      <c r="BQ404">
        <v>0</v>
      </c>
      <c r="BR404">
        <f t="shared" si="237"/>
        <v>0</v>
      </c>
      <c r="BS404">
        <f t="shared" si="238"/>
        <v>0</v>
      </c>
      <c r="BT404">
        <f t="shared" si="239"/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f t="shared" si="240"/>
        <v>137.80000000000001</v>
      </c>
      <c r="CG404">
        <f t="shared" si="241"/>
        <v>0</v>
      </c>
      <c r="CH404">
        <f t="shared" si="242"/>
        <v>0</v>
      </c>
      <c r="CI404">
        <f t="shared" si="243"/>
        <v>0</v>
      </c>
      <c r="CJ404">
        <f t="shared" si="244"/>
        <v>0</v>
      </c>
      <c r="CK404">
        <f t="shared" si="245"/>
        <v>0</v>
      </c>
      <c r="CL404">
        <v>0</v>
      </c>
      <c r="CM404">
        <v>0</v>
      </c>
      <c r="CN404">
        <f t="shared" si="246"/>
        <v>5.92</v>
      </c>
      <c r="CO404">
        <f t="shared" si="247"/>
        <v>0</v>
      </c>
      <c r="CP404">
        <f t="shared" si="248"/>
        <v>0</v>
      </c>
      <c r="CQ404">
        <v>0</v>
      </c>
      <c r="CR404">
        <v>0</v>
      </c>
      <c r="CS404">
        <v>0</v>
      </c>
    </row>
    <row r="405" spans="27:97" ht="15.6" x14ac:dyDescent="0.3">
      <c r="AA405" s="1" t="s">
        <v>245</v>
      </c>
      <c r="AB405">
        <f t="shared" si="214"/>
        <v>0</v>
      </c>
      <c r="AC405">
        <v>0</v>
      </c>
      <c r="AD405">
        <f t="shared" si="215"/>
        <v>6.53</v>
      </c>
      <c r="AE405">
        <v>0</v>
      </c>
      <c r="AF405">
        <f t="shared" si="216"/>
        <v>0</v>
      </c>
      <c r="AG405">
        <f t="shared" si="217"/>
        <v>429.39</v>
      </c>
      <c r="AH405">
        <v>0</v>
      </c>
      <c r="AI405">
        <f t="shared" si="218"/>
        <v>445.08</v>
      </c>
      <c r="AJ405">
        <v>0</v>
      </c>
      <c r="AK405">
        <f t="shared" si="219"/>
        <v>0</v>
      </c>
      <c r="AL405">
        <f t="shared" si="220"/>
        <v>32.550000000000004</v>
      </c>
      <c r="AM405">
        <v>0</v>
      </c>
      <c r="AN405">
        <v>0</v>
      </c>
      <c r="AO405">
        <f t="shared" si="221"/>
        <v>0</v>
      </c>
      <c r="AP405">
        <f t="shared" ref="AP405" si="267">AP150*159.68</f>
        <v>0</v>
      </c>
      <c r="AQ405">
        <v>0</v>
      </c>
      <c r="AR405">
        <v>0</v>
      </c>
      <c r="AS405">
        <v>0</v>
      </c>
      <c r="AT405">
        <v>0</v>
      </c>
      <c r="AU405">
        <f t="shared" si="223"/>
        <v>0</v>
      </c>
      <c r="AV405">
        <f t="shared" si="224"/>
        <v>0</v>
      </c>
      <c r="AW405">
        <v>0</v>
      </c>
      <c r="AX405">
        <f t="shared" si="225"/>
        <v>0</v>
      </c>
      <c r="AY405">
        <f t="shared" si="226"/>
        <v>366</v>
      </c>
      <c r="AZ405">
        <v>0</v>
      </c>
      <c r="BA405">
        <f t="shared" si="227"/>
        <v>55.78</v>
      </c>
      <c r="BB405">
        <f t="shared" si="227"/>
        <v>0</v>
      </c>
      <c r="BC405">
        <f t="shared" si="228"/>
        <v>0</v>
      </c>
      <c r="BD405">
        <f t="shared" si="229"/>
        <v>0</v>
      </c>
      <c r="BE405">
        <f t="shared" si="230"/>
        <v>0</v>
      </c>
      <c r="BF405">
        <v>0</v>
      </c>
      <c r="BG405">
        <f t="shared" si="231"/>
        <v>0</v>
      </c>
      <c r="BH405">
        <f t="shared" si="232"/>
        <v>957.75</v>
      </c>
      <c r="BI405">
        <v>0</v>
      </c>
      <c r="BJ405">
        <f t="shared" si="233"/>
        <v>95.13</v>
      </c>
      <c r="BK405">
        <f t="shared" si="234"/>
        <v>478.03000000000003</v>
      </c>
      <c r="BL405">
        <v>0</v>
      </c>
      <c r="BM405">
        <v>0</v>
      </c>
      <c r="BN405">
        <f t="shared" si="235"/>
        <v>0</v>
      </c>
      <c r="BO405">
        <v>0</v>
      </c>
      <c r="BP405">
        <f t="shared" si="236"/>
        <v>16.239999999999998</v>
      </c>
      <c r="BQ405">
        <v>0</v>
      </c>
      <c r="BR405">
        <f t="shared" si="237"/>
        <v>0</v>
      </c>
      <c r="BS405">
        <f t="shared" si="238"/>
        <v>0</v>
      </c>
      <c r="BT405">
        <f t="shared" si="239"/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f t="shared" si="240"/>
        <v>275.60000000000002</v>
      </c>
      <c r="CG405">
        <f t="shared" si="241"/>
        <v>0</v>
      </c>
      <c r="CH405">
        <f t="shared" si="242"/>
        <v>0</v>
      </c>
      <c r="CI405">
        <f t="shared" si="243"/>
        <v>0</v>
      </c>
      <c r="CJ405">
        <f t="shared" si="244"/>
        <v>0</v>
      </c>
      <c r="CK405">
        <f t="shared" si="245"/>
        <v>0</v>
      </c>
      <c r="CL405">
        <v>0</v>
      </c>
      <c r="CM405">
        <v>0</v>
      </c>
      <c r="CN405">
        <f t="shared" si="246"/>
        <v>17.759999999999998</v>
      </c>
      <c r="CO405">
        <f t="shared" si="247"/>
        <v>0</v>
      </c>
      <c r="CP405">
        <f t="shared" si="248"/>
        <v>0</v>
      </c>
      <c r="CQ405">
        <v>0</v>
      </c>
      <c r="CR405">
        <v>0</v>
      </c>
      <c r="CS405">
        <v>0</v>
      </c>
    </row>
    <row r="406" spans="27:97" ht="15.6" x14ac:dyDescent="0.3">
      <c r="AA406" s="44" t="s">
        <v>247</v>
      </c>
      <c r="AB406">
        <f t="shared" si="214"/>
        <v>0</v>
      </c>
      <c r="AC406">
        <v>0</v>
      </c>
      <c r="AD406">
        <f t="shared" si="215"/>
        <v>0</v>
      </c>
      <c r="AE406">
        <v>0</v>
      </c>
      <c r="AF406">
        <f t="shared" si="216"/>
        <v>0</v>
      </c>
      <c r="AG406">
        <f t="shared" si="217"/>
        <v>0</v>
      </c>
      <c r="AH406">
        <v>0</v>
      </c>
      <c r="AI406">
        <f t="shared" si="218"/>
        <v>0</v>
      </c>
      <c r="AJ406">
        <v>0</v>
      </c>
      <c r="AK406">
        <f t="shared" si="219"/>
        <v>0</v>
      </c>
      <c r="AL406">
        <f t="shared" si="220"/>
        <v>4.6500000000000004</v>
      </c>
      <c r="AM406">
        <v>0</v>
      </c>
      <c r="AN406">
        <v>0</v>
      </c>
      <c r="AO406">
        <f t="shared" si="221"/>
        <v>0</v>
      </c>
      <c r="AP406">
        <f t="shared" ref="AP406" si="268">AP151*159.68</f>
        <v>0</v>
      </c>
      <c r="AQ406">
        <v>0</v>
      </c>
      <c r="AR406">
        <v>0</v>
      </c>
      <c r="AS406">
        <v>0</v>
      </c>
      <c r="AT406">
        <v>0</v>
      </c>
      <c r="AU406">
        <f t="shared" si="223"/>
        <v>0</v>
      </c>
      <c r="AV406">
        <f t="shared" si="224"/>
        <v>0</v>
      </c>
      <c r="AW406">
        <v>0</v>
      </c>
      <c r="AX406">
        <f t="shared" si="225"/>
        <v>0</v>
      </c>
      <c r="AY406">
        <f t="shared" si="226"/>
        <v>146.4</v>
      </c>
      <c r="AZ406">
        <v>0</v>
      </c>
      <c r="BA406">
        <f t="shared" si="227"/>
        <v>0</v>
      </c>
      <c r="BB406">
        <f t="shared" si="227"/>
        <v>223.12</v>
      </c>
      <c r="BC406">
        <f t="shared" si="228"/>
        <v>0</v>
      </c>
      <c r="BD406">
        <f t="shared" si="229"/>
        <v>638.72</v>
      </c>
      <c r="BE406">
        <f t="shared" si="230"/>
        <v>0</v>
      </c>
      <c r="BF406">
        <v>0</v>
      </c>
      <c r="BG406">
        <f t="shared" si="231"/>
        <v>69.48</v>
      </c>
      <c r="BH406">
        <f t="shared" si="232"/>
        <v>255.4</v>
      </c>
      <c r="BI406">
        <v>0</v>
      </c>
      <c r="BJ406">
        <f t="shared" si="233"/>
        <v>0</v>
      </c>
      <c r="BK406">
        <f t="shared" si="234"/>
        <v>136.58000000000001</v>
      </c>
      <c r="BL406">
        <v>0</v>
      </c>
      <c r="BM406">
        <v>0</v>
      </c>
      <c r="BN406">
        <f t="shared" si="235"/>
        <v>0</v>
      </c>
      <c r="BO406">
        <v>0</v>
      </c>
      <c r="BP406">
        <f t="shared" si="236"/>
        <v>6.9599999999999991</v>
      </c>
      <c r="BQ406">
        <v>0</v>
      </c>
      <c r="BR406">
        <f t="shared" si="237"/>
        <v>0</v>
      </c>
      <c r="BS406">
        <f t="shared" si="238"/>
        <v>0</v>
      </c>
      <c r="BT406">
        <f t="shared" si="239"/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f t="shared" si="240"/>
        <v>0</v>
      </c>
      <c r="CG406">
        <f t="shared" si="241"/>
        <v>13.09</v>
      </c>
      <c r="CH406">
        <f t="shared" si="242"/>
        <v>0</v>
      </c>
      <c r="CI406">
        <f t="shared" si="243"/>
        <v>0</v>
      </c>
      <c r="CJ406">
        <f t="shared" si="244"/>
        <v>0</v>
      </c>
      <c r="CK406">
        <f t="shared" si="245"/>
        <v>0</v>
      </c>
      <c r="CL406">
        <v>0</v>
      </c>
      <c r="CM406">
        <v>0</v>
      </c>
      <c r="CN406">
        <f t="shared" si="246"/>
        <v>5.92</v>
      </c>
      <c r="CO406">
        <f t="shared" si="247"/>
        <v>0</v>
      </c>
      <c r="CP406">
        <f t="shared" si="248"/>
        <v>0</v>
      </c>
      <c r="CQ406">
        <v>0</v>
      </c>
      <c r="CR406">
        <v>0</v>
      </c>
      <c r="CS406">
        <v>0</v>
      </c>
    </row>
    <row r="407" spans="27:97" ht="15.6" x14ac:dyDescent="0.3">
      <c r="AA407" s="1" t="s">
        <v>248</v>
      </c>
      <c r="AB407">
        <f t="shared" si="214"/>
        <v>0</v>
      </c>
      <c r="AC407">
        <v>0</v>
      </c>
      <c r="AD407">
        <f t="shared" si="215"/>
        <v>0</v>
      </c>
      <c r="AE407">
        <v>0</v>
      </c>
      <c r="AF407">
        <f t="shared" si="216"/>
        <v>0</v>
      </c>
      <c r="AG407">
        <f t="shared" si="217"/>
        <v>0</v>
      </c>
      <c r="AH407">
        <v>0</v>
      </c>
      <c r="AI407">
        <f t="shared" si="218"/>
        <v>0</v>
      </c>
      <c r="AJ407">
        <v>0</v>
      </c>
      <c r="AK407">
        <f t="shared" si="219"/>
        <v>0</v>
      </c>
      <c r="AL407">
        <f t="shared" si="220"/>
        <v>0</v>
      </c>
      <c r="AM407">
        <v>0</v>
      </c>
      <c r="AN407">
        <v>0</v>
      </c>
      <c r="AO407">
        <f t="shared" si="221"/>
        <v>0</v>
      </c>
      <c r="AP407">
        <f t="shared" ref="AP407" si="269">AP152*159.68</f>
        <v>0</v>
      </c>
      <c r="AQ407">
        <v>0</v>
      </c>
      <c r="AR407">
        <v>0</v>
      </c>
      <c r="AS407">
        <v>0</v>
      </c>
      <c r="AT407">
        <v>0</v>
      </c>
      <c r="AU407">
        <f t="shared" si="223"/>
        <v>0</v>
      </c>
      <c r="AV407">
        <f t="shared" si="224"/>
        <v>0</v>
      </c>
      <c r="AW407">
        <v>0</v>
      </c>
      <c r="AX407">
        <f t="shared" si="225"/>
        <v>0</v>
      </c>
      <c r="AY407">
        <f t="shared" si="226"/>
        <v>36.6</v>
      </c>
      <c r="AZ407">
        <v>0</v>
      </c>
      <c r="BA407">
        <f t="shared" si="227"/>
        <v>0</v>
      </c>
      <c r="BB407">
        <f t="shared" si="227"/>
        <v>55.78</v>
      </c>
      <c r="BC407">
        <f t="shared" si="228"/>
        <v>0</v>
      </c>
      <c r="BD407">
        <f t="shared" si="229"/>
        <v>0</v>
      </c>
      <c r="BE407">
        <f t="shared" si="230"/>
        <v>2.8</v>
      </c>
      <c r="BF407">
        <v>0</v>
      </c>
      <c r="BG407">
        <f t="shared" si="231"/>
        <v>277.92</v>
      </c>
      <c r="BH407">
        <f t="shared" si="232"/>
        <v>255.4</v>
      </c>
      <c r="BI407">
        <v>0</v>
      </c>
      <c r="BJ407">
        <f t="shared" si="233"/>
        <v>31.71</v>
      </c>
      <c r="BK407">
        <f t="shared" si="234"/>
        <v>409.74</v>
      </c>
      <c r="BL407">
        <v>0</v>
      </c>
      <c r="BM407">
        <v>0</v>
      </c>
      <c r="BN407">
        <f t="shared" si="235"/>
        <v>0</v>
      </c>
      <c r="BO407">
        <v>0</v>
      </c>
      <c r="BP407">
        <f t="shared" si="236"/>
        <v>37.119999999999997</v>
      </c>
      <c r="BQ407">
        <v>0</v>
      </c>
      <c r="BR407">
        <f t="shared" si="237"/>
        <v>0</v>
      </c>
      <c r="BS407">
        <f t="shared" si="238"/>
        <v>0</v>
      </c>
      <c r="BT407">
        <f t="shared" si="239"/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f t="shared" si="240"/>
        <v>0</v>
      </c>
      <c r="CG407">
        <f t="shared" si="241"/>
        <v>26.18</v>
      </c>
      <c r="CH407">
        <f t="shared" si="242"/>
        <v>10.57</v>
      </c>
      <c r="CI407">
        <f t="shared" si="243"/>
        <v>0</v>
      </c>
      <c r="CJ407">
        <f t="shared" si="244"/>
        <v>0</v>
      </c>
      <c r="CK407">
        <f t="shared" si="245"/>
        <v>37.67</v>
      </c>
      <c r="CL407">
        <v>0</v>
      </c>
      <c r="CM407">
        <v>0</v>
      </c>
      <c r="CN407">
        <f t="shared" si="246"/>
        <v>0</v>
      </c>
      <c r="CO407">
        <f t="shared" si="247"/>
        <v>0</v>
      </c>
      <c r="CP407">
        <f t="shared" si="248"/>
        <v>0</v>
      </c>
      <c r="CQ407">
        <v>0</v>
      </c>
      <c r="CR407">
        <v>0</v>
      </c>
      <c r="CS407">
        <v>0</v>
      </c>
    </row>
    <row r="408" spans="27:97" ht="15.6" x14ac:dyDescent="0.3">
      <c r="AA408" s="44" t="s">
        <v>249</v>
      </c>
      <c r="AB408">
        <f t="shared" si="214"/>
        <v>0</v>
      </c>
      <c r="AC408">
        <v>0</v>
      </c>
      <c r="AD408">
        <f t="shared" si="215"/>
        <v>0</v>
      </c>
      <c r="AE408">
        <v>0</v>
      </c>
      <c r="AF408">
        <f t="shared" si="216"/>
        <v>0</v>
      </c>
      <c r="AG408">
        <f t="shared" si="217"/>
        <v>47.71</v>
      </c>
      <c r="AH408">
        <v>0</v>
      </c>
      <c r="AI408">
        <f t="shared" si="218"/>
        <v>111.27</v>
      </c>
      <c r="AJ408">
        <v>0</v>
      </c>
      <c r="AK408">
        <f t="shared" si="219"/>
        <v>0</v>
      </c>
      <c r="AL408">
        <f t="shared" si="220"/>
        <v>13.950000000000001</v>
      </c>
      <c r="AM408">
        <v>0</v>
      </c>
      <c r="AN408">
        <v>0</v>
      </c>
      <c r="AO408">
        <f t="shared" si="221"/>
        <v>0</v>
      </c>
      <c r="AP408">
        <f t="shared" ref="AP408" si="270">AP153*159.68</f>
        <v>0</v>
      </c>
      <c r="AQ408">
        <v>0</v>
      </c>
      <c r="AR408">
        <v>0</v>
      </c>
      <c r="AS408">
        <v>0</v>
      </c>
      <c r="AT408">
        <v>0</v>
      </c>
      <c r="AU408">
        <f t="shared" si="223"/>
        <v>0</v>
      </c>
      <c r="AV408">
        <f t="shared" si="224"/>
        <v>0</v>
      </c>
      <c r="AW408">
        <v>0</v>
      </c>
      <c r="AX408">
        <f t="shared" si="225"/>
        <v>0</v>
      </c>
      <c r="AY408">
        <f t="shared" si="226"/>
        <v>292.8</v>
      </c>
      <c r="AZ408">
        <v>0</v>
      </c>
      <c r="BA408">
        <f t="shared" si="227"/>
        <v>0</v>
      </c>
      <c r="BB408">
        <f t="shared" si="227"/>
        <v>892.48</v>
      </c>
      <c r="BC408">
        <f t="shared" si="228"/>
        <v>0</v>
      </c>
      <c r="BD408">
        <f t="shared" si="229"/>
        <v>0</v>
      </c>
      <c r="BE408">
        <f t="shared" si="230"/>
        <v>0</v>
      </c>
      <c r="BF408">
        <v>0</v>
      </c>
      <c r="BG408">
        <f t="shared" si="231"/>
        <v>347.40000000000003</v>
      </c>
      <c r="BH408">
        <f t="shared" si="232"/>
        <v>830.05000000000007</v>
      </c>
      <c r="BI408">
        <v>0</v>
      </c>
      <c r="BJ408">
        <f t="shared" si="233"/>
        <v>63.42</v>
      </c>
      <c r="BK408">
        <f t="shared" si="234"/>
        <v>2185.2800000000002</v>
      </c>
      <c r="BL408">
        <v>0</v>
      </c>
      <c r="BM408">
        <v>0</v>
      </c>
      <c r="BN408">
        <f t="shared" si="235"/>
        <v>0</v>
      </c>
      <c r="BO408">
        <v>0</v>
      </c>
      <c r="BP408">
        <f t="shared" si="236"/>
        <v>88.16</v>
      </c>
      <c r="BQ408">
        <v>0</v>
      </c>
      <c r="BR408">
        <f t="shared" si="237"/>
        <v>0</v>
      </c>
      <c r="BS408">
        <f t="shared" si="238"/>
        <v>0</v>
      </c>
      <c r="BT408">
        <f t="shared" si="239"/>
        <v>1273.26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f t="shared" si="240"/>
        <v>0</v>
      </c>
      <c r="CG408">
        <f t="shared" si="241"/>
        <v>13.09</v>
      </c>
      <c r="CH408">
        <f t="shared" si="242"/>
        <v>0</v>
      </c>
      <c r="CI408">
        <f t="shared" si="243"/>
        <v>0</v>
      </c>
      <c r="CJ408">
        <f t="shared" si="244"/>
        <v>0</v>
      </c>
      <c r="CK408">
        <f t="shared" si="245"/>
        <v>0</v>
      </c>
      <c r="CL408">
        <v>0</v>
      </c>
      <c r="CM408">
        <v>0</v>
      </c>
      <c r="CN408">
        <f t="shared" si="246"/>
        <v>0</v>
      </c>
      <c r="CO408">
        <f t="shared" si="247"/>
        <v>0</v>
      </c>
      <c r="CP408">
        <f t="shared" si="248"/>
        <v>0</v>
      </c>
      <c r="CQ408">
        <v>0</v>
      </c>
      <c r="CR408">
        <v>0</v>
      </c>
      <c r="CS408">
        <v>0</v>
      </c>
    </row>
    <row r="409" spans="27:97" ht="15.6" x14ac:dyDescent="0.3">
      <c r="AA409" s="1" t="s">
        <v>250</v>
      </c>
      <c r="AB409">
        <f t="shared" si="214"/>
        <v>0</v>
      </c>
      <c r="AC409">
        <v>0</v>
      </c>
      <c r="AD409">
        <f t="shared" si="215"/>
        <v>0</v>
      </c>
      <c r="AE409">
        <v>0</v>
      </c>
      <c r="AF409">
        <f t="shared" si="216"/>
        <v>0</v>
      </c>
      <c r="AG409">
        <f t="shared" si="217"/>
        <v>47.71</v>
      </c>
      <c r="AH409">
        <v>0</v>
      </c>
      <c r="AI409">
        <f t="shared" si="218"/>
        <v>333.81</v>
      </c>
      <c r="AJ409">
        <v>0</v>
      </c>
      <c r="AK409">
        <f t="shared" si="219"/>
        <v>0</v>
      </c>
      <c r="AL409">
        <f t="shared" si="220"/>
        <v>0</v>
      </c>
      <c r="AM409">
        <v>0</v>
      </c>
      <c r="AN409">
        <v>0</v>
      </c>
      <c r="AO409">
        <f t="shared" si="221"/>
        <v>0</v>
      </c>
      <c r="AP409">
        <f t="shared" ref="AP409" si="271">AP154*159.68</f>
        <v>0</v>
      </c>
      <c r="AQ409">
        <v>0</v>
      </c>
      <c r="AR409">
        <v>0</v>
      </c>
      <c r="AS409">
        <v>0</v>
      </c>
      <c r="AT409">
        <v>0</v>
      </c>
      <c r="AU409">
        <f t="shared" si="223"/>
        <v>0</v>
      </c>
      <c r="AV409">
        <f t="shared" si="224"/>
        <v>0</v>
      </c>
      <c r="AW409">
        <v>0</v>
      </c>
      <c r="AX409">
        <f t="shared" si="225"/>
        <v>0</v>
      </c>
      <c r="AY409">
        <f t="shared" si="226"/>
        <v>36.6</v>
      </c>
      <c r="AZ409">
        <v>0</v>
      </c>
      <c r="BA409">
        <f t="shared" si="227"/>
        <v>0</v>
      </c>
      <c r="BB409">
        <f t="shared" si="227"/>
        <v>613.58000000000004</v>
      </c>
      <c r="BC409">
        <f t="shared" si="228"/>
        <v>0</v>
      </c>
      <c r="BD409">
        <f t="shared" si="229"/>
        <v>159.68</v>
      </c>
      <c r="BE409">
        <f t="shared" si="230"/>
        <v>2.8</v>
      </c>
      <c r="BF409">
        <v>0</v>
      </c>
      <c r="BG409">
        <f t="shared" si="231"/>
        <v>347.40000000000003</v>
      </c>
      <c r="BH409">
        <f t="shared" si="232"/>
        <v>1340.8500000000001</v>
      </c>
      <c r="BI409">
        <v>0</v>
      </c>
      <c r="BJ409">
        <f t="shared" si="233"/>
        <v>200.83</v>
      </c>
      <c r="BK409">
        <f t="shared" si="234"/>
        <v>6009.52</v>
      </c>
      <c r="BL409">
        <v>0</v>
      </c>
      <c r="BM409">
        <v>0</v>
      </c>
      <c r="BN409">
        <f t="shared" si="235"/>
        <v>0</v>
      </c>
      <c r="BO409">
        <v>0</v>
      </c>
      <c r="BP409">
        <f t="shared" si="236"/>
        <v>99.759999999999991</v>
      </c>
      <c r="BQ409">
        <v>0</v>
      </c>
      <c r="BR409">
        <f t="shared" si="237"/>
        <v>0</v>
      </c>
      <c r="BS409">
        <f t="shared" si="238"/>
        <v>0</v>
      </c>
      <c r="BT409">
        <f t="shared" si="239"/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f t="shared" si="240"/>
        <v>0</v>
      </c>
      <c r="CG409">
        <f t="shared" si="241"/>
        <v>13.09</v>
      </c>
      <c r="CH409">
        <f t="shared" si="242"/>
        <v>10.57</v>
      </c>
      <c r="CI409">
        <f t="shared" si="243"/>
        <v>0</v>
      </c>
      <c r="CJ409">
        <f t="shared" si="244"/>
        <v>0</v>
      </c>
      <c r="CK409">
        <f t="shared" si="245"/>
        <v>0</v>
      </c>
      <c r="CL409">
        <v>0</v>
      </c>
      <c r="CM409">
        <v>0</v>
      </c>
      <c r="CN409">
        <f t="shared" si="246"/>
        <v>5.92</v>
      </c>
      <c r="CO409">
        <f t="shared" si="247"/>
        <v>341.45000000000005</v>
      </c>
      <c r="CP409">
        <f t="shared" si="248"/>
        <v>0</v>
      </c>
      <c r="CQ409">
        <v>0</v>
      </c>
      <c r="CR409">
        <v>0</v>
      </c>
      <c r="CS409">
        <v>0</v>
      </c>
    </row>
    <row r="410" spans="27:97" ht="15.6" x14ac:dyDescent="0.3">
      <c r="AA410" s="44" t="s">
        <v>251</v>
      </c>
      <c r="AB410">
        <f t="shared" si="214"/>
        <v>0</v>
      </c>
      <c r="AC410">
        <v>0</v>
      </c>
      <c r="AD410">
        <f t="shared" si="215"/>
        <v>6.53</v>
      </c>
      <c r="AE410">
        <v>0</v>
      </c>
      <c r="AF410">
        <f t="shared" si="216"/>
        <v>0</v>
      </c>
      <c r="AG410">
        <f t="shared" si="217"/>
        <v>0</v>
      </c>
      <c r="AH410">
        <v>0</v>
      </c>
      <c r="AI410">
        <f t="shared" si="218"/>
        <v>111.27</v>
      </c>
      <c r="AJ410">
        <v>0</v>
      </c>
      <c r="AK410">
        <f t="shared" si="219"/>
        <v>0</v>
      </c>
      <c r="AL410">
        <f t="shared" si="220"/>
        <v>32.550000000000004</v>
      </c>
      <c r="AM410">
        <v>0</v>
      </c>
      <c r="AN410">
        <v>0</v>
      </c>
      <c r="AO410">
        <f t="shared" si="221"/>
        <v>67.849999999999994</v>
      </c>
      <c r="AP410">
        <f t="shared" ref="AP410" si="272">AP155*159.68</f>
        <v>0</v>
      </c>
      <c r="AQ410">
        <v>0</v>
      </c>
      <c r="AR410">
        <v>0</v>
      </c>
      <c r="AS410">
        <v>0</v>
      </c>
      <c r="AT410">
        <v>0</v>
      </c>
      <c r="AU410">
        <f t="shared" si="223"/>
        <v>0</v>
      </c>
      <c r="AV410">
        <f t="shared" si="224"/>
        <v>0</v>
      </c>
      <c r="AW410">
        <v>0</v>
      </c>
      <c r="AX410">
        <f t="shared" si="225"/>
        <v>0</v>
      </c>
      <c r="AY410">
        <f t="shared" si="226"/>
        <v>256.2</v>
      </c>
      <c r="AZ410">
        <v>0</v>
      </c>
      <c r="BA410">
        <f t="shared" si="227"/>
        <v>55.78</v>
      </c>
      <c r="BB410">
        <f t="shared" si="227"/>
        <v>390.46000000000004</v>
      </c>
      <c r="BC410">
        <f t="shared" si="228"/>
        <v>0</v>
      </c>
      <c r="BD410">
        <f t="shared" si="229"/>
        <v>479.04</v>
      </c>
      <c r="BE410">
        <f t="shared" si="230"/>
        <v>0</v>
      </c>
      <c r="BF410">
        <v>0</v>
      </c>
      <c r="BG410">
        <f t="shared" si="231"/>
        <v>208.44</v>
      </c>
      <c r="BH410">
        <f t="shared" si="232"/>
        <v>2490.15</v>
      </c>
      <c r="BI410">
        <v>0</v>
      </c>
      <c r="BJ410">
        <f t="shared" si="233"/>
        <v>105.7</v>
      </c>
      <c r="BK410">
        <f t="shared" si="234"/>
        <v>2663.3100000000004</v>
      </c>
      <c r="BL410">
        <v>0</v>
      </c>
      <c r="BM410">
        <v>0</v>
      </c>
      <c r="BN410">
        <f t="shared" si="235"/>
        <v>0</v>
      </c>
      <c r="BO410">
        <v>0</v>
      </c>
      <c r="BP410">
        <f t="shared" si="236"/>
        <v>69.599999999999994</v>
      </c>
      <c r="BQ410">
        <v>0</v>
      </c>
      <c r="BR410">
        <f t="shared" si="237"/>
        <v>0</v>
      </c>
      <c r="BS410">
        <f t="shared" si="238"/>
        <v>0</v>
      </c>
      <c r="BT410">
        <f t="shared" si="239"/>
        <v>1273.26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f t="shared" si="240"/>
        <v>68.900000000000006</v>
      </c>
      <c r="CG410">
        <f t="shared" si="241"/>
        <v>39.269999999999996</v>
      </c>
      <c r="CH410">
        <f t="shared" si="242"/>
        <v>10.57</v>
      </c>
      <c r="CI410">
        <f t="shared" si="243"/>
        <v>0</v>
      </c>
      <c r="CJ410">
        <f t="shared" si="244"/>
        <v>10.57</v>
      </c>
      <c r="CK410">
        <f t="shared" si="245"/>
        <v>37.67</v>
      </c>
      <c r="CL410">
        <v>0</v>
      </c>
      <c r="CM410">
        <v>0</v>
      </c>
      <c r="CN410">
        <f t="shared" si="246"/>
        <v>0</v>
      </c>
      <c r="CO410">
        <f t="shared" si="247"/>
        <v>0</v>
      </c>
      <c r="CP410">
        <f t="shared" si="248"/>
        <v>0</v>
      </c>
      <c r="CQ410">
        <v>0</v>
      </c>
      <c r="CR410">
        <v>0</v>
      </c>
      <c r="CS410">
        <v>0</v>
      </c>
    </row>
    <row r="411" spans="27:97" ht="15.6" x14ac:dyDescent="0.3">
      <c r="AA411" s="1" t="s">
        <v>252</v>
      </c>
      <c r="AB411">
        <f t="shared" si="214"/>
        <v>0</v>
      </c>
      <c r="AC411">
        <v>0</v>
      </c>
      <c r="AD411">
        <f t="shared" si="215"/>
        <v>6.53</v>
      </c>
      <c r="AE411">
        <v>0</v>
      </c>
      <c r="AF411">
        <f t="shared" si="216"/>
        <v>0</v>
      </c>
      <c r="AG411">
        <f t="shared" si="217"/>
        <v>95.42</v>
      </c>
      <c r="AH411">
        <v>0</v>
      </c>
      <c r="AI411">
        <f t="shared" si="218"/>
        <v>0</v>
      </c>
      <c r="AJ411">
        <v>0</v>
      </c>
      <c r="AK411">
        <f t="shared" si="219"/>
        <v>0</v>
      </c>
      <c r="AL411">
        <f t="shared" si="220"/>
        <v>37.200000000000003</v>
      </c>
      <c r="AM411">
        <v>0</v>
      </c>
      <c r="AN411">
        <v>0</v>
      </c>
      <c r="AO411">
        <f t="shared" si="221"/>
        <v>0</v>
      </c>
      <c r="AP411">
        <f t="shared" ref="AP411" si="273">AP156*159.68</f>
        <v>0</v>
      </c>
      <c r="AQ411">
        <v>0</v>
      </c>
      <c r="AR411">
        <v>0</v>
      </c>
      <c r="AS411">
        <v>0</v>
      </c>
      <c r="AT411">
        <v>0</v>
      </c>
      <c r="AU411">
        <f t="shared" si="223"/>
        <v>0</v>
      </c>
      <c r="AV411">
        <f t="shared" si="224"/>
        <v>0</v>
      </c>
      <c r="AW411">
        <v>0</v>
      </c>
      <c r="AX411">
        <f t="shared" si="225"/>
        <v>0</v>
      </c>
      <c r="AY411">
        <f t="shared" si="226"/>
        <v>512.4</v>
      </c>
      <c r="AZ411">
        <v>0</v>
      </c>
      <c r="BA411">
        <f t="shared" si="227"/>
        <v>0</v>
      </c>
      <c r="BB411">
        <f t="shared" si="227"/>
        <v>836.7</v>
      </c>
      <c r="BC411">
        <f t="shared" si="228"/>
        <v>0</v>
      </c>
      <c r="BD411">
        <f t="shared" si="229"/>
        <v>0</v>
      </c>
      <c r="BE411">
        <f t="shared" si="230"/>
        <v>0</v>
      </c>
      <c r="BF411">
        <v>0</v>
      </c>
      <c r="BG411">
        <f t="shared" si="231"/>
        <v>347.40000000000003</v>
      </c>
      <c r="BH411">
        <f t="shared" si="232"/>
        <v>3767.15</v>
      </c>
      <c r="BI411">
        <v>0</v>
      </c>
      <c r="BJ411">
        <f t="shared" si="233"/>
        <v>105.7</v>
      </c>
      <c r="BK411">
        <f t="shared" si="234"/>
        <v>3619.3700000000003</v>
      </c>
      <c r="BL411">
        <v>0</v>
      </c>
      <c r="BM411">
        <v>0</v>
      </c>
      <c r="BN411">
        <f t="shared" si="235"/>
        <v>0</v>
      </c>
      <c r="BO411">
        <v>0</v>
      </c>
      <c r="BP411">
        <f t="shared" si="236"/>
        <v>81.199999999999989</v>
      </c>
      <c r="BQ411">
        <v>0</v>
      </c>
      <c r="BR411">
        <f t="shared" si="237"/>
        <v>0</v>
      </c>
      <c r="BS411">
        <f t="shared" si="238"/>
        <v>0</v>
      </c>
      <c r="BT411">
        <f t="shared" si="239"/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f t="shared" si="240"/>
        <v>206.70000000000002</v>
      </c>
      <c r="CG411">
        <f t="shared" si="241"/>
        <v>26.18</v>
      </c>
      <c r="CH411">
        <f t="shared" si="242"/>
        <v>0</v>
      </c>
      <c r="CI411">
        <f t="shared" si="243"/>
        <v>0</v>
      </c>
      <c r="CJ411">
        <f t="shared" si="244"/>
        <v>21.14</v>
      </c>
      <c r="CK411">
        <f t="shared" si="245"/>
        <v>0</v>
      </c>
      <c r="CL411">
        <v>0</v>
      </c>
      <c r="CM411">
        <v>0</v>
      </c>
      <c r="CN411">
        <f t="shared" si="246"/>
        <v>5.92</v>
      </c>
      <c r="CO411">
        <f t="shared" si="247"/>
        <v>0</v>
      </c>
      <c r="CP411">
        <f t="shared" si="248"/>
        <v>0</v>
      </c>
      <c r="CQ411">
        <v>0</v>
      </c>
      <c r="CR411">
        <v>0</v>
      </c>
      <c r="CS411">
        <v>0</v>
      </c>
    </row>
    <row r="412" spans="27:97" ht="15.6" x14ac:dyDescent="0.3">
      <c r="AA412" s="44" t="s">
        <v>253</v>
      </c>
      <c r="AB412">
        <f t="shared" si="214"/>
        <v>0</v>
      </c>
      <c r="AC412">
        <v>0</v>
      </c>
      <c r="AD412">
        <f t="shared" si="215"/>
        <v>6.53</v>
      </c>
      <c r="AE412">
        <v>0</v>
      </c>
      <c r="AF412">
        <f t="shared" si="216"/>
        <v>9.6</v>
      </c>
      <c r="AG412">
        <f t="shared" si="217"/>
        <v>95.42</v>
      </c>
      <c r="AH412">
        <v>0</v>
      </c>
      <c r="AI412">
        <f t="shared" si="218"/>
        <v>0</v>
      </c>
      <c r="AJ412">
        <v>0</v>
      </c>
      <c r="AK412">
        <f t="shared" si="219"/>
        <v>0</v>
      </c>
      <c r="AL412">
        <f t="shared" si="220"/>
        <v>4.6500000000000004</v>
      </c>
      <c r="AM412">
        <v>0</v>
      </c>
      <c r="AN412">
        <v>0</v>
      </c>
      <c r="AO412">
        <f t="shared" si="221"/>
        <v>0</v>
      </c>
      <c r="AP412">
        <f t="shared" ref="AP412" si="274">AP157*159.68</f>
        <v>0</v>
      </c>
      <c r="AQ412">
        <v>0</v>
      </c>
      <c r="AR412">
        <v>0</v>
      </c>
      <c r="AS412">
        <v>0</v>
      </c>
      <c r="AT412">
        <v>0</v>
      </c>
      <c r="AU412">
        <f t="shared" si="223"/>
        <v>0</v>
      </c>
      <c r="AV412">
        <f t="shared" si="224"/>
        <v>0</v>
      </c>
      <c r="AW412">
        <v>0</v>
      </c>
      <c r="AX412">
        <f t="shared" si="225"/>
        <v>0</v>
      </c>
      <c r="AY412">
        <f t="shared" si="226"/>
        <v>292.8</v>
      </c>
      <c r="AZ412">
        <v>0</v>
      </c>
      <c r="BA412">
        <f t="shared" si="227"/>
        <v>0</v>
      </c>
      <c r="BB412">
        <f t="shared" si="227"/>
        <v>892.48</v>
      </c>
      <c r="BC412">
        <f t="shared" si="228"/>
        <v>0</v>
      </c>
      <c r="BD412">
        <f t="shared" si="229"/>
        <v>319.36</v>
      </c>
      <c r="BE412">
        <f t="shared" si="230"/>
        <v>0</v>
      </c>
      <c r="BF412">
        <v>0</v>
      </c>
      <c r="BG412">
        <f t="shared" si="231"/>
        <v>416.88</v>
      </c>
      <c r="BH412">
        <f t="shared" si="232"/>
        <v>1915.5</v>
      </c>
      <c r="BI412">
        <v>0</v>
      </c>
      <c r="BJ412">
        <f t="shared" si="233"/>
        <v>147.98000000000002</v>
      </c>
      <c r="BK412">
        <f t="shared" si="234"/>
        <v>1434.0900000000001</v>
      </c>
      <c r="BL412">
        <v>0</v>
      </c>
      <c r="BM412">
        <v>0</v>
      </c>
      <c r="BN412">
        <f t="shared" si="235"/>
        <v>0</v>
      </c>
      <c r="BO412">
        <v>0</v>
      </c>
      <c r="BP412">
        <f t="shared" si="236"/>
        <v>69.599999999999994</v>
      </c>
      <c r="BQ412">
        <v>0</v>
      </c>
      <c r="BR412">
        <f t="shared" si="237"/>
        <v>0</v>
      </c>
      <c r="BS412">
        <f t="shared" si="238"/>
        <v>0</v>
      </c>
      <c r="BT412">
        <f t="shared" si="239"/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f t="shared" si="240"/>
        <v>68.900000000000006</v>
      </c>
      <c r="CG412">
        <f t="shared" si="241"/>
        <v>0</v>
      </c>
      <c r="CH412">
        <f t="shared" si="242"/>
        <v>0</v>
      </c>
      <c r="CI412">
        <f t="shared" si="243"/>
        <v>0</v>
      </c>
      <c r="CJ412">
        <f t="shared" si="244"/>
        <v>0</v>
      </c>
      <c r="CK412">
        <f t="shared" si="245"/>
        <v>37.67</v>
      </c>
      <c r="CL412">
        <v>0</v>
      </c>
      <c r="CM412">
        <v>0</v>
      </c>
      <c r="CN412">
        <f t="shared" si="246"/>
        <v>0</v>
      </c>
      <c r="CO412">
        <f t="shared" si="247"/>
        <v>68.290000000000006</v>
      </c>
      <c r="CP412">
        <f t="shared" si="248"/>
        <v>18.5</v>
      </c>
      <c r="CQ412">
        <v>0</v>
      </c>
      <c r="CR412">
        <v>0</v>
      </c>
      <c r="CS412">
        <v>0</v>
      </c>
    </row>
    <row r="413" spans="27:97" ht="15.6" x14ac:dyDescent="0.3">
      <c r="AA413" s="1" t="s">
        <v>254</v>
      </c>
      <c r="AB413">
        <f t="shared" si="214"/>
        <v>0</v>
      </c>
      <c r="AC413">
        <v>0</v>
      </c>
      <c r="AD413">
        <f t="shared" si="215"/>
        <v>0</v>
      </c>
      <c r="AE413">
        <v>0</v>
      </c>
      <c r="AF413">
        <f t="shared" si="216"/>
        <v>0</v>
      </c>
      <c r="AG413">
        <f t="shared" si="217"/>
        <v>286.26</v>
      </c>
      <c r="AH413">
        <v>0</v>
      </c>
      <c r="AI413">
        <f t="shared" si="218"/>
        <v>667.62</v>
      </c>
      <c r="AJ413">
        <v>0</v>
      </c>
      <c r="AK413">
        <f t="shared" si="219"/>
        <v>0</v>
      </c>
      <c r="AL413">
        <f t="shared" si="220"/>
        <v>37.200000000000003</v>
      </c>
      <c r="AM413">
        <v>0</v>
      </c>
      <c r="AN413">
        <v>0</v>
      </c>
      <c r="AO413">
        <f t="shared" si="221"/>
        <v>0</v>
      </c>
      <c r="AP413">
        <f t="shared" ref="AP413" si="275">AP158*159.68</f>
        <v>0</v>
      </c>
      <c r="AQ413">
        <v>0</v>
      </c>
      <c r="AR413">
        <v>0</v>
      </c>
      <c r="AS413">
        <v>0</v>
      </c>
      <c r="AT413">
        <v>0</v>
      </c>
      <c r="AU413">
        <f t="shared" si="223"/>
        <v>0</v>
      </c>
      <c r="AV413">
        <f t="shared" si="224"/>
        <v>0</v>
      </c>
      <c r="AW413">
        <v>0</v>
      </c>
      <c r="AX413">
        <f t="shared" si="225"/>
        <v>0</v>
      </c>
      <c r="AY413">
        <f t="shared" si="226"/>
        <v>366</v>
      </c>
      <c r="AZ413">
        <v>0</v>
      </c>
      <c r="BA413">
        <f t="shared" si="227"/>
        <v>0</v>
      </c>
      <c r="BB413">
        <f t="shared" si="227"/>
        <v>892.48</v>
      </c>
      <c r="BC413">
        <f t="shared" si="228"/>
        <v>0</v>
      </c>
      <c r="BD413">
        <f t="shared" si="229"/>
        <v>638.72</v>
      </c>
      <c r="BE413">
        <f t="shared" si="230"/>
        <v>0</v>
      </c>
      <c r="BF413">
        <v>0</v>
      </c>
      <c r="BG413">
        <f t="shared" si="231"/>
        <v>277.92</v>
      </c>
      <c r="BH413">
        <f t="shared" si="232"/>
        <v>1979.3500000000001</v>
      </c>
      <c r="BI413">
        <v>0</v>
      </c>
      <c r="BJ413">
        <f t="shared" si="233"/>
        <v>179.69</v>
      </c>
      <c r="BK413">
        <f t="shared" si="234"/>
        <v>887.7700000000001</v>
      </c>
      <c r="BL413">
        <v>0</v>
      </c>
      <c r="BM413">
        <v>0</v>
      </c>
      <c r="BN413">
        <f t="shared" si="235"/>
        <v>0</v>
      </c>
      <c r="BO413">
        <v>0</v>
      </c>
      <c r="BP413">
        <f t="shared" si="236"/>
        <v>44.08</v>
      </c>
      <c r="BQ413">
        <v>0</v>
      </c>
      <c r="BR413">
        <f t="shared" si="237"/>
        <v>0</v>
      </c>
      <c r="BS413">
        <f t="shared" si="238"/>
        <v>0</v>
      </c>
      <c r="BT413">
        <f t="shared" si="239"/>
        <v>1273.26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f t="shared" si="240"/>
        <v>137.80000000000001</v>
      </c>
      <c r="CG413">
        <f t="shared" si="241"/>
        <v>0</v>
      </c>
      <c r="CH413">
        <f t="shared" si="242"/>
        <v>0</v>
      </c>
      <c r="CI413">
        <f t="shared" si="243"/>
        <v>0</v>
      </c>
      <c r="CJ413">
        <f t="shared" si="244"/>
        <v>0</v>
      </c>
      <c r="CK413">
        <f t="shared" si="245"/>
        <v>0</v>
      </c>
      <c r="CL413">
        <v>0</v>
      </c>
      <c r="CM413">
        <v>0</v>
      </c>
      <c r="CN413">
        <f t="shared" si="246"/>
        <v>5.92</v>
      </c>
      <c r="CO413">
        <f t="shared" si="247"/>
        <v>0</v>
      </c>
      <c r="CP413">
        <f t="shared" si="248"/>
        <v>0</v>
      </c>
      <c r="CQ413">
        <v>0</v>
      </c>
      <c r="CR413">
        <v>0</v>
      </c>
      <c r="CS413">
        <v>0</v>
      </c>
    </row>
    <row r="414" spans="27:97" ht="15.6" x14ac:dyDescent="0.3">
      <c r="AA414" s="44" t="s">
        <v>255</v>
      </c>
      <c r="AB414">
        <f t="shared" si="214"/>
        <v>0</v>
      </c>
      <c r="AC414">
        <v>0</v>
      </c>
      <c r="AD414">
        <f t="shared" si="215"/>
        <v>13.06</v>
      </c>
      <c r="AE414">
        <v>0</v>
      </c>
      <c r="AF414">
        <f t="shared" si="216"/>
        <v>0</v>
      </c>
      <c r="AG414">
        <f t="shared" si="217"/>
        <v>47.71</v>
      </c>
      <c r="AH414">
        <v>0</v>
      </c>
      <c r="AI414">
        <f t="shared" si="218"/>
        <v>222.54</v>
      </c>
      <c r="AJ414">
        <v>0</v>
      </c>
      <c r="AK414">
        <f t="shared" si="219"/>
        <v>0</v>
      </c>
      <c r="AL414">
        <f t="shared" si="220"/>
        <v>93</v>
      </c>
      <c r="AM414">
        <v>0</v>
      </c>
      <c r="AN414">
        <v>0</v>
      </c>
      <c r="AO414">
        <f t="shared" si="221"/>
        <v>0</v>
      </c>
      <c r="AP414">
        <f t="shared" ref="AP414" si="276">AP159*159.68</f>
        <v>0</v>
      </c>
      <c r="AQ414">
        <v>0</v>
      </c>
      <c r="AR414">
        <v>0</v>
      </c>
      <c r="AS414">
        <v>0</v>
      </c>
      <c r="AT414">
        <v>0</v>
      </c>
      <c r="AU414">
        <f t="shared" si="223"/>
        <v>0</v>
      </c>
      <c r="AV414">
        <f t="shared" si="224"/>
        <v>0</v>
      </c>
      <c r="AW414">
        <v>0</v>
      </c>
      <c r="AX414">
        <f t="shared" si="225"/>
        <v>0</v>
      </c>
      <c r="AY414">
        <f t="shared" si="226"/>
        <v>329.40000000000003</v>
      </c>
      <c r="AZ414">
        <v>0</v>
      </c>
      <c r="BA414">
        <f t="shared" si="227"/>
        <v>0</v>
      </c>
      <c r="BB414">
        <f t="shared" si="227"/>
        <v>725.14</v>
      </c>
      <c r="BC414">
        <f t="shared" si="228"/>
        <v>0</v>
      </c>
      <c r="BD414">
        <f t="shared" si="229"/>
        <v>638.72</v>
      </c>
      <c r="BE414">
        <f t="shared" si="230"/>
        <v>0</v>
      </c>
      <c r="BF414">
        <v>0</v>
      </c>
      <c r="BG414">
        <f t="shared" si="231"/>
        <v>208.44</v>
      </c>
      <c r="BH414">
        <f t="shared" si="232"/>
        <v>2681.7000000000003</v>
      </c>
      <c r="BI414">
        <v>0</v>
      </c>
      <c r="BJ414">
        <f t="shared" si="233"/>
        <v>63.42</v>
      </c>
      <c r="BK414">
        <f t="shared" si="234"/>
        <v>3004.76</v>
      </c>
      <c r="BL414">
        <v>0</v>
      </c>
      <c r="BM414">
        <v>0</v>
      </c>
      <c r="BN414">
        <f t="shared" si="235"/>
        <v>0</v>
      </c>
      <c r="BO414">
        <v>0</v>
      </c>
      <c r="BP414">
        <f t="shared" si="236"/>
        <v>46.4</v>
      </c>
      <c r="BQ414">
        <v>0</v>
      </c>
      <c r="BR414">
        <f t="shared" si="237"/>
        <v>0</v>
      </c>
      <c r="BS414">
        <f t="shared" si="238"/>
        <v>0</v>
      </c>
      <c r="BT414">
        <f t="shared" si="239"/>
        <v>1273.26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f t="shared" si="240"/>
        <v>68.900000000000006</v>
      </c>
      <c r="CG414">
        <f t="shared" si="241"/>
        <v>0</v>
      </c>
      <c r="CH414">
        <f t="shared" si="242"/>
        <v>10.57</v>
      </c>
      <c r="CI414">
        <f t="shared" si="243"/>
        <v>0</v>
      </c>
      <c r="CJ414">
        <f t="shared" si="244"/>
        <v>0</v>
      </c>
      <c r="CK414">
        <f t="shared" si="245"/>
        <v>0</v>
      </c>
      <c r="CL414">
        <v>0</v>
      </c>
      <c r="CM414">
        <v>0</v>
      </c>
      <c r="CN414">
        <f t="shared" si="246"/>
        <v>0</v>
      </c>
      <c r="CO414">
        <f t="shared" si="247"/>
        <v>0</v>
      </c>
      <c r="CP414">
        <f t="shared" si="248"/>
        <v>0</v>
      </c>
      <c r="CQ414">
        <v>0</v>
      </c>
      <c r="CR414">
        <v>0</v>
      </c>
      <c r="CS414">
        <v>0</v>
      </c>
    </row>
    <row r="415" spans="27:97" ht="15.6" x14ac:dyDescent="0.3">
      <c r="AA415" s="1" t="s">
        <v>256</v>
      </c>
      <c r="AB415">
        <f t="shared" si="214"/>
        <v>0</v>
      </c>
      <c r="AC415">
        <v>0</v>
      </c>
      <c r="AD415">
        <f t="shared" si="215"/>
        <v>19.59</v>
      </c>
      <c r="AE415">
        <v>0</v>
      </c>
      <c r="AF415">
        <f t="shared" si="216"/>
        <v>0</v>
      </c>
      <c r="AG415">
        <f t="shared" si="217"/>
        <v>47.71</v>
      </c>
      <c r="AH415">
        <v>0</v>
      </c>
      <c r="AI415">
        <f t="shared" si="218"/>
        <v>111.27</v>
      </c>
      <c r="AJ415">
        <v>0</v>
      </c>
      <c r="AK415">
        <f t="shared" si="219"/>
        <v>0</v>
      </c>
      <c r="AL415">
        <f t="shared" si="220"/>
        <v>32.550000000000004</v>
      </c>
      <c r="AM415">
        <v>0</v>
      </c>
      <c r="AN415">
        <v>0</v>
      </c>
      <c r="AO415">
        <f t="shared" si="221"/>
        <v>0</v>
      </c>
      <c r="AP415">
        <f t="shared" ref="AP415" si="277">AP160*159.68</f>
        <v>0</v>
      </c>
      <c r="AQ415">
        <v>0</v>
      </c>
      <c r="AR415">
        <v>0</v>
      </c>
      <c r="AS415">
        <v>0</v>
      </c>
      <c r="AT415">
        <v>0</v>
      </c>
      <c r="AU415">
        <f t="shared" si="223"/>
        <v>0</v>
      </c>
      <c r="AV415">
        <f t="shared" si="224"/>
        <v>0</v>
      </c>
      <c r="AW415">
        <v>0</v>
      </c>
      <c r="AX415">
        <f t="shared" si="225"/>
        <v>0</v>
      </c>
      <c r="AY415">
        <f t="shared" si="226"/>
        <v>183</v>
      </c>
      <c r="AZ415">
        <v>0</v>
      </c>
      <c r="BA415">
        <f t="shared" si="227"/>
        <v>0</v>
      </c>
      <c r="BB415">
        <f t="shared" si="227"/>
        <v>278.89999999999998</v>
      </c>
      <c r="BC415">
        <f t="shared" si="228"/>
        <v>0</v>
      </c>
      <c r="BD415">
        <f t="shared" si="229"/>
        <v>159.68</v>
      </c>
      <c r="BE415">
        <f t="shared" si="230"/>
        <v>0</v>
      </c>
      <c r="BF415">
        <v>0</v>
      </c>
      <c r="BG415">
        <f t="shared" si="231"/>
        <v>625.32000000000005</v>
      </c>
      <c r="BH415">
        <f t="shared" si="232"/>
        <v>1723.95</v>
      </c>
      <c r="BI415">
        <v>0</v>
      </c>
      <c r="BJ415">
        <f t="shared" si="233"/>
        <v>31.71</v>
      </c>
      <c r="BK415">
        <f t="shared" si="234"/>
        <v>1024.3500000000001</v>
      </c>
      <c r="BL415">
        <v>0</v>
      </c>
      <c r="BM415">
        <v>0</v>
      </c>
      <c r="BN415">
        <f t="shared" si="235"/>
        <v>0</v>
      </c>
      <c r="BO415">
        <v>0</v>
      </c>
      <c r="BP415">
        <f t="shared" si="236"/>
        <v>78.88</v>
      </c>
      <c r="BQ415">
        <v>0</v>
      </c>
      <c r="BR415">
        <f t="shared" si="237"/>
        <v>0</v>
      </c>
      <c r="BS415">
        <f t="shared" si="238"/>
        <v>0</v>
      </c>
      <c r="BT415">
        <f t="shared" si="239"/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f t="shared" si="240"/>
        <v>68.900000000000006</v>
      </c>
      <c r="CG415">
        <f t="shared" si="241"/>
        <v>0</v>
      </c>
      <c r="CH415">
        <f t="shared" si="242"/>
        <v>0</v>
      </c>
      <c r="CI415">
        <f t="shared" si="243"/>
        <v>0</v>
      </c>
      <c r="CJ415">
        <f t="shared" si="244"/>
        <v>0</v>
      </c>
      <c r="CK415">
        <f t="shared" si="245"/>
        <v>0</v>
      </c>
      <c r="CL415">
        <v>0</v>
      </c>
      <c r="CM415">
        <v>0</v>
      </c>
      <c r="CN415">
        <f t="shared" si="246"/>
        <v>5.92</v>
      </c>
      <c r="CO415">
        <f t="shared" si="247"/>
        <v>0</v>
      </c>
      <c r="CP415">
        <f t="shared" si="248"/>
        <v>0</v>
      </c>
      <c r="CQ415">
        <v>0</v>
      </c>
      <c r="CR415">
        <v>0</v>
      </c>
      <c r="CS415">
        <v>0</v>
      </c>
    </row>
    <row r="416" spans="27:97" ht="15.6" x14ac:dyDescent="0.3">
      <c r="AA416" s="44" t="s">
        <v>257</v>
      </c>
      <c r="AB416">
        <f t="shared" si="214"/>
        <v>0</v>
      </c>
      <c r="AC416">
        <v>0</v>
      </c>
      <c r="AD416">
        <f t="shared" si="215"/>
        <v>13.06</v>
      </c>
      <c r="AE416">
        <v>0</v>
      </c>
      <c r="AF416">
        <f t="shared" si="216"/>
        <v>0</v>
      </c>
      <c r="AG416">
        <f t="shared" si="217"/>
        <v>95.42</v>
      </c>
      <c r="AH416">
        <v>0</v>
      </c>
      <c r="AI416">
        <f t="shared" si="218"/>
        <v>0</v>
      </c>
      <c r="AJ416">
        <v>0</v>
      </c>
      <c r="AK416">
        <f t="shared" si="219"/>
        <v>0</v>
      </c>
      <c r="AL416">
        <f t="shared" si="220"/>
        <v>23.25</v>
      </c>
      <c r="AM416">
        <v>0</v>
      </c>
      <c r="AN416">
        <v>0</v>
      </c>
      <c r="AO416">
        <f t="shared" si="221"/>
        <v>0</v>
      </c>
      <c r="AP416">
        <f t="shared" ref="AP416" si="278">AP161*159.68</f>
        <v>0</v>
      </c>
      <c r="AQ416">
        <v>0</v>
      </c>
      <c r="AR416">
        <v>0</v>
      </c>
      <c r="AS416">
        <v>0</v>
      </c>
      <c r="AT416">
        <v>0</v>
      </c>
      <c r="AU416">
        <f t="shared" si="223"/>
        <v>0</v>
      </c>
      <c r="AV416">
        <f t="shared" si="224"/>
        <v>0</v>
      </c>
      <c r="AW416">
        <v>0</v>
      </c>
      <c r="AX416">
        <f t="shared" si="225"/>
        <v>0</v>
      </c>
      <c r="AY416">
        <f t="shared" si="226"/>
        <v>109.80000000000001</v>
      </c>
      <c r="AZ416">
        <v>0</v>
      </c>
      <c r="BA416">
        <f t="shared" si="227"/>
        <v>0</v>
      </c>
      <c r="BB416">
        <f t="shared" si="227"/>
        <v>167.34</v>
      </c>
      <c r="BC416">
        <f t="shared" si="228"/>
        <v>0</v>
      </c>
      <c r="BD416">
        <f t="shared" si="229"/>
        <v>0</v>
      </c>
      <c r="BE416">
        <f t="shared" si="230"/>
        <v>0</v>
      </c>
      <c r="BF416">
        <v>0</v>
      </c>
      <c r="BG416">
        <f t="shared" si="231"/>
        <v>347.40000000000003</v>
      </c>
      <c r="BH416">
        <f t="shared" si="232"/>
        <v>127.7</v>
      </c>
      <c r="BI416">
        <v>0</v>
      </c>
      <c r="BJ416">
        <f t="shared" si="233"/>
        <v>21.14</v>
      </c>
      <c r="BK416">
        <f t="shared" si="234"/>
        <v>204.87</v>
      </c>
      <c r="BL416">
        <v>0</v>
      </c>
      <c r="BM416">
        <v>0</v>
      </c>
      <c r="BN416">
        <f t="shared" si="235"/>
        <v>0</v>
      </c>
      <c r="BO416">
        <v>0</v>
      </c>
      <c r="BP416">
        <f t="shared" si="236"/>
        <v>27.839999999999996</v>
      </c>
      <c r="BQ416">
        <v>0</v>
      </c>
      <c r="BR416">
        <f t="shared" si="237"/>
        <v>0</v>
      </c>
      <c r="BS416">
        <f t="shared" si="238"/>
        <v>0</v>
      </c>
      <c r="BT416">
        <f t="shared" si="239"/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f t="shared" si="240"/>
        <v>0</v>
      </c>
      <c r="CG416">
        <f t="shared" si="241"/>
        <v>0</v>
      </c>
      <c r="CH416">
        <f t="shared" si="242"/>
        <v>0</v>
      </c>
      <c r="CI416">
        <f t="shared" si="243"/>
        <v>0</v>
      </c>
      <c r="CJ416">
        <f t="shared" si="244"/>
        <v>0</v>
      </c>
      <c r="CK416">
        <f t="shared" si="245"/>
        <v>0</v>
      </c>
      <c r="CL416">
        <v>0</v>
      </c>
      <c r="CM416">
        <v>0</v>
      </c>
      <c r="CN416">
        <f t="shared" si="246"/>
        <v>0</v>
      </c>
      <c r="CO416">
        <f t="shared" si="247"/>
        <v>68.290000000000006</v>
      </c>
      <c r="CP416">
        <f t="shared" si="248"/>
        <v>0</v>
      </c>
      <c r="CQ416">
        <v>0</v>
      </c>
      <c r="CR416">
        <v>0</v>
      </c>
      <c r="CS416">
        <v>0</v>
      </c>
    </row>
    <row r="417" spans="27:97" ht="15.6" x14ac:dyDescent="0.3">
      <c r="AA417" s="1" t="s">
        <v>258</v>
      </c>
      <c r="AB417">
        <f t="shared" si="214"/>
        <v>0</v>
      </c>
      <c r="AC417">
        <v>0</v>
      </c>
      <c r="AD417">
        <f t="shared" si="215"/>
        <v>0</v>
      </c>
      <c r="AE417">
        <v>0</v>
      </c>
      <c r="AF417">
        <f t="shared" si="216"/>
        <v>0</v>
      </c>
      <c r="AG417">
        <f t="shared" si="217"/>
        <v>0</v>
      </c>
      <c r="AH417">
        <v>0</v>
      </c>
      <c r="AI417">
        <f t="shared" si="218"/>
        <v>111.27</v>
      </c>
      <c r="AJ417">
        <v>0</v>
      </c>
      <c r="AK417">
        <f t="shared" si="219"/>
        <v>0</v>
      </c>
      <c r="AL417">
        <f t="shared" si="220"/>
        <v>106.95</v>
      </c>
      <c r="AM417">
        <v>0</v>
      </c>
      <c r="AN417">
        <v>0</v>
      </c>
      <c r="AO417">
        <f t="shared" si="221"/>
        <v>0</v>
      </c>
      <c r="AP417">
        <f t="shared" ref="AP417" si="279">AP162*159.68</f>
        <v>0</v>
      </c>
      <c r="AQ417">
        <v>0</v>
      </c>
      <c r="AR417">
        <v>0</v>
      </c>
      <c r="AS417">
        <v>0</v>
      </c>
      <c r="AT417">
        <v>0</v>
      </c>
      <c r="AU417">
        <f t="shared" si="223"/>
        <v>0</v>
      </c>
      <c r="AV417">
        <f t="shared" si="224"/>
        <v>0</v>
      </c>
      <c r="AW417">
        <v>0</v>
      </c>
      <c r="AX417">
        <f t="shared" si="225"/>
        <v>0</v>
      </c>
      <c r="AY417">
        <f t="shared" si="226"/>
        <v>183</v>
      </c>
      <c r="AZ417">
        <v>0</v>
      </c>
      <c r="BA417">
        <f t="shared" si="227"/>
        <v>0</v>
      </c>
      <c r="BB417">
        <f t="shared" si="227"/>
        <v>334.68</v>
      </c>
      <c r="BC417">
        <f t="shared" si="228"/>
        <v>0</v>
      </c>
      <c r="BD417">
        <f t="shared" si="229"/>
        <v>0</v>
      </c>
      <c r="BE417">
        <f t="shared" si="230"/>
        <v>0</v>
      </c>
      <c r="BF417">
        <v>0</v>
      </c>
      <c r="BG417">
        <f t="shared" si="231"/>
        <v>347.40000000000003</v>
      </c>
      <c r="BH417">
        <f t="shared" si="232"/>
        <v>574.65</v>
      </c>
      <c r="BI417">
        <v>0</v>
      </c>
      <c r="BJ417">
        <f t="shared" si="233"/>
        <v>31.71</v>
      </c>
      <c r="BK417">
        <f t="shared" si="234"/>
        <v>1775.5400000000002</v>
      </c>
      <c r="BL417">
        <v>0</v>
      </c>
      <c r="BM417">
        <v>0</v>
      </c>
      <c r="BN417">
        <f t="shared" si="235"/>
        <v>0</v>
      </c>
      <c r="BO417">
        <v>0</v>
      </c>
      <c r="BP417">
        <f t="shared" si="236"/>
        <v>37.119999999999997</v>
      </c>
      <c r="BQ417">
        <v>0</v>
      </c>
      <c r="BR417">
        <f t="shared" si="237"/>
        <v>0</v>
      </c>
      <c r="BS417">
        <f t="shared" si="238"/>
        <v>0</v>
      </c>
      <c r="BT417">
        <f t="shared" si="239"/>
        <v>1273.26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f t="shared" si="240"/>
        <v>137.80000000000001</v>
      </c>
      <c r="CG417">
        <f t="shared" si="241"/>
        <v>0</v>
      </c>
      <c r="CH417">
        <f t="shared" si="242"/>
        <v>0</v>
      </c>
      <c r="CI417">
        <f t="shared" si="243"/>
        <v>0</v>
      </c>
      <c r="CJ417">
        <f t="shared" si="244"/>
        <v>0</v>
      </c>
      <c r="CK417">
        <f t="shared" si="245"/>
        <v>0</v>
      </c>
      <c r="CL417">
        <v>0</v>
      </c>
      <c r="CM417">
        <v>0</v>
      </c>
      <c r="CN417">
        <f t="shared" si="246"/>
        <v>0</v>
      </c>
      <c r="CO417">
        <f t="shared" si="247"/>
        <v>0</v>
      </c>
      <c r="CP417">
        <f t="shared" si="248"/>
        <v>0</v>
      </c>
      <c r="CQ417">
        <v>0</v>
      </c>
      <c r="CR417">
        <v>0</v>
      </c>
      <c r="CS417">
        <v>0</v>
      </c>
    </row>
    <row r="418" spans="27:97" ht="15.6" x14ac:dyDescent="0.3">
      <c r="AA418" s="44" t="s">
        <v>259</v>
      </c>
      <c r="AB418">
        <f t="shared" si="214"/>
        <v>0</v>
      </c>
      <c r="AC418">
        <v>0</v>
      </c>
      <c r="AD418">
        <f t="shared" si="215"/>
        <v>6.53</v>
      </c>
      <c r="AE418">
        <v>0</v>
      </c>
      <c r="AF418">
        <f t="shared" si="216"/>
        <v>0</v>
      </c>
      <c r="AG418">
        <f t="shared" si="217"/>
        <v>143.13</v>
      </c>
      <c r="AH418">
        <v>0</v>
      </c>
      <c r="AI418">
        <f t="shared" si="218"/>
        <v>0</v>
      </c>
      <c r="AJ418">
        <v>0</v>
      </c>
      <c r="AK418">
        <f t="shared" si="219"/>
        <v>0</v>
      </c>
      <c r="AL418">
        <f t="shared" si="220"/>
        <v>51.150000000000006</v>
      </c>
      <c r="AM418">
        <v>0</v>
      </c>
      <c r="AN418">
        <v>0</v>
      </c>
      <c r="AO418">
        <f t="shared" si="221"/>
        <v>0</v>
      </c>
      <c r="AP418">
        <f t="shared" ref="AP418" si="280">AP163*159.68</f>
        <v>0</v>
      </c>
      <c r="AQ418">
        <v>0</v>
      </c>
      <c r="AR418">
        <v>0</v>
      </c>
      <c r="AS418">
        <v>0</v>
      </c>
      <c r="AT418">
        <v>0</v>
      </c>
      <c r="AU418">
        <f t="shared" si="223"/>
        <v>0</v>
      </c>
      <c r="AV418">
        <f t="shared" si="224"/>
        <v>0</v>
      </c>
      <c r="AW418">
        <v>0</v>
      </c>
      <c r="AX418">
        <f t="shared" si="225"/>
        <v>0</v>
      </c>
      <c r="AY418">
        <f t="shared" si="226"/>
        <v>146.4</v>
      </c>
      <c r="AZ418">
        <v>0</v>
      </c>
      <c r="BA418">
        <f t="shared" si="227"/>
        <v>0</v>
      </c>
      <c r="BB418">
        <f t="shared" si="227"/>
        <v>223.12</v>
      </c>
      <c r="BC418">
        <f t="shared" si="228"/>
        <v>0</v>
      </c>
      <c r="BD418">
        <f t="shared" si="229"/>
        <v>159.68</v>
      </c>
      <c r="BE418">
        <f t="shared" si="230"/>
        <v>2.8</v>
      </c>
      <c r="BF418">
        <v>0</v>
      </c>
      <c r="BG418">
        <f t="shared" si="231"/>
        <v>69.48</v>
      </c>
      <c r="BH418">
        <f t="shared" si="232"/>
        <v>1021.6</v>
      </c>
      <c r="BI418">
        <v>0</v>
      </c>
      <c r="BJ418">
        <f t="shared" si="233"/>
        <v>105.7</v>
      </c>
      <c r="BK418">
        <f t="shared" si="234"/>
        <v>751.19</v>
      </c>
      <c r="BL418">
        <v>0</v>
      </c>
      <c r="BM418">
        <v>0</v>
      </c>
      <c r="BN418">
        <f t="shared" si="235"/>
        <v>0</v>
      </c>
      <c r="BO418">
        <v>0</v>
      </c>
      <c r="BP418">
        <f t="shared" si="236"/>
        <v>37.119999999999997</v>
      </c>
      <c r="BQ418">
        <v>0</v>
      </c>
      <c r="BR418">
        <f t="shared" si="237"/>
        <v>0</v>
      </c>
      <c r="BS418">
        <f t="shared" si="238"/>
        <v>0</v>
      </c>
      <c r="BT418">
        <f t="shared" si="239"/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f t="shared" si="240"/>
        <v>68.900000000000006</v>
      </c>
      <c r="CG418">
        <f t="shared" si="241"/>
        <v>0</v>
      </c>
      <c r="CH418">
        <f t="shared" si="242"/>
        <v>0</v>
      </c>
      <c r="CI418">
        <f t="shared" si="243"/>
        <v>0</v>
      </c>
      <c r="CJ418">
        <f t="shared" si="244"/>
        <v>0</v>
      </c>
      <c r="CK418">
        <f t="shared" si="245"/>
        <v>0</v>
      </c>
      <c r="CL418">
        <v>0</v>
      </c>
      <c r="CM418">
        <v>0</v>
      </c>
      <c r="CN418">
        <f t="shared" si="246"/>
        <v>0</v>
      </c>
      <c r="CO418">
        <f t="shared" si="247"/>
        <v>0</v>
      </c>
      <c r="CP418">
        <f t="shared" si="248"/>
        <v>0</v>
      </c>
      <c r="CQ418">
        <v>0</v>
      </c>
      <c r="CR418">
        <v>0</v>
      </c>
      <c r="CS418">
        <v>0</v>
      </c>
    </row>
    <row r="419" spans="27:97" ht="15.6" x14ac:dyDescent="0.3">
      <c r="AA419" s="1" t="s">
        <v>260</v>
      </c>
      <c r="AB419">
        <f t="shared" si="214"/>
        <v>0</v>
      </c>
      <c r="AC419">
        <v>0</v>
      </c>
      <c r="AD419">
        <f t="shared" si="215"/>
        <v>13.06</v>
      </c>
      <c r="AE419">
        <v>0</v>
      </c>
      <c r="AF419">
        <f t="shared" si="216"/>
        <v>4.8</v>
      </c>
      <c r="AG419">
        <f t="shared" si="217"/>
        <v>381.68</v>
      </c>
      <c r="AH419">
        <v>0</v>
      </c>
      <c r="AI419">
        <f t="shared" si="218"/>
        <v>333.81</v>
      </c>
      <c r="AJ419">
        <v>0</v>
      </c>
      <c r="AK419">
        <f t="shared" si="219"/>
        <v>0</v>
      </c>
      <c r="AL419">
        <f t="shared" si="220"/>
        <v>74.400000000000006</v>
      </c>
      <c r="AM419">
        <v>0</v>
      </c>
      <c r="AN419">
        <v>0</v>
      </c>
      <c r="AO419">
        <f t="shared" si="221"/>
        <v>0</v>
      </c>
      <c r="AP419">
        <f t="shared" ref="AP419" si="281">AP164*159.68</f>
        <v>0</v>
      </c>
      <c r="AQ419">
        <v>0</v>
      </c>
      <c r="AR419">
        <v>0</v>
      </c>
      <c r="AS419">
        <v>0</v>
      </c>
      <c r="AT419">
        <v>0</v>
      </c>
      <c r="AU419">
        <f t="shared" si="223"/>
        <v>0</v>
      </c>
      <c r="AV419">
        <f t="shared" si="224"/>
        <v>0</v>
      </c>
      <c r="AW419">
        <v>0</v>
      </c>
      <c r="AX419">
        <f t="shared" si="225"/>
        <v>0</v>
      </c>
      <c r="AY419">
        <f t="shared" si="226"/>
        <v>366</v>
      </c>
      <c r="AZ419">
        <v>0</v>
      </c>
      <c r="BA419">
        <f t="shared" si="227"/>
        <v>0</v>
      </c>
      <c r="BB419">
        <f t="shared" si="227"/>
        <v>167.34</v>
      </c>
      <c r="BC419">
        <f t="shared" si="228"/>
        <v>0</v>
      </c>
      <c r="BD419">
        <f t="shared" si="229"/>
        <v>0</v>
      </c>
      <c r="BE419">
        <f t="shared" si="230"/>
        <v>0</v>
      </c>
      <c r="BF419">
        <v>0</v>
      </c>
      <c r="BG419">
        <f t="shared" si="231"/>
        <v>69.48</v>
      </c>
      <c r="BH419">
        <f t="shared" si="232"/>
        <v>766.2</v>
      </c>
      <c r="BI419">
        <v>0</v>
      </c>
      <c r="BJ419">
        <f t="shared" si="233"/>
        <v>147.98000000000002</v>
      </c>
      <c r="BK419">
        <f t="shared" si="234"/>
        <v>751.19</v>
      </c>
      <c r="BL419">
        <v>0</v>
      </c>
      <c r="BM419">
        <v>0</v>
      </c>
      <c r="BN419">
        <f t="shared" si="235"/>
        <v>0</v>
      </c>
      <c r="BO419">
        <v>0</v>
      </c>
      <c r="BP419">
        <f t="shared" si="236"/>
        <v>34.799999999999997</v>
      </c>
      <c r="BQ419">
        <v>0</v>
      </c>
      <c r="BR419">
        <f t="shared" si="237"/>
        <v>0</v>
      </c>
      <c r="BS419">
        <f t="shared" si="238"/>
        <v>0</v>
      </c>
      <c r="BT419">
        <f t="shared" si="239"/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f t="shared" si="240"/>
        <v>68.900000000000006</v>
      </c>
      <c r="CG419">
        <f t="shared" si="241"/>
        <v>0</v>
      </c>
      <c r="CH419">
        <f t="shared" si="242"/>
        <v>0</v>
      </c>
      <c r="CI419">
        <f t="shared" si="243"/>
        <v>0</v>
      </c>
      <c r="CJ419">
        <f t="shared" si="244"/>
        <v>0</v>
      </c>
      <c r="CK419">
        <f t="shared" si="245"/>
        <v>0</v>
      </c>
      <c r="CL419">
        <v>0</v>
      </c>
      <c r="CM419">
        <v>0</v>
      </c>
      <c r="CN419">
        <f t="shared" si="246"/>
        <v>0</v>
      </c>
      <c r="CO419">
        <f t="shared" si="247"/>
        <v>68.290000000000006</v>
      </c>
      <c r="CP419">
        <f t="shared" si="248"/>
        <v>18.5</v>
      </c>
      <c r="CQ419">
        <v>0</v>
      </c>
      <c r="CR419">
        <v>0</v>
      </c>
      <c r="CS419">
        <v>0</v>
      </c>
    </row>
    <row r="420" spans="27:97" ht="15.6" x14ac:dyDescent="0.3">
      <c r="AA420" s="44" t="s">
        <v>261</v>
      </c>
      <c r="AB420">
        <f t="shared" si="214"/>
        <v>0</v>
      </c>
      <c r="AC420">
        <v>0</v>
      </c>
      <c r="AD420">
        <f t="shared" si="215"/>
        <v>13.06</v>
      </c>
      <c r="AE420">
        <v>0</v>
      </c>
      <c r="AF420">
        <f t="shared" si="216"/>
        <v>0</v>
      </c>
      <c r="AG420">
        <f t="shared" si="217"/>
        <v>286.26</v>
      </c>
      <c r="AH420">
        <v>0</v>
      </c>
      <c r="AI420">
        <f t="shared" si="218"/>
        <v>0</v>
      </c>
      <c r="AJ420">
        <v>0</v>
      </c>
      <c r="AK420">
        <f t="shared" si="219"/>
        <v>0</v>
      </c>
      <c r="AL420">
        <f t="shared" si="220"/>
        <v>37.200000000000003</v>
      </c>
      <c r="AM420">
        <v>0</v>
      </c>
      <c r="AN420">
        <v>0</v>
      </c>
      <c r="AO420">
        <f t="shared" si="221"/>
        <v>0</v>
      </c>
      <c r="AP420">
        <f t="shared" ref="AP420" si="282">AP165*159.68</f>
        <v>0</v>
      </c>
      <c r="AQ420">
        <v>0</v>
      </c>
      <c r="AR420">
        <v>0</v>
      </c>
      <c r="AS420">
        <v>0</v>
      </c>
      <c r="AT420">
        <v>0</v>
      </c>
      <c r="AU420">
        <f t="shared" si="223"/>
        <v>0</v>
      </c>
      <c r="AV420">
        <f t="shared" si="224"/>
        <v>0</v>
      </c>
      <c r="AW420">
        <v>0</v>
      </c>
      <c r="AX420">
        <f t="shared" si="225"/>
        <v>0</v>
      </c>
      <c r="AY420">
        <f t="shared" si="226"/>
        <v>256.2</v>
      </c>
      <c r="AZ420">
        <v>0</v>
      </c>
      <c r="BA420">
        <f t="shared" si="227"/>
        <v>0</v>
      </c>
      <c r="BB420">
        <f t="shared" si="227"/>
        <v>446.24</v>
      </c>
      <c r="BC420">
        <f t="shared" si="228"/>
        <v>0</v>
      </c>
      <c r="BD420">
        <f t="shared" si="229"/>
        <v>0</v>
      </c>
      <c r="BE420">
        <f t="shared" si="230"/>
        <v>0</v>
      </c>
      <c r="BF420">
        <v>0</v>
      </c>
      <c r="BG420">
        <f t="shared" si="231"/>
        <v>69.48</v>
      </c>
      <c r="BH420">
        <f t="shared" si="232"/>
        <v>702.35</v>
      </c>
      <c r="BI420">
        <v>0</v>
      </c>
      <c r="BJ420">
        <f t="shared" si="233"/>
        <v>116.27000000000001</v>
      </c>
      <c r="BK420">
        <f t="shared" si="234"/>
        <v>2936.4700000000003</v>
      </c>
      <c r="BL420">
        <v>0</v>
      </c>
      <c r="BM420">
        <v>0</v>
      </c>
      <c r="BN420">
        <f t="shared" si="235"/>
        <v>0</v>
      </c>
      <c r="BO420">
        <v>0</v>
      </c>
      <c r="BP420">
        <f t="shared" si="236"/>
        <v>37.119999999999997</v>
      </c>
      <c r="BQ420">
        <v>0</v>
      </c>
      <c r="BR420">
        <f t="shared" si="237"/>
        <v>0</v>
      </c>
      <c r="BS420">
        <f t="shared" si="238"/>
        <v>0</v>
      </c>
      <c r="BT420">
        <f t="shared" si="239"/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f t="shared" si="240"/>
        <v>68.900000000000006</v>
      </c>
      <c r="CG420">
        <f t="shared" si="241"/>
        <v>0</v>
      </c>
      <c r="CH420">
        <f t="shared" si="242"/>
        <v>10.57</v>
      </c>
      <c r="CI420">
        <f t="shared" si="243"/>
        <v>0</v>
      </c>
      <c r="CJ420">
        <f t="shared" si="244"/>
        <v>0</v>
      </c>
      <c r="CK420">
        <f t="shared" si="245"/>
        <v>0</v>
      </c>
      <c r="CL420">
        <v>0</v>
      </c>
      <c r="CM420">
        <v>0</v>
      </c>
      <c r="CN420">
        <f t="shared" si="246"/>
        <v>0</v>
      </c>
      <c r="CO420">
        <f t="shared" si="247"/>
        <v>0</v>
      </c>
      <c r="CP420">
        <f t="shared" si="248"/>
        <v>0</v>
      </c>
      <c r="CQ420">
        <v>0</v>
      </c>
      <c r="CR420">
        <v>0</v>
      </c>
      <c r="CS420">
        <v>0</v>
      </c>
    </row>
    <row r="421" spans="27:97" ht="15.6" x14ac:dyDescent="0.3">
      <c r="AA421" s="1" t="s">
        <v>262</v>
      </c>
      <c r="AB421">
        <f t="shared" si="214"/>
        <v>0</v>
      </c>
      <c r="AC421">
        <v>0</v>
      </c>
      <c r="AD421">
        <f t="shared" si="215"/>
        <v>6.53</v>
      </c>
      <c r="AE421">
        <v>0</v>
      </c>
      <c r="AF421">
        <f t="shared" si="216"/>
        <v>0</v>
      </c>
      <c r="AG421">
        <f t="shared" si="217"/>
        <v>0</v>
      </c>
      <c r="AH421">
        <v>0</v>
      </c>
      <c r="AI421">
        <f t="shared" si="218"/>
        <v>0</v>
      </c>
      <c r="AJ421">
        <v>0</v>
      </c>
      <c r="AK421">
        <f t="shared" si="219"/>
        <v>0</v>
      </c>
      <c r="AL421">
        <f t="shared" si="220"/>
        <v>32.550000000000004</v>
      </c>
      <c r="AM421">
        <v>0</v>
      </c>
      <c r="AN421">
        <v>0</v>
      </c>
      <c r="AO421">
        <f t="shared" si="221"/>
        <v>0</v>
      </c>
      <c r="AP421">
        <f t="shared" ref="AP421" si="283">AP166*159.68</f>
        <v>0</v>
      </c>
      <c r="AQ421">
        <v>0</v>
      </c>
      <c r="AR421">
        <v>0</v>
      </c>
      <c r="AS421">
        <v>0</v>
      </c>
      <c r="AT421">
        <v>0</v>
      </c>
      <c r="AU421">
        <f t="shared" si="223"/>
        <v>0</v>
      </c>
      <c r="AV421">
        <f t="shared" si="224"/>
        <v>0</v>
      </c>
      <c r="AW421">
        <v>0</v>
      </c>
      <c r="AX421">
        <f t="shared" si="225"/>
        <v>0</v>
      </c>
      <c r="AY421">
        <f t="shared" si="226"/>
        <v>183</v>
      </c>
      <c r="AZ421">
        <v>0</v>
      </c>
      <c r="BA421">
        <f t="shared" si="227"/>
        <v>0</v>
      </c>
      <c r="BB421">
        <f t="shared" si="227"/>
        <v>55.78</v>
      </c>
      <c r="BC421">
        <f t="shared" si="228"/>
        <v>0</v>
      </c>
      <c r="BD421">
        <f t="shared" si="229"/>
        <v>159.68</v>
      </c>
      <c r="BE421">
        <f t="shared" si="230"/>
        <v>0</v>
      </c>
      <c r="BF421">
        <v>0</v>
      </c>
      <c r="BG421">
        <f t="shared" si="231"/>
        <v>0</v>
      </c>
      <c r="BH421">
        <f t="shared" si="232"/>
        <v>319.25</v>
      </c>
      <c r="BI421">
        <v>0</v>
      </c>
      <c r="BJ421">
        <f t="shared" si="233"/>
        <v>63.42</v>
      </c>
      <c r="BK421">
        <f t="shared" si="234"/>
        <v>1297.5100000000002</v>
      </c>
      <c r="BL421">
        <v>0</v>
      </c>
      <c r="BM421">
        <v>0</v>
      </c>
      <c r="BN421">
        <f t="shared" si="235"/>
        <v>0</v>
      </c>
      <c r="BO421">
        <v>0</v>
      </c>
      <c r="BP421">
        <f t="shared" si="236"/>
        <v>27.839999999999996</v>
      </c>
      <c r="BQ421">
        <v>0</v>
      </c>
      <c r="BR421">
        <f t="shared" si="237"/>
        <v>0</v>
      </c>
      <c r="BS421">
        <f t="shared" si="238"/>
        <v>0</v>
      </c>
      <c r="BT421">
        <f t="shared" si="239"/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f t="shared" si="240"/>
        <v>0</v>
      </c>
      <c r="CG421">
        <f t="shared" si="241"/>
        <v>0</v>
      </c>
      <c r="CH421">
        <f t="shared" si="242"/>
        <v>0</v>
      </c>
      <c r="CI421">
        <f t="shared" si="243"/>
        <v>0</v>
      </c>
      <c r="CJ421">
        <f t="shared" si="244"/>
        <v>10.57</v>
      </c>
      <c r="CK421">
        <f t="shared" si="245"/>
        <v>0</v>
      </c>
      <c r="CL421">
        <v>0</v>
      </c>
      <c r="CM421">
        <v>0</v>
      </c>
      <c r="CN421">
        <f t="shared" si="246"/>
        <v>0</v>
      </c>
      <c r="CO421">
        <f t="shared" si="247"/>
        <v>0</v>
      </c>
      <c r="CP421">
        <f t="shared" si="248"/>
        <v>0</v>
      </c>
      <c r="CQ421">
        <v>0</v>
      </c>
      <c r="CR421">
        <v>0</v>
      </c>
      <c r="CS421">
        <v>0</v>
      </c>
    </row>
    <row r="422" spans="27:97" ht="15.6" x14ac:dyDescent="0.3">
      <c r="AA422" s="44" t="s">
        <v>263</v>
      </c>
      <c r="AB422">
        <f t="shared" si="214"/>
        <v>0</v>
      </c>
      <c r="AC422">
        <v>0</v>
      </c>
      <c r="AD422">
        <f t="shared" si="215"/>
        <v>0</v>
      </c>
      <c r="AE422">
        <v>0</v>
      </c>
      <c r="AF422">
        <f t="shared" si="216"/>
        <v>0</v>
      </c>
      <c r="AG422">
        <f t="shared" si="217"/>
        <v>47.71</v>
      </c>
      <c r="AH422">
        <v>0</v>
      </c>
      <c r="AI422">
        <f t="shared" si="218"/>
        <v>0</v>
      </c>
      <c r="AJ422">
        <v>0</v>
      </c>
      <c r="AK422">
        <f t="shared" si="219"/>
        <v>0</v>
      </c>
      <c r="AL422">
        <f t="shared" si="220"/>
        <v>23.25</v>
      </c>
      <c r="AM422">
        <v>0</v>
      </c>
      <c r="AN422">
        <v>0</v>
      </c>
      <c r="AO422">
        <f t="shared" si="221"/>
        <v>0</v>
      </c>
      <c r="AP422">
        <f t="shared" ref="AP422" si="284">AP167*159.68</f>
        <v>0</v>
      </c>
      <c r="AQ422">
        <v>0</v>
      </c>
      <c r="AR422">
        <v>0</v>
      </c>
      <c r="AS422">
        <v>0</v>
      </c>
      <c r="AT422">
        <v>0</v>
      </c>
      <c r="AU422">
        <f t="shared" si="223"/>
        <v>0</v>
      </c>
      <c r="AV422">
        <f t="shared" si="224"/>
        <v>47.88</v>
      </c>
      <c r="AW422">
        <v>0</v>
      </c>
      <c r="AX422">
        <f t="shared" si="225"/>
        <v>0</v>
      </c>
      <c r="AY422">
        <f t="shared" si="226"/>
        <v>183</v>
      </c>
      <c r="AZ422">
        <v>0</v>
      </c>
      <c r="BA422">
        <f t="shared" si="227"/>
        <v>0</v>
      </c>
      <c r="BB422">
        <f t="shared" si="227"/>
        <v>167.34</v>
      </c>
      <c r="BC422">
        <f t="shared" si="228"/>
        <v>0</v>
      </c>
      <c r="BD422">
        <f t="shared" si="229"/>
        <v>0</v>
      </c>
      <c r="BE422">
        <f t="shared" si="230"/>
        <v>0</v>
      </c>
      <c r="BF422">
        <v>0</v>
      </c>
      <c r="BG422">
        <f t="shared" si="231"/>
        <v>0</v>
      </c>
      <c r="BH422">
        <f t="shared" si="232"/>
        <v>191.55</v>
      </c>
      <c r="BI422">
        <v>0</v>
      </c>
      <c r="BJ422">
        <f t="shared" si="233"/>
        <v>42.28</v>
      </c>
      <c r="BK422">
        <f t="shared" si="234"/>
        <v>546.32000000000005</v>
      </c>
      <c r="BL422">
        <v>0</v>
      </c>
      <c r="BM422">
        <v>0</v>
      </c>
      <c r="BN422">
        <f t="shared" si="235"/>
        <v>0</v>
      </c>
      <c r="BO422">
        <v>0</v>
      </c>
      <c r="BP422">
        <f t="shared" si="236"/>
        <v>11.6</v>
      </c>
      <c r="BQ422">
        <v>0</v>
      </c>
      <c r="BR422">
        <f t="shared" si="237"/>
        <v>0</v>
      </c>
      <c r="BS422">
        <f t="shared" si="238"/>
        <v>0</v>
      </c>
      <c r="BT422">
        <f t="shared" si="239"/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f t="shared" si="240"/>
        <v>68.900000000000006</v>
      </c>
      <c r="CG422">
        <f t="shared" si="241"/>
        <v>13.09</v>
      </c>
      <c r="CH422">
        <f t="shared" si="242"/>
        <v>0</v>
      </c>
      <c r="CI422">
        <f t="shared" si="243"/>
        <v>0</v>
      </c>
      <c r="CJ422">
        <f t="shared" si="244"/>
        <v>0</v>
      </c>
      <c r="CK422">
        <f t="shared" si="245"/>
        <v>0</v>
      </c>
      <c r="CL422">
        <v>0</v>
      </c>
      <c r="CM422">
        <v>0</v>
      </c>
      <c r="CN422">
        <f t="shared" si="246"/>
        <v>5.92</v>
      </c>
      <c r="CO422">
        <f t="shared" si="247"/>
        <v>0</v>
      </c>
      <c r="CP422">
        <f t="shared" si="248"/>
        <v>0</v>
      </c>
      <c r="CQ422">
        <v>0</v>
      </c>
      <c r="CR422">
        <v>0</v>
      </c>
      <c r="CS422">
        <v>0</v>
      </c>
    </row>
    <row r="423" spans="27:97" ht="15.6" x14ac:dyDescent="0.3">
      <c r="AA423" s="1" t="s">
        <v>264</v>
      </c>
      <c r="AB423">
        <f t="shared" si="214"/>
        <v>0</v>
      </c>
      <c r="AC423">
        <v>0</v>
      </c>
      <c r="AD423">
        <f t="shared" si="215"/>
        <v>0</v>
      </c>
      <c r="AE423">
        <v>0</v>
      </c>
      <c r="AF423">
        <f t="shared" si="216"/>
        <v>0</v>
      </c>
      <c r="AG423">
        <f t="shared" si="217"/>
        <v>190.84</v>
      </c>
      <c r="AH423">
        <v>0</v>
      </c>
      <c r="AI423">
        <f t="shared" si="218"/>
        <v>0</v>
      </c>
      <c r="AJ423">
        <v>0</v>
      </c>
      <c r="AK423">
        <f t="shared" si="219"/>
        <v>0</v>
      </c>
      <c r="AL423">
        <f t="shared" si="220"/>
        <v>32.550000000000004</v>
      </c>
      <c r="AM423">
        <v>0</v>
      </c>
      <c r="AN423">
        <v>0</v>
      </c>
      <c r="AO423">
        <f t="shared" si="221"/>
        <v>0</v>
      </c>
      <c r="AP423">
        <f t="shared" ref="AP423" si="285">AP168*159.68</f>
        <v>0</v>
      </c>
      <c r="AQ423">
        <v>0</v>
      </c>
      <c r="AR423">
        <v>0</v>
      </c>
      <c r="AS423">
        <v>0</v>
      </c>
      <c r="AT423">
        <v>0</v>
      </c>
      <c r="AU423">
        <f t="shared" si="223"/>
        <v>0</v>
      </c>
      <c r="AV423">
        <f t="shared" si="224"/>
        <v>323.19</v>
      </c>
      <c r="AW423">
        <v>0</v>
      </c>
      <c r="AX423">
        <f t="shared" si="225"/>
        <v>0</v>
      </c>
      <c r="AY423">
        <f t="shared" si="226"/>
        <v>183</v>
      </c>
      <c r="AZ423">
        <v>0</v>
      </c>
      <c r="BA423">
        <f t="shared" si="227"/>
        <v>0</v>
      </c>
      <c r="BB423">
        <f t="shared" si="227"/>
        <v>111.56</v>
      </c>
      <c r="BC423">
        <f t="shared" si="228"/>
        <v>0</v>
      </c>
      <c r="BD423">
        <f t="shared" si="229"/>
        <v>0</v>
      </c>
      <c r="BE423">
        <f t="shared" si="230"/>
        <v>0</v>
      </c>
      <c r="BF423">
        <v>0</v>
      </c>
      <c r="BG423">
        <f t="shared" si="231"/>
        <v>0</v>
      </c>
      <c r="BH423">
        <f t="shared" si="232"/>
        <v>383.1</v>
      </c>
      <c r="BI423">
        <v>0</v>
      </c>
      <c r="BJ423">
        <f t="shared" si="233"/>
        <v>105.7</v>
      </c>
      <c r="BK423">
        <f t="shared" si="234"/>
        <v>1160.93</v>
      </c>
      <c r="BL423">
        <v>0</v>
      </c>
      <c r="BM423">
        <v>0</v>
      </c>
      <c r="BN423">
        <f t="shared" si="235"/>
        <v>0</v>
      </c>
      <c r="BO423">
        <v>0</v>
      </c>
      <c r="BP423">
        <f t="shared" si="236"/>
        <v>16.239999999999998</v>
      </c>
      <c r="BQ423">
        <v>0</v>
      </c>
      <c r="BR423">
        <f t="shared" si="237"/>
        <v>0</v>
      </c>
      <c r="BS423">
        <f t="shared" si="238"/>
        <v>0</v>
      </c>
      <c r="BT423">
        <f t="shared" si="239"/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f t="shared" si="240"/>
        <v>137.80000000000001</v>
      </c>
      <c r="CG423">
        <f t="shared" si="241"/>
        <v>0</v>
      </c>
      <c r="CH423">
        <f t="shared" si="242"/>
        <v>0</v>
      </c>
      <c r="CI423">
        <f t="shared" si="243"/>
        <v>0</v>
      </c>
      <c r="CJ423">
        <f t="shared" si="244"/>
        <v>0</v>
      </c>
      <c r="CK423">
        <f t="shared" si="245"/>
        <v>0</v>
      </c>
      <c r="CL423">
        <v>0</v>
      </c>
      <c r="CM423">
        <v>0</v>
      </c>
      <c r="CN423">
        <f t="shared" si="246"/>
        <v>0</v>
      </c>
      <c r="CO423">
        <f t="shared" si="247"/>
        <v>0</v>
      </c>
      <c r="CP423">
        <f t="shared" si="248"/>
        <v>0</v>
      </c>
      <c r="CQ423">
        <v>0</v>
      </c>
      <c r="CR423">
        <v>0</v>
      </c>
      <c r="CS423">
        <v>0</v>
      </c>
    </row>
    <row r="424" spans="27:97" ht="15.6" x14ac:dyDescent="0.3">
      <c r="AA424" s="44" t="s">
        <v>265</v>
      </c>
      <c r="AB424">
        <f t="shared" si="214"/>
        <v>0</v>
      </c>
      <c r="AC424">
        <v>0</v>
      </c>
      <c r="AD424">
        <f t="shared" si="215"/>
        <v>0</v>
      </c>
      <c r="AE424">
        <v>0</v>
      </c>
      <c r="AF424">
        <f t="shared" si="216"/>
        <v>0</v>
      </c>
      <c r="AG424">
        <f t="shared" si="217"/>
        <v>95.42</v>
      </c>
      <c r="AH424">
        <v>0</v>
      </c>
      <c r="AI424">
        <f t="shared" si="218"/>
        <v>0</v>
      </c>
      <c r="AJ424">
        <v>0</v>
      </c>
      <c r="AK424">
        <f t="shared" si="219"/>
        <v>0</v>
      </c>
      <c r="AL424">
        <f t="shared" si="220"/>
        <v>41.85</v>
      </c>
      <c r="AM424">
        <v>0</v>
      </c>
      <c r="AN424">
        <v>0</v>
      </c>
      <c r="AO424">
        <f t="shared" si="221"/>
        <v>0</v>
      </c>
      <c r="AP424">
        <f t="shared" ref="AP424" si="286">AP169*159.68</f>
        <v>0</v>
      </c>
      <c r="AQ424">
        <v>0</v>
      </c>
      <c r="AR424">
        <v>0</v>
      </c>
      <c r="AS424">
        <v>0</v>
      </c>
      <c r="AT424">
        <v>0</v>
      </c>
      <c r="AU424">
        <f t="shared" si="223"/>
        <v>0</v>
      </c>
      <c r="AV424">
        <f t="shared" si="224"/>
        <v>383.04</v>
      </c>
      <c r="AW424">
        <v>0</v>
      </c>
      <c r="AX424">
        <f t="shared" si="225"/>
        <v>0</v>
      </c>
      <c r="AY424">
        <f t="shared" si="226"/>
        <v>219.60000000000002</v>
      </c>
      <c r="AZ424">
        <v>0</v>
      </c>
      <c r="BA424">
        <f t="shared" si="227"/>
        <v>0</v>
      </c>
      <c r="BB424">
        <f t="shared" si="227"/>
        <v>167.34</v>
      </c>
      <c r="BC424">
        <f t="shared" si="228"/>
        <v>0</v>
      </c>
      <c r="BD424">
        <f t="shared" si="229"/>
        <v>319.36</v>
      </c>
      <c r="BE424">
        <f t="shared" si="230"/>
        <v>0</v>
      </c>
      <c r="BF424">
        <v>0</v>
      </c>
      <c r="BG424">
        <f t="shared" si="231"/>
        <v>69.48</v>
      </c>
      <c r="BH424">
        <f t="shared" si="232"/>
        <v>255.4</v>
      </c>
      <c r="BI424">
        <v>0</v>
      </c>
      <c r="BJ424">
        <f t="shared" si="233"/>
        <v>0</v>
      </c>
      <c r="BK424">
        <f t="shared" si="234"/>
        <v>546.32000000000005</v>
      </c>
      <c r="BL424">
        <v>0</v>
      </c>
      <c r="BM424">
        <v>0</v>
      </c>
      <c r="BN424">
        <f t="shared" si="235"/>
        <v>0</v>
      </c>
      <c r="BO424">
        <v>0</v>
      </c>
      <c r="BP424">
        <f t="shared" si="236"/>
        <v>27.839999999999996</v>
      </c>
      <c r="BQ424">
        <v>0</v>
      </c>
      <c r="BR424">
        <f t="shared" si="237"/>
        <v>0</v>
      </c>
      <c r="BS424">
        <f t="shared" si="238"/>
        <v>0</v>
      </c>
      <c r="BT424">
        <f t="shared" si="239"/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f t="shared" si="240"/>
        <v>0</v>
      </c>
      <c r="CG424">
        <f t="shared" si="241"/>
        <v>0</v>
      </c>
      <c r="CH424">
        <f t="shared" si="242"/>
        <v>10.57</v>
      </c>
      <c r="CI424">
        <f t="shared" si="243"/>
        <v>0</v>
      </c>
      <c r="CJ424">
        <f t="shared" si="244"/>
        <v>0</v>
      </c>
      <c r="CK424">
        <f t="shared" si="245"/>
        <v>0</v>
      </c>
      <c r="CL424">
        <v>0</v>
      </c>
      <c r="CM424">
        <v>0</v>
      </c>
      <c r="CN424">
        <f t="shared" si="246"/>
        <v>0</v>
      </c>
      <c r="CO424">
        <f t="shared" si="247"/>
        <v>68.290000000000006</v>
      </c>
      <c r="CP424">
        <f t="shared" si="248"/>
        <v>18.5</v>
      </c>
      <c r="CQ424">
        <v>0</v>
      </c>
      <c r="CR424">
        <v>0</v>
      </c>
      <c r="CS424">
        <v>0</v>
      </c>
    </row>
    <row r="425" spans="27:97" ht="15.6" x14ac:dyDescent="0.3">
      <c r="AA425" s="1" t="s">
        <v>266</v>
      </c>
      <c r="AB425">
        <f t="shared" si="214"/>
        <v>0</v>
      </c>
      <c r="AC425">
        <v>0</v>
      </c>
      <c r="AD425">
        <f t="shared" si="215"/>
        <v>0</v>
      </c>
      <c r="AE425">
        <v>0</v>
      </c>
      <c r="AF425">
        <f t="shared" si="216"/>
        <v>0</v>
      </c>
      <c r="AG425">
        <f t="shared" si="217"/>
        <v>333.97</v>
      </c>
      <c r="AH425">
        <v>0</v>
      </c>
      <c r="AI425">
        <f t="shared" si="218"/>
        <v>111.27</v>
      </c>
      <c r="AJ425">
        <v>0</v>
      </c>
      <c r="AK425">
        <f t="shared" si="219"/>
        <v>0</v>
      </c>
      <c r="AL425">
        <f t="shared" si="220"/>
        <v>41.85</v>
      </c>
      <c r="AM425">
        <v>0</v>
      </c>
      <c r="AN425">
        <v>0</v>
      </c>
      <c r="AO425">
        <f t="shared" si="221"/>
        <v>0</v>
      </c>
      <c r="AP425">
        <f t="shared" ref="AP425" si="287">AP170*159.68</f>
        <v>0</v>
      </c>
      <c r="AQ425">
        <v>0</v>
      </c>
      <c r="AR425">
        <v>0</v>
      </c>
      <c r="AS425">
        <v>0</v>
      </c>
      <c r="AT425">
        <v>0</v>
      </c>
      <c r="AU425">
        <f t="shared" si="223"/>
        <v>0</v>
      </c>
      <c r="AV425">
        <f t="shared" si="224"/>
        <v>766.08</v>
      </c>
      <c r="AW425">
        <v>0</v>
      </c>
      <c r="AX425">
        <f t="shared" si="225"/>
        <v>0</v>
      </c>
      <c r="AY425">
        <f t="shared" si="226"/>
        <v>292.8</v>
      </c>
      <c r="AZ425">
        <v>0</v>
      </c>
      <c r="BA425">
        <f t="shared" si="227"/>
        <v>0</v>
      </c>
      <c r="BB425">
        <f t="shared" si="227"/>
        <v>334.68</v>
      </c>
      <c r="BC425">
        <f t="shared" si="228"/>
        <v>0</v>
      </c>
      <c r="BD425">
        <f t="shared" si="229"/>
        <v>0</v>
      </c>
      <c r="BE425">
        <f t="shared" si="230"/>
        <v>2.8</v>
      </c>
      <c r="BF425">
        <v>0</v>
      </c>
      <c r="BG425">
        <f t="shared" si="231"/>
        <v>0</v>
      </c>
      <c r="BH425">
        <f t="shared" si="232"/>
        <v>702.35</v>
      </c>
      <c r="BI425">
        <v>0</v>
      </c>
      <c r="BJ425">
        <f t="shared" si="233"/>
        <v>169.12</v>
      </c>
      <c r="BK425">
        <f t="shared" si="234"/>
        <v>887.7700000000001</v>
      </c>
      <c r="BL425">
        <v>0</v>
      </c>
      <c r="BM425">
        <v>0</v>
      </c>
      <c r="BN425">
        <f t="shared" si="235"/>
        <v>0</v>
      </c>
      <c r="BO425">
        <v>0</v>
      </c>
      <c r="BP425">
        <f t="shared" si="236"/>
        <v>32.479999999999997</v>
      </c>
      <c r="BQ425">
        <v>0</v>
      </c>
      <c r="BR425">
        <f t="shared" si="237"/>
        <v>0</v>
      </c>
      <c r="BS425">
        <f t="shared" si="238"/>
        <v>0</v>
      </c>
      <c r="BT425">
        <f t="shared" si="239"/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f t="shared" si="240"/>
        <v>68.900000000000006</v>
      </c>
      <c r="CG425">
        <f t="shared" si="241"/>
        <v>0</v>
      </c>
      <c r="CH425">
        <f t="shared" si="242"/>
        <v>0</v>
      </c>
      <c r="CI425">
        <f t="shared" si="243"/>
        <v>0</v>
      </c>
      <c r="CJ425">
        <f t="shared" si="244"/>
        <v>21.14</v>
      </c>
      <c r="CK425">
        <f t="shared" si="245"/>
        <v>0</v>
      </c>
      <c r="CL425">
        <v>0</v>
      </c>
      <c r="CM425">
        <v>0</v>
      </c>
      <c r="CN425">
        <f t="shared" si="246"/>
        <v>0</v>
      </c>
      <c r="CO425">
        <f t="shared" si="247"/>
        <v>0</v>
      </c>
      <c r="CP425">
        <f t="shared" si="248"/>
        <v>37</v>
      </c>
      <c r="CQ425">
        <v>0</v>
      </c>
      <c r="CR425">
        <v>0</v>
      </c>
      <c r="CS425">
        <v>0</v>
      </c>
    </row>
    <row r="426" spans="27:97" ht="15.6" x14ac:dyDescent="0.3">
      <c r="AA426" s="44" t="s">
        <v>267</v>
      </c>
      <c r="AB426">
        <f t="shared" si="214"/>
        <v>0</v>
      </c>
      <c r="AC426">
        <v>0</v>
      </c>
      <c r="AD426">
        <f t="shared" si="215"/>
        <v>0</v>
      </c>
      <c r="AE426">
        <v>0</v>
      </c>
      <c r="AF426">
        <f t="shared" si="216"/>
        <v>0</v>
      </c>
      <c r="AG426">
        <f t="shared" si="217"/>
        <v>0</v>
      </c>
      <c r="AH426">
        <v>0</v>
      </c>
      <c r="AI426">
        <f t="shared" si="218"/>
        <v>0</v>
      </c>
      <c r="AJ426">
        <v>0</v>
      </c>
      <c r="AK426">
        <f t="shared" si="219"/>
        <v>0</v>
      </c>
      <c r="AL426">
        <f t="shared" si="220"/>
        <v>23.25</v>
      </c>
      <c r="AM426">
        <v>0</v>
      </c>
      <c r="AN426">
        <v>0</v>
      </c>
      <c r="AO426">
        <f t="shared" si="221"/>
        <v>0</v>
      </c>
      <c r="AP426">
        <f t="shared" ref="AP426" si="288">AP171*159.68</f>
        <v>0</v>
      </c>
      <c r="AQ426">
        <v>0</v>
      </c>
      <c r="AR426">
        <v>0</v>
      </c>
      <c r="AS426">
        <v>0</v>
      </c>
      <c r="AT426">
        <v>0</v>
      </c>
      <c r="AU426">
        <f t="shared" si="223"/>
        <v>0</v>
      </c>
      <c r="AV426">
        <f t="shared" si="224"/>
        <v>1113.21</v>
      </c>
      <c r="AW426">
        <v>0</v>
      </c>
      <c r="AX426">
        <f t="shared" si="225"/>
        <v>0</v>
      </c>
      <c r="AY426">
        <f t="shared" si="226"/>
        <v>73.2</v>
      </c>
      <c r="AZ426">
        <v>0</v>
      </c>
      <c r="BA426">
        <f t="shared" si="227"/>
        <v>0</v>
      </c>
      <c r="BB426">
        <f t="shared" si="227"/>
        <v>334.68</v>
      </c>
      <c r="BC426">
        <f t="shared" si="228"/>
        <v>0</v>
      </c>
      <c r="BD426">
        <f t="shared" si="229"/>
        <v>0</v>
      </c>
      <c r="BE426">
        <f t="shared" si="230"/>
        <v>0</v>
      </c>
      <c r="BF426">
        <v>0</v>
      </c>
      <c r="BG426">
        <f t="shared" si="231"/>
        <v>0</v>
      </c>
      <c r="BH426">
        <f t="shared" si="232"/>
        <v>446.95</v>
      </c>
      <c r="BI426">
        <v>0</v>
      </c>
      <c r="BJ426">
        <f t="shared" si="233"/>
        <v>63.42</v>
      </c>
      <c r="BK426">
        <f t="shared" si="234"/>
        <v>1912.1200000000001</v>
      </c>
      <c r="BL426">
        <v>0</v>
      </c>
      <c r="BM426">
        <v>0</v>
      </c>
      <c r="BN426">
        <f t="shared" si="235"/>
        <v>0</v>
      </c>
      <c r="BO426">
        <v>0</v>
      </c>
      <c r="BP426">
        <f t="shared" si="236"/>
        <v>34.799999999999997</v>
      </c>
      <c r="BQ426">
        <v>0</v>
      </c>
      <c r="BR426">
        <f t="shared" si="237"/>
        <v>0</v>
      </c>
      <c r="BS426">
        <f t="shared" si="238"/>
        <v>0</v>
      </c>
      <c r="BT426">
        <f t="shared" si="239"/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f t="shared" si="240"/>
        <v>68.900000000000006</v>
      </c>
      <c r="CG426">
        <f t="shared" si="241"/>
        <v>0</v>
      </c>
      <c r="CH426">
        <f t="shared" si="242"/>
        <v>0</v>
      </c>
      <c r="CI426">
        <f t="shared" si="243"/>
        <v>0</v>
      </c>
      <c r="CJ426">
        <f t="shared" si="244"/>
        <v>0</v>
      </c>
      <c r="CK426">
        <f t="shared" si="245"/>
        <v>0</v>
      </c>
      <c r="CL426">
        <v>0</v>
      </c>
      <c r="CM426">
        <v>0</v>
      </c>
      <c r="CN426">
        <f t="shared" si="246"/>
        <v>0</v>
      </c>
      <c r="CO426">
        <f t="shared" si="247"/>
        <v>0</v>
      </c>
      <c r="CP426">
        <f t="shared" si="248"/>
        <v>18.5</v>
      </c>
      <c r="CQ426">
        <v>0</v>
      </c>
      <c r="CR426">
        <v>0</v>
      </c>
      <c r="CS426">
        <v>0</v>
      </c>
    </row>
    <row r="427" spans="27:97" ht="15.6" x14ac:dyDescent="0.3">
      <c r="AA427" s="1" t="s">
        <v>268</v>
      </c>
      <c r="AB427">
        <f t="shared" si="214"/>
        <v>0</v>
      </c>
      <c r="AC427">
        <v>0</v>
      </c>
      <c r="AD427">
        <f t="shared" si="215"/>
        <v>0</v>
      </c>
      <c r="AE427">
        <v>0</v>
      </c>
      <c r="AF427">
        <f t="shared" si="216"/>
        <v>0</v>
      </c>
      <c r="AG427">
        <f t="shared" si="217"/>
        <v>47.71</v>
      </c>
      <c r="AH427">
        <v>0</v>
      </c>
      <c r="AI427">
        <f t="shared" si="218"/>
        <v>111.27</v>
      </c>
      <c r="AJ427">
        <v>0</v>
      </c>
      <c r="AK427">
        <f t="shared" si="219"/>
        <v>0</v>
      </c>
      <c r="AL427">
        <f t="shared" si="220"/>
        <v>13.950000000000001</v>
      </c>
      <c r="AM427">
        <v>0</v>
      </c>
      <c r="AN427">
        <v>0</v>
      </c>
      <c r="AO427">
        <f t="shared" si="221"/>
        <v>0</v>
      </c>
      <c r="AP427">
        <f t="shared" ref="AP427" si="289">AP172*159.68</f>
        <v>0</v>
      </c>
      <c r="AQ427">
        <v>0</v>
      </c>
      <c r="AR427">
        <v>0</v>
      </c>
      <c r="AS427">
        <v>0</v>
      </c>
      <c r="AT427">
        <v>0</v>
      </c>
      <c r="AU427">
        <f t="shared" si="223"/>
        <v>0</v>
      </c>
      <c r="AV427">
        <f t="shared" si="224"/>
        <v>155.61000000000001</v>
      </c>
      <c r="AW427">
        <v>0</v>
      </c>
      <c r="AX427">
        <f t="shared" si="225"/>
        <v>0</v>
      </c>
      <c r="AY427">
        <f t="shared" si="226"/>
        <v>36.6</v>
      </c>
      <c r="AZ427">
        <v>0</v>
      </c>
      <c r="BA427">
        <f t="shared" si="227"/>
        <v>0</v>
      </c>
      <c r="BB427">
        <f t="shared" si="227"/>
        <v>111.56</v>
      </c>
      <c r="BC427">
        <f t="shared" si="228"/>
        <v>0</v>
      </c>
      <c r="BD427">
        <f t="shared" si="229"/>
        <v>0</v>
      </c>
      <c r="BE427">
        <f t="shared" si="230"/>
        <v>0</v>
      </c>
      <c r="BF427">
        <v>0</v>
      </c>
      <c r="BG427">
        <f t="shared" si="231"/>
        <v>0</v>
      </c>
      <c r="BH427">
        <f t="shared" si="232"/>
        <v>319.25</v>
      </c>
      <c r="BI427">
        <v>0</v>
      </c>
      <c r="BJ427">
        <f t="shared" si="233"/>
        <v>21.14</v>
      </c>
      <c r="BK427">
        <f t="shared" si="234"/>
        <v>751.19</v>
      </c>
      <c r="BL427">
        <v>0</v>
      </c>
      <c r="BM427">
        <v>0</v>
      </c>
      <c r="BN427">
        <f t="shared" si="235"/>
        <v>0</v>
      </c>
      <c r="BO427">
        <v>0</v>
      </c>
      <c r="BP427">
        <f t="shared" si="236"/>
        <v>4.6399999999999997</v>
      </c>
      <c r="BQ427">
        <v>0</v>
      </c>
      <c r="BR427">
        <f t="shared" si="237"/>
        <v>0</v>
      </c>
      <c r="BS427">
        <f t="shared" si="238"/>
        <v>0</v>
      </c>
      <c r="BT427">
        <f t="shared" si="239"/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f t="shared" si="240"/>
        <v>0</v>
      </c>
      <c r="CG427">
        <f t="shared" si="241"/>
        <v>0</v>
      </c>
      <c r="CH427">
        <f t="shared" si="242"/>
        <v>0</v>
      </c>
      <c r="CI427">
        <f t="shared" si="243"/>
        <v>0</v>
      </c>
      <c r="CJ427">
        <f t="shared" si="244"/>
        <v>0</v>
      </c>
      <c r="CK427">
        <f t="shared" si="245"/>
        <v>0</v>
      </c>
      <c r="CL427">
        <v>0</v>
      </c>
      <c r="CM427">
        <v>0</v>
      </c>
      <c r="CN427">
        <f t="shared" si="246"/>
        <v>0</v>
      </c>
      <c r="CO427">
        <f t="shared" si="247"/>
        <v>0</v>
      </c>
      <c r="CP427">
        <f t="shared" si="248"/>
        <v>0</v>
      </c>
      <c r="CQ427">
        <v>0</v>
      </c>
      <c r="CR427">
        <v>0</v>
      </c>
      <c r="CS427">
        <v>0</v>
      </c>
    </row>
    <row r="428" spans="27:97" ht="15.6" x14ac:dyDescent="0.3">
      <c r="AA428" s="44" t="s">
        <v>269</v>
      </c>
      <c r="AB428">
        <f t="shared" si="214"/>
        <v>0</v>
      </c>
      <c r="AC428">
        <v>0</v>
      </c>
      <c r="AD428">
        <f t="shared" si="215"/>
        <v>0</v>
      </c>
      <c r="AE428">
        <v>0</v>
      </c>
      <c r="AF428">
        <f t="shared" si="216"/>
        <v>0</v>
      </c>
      <c r="AG428">
        <f t="shared" si="217"/>
        <v>0</v>
      </c>
      <c r="AH428">
        <v>0</v>
      </c>
      <c r="AI428">
        <f t="shared" si="218"/>
        <v>0</v>
      </c>
      <c r="AJ428">
        <v>0</v>
      </c>
      <c r="AK428">
        <f t="shared" si="219"/>
        <v>0</v>
      </c>
      <c r="AL428">
        <f t="shared" si="220"/>
        <v>51.150000000000006</v>
      </c>
      <c r="AM428">
        <v>0</v>
      </c>
      <c r="AN428">
        <v>0</v>
      </c>
      <c r="AO428">
        <f t="shared" si="221"/>
        <v>0</v>
      </c>
      <c r="AP428">
        <f t="shared" ref="AP428" si="290">AP173*159.68</f>
        <v>0</v>
      </c>
      <c r="AQ428">
        <v>0</v>
      </c>
      <c r="AR428">
        <v>0</v>
      </c>
      <c r="AS428">
        <v>0</v>
      </c>
      <c r="AT428">
        <v>0</v>
      </c>
      <c r="AU428">
        <f t="shared" si="223"/>
        <v>0</v>
      </c>
      <c r="AV428">
        <f t="shared" si="224"/>
        <v>119.7</v>
      </c>
      <c r="AW428">
        <v>0</v>
      </c>
      <c r="AX428">
        <f t="shared" si="225"/>
        <v>0</v>
      </c>
      <c r="AY428">
        <f t="shared" si="226"/>
        <v>73.2</v>
      </c>
      <c r="AZ428">
        <v>0</v>
      </c>
      <c r="BA428">
        <f t="shared" si="227"/>
        <v>0</v>
      </c>
      <c r="BB428">
        <f t="shared" si="227"/>
        <v>167.34</v>
      </c>
      <c r="BC428">
        <f t="shared" si="228"/>
        <v>0</v>
      </c>
      <c r="BD428">
        <f t="shared" si="229"/>
        <v>159.68</v>
      </c>
      <c r="BE428">
        <f t="shared" si="230"/>
        <v>0</v>
      </c>
      <c r="BF428">
        <v>0</v>
      </c>
      <c r="BG428">
        <f t="shared" si="231"/>
        <v>0</v>
      </c>
      <c r="BH428">
        <f t="shared" si="232"/>
        <v>191.55</v>
      </c>
      <c r="BI428">
        <v>0</v>
      </c>
      <c r="BJ428">
        <f t="shared" si="233"/>
        <v>31.71</v>
      </c>
      <c r="BK428">
        <f t="shared" si="234"/>
        <v>751.19</v>
      </c>
      <c r="BL428">
        <v>0</v>
      </c>
      <c r="BM428">
        <v>0</v>
      </c>
      <c r="BN428">
        <f t="shared" si="235"/>
        <v>0</v>
      </c>
      <c r="BO428">
        <v>0</v>
      </c>
      <c r="BP428">
        <f t="shared" si="236"/>
        <v>11.6</v>
      </c>
      <c r="BQ428">
        <v>0</v>
      </c>
      <c r="BR428">
        <f t="shared" si="237"/>
        <v>0</v>
      </c>
      <c r="BS428">
        <f t="shared" si="238"/>
        <v>0</v>
      </c>
      <c r="BT428">
        <f t="shared" si="239"/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f t="shared" si="240"/>
        <v>68.900000000000006</v>
      </c>
      <c r="CG428">
        <f t="shared" si="241"/>
        <v>0</v>
      </c>
      <c r="CH428">
        <f t="shared" si="242"/>
        <v>0</v>
      </c>
      <c r="CI428">
        <f t="shared" si="243"/>
        <v>0</v>
      </c>
      <c r="CJ428">
        <f t="shared" si="244"/>
        <v>10.57</v>
      </c>
      <c r="CK428">
        <f t="shared" si="245"/>
        <v>0</v>
      </c>
      <c r="CL428">
        <v>0</v>
      </c>
      <c r="CM428">
        <v>0</v>
      </c>
      <c r="CN428">
        <f t="shared" si="246"/>
        <v>5.92</v>
      </c>
      <c r="CO428">
        <f t="shared" si="247"/>
        <v>0</v>
      </c>
      <c r="CP428">
        <f t="shared" si="248"/>
        <v>0</v>
      </c>
      <c r="CQ428">
        <v>0</v>
      </c>
      <c r="CR428">
        <v>0</v>
      </c>
      <c r="CS428">
        <v>0</v>
      </c>
    </row>
    <row r="429" spans="27:97" ht="15.6" x14ac:dyDescent="0.3">
      <c r="AA429" s="1" t="s">
        <v>270</v>
      </c>
      <c r="AB429">
        <f t="shared" si="214"/>
        <v>0</v>
      </c>
      <c r="AC429">
        <v>0</v>
      </c>
      <c r="AD429">
        <f t="shared" si="215"/>
        <v>0</v>
      </c>
      <c r="AE429">
        <v>0</v>
      </c>
      <c r="AF429">
        <f t="shared" si="216"/>
        <v>0</v>
      </c>
      <c r="AG429">
        <f t="shared" si="217"/>
        <v>0</v>
      </c>
      <c r="AH429">
        <v>0</v>
      </c>
      <c r="AI429">
        <f t="shared" si="218"/>
        <v>111.27</v>
      </c>
      <c r="AJ429">
        <v>0</v>
      </c>
      <c r="AK429">
        <f t="shared" si="219"/>
        <v>0</v>
      </c>
      <c r="AL429">
        <f t="shared" si="220"/>
        <v>37.200000000000003</v>
      </c>
      <c r="AM429">
        <v>0</v>
      </c>
      <c r="AN429">
        <v>0</v>
      </c>
      <c r="AO429">
        <f t="shared" si="221"/>
        <v>0</v>
      </c>
      <c r="AP429">
        <f t="shared" ref="AP429" si="291">AP174*159.68</f>
        <v>0</v>
      </c>
      <c r="AQ429">
        <v>0</v>
      </c>
      <c r="AR429">
        <v>0</v>
      </c>
      <c r="AS429">
        <v>0</v>
      </c>
      <c r="AT429">
        <v>0</v>
      </c>
      <c r="AU429">
        <f t="shared" si="223"/>
        <v>0</v>
      </c>
      <c r="AV429">
        <f t="shared" si="224"/>
        <v>167.58</v>
      </c>
      <c r="AW429">
        <v>0</v>
      </c>
      <c r="AX429">
        <f t="shared" si="225"/>
        <v>0</v>
      </c>
      <c r="AY429">
        <f t="shared" si="226"/>
        <v>73.2</v>
      </c>
      <c r="AZ429">
        <v>0</v>
      </c>
      <c r="BA429">
        <f t="shared" si="227"/>
        <v>0</v>
      </c>
      <c r="BB429">
        <f t="shared" si="227"/>
        <v>55.78</v>
      </c>
      <c r="BC429">
        <f t="shared" si="228"/>
        <v>0</v>
      </c>
      <c r="BD429">
        <f t="shared" si="229"/>
        <v>0</v>
      </c>
      <c r="BE429">
        <f t="shared" si="230"/>
        <v>0</v>
      </c>
      <c r="BF429">
        <v>0</v>
      </c>
      <c r="BG429">
        <f t="shared" si="231"/>
        <v>69.48</v>
      </c>
      <c r="BH429">
        <f t="shared" si="232"/>
        <v>63.85</v>
      </c>
      <c r="BI429">
        <v>0</v>
      </c>
      <c r="BJ429">
        <f t="shared" si="233"/>
        <v>0</v>
      </c>
      <c r="BK429">
        <f t="shared" si="234"/>
        <v>68.290000000000006</v>
      </c>
      <c r="BL429">
        <v>0</v>
      </c>
      <c r="BM429">
        <v>0</v>
      </c>
      <c r="BN429">
        <f t="shared" si="235"/>
        <v>0</v>
      </c>
      <c r="BO429">
        <v>0</v>
      </c>
      <c r="BP429">
        <f t="shared" si="236"/>
        <v>9.2799999999999994</v>
      </c>
      <c r="BQ429">
        <v>0</v>
      </c>
      <c r="BR429">
        <f t="shared" si="237"/>
        <v>0</v>
      </c>
      <c r="BS429">
        <f t="shared" si="238"/>
        <v>0</v>
      </c>
      <c r="BT429">
        <f t="shared" si="239"/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f t="shared" si="240"/>
        <v>0</v>
      </c>
      <c r="CG429">
        <f t="shared" si="241"/>
        <v>0</v>
      </c>
      <c r="CH429">
        <f t="shared" si="242"/>
        <v>0</v>
      </c>
      <c r="CI429">
        <f t="shared" si="243"/>
        <v>0</v>
      </c>
      <c r="CJ429">
        <f t="shared" si="244"/>
        <v>0</v>
      </c>
      <c r="CK429">
        <f t="shared" si="245"/>
        <v>0</v>
      </c>
      <c r="CL429">
        <v>0</v>
      </c>
      <c r="CM429">
        <v>0</v>
      </c>
      <c r="CN429">
        <f t="shared" si="246"/>
        <v>0</v>
      </c>
      <c r="CO429">
        <f t="shared" si="247"/>
        <v>0</v>
      </c>
      <c r="CP429">
        <f t="shared" si="248"/>
        <v>0</v>
      </c>
      <c r="CQ429">
        <v>0</v>
      </c>
      <c r="CR429">
        <v>0</v>
      </c>
      <c r="CS429">
        <v>0</v>
      </c>
    </row>
    <row r="430" spans="27:97" ht="15.6" x14ac:dyDescent="0.3">
      <c r="AA430" s="44" t="s">
        <v>271</v>
      </c>
      <c r="AB430">
        <f t="shared" si="214"/>
        <v>0</v>
      </c>
      <c r="AC430">
        <v>0</v>
      </c>
      <c r="AD430">
        <f t="shared" si="215"/>
        <v>0</v>
      </c>
      <c r="AE430">
        <v>0</v>
      </c>
      <c r="AF430">
        <f t="shared" si="216"/>
        <v>0</v>
      </c>
      <c r="AG430">
        <f t="shared" si="217"/>
        <v>0</v>
      </c>
      <c r="AH430">
        <v>0</v>
      </c>
      <c r="AI430">
        <f t="shared" si="218"/>
        <v>111.27</v>
      </c>
      <c r="AJ430">
        <v>0</v>
      </c>
      <c r="AK430">
        <f t="shared" si="219"/>
        <v>0</v>
      </c>
      <c r="AL430">
        <f t="shared" si="220"/>
        <v>27.900000000000002</v>
      </c>
      <c r="AM430">
        <v>0</v>
      </c>
      <c r="AN430">
        <v>0</v>
      </c>
      <c r="AO430">
        <f t="shared" si="221"/>
        <v>0</v>
      </c>
      <c r="AP430">
        <f t="shared" ref="AP430" si="292">AP175*159.68</f>
        <v>0</v>
      </c>
      <c r="AQ430">
        <v>0</v>
      </c>
      <c r="AR430">
        <v>0</v>
      </c>
      <c r="AS430">
        <v>0</v>
      </c>
      <c r="AT430">
        <v>0</v>
      </c>
      <c r="AU430">
        <f t="shared" si="223"/>
        <v>0</v>
      </c>
      <c r="AV430">
        <f t="shared" si="224"/>
        <v>179.55</v>
      </c>
      <c r="AW430">
        <v>0</v>
      </c>
      <c r="AX430">
        <f t="shared" si="225"/>
        <v>0</v>
      </c>
      <c r="AY430">
        <f t="shared" si="226"/>
        <v>146.4</v>
      </c>
      <c r="AZ430">
        <v>0</v>
      </c>
      <c r="BA430">
        <f t="shared" si="227"/>
        <v>0</v>
      </c>
      <c r="BB430">
        <f t="shared" si="227"/>
        <v>55.78</v>
      </c>
      <c r="BC430">
        <f t="shared" si="228"/>
        <v>0</v>
      </c>
      <c r="BD430">
        <f t="shared" si="229"/>
        <v>159.68</v>
      </c>
      <c r="BE430">
        <f t="shared" si="230"/>
        <v>0</v>
      </c>
      <c r="BF430">
        <v>0</v>
      </c>
      <c r="BG430">
        <f t="shared" si="231"/>
        <v>69.48</v>
      </c>
      <c r="BH430">
        <f t="shared" si="232"/>
        <v>63.85</v>
      </c>
      <c r="BI430">
        <v>0</v>
      </c>
      <c r="BJ430">
        <f t="shared" si="233"/>
        <v>0</v>
      </c>
      <c r="BK430">
        <f t="shared" si="234"/>
        <v>273.16000000000003</v>
      </c>
      <c r="BL430">
        <v>0</v>
      </c>
      <c r="BM430">
        <v>0</v>
      </c>
      <c r="BN430">
        <f t="shared" si="235"/>
        <v>0</v>
      </c>
      <c r="BO430">
        <v>0</v>
      </c>
      <c r="BP430">
        <f t="shared" si="236"/>
        <v>13.919999999999998</v>
      </c>
      <c r="BQ430">
        <v>0</v>
      </c>
      <c r="BR430">
        <f t="shared" si="237"/>
        <v>0</v>
      </c>
      <c r="BS430">
        <f t="shared" si="238"/>
        <v>0</v>
      </c>
      <c r="BT430">
        <f t="shared" si="239"/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f t="shared" si="240"/>
        <v>0</v>
      </c>
      <c r="CG430">
        <f t="shared" si="241"/>
        <v>0</v>
      </c>
      <c r="CH430">
        <f t="shared" si="242"/>
        <v>0</v>
      </c>
      <c r="CI430">
        <f t="shared" si="243"/>
        <v>0</v>
      </c>
      <c r="CJ430">
        <f t="shared" si="244"/>
        <v>10.57</v>
      </c>
      <c r="CK430">
        <f t="shared" si="245"/>
        <v>0</v>
      </c>
      <c r="CL430">
        <v>0</v>
      </c>
      <c r="CM430">
        <v>0</v>
      </c>
      <c r="CN430">
        <f t="shared" si="246"/>
        <v>0</v>
      </c>
      <c r="CO430">
        <f t="shared" si="247"/>
        <v>0</v>
      </c>
      <c r="CP430">
        <f t="shared" si="248"/>
        <v>0</v>
      </c>
      <c r="CQ430">
        <v>0</v>
      </c>
      <c r="CR430">
        <v>0</v>
      </c>
      <c r="CS430">
        <v>0</v>
      </c>
    </row>
    <row r="431" spans="27:97" ht="15.6" x14ac:dyDescent="0.3">
      <c r="AA431" s="1" t="s">
        <v>272</v>
      </c>
      <c r="AB431">
        <f t="shared" si="214"/>
        <v>0</v>
      </c>
      <c r="AC431">
        <v>0</v>
      </c>
      <c r="AD431">
        <f t="shared" si="215"/>
        <v>0</v>
      </c>
      <c r="AE431">
        <v>0</v>
      </c>
      <c r="AF431">
        <f t="shared" si="216"/>
        <v>0</v>
      </c>
      <c r="AG431">
        <f t="shared" si="217"/>
        <v>0</v>
      </c>
      <c r="AH431">
        <v>0</v>
      </c>
      <c r="AI431">
        <f t="shared" si="218"/>
        <v>556.35</v>
      </c>
      <c r="AJ431">
        <v>0</v>
      </c>
      <c r="AK431">
        <f t="shared" si="219"/>
        <v>0</v>
      </c>
      <c r="AL431">
        <f t="shared" si="220"/>
        <v>88.350000000000009</v>
      </c>
      <c r="AM431">
        <v>0</v>
      </c>
      <c r="AN431">
        <v>0</v>
      </c>
      <c r="AO431">
        <f t="shared" si="221"/>
        <v>0</v>
      </c>
      <c r="AP431">
        <f t="shared" ref="AP431" si="293">AP176*159.68</f>
        <v>0</v>
      </c>
      <c r="AQ431">
        <v>0</v>
      </c>
      <c r="AR431">
        <v>0</v>
      </c>
      <c r="AS431">
        <v>0</v>
      </c>
      <c r="AT431">
        <v>0</v>
      </c>
      <c r="AU431">
        <f t="shared" si="223"/>
        <v>0</v>
      </c>
      <c r="AV431">
        <f t="shared" si="224"/>
        <v>167.58</v>
      </c>
      <c r="AW431">
        <v>0</v>
      </c>
      <c r="AX431">
        <f t="shared" si="225"/>
        <v>0</v>
      </c>
      <c r="AY431">
        <f t="shared" si="226"/>
        <v>219.60000000000002</v>
      </c>
      <c r="AZ431">
        <v>0</v>
      </c>
      <c r="BA431">
        <f t="shared" si="227"/>
        <v>0</v>
      </c>
      <c r="BB431">
        <f t="shared" si="227"/>
        <v>111.56</v>
      </c>
      <c r="BC431">
        <f t="shared" si="228"/>
        <v>0</v>
      </c>
      <c r="BD431">
        <f t="shared" si="229"/>
        <v>0</v>
      </c>
      <c r="BE431">
        <f t="shared" si="230"/>
        <v>0</v>
      </c>
      <c r="BF431">
        <v>0</v>
      </c>
      <c r="BG431">
        <f t="shared" si="231"/>
        <v>0</v>
      </c>
      <c r="BH431">
        <f t="shared" si="232"/>
        <v>383.1</v>
      </c>
      <c r="BI431">
        <v>0</v>
      </c>
      <c r="BJ431">
        <f t="shared" si="233"/>
        <v>0</v>
      </c>
      <c r="BK431">
        <f t="shared" si="234"/>
        <v>68.290000000000006</v>
      </c>
      <c r="BL431">
        <v>0</v>
      </c>
      <c r="BM431">
        <v>0</v>
      </c>
      <c r="BN431">
        <f t="shared" si="235"/>
        <v>0</v>
      </c>
      <c r="BO431">
        <v>0</v>
      </c>
      <c r="BP431">
        <f t="shared" si="236"/>
        <v>20.88</v>
      </c>
      <c r="BQ431">
        <v>0</v>
      </c>
      <c r="BR431">
        <f t="shared" si="237"/>
        <v>0</v>
      </c>
      <c r="BS431">
        <f t="shared" si="238"/>
        <v>0</v>
      </c>
      <c r="BT431">
        <f t="shared" si="239"/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f t="shared" si="240"/>
        <v>0</v>
      </c>
      <c r="CG431">
        <f t="shared" si="241"/>
        <v>0</v>
      </c>
      <c r="CH431">
        <f t="shared" si="242"/>
        <v>0</v>
      </c>
      <c r="CI431">
        <f t="shared" si="243"/>
        <v>0</v>
      </c>
      <c r="CJ431">
        <f t="shared" si="244"/>
        <v>0</v>
      </c>
      <c r="CK431">
        <f t="shared" si="245"/>
        <v>0</v>
      </c>
      <c r="CL431">
        <v>0</v>
      </c>
      <c r="CM431">
        <v>0</v>
      </c>
      <c r="CN431">
        <f t="shared" si="246"/>
        <v>23.68</v>
      </c>
      <c r="CO431">
        <f t="shared" si="247"/>
        <v>0</v>
      </c>
      <c r="CP431">
        <f t="shared" si="248"/>
        <v>0</v>
      </c>
      <c r="CQ431">
        <v>0</v>
      </c>
      <c r="CR431">
        <v>0</v>
      </c>
      <c r="CS431">
        <v>0</v>
      </c>
    </row>
    <row r="432" spans="27:97" ht="15.6" x14ac:dyDescent="0.3">
      <c r="AA432" s="44" t="s">
        <v>273</v>
      </c>
      <c r="AB432">
        <f t="shared" si="214"/>
        <v>0</v>
      </c>
      <c r="AC432">
        <v>0</v>
      </c>
      <c r="AD432">
        <f t="shared" si="215"/>
        <v>0</v>
      </c>
      <c r="AE432">
        <v>0</v>
      </c>
      <c r="AF432">
        <f t="shared" si="216"/>
        <v>0</v>
      </c>
      <c r="AG432">
        <f t="shared" si="217"/>
        <v>47.71</v>
      </c>
      <c r="AH432">
        <v>0</v>
      </c>
      <c r="AI432">
        <f t="shared" si="218"/>
        <v>111.27</v>
      </c>
      <c r="AJ432">
        <v>0</v>
      </c>
      <c r="AK432">
        <f t="shared" si="219"/>
        <v>0</v>
      </c>
      <c r="AL432">
        <f t="shared" si="220"/>
        <v>41.85</v>
      </c>
      <c r="AM432">
        <v>0</v>
      </c>
      <c r="AN432">
        <v>0</v>
      </c>
      <c r="AO432">
        <f t="shared" si="221"/>
        <v>67.849999999999994</v>
      </c>
      <c r="AP432">
        <f t="shared" ref="AP432" si="294">AP177*159.68</f>
        <v>0</v>
      </c>
      <c r="AQ432">
        <v>0</v>
      </c>
      <c r="AR432">
        <v>0</v>
      </c>
      <c r="AS432">
        <v>0</v>
      </c>
      <c r="AT432">
        <v>0</v>
      </c>
      <c r="AU432">
        <f t="shared" si="223"/>
        <v>0</v>
      </c>
      <c r="AV432">
        <f t="shared" si="224"/>
        <v>35.910000000000004</v>
      </c>
      <c r="AW432">
        <v>0</v>
      </c>
      <c r="AX432">
        <f t="shared" si="225"/>
        <v>0</v>
      </c>
      <c r="AY432">
        <f t="shared" si="226"/>
        <v>329.40000000000003</v>
      </c>
      <c r="AZ432">
        <v>0</v>
      </c>
      <c r="BA432">
        <f t="shared" si="227"/>
        <v>0</v>
      </c>
      <c r="BB432">
        <f t="shared" si="227"/>
        <v>55.78</v>
      </c>
      <c r="BC432">
        <f t="shared" si="228"/>
        <v>0</v>
      </c>
      <c r="BD432">
        <f t="shared" si="229"/>
        <v>0</v>
      </c>
      <c r="BE432">
        <f t="shared" si="230"/>
        <v>0</v>
      </c>
      <c r="BF432">
        <v>0</v>
      </c>
      <c r="BG432">
        <f t="shared" si="231"/>
        <v>0</v>
      </c>
      <c r="BH432">
        <f t="shared" si="232"/>
        <v>191.55</v>
      </c>
      <c r="BI432">
        <v>0</v>
      </c>
      <c r="BJ432">
        <f t="shared" si="233"/>
        <v>21.14</v>
      </c>
      <c r="BK432">
        <f t="shared" si="234"/>
        <v>0</v>
      </c>
      <c r="BL432">
        <v>0</v>
      </c>
      <c r="BM432">
        <v>0</v>
      </c>
      <c r="BN432">
        <f t="shared" si="235"/>
        <v>0</v>
      </c>
      <c r="BO432">
        <v>0</v>
      </c>
      <c r="BP432">
        <f t="shared" si="236"/>
        <v>20.88</v>
      </c>
      <c r="BQ432">
        <v>0</v>
      </c>
      <c r="BR432">
        <f t="shared" si="237"/>
        <v>0</v>
      </c>
      <c r="BS432">
        <f t="shared" si="238"/>
        <v>0</v>
      </c>
      <c r="BT432">
        <f t="shared" si="239"/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f t="shared" si="240"/>
        <v>0</v>
      </c>
      <c r="CG432">
        <f t="shared" si="241"/>
        <v>13.09</v>
      </c>
      <c r="CH432">
        <f t="shared" si="242"/>
        <v>0</v>
      </c>
      <c r="CI432">
        <f t="shared" si="243"/>
        <v>0</v>
      </c>
      <c r="CJ432">
        <f t="shared" si="244"/>
        <v>0</v>
      </c>
      <c r="CK432">
        <f t="shared" si="245"/>
        <v>0</v>
      </c>
      <c r="CL432">
        <v>0</v>
      </c>
      <c r="CM432">
        <v>0</v>
      </c>
      <c r="CN432">
        <f t="shared" si="246"/>
        <v>0</v>
      </c>
      <c r="CO432">
        <f t="shared" si="247"/>
        <v>0</v>
      </c>
      <c r="CP432">
        <f t="shared" si="248"/>
        <v>0</v>
      </c>
      <c r="CQ432">
        <v>0</v>
      </c>
      <c r="CR432">
        <v>0</v>
      </c>
      <c r="CS432">
        <v>0</v>
      </c>
    </row>
    <row r="433" spans="27:97" ht="15.6" x14ac:dyDescent="0.3">
      <c r="AA433" s="1" t="s">
        <v>274</v>
      </c>
      <c r="AB433">
        <f t="shared" si="214"/>
        <v>0</v>
      </c>
      <c r="AC433">
        <v>0</v>
      </c>
      <c r="AD433">
        <f t="shared" si="215"/>
        <v>0</v>
      </c>
      <c r="AE433">
        <v>0</v>
      </c>
      <c r="AF433">
        <f t="shared" si="216"/>
        <v>0</v>
      </c>
      <c r="AG433">
        <f t="shared" si="217"/>
        <v>190.84</v>
      </c>
      <c r="AH433">
        <v>0</v>
      </c>
      <c r="AI433">
        <f t="shared" si="218"/>
        <v>111.27</v>
      </c>
      <c r="AJ433">
        <v>0</v>
      </c>
      <c r="AK433">
        <f t="shared" si="219"/>
        <v>0</v>
      </c>
      <c r="AL433">
        <f t="shared" si="220"/>
        <v>18.600000000000001</v>
      </c>
      <c r="AM433">
        <v>0</v>
      </c>
      <c r="AN433">
        <v>0</v>
      </c>
      <c r="AO433">
        <f t="shared" si="221"/>
        <v>0</v>
      </c>
      <c r="AP433">
        <f t="shared" ref="AP433" si="295">AP178*159.68</f>
        <v>0</v>
      </c>
      <c r="AQ433">
        <v>0</v>
      </c>
      <c r="AR433">
        <v>0</v>
      </c>
      <c r="AS433">
        <v>0</v>
      </c>
      <c r="AT433">
        <v>0</v>
      </c>
      <c r="AU433">
        <f t="shared" si="223"/>
        <v>0</v>
      </c>
      <c r="AV433">
        <f t="shared" si="224"/>
        <v>155.61000000000001</v>
      </c>
      <c r="AW433">
        <v>0</v>
      </c>
      <c r="AX433">
        <f t="shared" si="225"/>
        <v>0</v>
      </c>
      <c r="AY433">
        <f t="shared" si="226"/>
        <v>36.6</v>
      </c>
      <c r="AZ433">
        <v>0</v>
      </c>
      <c r="BA433">
        <f t="shared" si="227"/>
        <v>0</v>
      </c>
      <c r="BB433">
        <f t="shared" si="227"/>
        <v>111.56</v>
      </c>
      <c r="BC433">
        <f t="shared" si="228"/>
        <v>0</v>
      </c>
      <c r="BD433">
        <f t="shared" si="229"/>
        <v>0</v>
      </c>
      <c r="BE433">
        <f t="shared" si="230"/>
        <v>0</v>
      </c>
      <c r="BF433">
        <v>0</v>
      </c>
      <c r="BG433">
        <f t="shared" si="231"/>
        <v>69.48</v>
      </c>
      <c r="BH433">
        <f t="shared" si="232"/>
        <v>127.7</v>
      </c>
      <c r="BI433">
        <v>0</v>
      </c>
      <c r="BJ433">
        <f t="shared" si="233"/>
        <v>63.42</v>
      </c>
      <c r="BK433">
        <f t="shared" si="234"/>
        <v>478.03000000000003</v>
      </c>
      <c r="BL433">
        <v>0</v>
      </c>
      <c r="BM433">
        <v>0</v>
      </c>
      <c r="BN433">
        <f t="shared" si="235"/>
        <v>0</v>
      </c>
      <c r="BO433">
        <v>0</v>
      </c>
      <c r="BP433">
        <f t="shared" si="236"/>
        <v>18.559999999999999</v>
      </c>
      <c r="BQ433">
        <v>0</v>
      </c>
      <c r="BR433">
        <f t="shared" si="237"/>
        <v>0</v>
      </c>
      <c r="BS433">
        <f t="shared" si="238"/>
        <v>0</v>
      </c>
      <c r="BT433">
        <f t="shared" si="239"/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f t="shared" si="240"/>
        <v>0</v>
      </c>
      <c r="CG433">
        <f t="shared" si="241"/>
        <v>0</v>
      </c>
      <c r="CH433">
        <f t="shared" si="242"/>
        <v>0</v>
      </c>
      <c r="CI433">
        <f t="shared" si="243"/>
        <v>0</v>
      </c>
      <c r="CJ433">
        <f t="shared" si="244"/>
        <v>0</v>
      </c>
      <c r="CK433">
        <f t="shared" si="245"/>
        <v>0</v>
      </c>
      <c r="CL433">
        <v>0</v>
      </c>
      <c r="CM433">
        <v>0</v>
      </c>
      <c r="CN433">
        <f t="shared" si="246"/>
        <v>0</v>
      </c>
      <c r="CO433">
        <f t="shared" si="247"/>
        <v>0</v>
      </c>
      <c r="CP433">
        <f t="shared" si="248"/>
        <v>0</v>
      </c>
      <c r="CQ433">
        <v>0</v>
      </c>
      <c r="CR433">
        <v>0</v>
      </c>
      <c r="CS433">
        <v>0</v>
      </c>
    </row>
    <row r="434" spans="27:97" ht="15.6" x14ac:dyDescent="0.3">
      <c r="AA434" s="44" t="s">
        <v>275</v>
      </c>
      <c r="AB434">
        <f t="shared" si="214"/>
        <v>0</v>
      </c>
      <c r="AC434">
        <v>0</v>
      </c>
      <c r="AD434">
        <f t="shared" si="215"/>
        <v>0</v>
      </c>
      <c r="AE434">
        <v>0</v>
      </c>
      <c r="AF434">
        <f t="shared" si="216"/>
        <v>0</v>
      </c>
      <c r="AG434">
        <f t="shared" si="217"/>
        <v>95.42</v>
      </c>
      <c r="AH434">
        <v>0</v>
      </c>
      <c r="AI434">
        <f t="shared" si="218"/>
        <v>0</v>
      </c>
      <c r="AJ434">
        <v>0</v>
      </c>
      <c r="AK434">
        <f t="shared" si="219"/>
        <v>0</v>
      </c>
      <c r="AL434">
        <f t="shared" si="220"/>
        <v>9.3000000000000007</v>
      </c>
      <c r="AM434">
        <v>0</v>
      </c>
      <c r="AN434">
        <v>0</v>
      </c>
      <c r="AO434">
        <f t="shared" si="221"/>
        <v>0</v>
      </c>
      <c r="AP434">
        <f t="shared" ref="AP434" si="296">AP179*159.68</f>
        <v>0</v>
      </c>
      <c r="AQ434">
        <v>0</v>
      </c>
      <c r="AR434">
        <v>0</v>
      </c>
      <c r="AS434">
        <v>0</v>
      </c>
      <c r="AT434">
        <v>0</v>
      </c>
      <c r="AU434">
        <f t="shared" si="223"/>
        <v>0</v>
      </c>
      <c r="AV434">
        <f t="shared" si="224"/>
        <v>35.910000000000004</v>
      </c>
      <c r="AW434">
        <v>0</v>
      </c>
      <c r="AX434">
        <f t="shared" si="225"/>
        <v>0</v>
      </c>
      <c r="AY434">
        <f t="shared" si="226"/>
        <v>73.2</v>
      </c>
      <c r="AZ434">
        <v>0</v>
      </c>
      <c r="BA434">
        <f t="shared" si="227"/>
        <v>0</v>
      </c>
      <c r="BB434">
        <f t="shared" si="227"/>
        <v>167.34</v>
      </c>
      <c r="BC434">
        <f t="shared" si="228"/>
        <v>0</v>
      </c>
      <c r="BD434">
        <f t="shared" si="229"/>
        <v>159.68</v>
      </c>
      <c r="BE434">
        <f t="shared" si="230"/>
        <v>0</v>
      </c>
      <c r="BF434">
        <v>0</v>
      </c>
      <c r="BG434">
        <f t="shared" si="231"/>
        <v>0</v>
      </c>
      <c r="BH434">
        <f t="shared" si="232"/>
        <v>319.25</v>
      </c>
      <c r="BI434">
        <v>0</v>
      </c>
      <c r="BJ434">
        <f t="shared" si="233"/>
        <v>0</v>
      </c>
      <c r="BK434">
        <f t="shared" si="234"/>
        <v>68.290000000000006</v>
      </c>
      <c r="BL434">
        <v>0</v>
      </c>
      <c r="BM434">
        <v>0</v>
      </c>
      <c r="BN434">
        <f t="shared" si="235"/>
        <v>0</v>
      </c>
      <c r="BO434">
        <v>0</v>
      </c>
      <c r="BP434">
        <f t="shared" si="236"/>
        <v>11.6</v>
      </c>
      <c r="BQ434">
        <v>0</v>
      </c>
      <c r="BR434">
        <f t="shared" si="237"/>
        <v>0</v>
      </c>
      <c r="BS434">
        <f t="shared" si="238"/>
        <v>0</v>
      </c>
      <c r="BT434">
        <f t="shared" si="239"/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f t="shared" si="240"/>
        <v>0</v>
      </c>
      <c r="CG434">
        <f t="shared" si="241"/>
        <v>0</v>
      </c>
      <c r="CH434">
        <f t="shared" si="242"/>
        <v>0</v>
      </c>
      <c r="CI434">
        <f t="shared" si="243"/>
        <v>0</v>
      </c>
      <c r="CJ434">
        <f t="shared" si="244"/>
        <v>0</v>
      </c>
      <c r="CK434">
        <f t="shared" si="245"/>
        <v>0</v>
      </c>
      <c r="CL434">
        <v>0</v>
      </c>
      <c r="CM434">
        <v>0</v>
      </c>
      <c r="CN434">
        <f t="shared" si="246"/>
        <v>0</v>
      </c>
      <c r="CO434">
        <f t="shared" si="247"/>
        <v>0</v>
      </c>
      <c r="CP434">
        <f t="shared" si="248"/>
        <v>0</v>
      </c>
      <c r="CQ434">
        <v>0</v>
      </c>
      <c r="CR434">
        <v>0</v>
      </c>
      <c r="CS434">
        <v>0</v>
      </c>
    </row>
    <row r="435" spans="27:97" ht="15.6" x14ac:dyDescent="0.3">
      <c r="AA435" s="1" t="s">
        <v>276</v>
      </c>
      <c r="AB435">
        <f t="shared" si="214"/>
        <v>0</v>
      </c>
      <c r="AC435">
        <v>0</v>
      </c>
      <c r="AD435">
        <f t="shared" si="215"/>
        <v>0</v>
      </c>
      <c r="AE435">
        <v>0</v>
      </c>
      <c r="AF435">
        <f t="shared" si="216"/>
        <v>4.8</v>
      </c>
      <c r="AG435">
        <f t="shared" si="217"/>
        <v>47.71</v>
      </c>
      <c r="AH435">
        <v>0</v>
      </c>
      <c r="AI435">
        <f t="shared" si="218"/>
        <v>0</v>
      </c>
      <c r="AJ435">
        <v>0</v>
      </c>
      <c r="AK435">
        <f t="shared" si="219"/>
        <v>0</v>
      </c>
      <c r="AL435">
        <f t="shared" si="220"/>
        <v>46.5</v>
      </c>
      <c r="AM435">
        <v>0</v>
      </c>
      <c r="AN435">
        <v>0</v>
      </c>
      <c r="AO435">
        <f t="shared" si="221"/>
        <v>0</v>
      </c>
      <c r="AP435">
        <f t="shared" ref="AP435" si="297">AP180*159.68</f>
        <v>0</v>
      </c>
      <c r="AQ435">
        <v>0</v>
      </c>
      <c r="AR435">
        <v>0</v>
      </c>
      <c r="AS435">
        <v>0</v>
      </c>
      <c r="AT435">
        <v>0</v>
      </c>
      <c r="AU435">
        <f t="shared" si="223"/>
        <v>0</v>
      </c>
      <c r="AV435">
        <f t="shared" si="224"/>
        <v>11.97</v>
      </c>
      <c r="AW435">
        <v>0</v>
      </c>
      <c r="AX435">
        <f t="shared" si="225"/>
        <v>0</v>
      </c>
      <c r="AY435">
        <f t="shared" si="226"/>
        <v>73.2</v>
      </c>
      <c r="AZ435">
        <v>0</v>
      </c>
      <c r="BA435">
        <f t="shared" si="227"/>
        <v>0</v>
      </c>
      <c r="BB435">
        <f t="shared" si="227"/>
        <v>0</v>
      </c>
      <c r="BC435">
        <f t="shared" si="228"/>
        <v>0</v>
      </c>
      <c r="BD435">
        <f t="shared" si="229"/>
        <v>0</v>
      </c>
      <c r="BE435">
        <f t="shared" si="230"/>
        <v>0</v>
      </c>
      <c r="BF435">
        <v>0</v>
      </c>
      <c r="BG435">
        <f t="shared" si="231"/>
        <v>0</v>
      </c>
      <c r="BH435">
        <f t="shared" si="232"/>
        <v>0</v>
      </c>
      <c r="BI435">
        <v>0</v>
      </c>
      <c r="BJ435">
        <f t="shared" si="233"/>
        <v>10.57</v>
      </c>
      <c r="BK435">
        <f t="shared" si="234"/>
        <v>68.290000000000006</v>
      </c>
      <c r="BL435">
        <v>0</v>
      </c>
      <c r="BM435">
        <v>0</v>
      </c>
      <c r="BN435">
        <f t="shared" si="235"/>
        <v>0</v>
      </c>
      <c r="BO435">
        <v>0</v>
      </c>
      <c r="BP435">
        <f t="shared" si="236"/>
        <v>23.2</v>
      </c>
      <c r="BQ435">
        <v>0</v>
      </c>
      <c r="BR435">
        <f t="shared" si="237"/>
        <v>0</v>
      </c>
      <c r="BS435">
        <f t="shared" si="238"/>
        <v>0</v>
      </c>
      <c r="BT435">
        <f t="shared" si="239"/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f t="shared" si="240"/>
        <v>0</v>
      </c>
      <c r="CG435">
        <f t="shared" si="241"/>
        <v>0</v>
      </c>
      <c r="CH435">
        <f t="shared" si="242"/>
        <v>0</v>
      </c>
      <c r="CI435">
        <f t="shared" si="243"/>
        <v>0</v>
      </c>
      <c r="CJ435">
        <f t="shared" si="244"/>
        <v>0</v>
      </c>
      <c r="CK435">
        <f t="shared" si="245"/>
        <v>0</v>
      </c>
      <c r="CL435">
        <v>0</v>
      </c>
      <c r="CM435">
        <v>0</v>
      </c>
      <c r="CN435">
        <f t="shared" si="246"/>
        <v>11.84</v>
      </c>
      <c r="CO435">
        <f t="shared" si="247"/>
        <v>0</v>
      </c>
      <c r="CP435">
        <f t="shared" si="248"/>
        <v>0</v>
      </c>
      <c r="CQ435">
        <v>0</v>
      </c>
      <c r="CR435">
        <v>0</v>
      </c>
      <c r="CS435">
        <v>0</v>
      </c>
    </row>
    <row r="436" spans="27:97" ht="15.6" x14ac:dyDescent="0.3">
      <c r="AA436" s="44" t="s">
        <v>277</v>
      </c>
      <c r="AB436">
        <f t="shared" si="214"/>
        <v>0</v>
      </c>
      <c r="AC436">
        <v>0</v>
      </c>
      <c r="AD436">
        <f t="shared" si="215"/>
        <v>0</v>
      </c>
      <c r="AE436">
        <v>0</v>
      </c>
      <c r="AF436">
        <f t="shared" si="216"/>
        <v>0</v>
      </c>
      <c r="AG436">
        <f t="shared" si="217"/>
        <v>0</v>
      </c>
      <c r="AH436">
        <v>0</v>
      </c>
      <c r="AI436">
        <f t="shared" si="218"/>
        <v>111.27</v>
      </c>
      <c r="AJ436">
        <v>0</v>
      </c>
      <c r="AK436">
        <f t="shared" si="219"/>
        <v>0</v>
      </c>
      <c r="AL436">
        <f t="shared" si="220"/>
        <v>27.900000000000002</v>
      </c>
      <c r="AM436">
        <v>0</v>
      </c>
      <c r="AN436">
        <v>0</v>
      </c>
      <c r="AO436">
        <f t="shared" si="221"/>
        <v>0</v>
      </c>
      <c r="AP436">
        <f t="shared" ref="AP436" si="298">AP181*159.68</f>
        <v>0</v>
      </c>
      <c r="AQ436">
        <v>0</v>
      </c>
      <c r="AR436">
        <v>0</v>
      </c>
      <c r="AS436">
        <v>0</v>
      </c>
      <c r="AT436">
        <v>0</v>
      </c>
      <c r="AU436">
        <f t="shared" si="223"/>
        <v>0</v>
      </c>
      <c r="AV436">
        <f t="shared" si="224"/>
        <v>11.97</v>
      </c>
      <c r="AW436">
        <v>0</v>
      </c>
      <c r="AX436">
        <f t="shared" si="225"/>
        <v>0</v>
      </c>
      <c r="AY436">
        <f t="shared" si="226"/>
        <v>146.4</v>
      </c>
      <c r="AZ436">
        <v>0</v>
      </c>
      <c r="BA436">
        <f t="shared" si="227"/>
        <v>0</v>
      </c>
      <c r="BB436">
        <f t="shared" si="227"/>
        <v>111.56</v>
      </c>
      <c r="BC436">
        <f t="shared" si="228"/>
        <v>0</v>
      </c>
      <c r="BD436">
        <f t="shared" si="229"/>
        <v>159.68</v>
      </c>
      <c r="BE436">
        <f t="shared" si="230"/>
        <v>0</v>
      </c>
      <c r="BF436">
        <v>0</v>
      </c>
      <c r="BG436">
        <f t="shared" si="231"/>
        <v>0</v>
      </c>
      <c r="BH436">
        <f t="shared" si="232"/>
        <v>63.85</v>
      </c>
      <c r="BI436">
        <v>0</v>
      </c>
      <c r="BJ436">
        <f t="shared" si="233"/>
        <v>0</v>
      </c>
      <c r="BK436">
        <f t="shared" si="234"/>
        <v>204.87</v>
      </c>
      <c r="BL436">
        <v>0</v>
      </c>
      <c r="BM436">
        <v>0</v>
      </c>
      <c r="BN436">
        <f t="shared" si="235"/>
        <v>0</v>
      </c>
      <c r="BO436">
        <v>0</v>
      </c>
      <c r="BP436">
        <f t="shared" si="236"/>
        <v>16.239999999999998</v>
      </c>
      <c r="BQ436">
        <v>0</v>
      </c>
      <c r="BR436">
        <f t="shared" si="237"/>
        <v>0</v>
      </c>
      <c r="BS436">
        <f t="shared" si="238"/>
        <v>0</v>
      </c>
      <c r="BT436">
        <f t="shared" si="239"/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f t="shared" si="240"/>
        <v>0</v>
      </c>
      <c r="CG436">
        <f t="shared" si="241"/>
        <v>0</v>
      </c>
      <c r="CH436">
        <f t="shared" si="242"/>
        <v>0</v>
      </c>
      <c r="CI436">
        <f t="shared" si="243"/>
        <v>0</v>
      </c>
      <c r="CJ436">
        <f t="shared" si="244"/>
        <v>0</v>
      </c>
      <c r="CK436">
        <f t="shared" si="245"/>
        <v>0</v>
      </c>
      <c r="CL436">
        <v>0</v>
      </c>
      <c r="CM436">
        <v>0</v>
      </c>
      <c r="CN436">
        <f t="shared" si="246"/>
        <v>17.759999999999998</v>
      </c>
      <c r="CO436">
        <f t="shared" si="247"/>
        <v>0</v>
      </c>
      <c r="CP436">
        <f t="shared" si="248"/>
        <v>0</v>
      </c>
      <c r="CQ436">
        <v>0</v>
      </c>
      <c r="CR436">
        <v>0</v>
      </c>
      <c r="CS436">
        <v>0</v>
      </c>
    </row>
    <row r="437" spans="27:97" ht="15.6" x14ac:dyDescent="0.3">
      <c r="AA437" s="1" t="s">
        <v>278</v>
      </c>
      <c r="AB437">
        <f t="shared" si="214"/>
        <v>0</v>
      </c>
      <c r="AC437">
        <v>0</v>
      </c>
      <c r="AD437">
        <f t="shared" si="215"/>
        <v>0</v>
      </c>
      <c r="AE437">
        <v>0</v>
      </c>
      <c r="AF437">
        <f t="shared" si="216"/>
        <v>0</v>
      </c>
      <c r="AG437">
        <f t="shared" si="217"/>
        <v>95.42</v>
      </c>
      <c r="AH437">
        <v>0</v>
      </c>
      <c r="AI437">
        <f t="shared" si="218"/>
        <v>111.27</v>
      </c>
      <c r="AJ437">
        <v>0</v>
      </c>
      <c r="AK437">
        <f t="shared" si="219"/>
        <v>0</v>
      </c>
      <c r="AL437">
        <f t="shared" si="220"/>
        <v>65.100000000000009</v>
      </c>
      <c r="AM437">
        <v>0</v>
      </c>
      <c r="AN437">
        <v>0</v>
      </c>
      <c r="AO437">
        <f t="shared" si="221"/>
        <v>0</v>
      </c>
      <c r="AP437">
        <f t="shared" ref="AP437" si="299">AP182*159.68</f>
        <v>0</v>
      </c>
      <c r="AQ437">
        <v>0</v>
      </c>
      <c r="AR437">
        <v>0</v>
      </c>
      <c r="AS437">
        <v>0</v>
      </c>
      <c r="AT437">
        <v>0</v>
      </c>
      <c r="AU437">
        <f t="shared" si="223"/>
        <v>129.30000000000001</v>
      </c>
      <c r="AV437">
        <f t="shared" si="224"/>
        <v>23.94</v>
      </c>
      <c r="AW437">
        <v>0</v>
      </c>
      <c r="AX437">
        <f t="shared" si="225"/>
        <v>0</v>
      </c>
      <c r="AY437">
        <f t="shared" si="226"/>
        <v>183</v>
      </c>
      <c r="AZ437">
        <v>0</v>
      </c>
      <c r="BA437">
        <f t="shared" si="227"/>
        <v>0</v>
      </c>
      <c r="BB437">
        <f t="shared" si="227"/>
        <v>334.68</v>
      </c>
      <c r="BC437">
        <f t="shared" si="228"/>
        <v>0</v>
      </c>
      <c r="BD437">
        <f t="shared" si="229"/>
        <v>159.68</v>
      </c>
      <c r="BE437">
        <f t="shared" si="230"/>
        <v>0</v>
      </c>
      <c r="BF437">
        <v>0</v>
      </c>
      <c r="BG437">
        <f t="shared" si="231"/>
        <v>69.48</v>
      </c>
      <c r="BH437">
        <f t="shared" si="232"/>
        <v>255.4</v>
      </c>
      <c r="BI437">
        <v>0</v>
      </c>
      <c r="BJ437">
        <f t="shared" si="233"/>
        <v>42.28</v>
      </c>
      <c r="BK437">
        <f t="shared" si="234"/>
        <v>136.58000000000001</v>
      </c>
      <c r="BL437">
        <v>0</v>
      </c>
      <c r="BM437">
        <v>0</v>
      </c>
      <c r="BN437">
        <f t="shared" si="235"/>
        <v>0</v>
      </c>
      <c r="BO437">
        <v>0</v>
      </c>
      <c r="BP437">
        <f t="shared" si="236"/>
        <v>25.52</v>
      </c>
      <c r="BQ437">
        <v>0</v>
      </c>
      <c r="BR437">
        <f t="shared" si="237"/>
        <v>0</v>
      </c>
      <c r="BS437">
        <f t="shared" si="238"/>
        <v>0</v>
      </c>
      <c r="BT437">
        <f t="shared" si="239"/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f t="shared" si="240"/>
        <v>0</v>
      </c>
      <c r="CG437">
        <f t="shared" si="241"/>
        <v>0</v>
      </c>
      <c r="CH437">
        <f t="shared" si="242"/>
        <v>0</v>
      </c>
      <c r="CI437">
        <f t="shared" si="243"/>
        <v>0</v>
      </c>
      <c r="CJ437">
        <f t="shared" si="244"/>
        <v>0</v>
      </c>
      <c r="CK437">
        <f t="shared" si="245"/>
        <v>0</v>
      </c>
      <c r="CL437">
        <v>0</v>
      </c>
      <c r="CM437">
        <v>0</v>
      </c>
      <c r="CN437">
        <f t="shared" si="246"/>
        <v>23.68</v>
      </c>
      <c r="CO437">
        <f t="shared" si="247"/>
        <v>0</v>
      </c>
      <c r="CP437">
        <f t="shared" si="248"/>
        <v>0</v>
      </c>
      <c r="CQ437">
        <v>0</v>
      </c>
      <c r="CR437">
        <v>0</v>
      </c>
      <c r="CS437">
        <v>0</v>
      </c>
    </row>
    <row r="438" spans="27:97" ht="15.6" x14ac:dyDescent="0.3">
      <c r="AA438" s="44" t="s">
        <v>279</v>
      </c>
      <c r="AB438">
        <f t="shared" si="214"/>
        <v>0</v>
      </c>
      <c r="AC438">
        <v>0</v>
      </c>
      <c r="AD438">
        <f t="shared" si="215"/>
        <v>0</v>
      </c>
      <c r="AE438">
        <v>0</v>
      </c>
      <c r="AF438">
        <f t="shared" si="216"/>
        <v>0</v>
      </c>
      <c r="AG438">
        <f t="shared" si="217"/>
        <v>143.13</v>
      </c>
      <c r="AH438">
        <v>0</v>
      </c>
      <c r="AI438">
        <f t="shared" si="218"/>
        <v>667.62</v>
      </c>
      <c r="AJ438">
        <v>0</v>
      </c>
      <c r="AK438">
        <f t="shared" si="219"/>
        <v>0</v>
      </c>
      <c r="AL438">
        <f t="shared" si="220"/>
        <v>27.900000000000002</v>
      </c>
      <c r="AM438">
        <v>0</v>
      </c>
      <c r="AN438">
        <v>0</v>
      </c>
      <c r="AO438">
        <f t="shared" si="221"/>
        <v>0</v>
      </c>
      <c r="AP438">
        <f t="shared" ref="AP438" si="300">AP183*159.68</f>
        <v>0</v>
      </c>
      <c r="AQ438">
        <v>0</v>
      </c>
      <c r="AR438">
        <v>0</v>
      </c>
      <c r="AS438">
        <v>0</v>
      </c>
      <c r="AT438">
        <v>0</v>
      </c>
      <c r="AU438">
        <f t="shared" si="223"/>
        <v>0</v>
      </c>
      <c r="AV438">
        <f t="shared" si="224"/>
        <v>35.910000000000004</v>
      </c>
      <c r="AW438">
        <v>0</v>
      </c>
      <c r="AX438">
        <f t="shared" si="225"/>
        <v>0</v>
      </c>
      <c r="AY438">
        <f t="shared" si="226"/>
        <v>256.2</v>
      </c>
      <c r="AZ438">
        <v>0</v>
      </c>
      <c r="BA438">
        <f t="shared" si="227"/>
        <v>0</v>
      </c>
      <c r="BB438">
        <f t="shared" si="227"/>
        <v>278.89999999999998</v>
      </c>
      <c r="BC438">
        <f t="shared" si="228"/>
        <v>0</v>
      </c>
      <c r="BD438">
        <f t="shared" si="229"/>
        <v>159.68</v>
      </c>
      <c r="BE438">
        <f t="shared" si="230"/>
        <v>0</v>
      </c>
      <c r="BF438">
        <v>0</v>
      </c>
      <c r="BG438">
        <f t="shared" si="231"/>
        <v>0</v>
      </c>
      <c r="BH438">
        <f t="shared" si="232"/>
        <v>383.1</v>
      </c>
      <c r="BI438">
        <v>0</v>
      </c>
      <c r="BJ438">
        <f t="shared" si="233"/>
        <v>52.85</v>
      </c>
      <c r="BK438">
        <f t="shared" si="234"/>
        <v>204.87</v>
      </c>
      <c r="BL438">
        <v>0</v>
      </c>
      <c r="BM438">
        <v>0</v>
      </c>
      <c r="BN438">
        <f t="shared" si="235"/>
        <v>0</v>
      </c>
      <c r="BO438">
        <v>0</v>
      </c>
      <c r="BP438">
        <f t="shared" si="236"/>
        <v>32.479999999999997</v>
      </c>
      <c r="BQ438">
        <v>0</v>
      </c>
      <c r="BR438">
        <f t="shared" si="237"/>
        <v>0</v>
      </c>
      <c r="BS438">
        <f t="shared" si="238"/>
        <v>0</v>
      </c>
      <c r="BT438">
        <f t="shared" si="239"/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f t="shared" si="240"/>
        <v>68.900000000000006</v>
      </c>
      <c r="CG438">
        <f t="shared" si="241"/>
        <v>0</v>
      </c>
      <c r="CH438">
        <f t="shared" si="242"/>
        <v>0</v>
      </c>
      <c r="CI438">
        <f t="shared" si="243"/>
        <v>0</v>
      </c>
      <c r="CJ438">
        <f t="shared" si="244"/>
        <v>0</v>
      </c>
      <c r="CK438">
        <f t="shared" si="245"/>
        <v>0</v>
      </c>
      <c r="CL438">
        <v>0</v>
      </c>
      <c r="CM438">
        <v>0</v>
      </c>
      <c r="CN438">
        <f t="shared" si="246"/>
        <v>11.84</v>
      </c>
      <c r="CO438">
        <f t="shared" si="247"/>
        <v>0</v>
      </c>
      <c r="CP438">
        <f t="shared" si="248"/>
        <v>18.5</v>
      </c>
      <c r="CQ438">
        <v>0</v>
      </c>
      <c r="CR438">
        <v>0</v>
      </c>
      <c r="CS438">
        <v>0</v>
      </c>
    </row>
    <row r="439" spans="27:97" ht="15.6" x14ac:dyDescent="0.3">
      <c r="AA439" s="1" t="s">
        <v>280</v>
      </c>
      <c r="AB439">
        <f t="shared" si="214"/>
        <v>0</v>
      </c>
      <c r="AC439">
        <v>0</v>
      </c>
      <c r="AD439">
        <f t="shared" si="215"/>
        <v>0</v>
      </c>
      <c r="AE439">
        <v>0</v>
      </c>
      <c r="AF439">
        <f t="shared" si="216"/>
        <v>0</v>
      </c>
      <c r="AG439">
        <f t="shared" si="217"/>
        <v>143.13</v>
      </c>
      <c r="AH439">
        <v>0</v>
      </c>
      <c r="AI439">
        <f t="shared" si="218"/>
        <v>111.27</v>
      </c>
      <c r="AJ439">
        <v>0</v>
      </c>
      <c r="AK439">
        <f t="shared" si="219"/>
        <v>0</v>
      </c>
      <c r="AL439">
        <f t="shared" si="220"/>
        <v>23.25</v>
      </c>
      <c r="AM439">
        <v>0</v>
      </c>
      <c r="AN439">
        <v>0</v>
      </c>
      <c r="AO439">
        <f t="shared" si="221"/>
        <v>0</v>
      </c>
      <c r="AP439">
        <f t="shared" ref="AP439" si="301">AP184*159.68</f>
        <v>0</v>
      </c>
      <c r="AQ439">
        <v>0</v>
      </c>
      <c r="AR439">
        <v>0</v>
      </c>
      <c r="AS439">
        <v>0</v>
      </c>
      <c r="AT439">
        <v>0</v>
      </c>
      <c r="AU439">
        <f t="shared" si="223"/>
        <v>0</v>
      </c>
      <c r="AV439">
        <f t="shared" si="224"/>
        <v>0</v>
      </c>
      <c r="AW439">
        <v>0</v>
      </c>
      <c r="AX439">
        <f t="shared" si="225"/>
        <v>0</v>
      </c>
      <c r="AY439">
        <f t="shared" si="226"/>
        <v>183</v>
      </c>
      <c r="AZ439">
        <v>0</v>
      </c>
      <c r="BA439">
        <f t="shared" si="227"/>
        <v>0</v>
      </c>
      <c r="BB439">
        <f t="shared" si="227"/>
        <v>167.34</v>
      </c>
      <c r="BC439">
        <f t="shared" si="228"/>
        <v>0</v>
      </c>
      <c r="BD439">
        <f t="shared" si="229"/>
        <v>0</v>
      </c>
      <c r="BE439">
        <f t="shared" si="230"/>
        <v>0</v>
      </c>
      <c r="BF439">
        <v>0</v>
      </c>
      <c r="BG439">
        <f t="shared" si="231"/>
        <v>0</v>
      </c>
      <c r="BH439">
        <f t="shared" si="232"/>
        <v>383.1</v>
      </c>
      <c r="BI439">
        <v>0</v>
      </c>
      <c r="BJ439">
        <f t="shared" si="233"/>
        <v>42.28</v>
      </c>
      <c r="BK439">
        <f t="shared" si="234"/>
        <v>273.16000000000003</v>
      </c>
      <c r="BL439">
        <v>0</v>
      </c>
      <c r="BM439">
        <v>0</v>
      </c>
      <c r="BN439">
        <f t="shared" si="235"/>
        <v>0</v>
      </c>
      <c r="BO439">
        <v>0</v>
      </c>
      <c r="BP439">
        <f t="shared" si="236"/>
        <v>18.559999999999999</v>
      </c>
      <c r="BQ439">
        <v>0</v>
      </c>
      <c r="BR439">
        <f t="shared" si="237"/>
        <v>0</v>
      </c>
      <c r="BS439">
        <f t="shared" si="238"/>
        <v>0</v>
      </c>
      <c r="BT439">
        <f t="shared" si="239"/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f t="shared" si="240"/>
        <v>68.900000000000006</v>
      </c>
      <c r="CG439">
        <f t="shared" si="241"/>
        <v>0</v>
      </c>
      <c r="CH439">
        <f t="shared" si="242"/>
        <v>0</v>
      </c>
      <c r="CI439">
        <f t="shared" si="243"/>
        <v>0</v>
      </c>
      <c r="CJ439">
        <f t="shared" si="244"/>
        <v>10.57</v>
      </c>
      <c r="CK439">
        <f t="shared" si="245"/>
        <v>0</v>
      </c>
      <c r="CL439">
        <v>0</v>
      </c>
      <c r="CM439">
        <v>0</v>
      </c>
      <c r="CN439">
        <f t="shared" si="246"/>
        <v>23.68</v>
      </c>
      <c r="CO439">
        <f t="shared" si="247"/>
        <v>0</v>
      </c>
      <c r="CP439">
        <f t="shared" si="248"/>
        <v>0</v>
      </c>
      <c r="CQ439">
        <v>0</v>
      </c>
      <c r="CR439">
        <v>0</v>
      </c>
      <c r="CS439">
        <v>0</v>
      </c>
    </row>
    <row r="440" spans="27:97" ht="15.6" x14ac:dyDescent="0.3">
      <c r="AA440" s="44" t="s">
        <v>281</v>
      </c>
      <c r="AB440">
        <f t="shared" si="214"/>
        <v>0</v>
      </c>
      <c r="AC440">
        <v>0</v>
      </c>
      <c r="AD440">
        <f t="shared" si="215"/>
        <v>6.53</v>
      </c>
      <c r="AE440">
        <v>0</v>
      </c>
      <c r="AF440">
        <f t="shared" si="216"/>
        <v>0</v>
      </c>
      <c r="AG440">
        <f t="shared" si="217"/>
        <v>238.55</v>
      </c>
      <c r="AH440">
        <v>0</v>
      </c>
      <c r="AI440">
        <f t="shared" si="218"/>
        <v>111.27</v>
      </c>
      <c r="AJ440">
        <v>0</v>
      </c>
      <c r="AK440">
        <f t="shared" si="219"/>
        <v>0</v>
      </c>
      <c r="AL440">
        <f t="shared" si="220"/>
        <v>18.600000000000001</v>
      </c>
      <c r="AM440">
        <v>0</v>
      </c>
      <c r="AN440">
        <v>0</v>
      </c>
      <c r="AO440">
        <f t="shared" si="221"/>
        <v>0</v>
      </c>
      <c r="AP440">
        <f t="shared" ref="AP440" si="302">AP185*159.68</f>
        <v>0</v>
      </c>
      <c r="AQ440">
        <v>0</v>
      </c>
      <c r="AR440">
        <v>0</v>
      </c>
      <c r="AS440">
        <v>0</v>
      </c>
      <c r="AT440">
        <v>0</v>
      </c>
      <c r="AU440">
        <f t="shared" si="223"/>
        <v>0</v>
      </c>
      <c r="AV440">
        <f t="shared" si="224"/>
        <v>35.910000000000004</v>
      </c>
      <c r="AW440">
        <v>0</v>
      </c>
      <c r="AX440">
        <f t="shared" si="225"/>
        <v>0</v>
      </c>
      <c r="AY440">
        <f t="shared" si="226"/>
        <v>183</v>
      </c>
      <c r="AZ440">
        <v>0</v>
      </c>
      <c r="BA440">
        <f t="shared" si="227"/>
        <v>0</v>
      </c>
      <c r="BB440">
        <f t="shared" si="227"/>
        <v>111.56</v>
      </c>
      <c r="BC440">
        <f t="shared" si="228"/>
        <v>0</v>
      </c>
      <c r="BD440">
        <f t="shared" si="229"/>
        <v>0</v>
      </c>
      <c r="BE440">
        <f t="shared" si="230"/>
        <v>0</v>
      </c>
      <c r="BF440">
        <v>0</v>
      </c>
      <c r="BG440">
        <f t="shared" si="231"/>
        <v>0</v>
      </c>
      <c r="BH440">
        <f t="shared" si="232"/>
        <v>574.65</v>
      </c>
      <c r="BI440">
        <v>0</v>
      </c>
      <c r="BJ440">
        <f t="shared" si="233"/>
        <v>31.71</v>
      </c>
      <c r="BK440">
        <f t="shared" si="234"/>
        <v>204.87</v>
      </c>
      <c r="BL440">
        <v>0</v>
      </c>
      <c r="BM440">
        <v>0</v>
      </c>
      <c r="BN440">
        <f t="shared" si="235"/>
        <v>0</v>
      </c>
      <c r="BO440">
        <v>0</v>
      </c>
      <c r="BP440">
        <f t="shared" si="236"/>
        <v>30.159999999999997</v>
      </c>
      <c r="BQ440">
        <v>0</v>
      </c>
      <c r="BR440">
        <f t="shared" si="237"/>
        <v>0</v>
      </c>
      <c r="BS440">
        <f t="shared" si="238"/>
        <v>0</v>
      </c>
      <c r="BT440">
        <f t="shared" si="239"/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f t="shared" si="240"/>
        <v>137.80000000000001</v>
      </c>
      <c r="CG440">
        <f t="shared" si="241"/>
        <v>0</v>
      </c>
      <c r="CH440">
        <f t="shared" si="242"/>
        <v>0</v>
      </c>
      <c r="CI440">
        <f t="shared" si="243"/>
        <v>0</v>
      </c>
      <c r="CJ440">
        <f t="shared" si="244"/>
        <v>0</v>
      </c>
      <c r="CK440">
        <f t="shared" si="245"/>
        <v>0</v>
      </c>
      <c r="CL440">
        <v>0</v>
      </c>
      <c r="CM440">
        <v>0</v>
      </c>
      <c r="CN440">
        <f t="shared" si="246"/>
        <v>11.84</v>
      </c>
      <c r="CO440">
        <f t="shared" si="247"/>
        <v>0</v>
      </c>
      <c r="CP440">
        <f t="shared" si="248"/>
        <v>0</v>
      </c>
      <c r="CQ440">
        <v>0</v>
      </c>
      <c r="CR440">
        <v>0</v>
      </c>
      <c r="CS440">
        <v>0</v>
      </c>
    </row>
    <row r="441" spans="27:97" ht="15.6" x14ac:dyDescent="0.3">
      <c r="AA441" s="1" t="s">
        <v>282</v>
      </c>
      <c r="AB441">
        <f t="shared" si="214"/>
        <v>0</v>
      </c>
      <c r="AC441">
        <v>0</v>
      </c>
      <c r="AD441">
        <f t="shared" si="215"/>
        <v>6.53</v>
      </c>
      <c r="AE441">
        <v>0</v>
      </c>
      <c r="AF441">
        <f t="shared" si="216"/>
        <v>0</v>
      </c>
      <c r="AG441">
        <f t="shared" si="217"/>
        <v>47.71</v>
      </c>
      <c r="AH441">
        <v>0</v>
      </c>
      <c r="AI441">
        <f t="shared" si="218"/>
        <v>333.81</v>
      </c>
      <c r="AJ441">
        <v>0</v>
      </c>
      <c r="AK441">
        <f t="shared" si="219"/>
        <v>0</v>
      </c>
      <c r="AL441">
        <f t="shared" si="220"/>
        <v>32.550000000000004</v>
      </c>
      <c r="AM441">
        <v>0</v>
      </c>
      <c r="AN441">
        <v>0</v>
      </c>
      <c r="AO441">
        <f t="shared" si="221"/>
        <v>0</v>
      </c>
      <c r="AP441">
        <f t="shared" ref="AP441" si="303">AP186*159.68</f>
        <v>0</v>
      </c>
      <c r="AQ441">
        <v>0</v>
      </c>
      <c r="AR441">
        <v>0</v>
      </c>
      <c r="AS441">
        <v>0</v>
      </c>
      <c r="AT441">
        <v>0</v>
      </c>
      <c r="AU441">
        <f t="shared" si="223"/>
        <v>0</v>
      </c>
      <c r="AV441">
        <f t="shared" si="224"/>
        <v>11.97</v>
      </c>
      <c r="AW441">
        <v>0</v>
      </c>
      <c r="AX441">
        <f t="shared" si="225"/>
        <v>0</v>
      </c>
      <c r="AY441">
        <f t="shared" si="226"/>
        <v>146.4</v>
      </c>
      <c r="AZ441">
        <v>0</v>
      </c>
      <c r="BA441">
        <f t="shared" si="227"/>
        <v>0</v>
      </c>
      <c r="BB441">
        <f t="shared" si="227"/>
        <v>223.12</v>
      </c>
      <c r="BC441">
        <f t="shared" si="228"/>
        <v>0</v>
      </c>
      <c r="BD441">
        <f t="shared" si="229"/>
        <v>0</v>
      </c>
      <c r="BE441">
        <f t="shared" si="230"/>
        <v>0</v>
      </c>
      <c r="BF441">
        <v>0</v>
      </c>
      <c r="BG441">
        <f t="shared" si="231"/>
        <v>0</v>
      </c>
      <c r="BH441">
        <f t="shared" si="232"/>
        <v>702.35</v>
      </c>
      <c r="BI441">
        <v>0</v>
      </c>
      <c r="BJ441">
        <f t="shared" si="233"/>
        <v>116.27000000000001</v>
      </c>
      <c r="BK441">
        <f t="shared" si="234"/>
        <v>819.48</v>
      </c>
      <c r="BL441">
        <v>0</v>
      </c>
      <c r="BM441">
        <v>0</v>
      </c>
      <c r="BN441">
        <f t="shared" si="235"/>
        <v>0</v>
      </c>
      <c r="BO441">
        <v>0</v>
      </c>
      <c r="BP441">
        <f t="shared" si="236"/>
        <v>34.799999999999997</v>
      </c>
      <c r="BQ441">
        <v>0</v>
      </c>
      <c r="BR441">
        <f t="shared" si="237"/>
        <v>0</v>
      </c>
      <c r="BS441">
        <f t="shared" si="238"/>
        <v>0</v>
      </c>
      <c r="BT441">
        <f t="shared" si="239"/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f t="shared" si="240"/>
        <v>68.900000000000006</v>
      </c>
      <c r="CG441">
        <f t="shared" si="241"/>
        <v>0</v>
      </c>
      <c r="CH441">
        <f t="shared" si="242"/>
        <v>0</v>
      </c>
      <c r="CI441">
        <f t="shared" si="243"/>
        <v>0</v>
      </c>
      <c r="CJ441">
        <f t="shared" si="244"/>
        <v>0</v>
      </c>
      <c r="CK441">
        <f t="shared" si="245"/>
        <v>0</v>
      </c>
      <c r="CL441">
        <v>0</v>
      </c>
      <c r="CM441">
        <v>0</v>
      </c>
      <c r="CN441">
        <f t="shared" si="246"/>
        <v>23.68</v>
      </c>
      <c r="CO441">
        <f t="shared" si="247"/>
        <v>0</v>
      </c>
      <c r="CP441">
        <f t="shared" si="248"/>
        <v>0</v>
      </c>
      <c r="CQ441">
        <v>0</v>
      </c>
      <c r="CR441">
        <v>0</v>
      </c>
      <c r="CS441">
        <v>0</v>
      </c>
    </row>
    <row r="442" spans="27:97" ht="15.6" x14ac:dyDescent="0.3">
      <c r="AA442" s="44" t="s">
        <v>283</v>
      </c>
      <c r="AB442">
        <f t="shared" si="214"/>
        <v>0</v>
      </c>
      <c r="AC442">
        <v>0</v>
      </c>
      <c r="AD442">
        <f t="shared" si="215"/>
        <v>0</v>
      </c>
      <c r="AE442">
        <v>0</v>
      </c>
      <c r="AF442">
        <f t="shared" si="216"/>
        <v>0</v>
      </c>
      <c r="AG442">
        <f t="shared" si="217"/>
        <v>47.71</v>
      </c>
      <c r="AH442">
        <v>0</v>
      </c>
      <c r="AI442">
        <f t="shared" si="218"/>
        <v>333.81</v>
      </c>
      <c r="AJ442">
        <v>0</v>
      </c>
      <c r="AK442">
        <f t="shared" si="219"/>
        <v>0</v>
      </c>
      <c r="AL442">
        <f t="shared" si="220"/>
        <v>41.85</v>
      </c>
      <c r="AM442">
        <v>0</v>
      </c>
      <c r="AN442">
        <v>0</v>
      </c>
      <c r="AO442">
        <f t="shared" si="221"/>
        <v>0</v>
      </c>
      <c r="AP442">
        <f t="shared" ref="AP442" si="304">AP187*159.68</f>
        <v>0</v>
      </c>
      <c r="AQ442">
        <v>0</v>
      </c>
      <c r="AR442">
        <v>0</v>
      </c>
      <c r="AS442">
        <v>0</v>
      </c>
      <c r="AT442">
        <v>0</v>
      </c>
      <c r="AU442">
        <f t="shared" si="223"/>
        <v>0</v>
      </c>
      <c r="AV442">
        <f t="shared" si="224"/>
        <v>23.94</v>
      </c>
      <c r="AW442">
        <v>0</v>
      </c>
      <c r="AX442">
        <f t="shared" si="225"/>
        <v>129.91999999999999</v>
      </c>
      <c r="AY442">
        <f t="shared" si="226"/>
        <v>183</v>
      </c>
      <c r="AZ442">
        <v>0</v>
      </c>
      <c r="BA442">
        <f t="shared" si="227"/>
        <v>0</v>
      </c>
      <c r="BB442">
        <f t="shared" si="227"/>
        <v>111.56</v>
      </c>
      <c r="BC442">
        <f t="shared" si="228"/>
        <v>0</v>
      </c>
      <c r="BD442">
        <f t="shared" si="229"/>
        <v>0</v>
      </c>
      <c r="BE442">
        <f t="shared" si="230"/>
        <v>0</v>
      </c>
      <c r="BF442">
        <v>0</v>
      </c>
      <c r="BG442">
        <f t="shared" si="231"/>
        <v>0</v>
      </c>
      <c r="BH442">
        <f t="shared" si="232"/>
        <v>766.2</v>
      </c>
      <c r="BI442">
        <v>0</v>
      </c>
      <c r="BJ442">
        <f t="shared" si="233"/>
        <v>42.28</v>
      </c>
      <c r="BK442">
        <f t="shared" si="234"/>
        <v>614.61</v>
      </c>
      <c r="BL442">
        <v>0</v>
      </c>
      <c r="BM442">
        <v>0</v>
      </c>
      <c r="BN442">
        <f t="shared" si="235"/>
        <v>0</v>
      </c>
      <c r="BO442">
        <v>0</v>
      </c>
      <c r="BP442">
        <f t="shared" si="236"/>
        <v>44.08</v>
      </c>
      <c r="BQ442">
        <v>0</v>
      </c>
      <c r="BR442">
        <f t="shared" si="237"/>
        <v>0</v>
      </c>
      <c r="BS442">
        <f t="shared" si="238"/>
        <v>0</v>
      </c>
      <c r="BT442">
        <f t="shared" si="239"/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f t="shared" si="240"/>
        <v>137.80000000000001</v>
      </c>
      <c r="CG442">
        <f t="shared" si="241"/>
        <v>0</v>
      </c>
      <c r="CH442">
        <f t="shared" si="242"/>
        <v>0</v>
      </c>
      <c r="CI442">
        <f t="shared" si="243"/>
        <v>0</v>
      </c>
      <c r="CJ442">
        <f t="shared" si="244"/>
        <v>0</v>
      </c>
      <c r="CK442">
        <f t="shared" si="245"/>
        <v>0</v>
      </c>
      <c r="CL442">
        <v>0</v>
      </c>
      <c r="CM442">
        <v>0</v>
      </c>
      <c r="CN442">
        <f t="shared" si="246"/>
        <v>17.759999999999998</v>
      </c>
      <c r="CO442">
        <f t="shared" si="247"/>
        <v>0</v>
      </c>
      <c r="CP442">
        <f t="shared" si="248"/>
        <v>0</v>
      </c>
      <c r="CQ442">
        <v>0</v>
      </c>
      <c r="CR442">
        <v>0</v>
      </c>
      <c r="CS442">
        <v>0</v>
      </c>
    </row>
    <row r="443" spans="27:97" ht="15.6" x14ac:dyDescent="0.3">
      <c r="AA443" s="1" t="s">
        <v>284</v>
      </c>
      <c r="AB443">
        <f t="shared" si="214"/>
        <v>0</v>
      </c>
      <c r="AC443">
        <v>0</v>
      </c>
      <c r="AD443">
        <f t="shared" si="215"/>
        <v>0</v>
      </c>
      <c r="AE443">
        <v>0</v>
      </c>
      <c r="AF443">
        <f t="shared" si="216"/>
        <v>0</v>
      </c>
      <c r="AG443">
        <f t="shared" si="217"/>
        <v>95.42</v>
      </c>
      <c r="AH443">
        <v>0</v>
      </c>
      <c r="AI443">
        <f t="shared" si="218"/>
        <v>445.08</v>
      </c>
      <c r="AJ443">
        <v>0</v>
      </c>
      <c r="AK443">
        <f t="shared" si="219"/>
        <v>0</v>
      </c>
      <c r="AL443">
        <f t="shared" si="220"/>
        <v>27.900000000000002</v>
      </c>
      <c r="AM443">
        <v>0</v>
      </c>
      <c r="AN443">
        <v>0</v>
      </c>
      <c r="AO443">
        <f t="shared" si="221"/>
        <v>0</v>
      </c>
      <c r="AP443">
        <f t="shared" ref="AP443" si="305">AP188*159.68</f>
        <v>0</v>
      </c>
      <c r="AQ443">
        <v>0</v>
      </c>
      <c r="AR443">
        <v>0</v>
      </c>
      <c r="AS443">
        <v>0</v>
      </c>
      <c r="AT443">
        <v>0</v>
      </c>
      <c r="AU443">
        <f t="shared" si="223"/>
        <v>0</v>
      </c>
      <c r="AV443">
        <f t="shared" si="224"/>
        <v>0</v>
      </c>
      <c r="AW443">
        <v>0</v>
      </c>
      <c r="AX443">
        <f t="shared" si="225"/>
        <v>0</v>
      </c>
      <c r="AY443">
        <f t="shared" si="226"/>
        <v>292.8</v>
      </c>
      <c r="AZ443">
        <v>0</v>
      </c>
      <c r="BA443">
        <f t="shared" si="227"/>
        <v>0</v>
      </c>
      <c r="BB443">
        <f t="shared" si="227"/>
        <v>167.34</v>
      </c>
      <c r="BC443">
        <f t="shared" si="228"/>
        <v>0</v>
      </c>
      <c r="BD443">
        <f t="shared" si="229"/>
        <v>798.40000000000009</v>
      </c>
      <c r="BE443">
        <f t="shared" si="230"/>
        <v>0</v>
      </c>
      <c r="BF443">
        <v>0</v>
      </c>
      <c r="BG443">
        <f t="shared" si="231"/>
        <v>0</v>
      </c>
      <c r="BH443">
        <f t="shared" si="232"/>
        <v>1149.3</v>
      </c>
      <c r="BI443">
        <v>0</v>
      </c>
      <c r="BJ443">
        <f t="shared" si="233"/>
        <v>31.71</v>
      </c>
      <c r="BK443">
        <f t="shared" si="234"/>
        <v>751.19</v>
      </c>
      <c r="BL443">
        <v>0</v>
      </c>
      <c r="BM443">
        <v>0</v>
      </c>
      <c r="BN443">
        <f t="shared" si="235"/>
        <v>0</v>
      </c>
      <c r="BO443">
        <v>0</v>
      </c>
      <c r="BP443">
        <f t="shared" si="236"/>
        <v>39.44</v>
      </c>
      <c r="BQ443">
        <v>0</v>
      </c>
      <c r="BR443">
        <f t="shared" si="237"/>
        <v>0</v>
      </c>
      <c r="BS443">
        <f t="shared" si="238"/>
        <v>0</v>
      </c>
      <c r="BT443">
        <f t="shared" si="239"/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f t="shared" si="240"/>
        <v>68.900000000000006</v>
      </c>
      <c r="CG443">
        <f t="shared" si="241"/>
        <v>0</v>
      </c>
      <c r="CH443">
        <f t="shared" si="242"/>
        <v>0</v>
      </c>
      <c r="CI443">
        <f t="shared" si="243"/>
        <v>0</v>
      </c>
      <c r="CJ443">
        <f t="shared" si="244"/>
        <v>0</v>
      </c>
      <c r="CK443">
        <f t="shared" si="245"/>
        <v>0</v>
      </c>
      <c r="CL443">
        <v>0</v>
      </c>
      <c r="CM443">
        <v>0</v>
      </c>
      <c r="CN443">
        <f t="shared" si="246"/>
        <v>11.84</v>
      </c>
      <c r="CO443">
        <f t="shared" si="247"/>
        <v>0</v>
      </c>
      <c r="CP443">
        <f t="shared" si="248"/>
        <v>0</v>
      </c>
      <c r="CQ443">
        <v>0</v>
      </c>
      <c r="CR443">
        <v>0</v>
      </c>
      <c r="CS443">
        <v>0</v>
      </c>
    </row>
    <row r="444" spans="27:97" ht="15.6" x14ac:dyDescent="0.3">
      <c r="AA444" s="44" t="s">
        <v>285</v>
      </c>
      <c r="AB444">
        <f t="shared" si="214"/>
        <v>0</v>
      </c>
      <c r="AC444">
        <v>0</v>
      </c>
      <c r="AD444">
        <f t="shared" si="215"/>
        <v>0</v>
      </c>
      <c r="AE444">
        <v>0</v>
      </c>
      <c r="AF444">
        <f t="shared" si="216"/>
        <v>4.8</v>
      </c>
      <c r="AG444">
        <f t="shared" si="217"/>
        <v>95.42</v>
      </c>
      <c r="AH444">
        <v>0</v>
      </c>
      <c r="AI444">
        <f t="shared" si="218"/>
        <v>222.54</v>
      </c>
      <c r="AJ444">
        <v>0</v>
      </c>
      <c r="AK444">
        <f t="shared" si="219"/>
        <v>0</v>
      </c>
      <c r="AL444">
        <f t="shared" si="220"/>
        <v>51.150000000000006</v>
      </c>
      <c r="AM444">
        <v>0</v>
      </c>
      <c r="AN444">
        <v>0</v>
      </c>
      <c r="AO444">
        <f t="shared" si="221"/>
        <v>0</v>
      </c>
      <c r="AP444">
        <f t="shared" ref="AP444" si="306">AP189*159.68</f>
        <v>0</v>
      </c>
      <c r="AQ444">
        <v>0</v>
      </c>
      <c r="AR444">
        <v>0</v>
      </c>
      <c r="AS444">
        <v>0</v>
      </c>
      <c r="AT444">
        <v>0</v>
      </c>
      <c r="AU444">
        <f t="shared" si="223"/>
        <v>0</v>
      </c>
      <c r="AV444">
        <f t="shared" si="224"/>
        <v>0</v>
      </c>
      <c r="AW444">
        <v>0</v>
      </c>
      <c r="AX444">
        <f t="shared" si="225"/>
        <v>0</v>
      </c>
      <c r="AY444">
        <f t="shared" si="226"/>
        <v>109.80000000000001</v>
      </c>
      <c r="AZ444">
        <v>0</v>
      </c>
      <c r="BA444">
        <f t="shared" si="227"/>
        <v>0</v>
      </c>
      <c r="BB444">
        <f t="shared" si="227"/>
        <v>111.56</v>
      </c>
      <c r="BC444">
        <f t="shared" si="228"/>
        <v>0</v>
      </c>
      <c r="BD444">
        <f t="shared" si="229"/>
        <v>319.36</v>
      </c>
      <c r="BE444">
        <f t="shared" si="230"/>
        <v>2.8</v>
      </c>
      <c r="BF444">
        <v>0</v>
      </c>
      <c r="BG444">
        <f t="shared" si="231"/>
        <v>0</v>
      </c>
      <c r="BH444">
        <f t="shared" si="232"/>
        <v>446.95</v>
      </c>
      <c r="BI444">
        <v>0</v>
      </c>
      <c r="BJ444">
        <f t="shared" si="233"/>
        <v>10.57</v>
      </c>
      <c r="BK444">
        <f t="shared" si="234"/>
        <v>409.74</v>
      </c>
      <c r="BL444">
        <v>0</v>
      </c>
      <c r="BM444">
        <v>0</v>
      </c>
      <c r="BN444">
        <f t="shared" si="235"/>
        <v>0</v>
      </c>
      <c r="BO444">
        <v>0</v>
      </c>
      <c r="BP444">
        <f t="shared" si="236"/>
        <v>32.479999999999997</v>
      </c>
      <c r="BQ444">
        <v>0</v>
      </c>
      <c r="BR444">
        <f t="shared" si="237"/>
        <v>0</v>
      </c>
      <c r="BS444">
        <f t="shared" si="238"/>
        <v>0</v>
      </c>
      <c r="BT444">
        <f t="shared" si="239"/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f t="shared" si="240"/>
        <v>68.900000000000006</v>
      </c>
      <c r="CG444">
        <f t="shared" si="241"/>
        <v>0</v>
      </c>
      <c r="CH444">
        <f t="shared" si="242"/>
        <v>10.57</v>
      </c>
      <c r="CI444">
        <f t="shared" si="243"/>
        <v>0</v>
      </c>
      <c r="CJ444">
        <f t="shared" si="244"/>
        <v>0</v>
      </c>
      <c r="CK444">
        <f t="shared" si="245"/>
        <v>0</v>
      </c>
      <c r="CL444">
        <v>0</v>
      </c>
      <c r="CM444">
        <v>0</v>
      </c>
      <c r="CN444">
        <f t="shared" si="246"/>
        <v>23.68</v>
      </c>
      <c r="CO444">
        <f t="shared" si="247"/>
        <v>0</v>
      </c>
      <c r="CP444">
        <f t="shared" si="248"/>
        <v>0</v>
      </c>
      <c r="CQ444">
        <v>0</v>
      </c>
      <c r="CR444">
        <v>0</v>
      </c>
      <c r="CS444">
        <v>0</v>
      </c>
    </row>
    <row r="445" spans="27:97" ht="15.6" x14ac:dyDescent="0.3">
      <c r="AA445" s="1" t="s">
        <v>286</v>
      </c>
      <c r="AB445">
        <f t="shared" si="214"/>
        <v>0</v>
      </c>
      <c r="AC445">
        <v>0</v>
      </c>
      <c r="AD445">
        <f t="shared" si="215"/>
        <v>0</v>
      </c>
      <c r="AE445">
        <v>0</v>
      </c>
      <c r="AF445">
        <f t="shared" si="216"/>
        <v>0</v>
      </c>
      <c r="AG445">
        <f t="shared" si="217"/>
        <v>190.84</v>
      </c>
      <c r="AH445">
        <v>0</v>
      </c>
      <c r="AI445">
        <f t="shared" si="218"/>
        <v>333.81</v>
      </c>
      <c r="AJ445">
        <v>0</v>
      </c>
      <c r="AK445">
        <f t="shared" si="219"/>
        <v>0</v>
      </c>
      <c r="AL445">
        <f t="shared" si="220"/>
        <v>13.950000000000001</v>
      </c>
      <c r="AM445">
        <v>0</v>
      </c>
      <c r="AN445">
        <v>0</v>
      </c>
      <c r="AO445">
        <f t="shared" si="221"/>
        <v>0</v>
      </c>
      <c r="AP445">
        <f t="shared" ref="AP445" si="307">AP190*159.68</f>
        <v>0</v>
      </c>
      <c r="AQ445">
        <v>0</v>
      </c>
      <c r="AR445">
        <v>0</v>
      </c>
      <c r="AS445">
        <v>0</v>
      </c>
      <c r="AT445">
        <v>0</v>
      </c>
      <c r="AU445">
        <f t="shared" si="223"/>
        <v>0</v>
      </c>
      <c r="AV445">
        <f t="shared" si="224"/>
        <v>11.97</v>
      </c>
      <c r="AW445">
        <v>0</v>
      </c>
      <c r="AX445">
        <f t="shared" si="225"/>
        <v>0</v>
      </c>
      <c r="AY445">
        <f t="shared" si="226"/>
        <v>146.4</v>
      </c>
      <c r="AZ445">
        <v>0</v>
      </c>
      <c r="BA445">
        <f t="shared" si="227"/>
        <v>0</v>
      </c>
      <c r="BB445">
        <f t="shared" si="227"/>
        <v>111.56</v>
      </c>
      <c r="BC445">
        <f t="shared" si="228"/>
        <v>0</v>
      </c>
      <c r="BD445">
        <f t="shared" si="229"/>
        <v>0</v>
      </c>
      <c r="BE445">
        <f t="shared" si="230"/>
        <v>0</v>
      </c>
      <c r="BF445">
        <v>0</v>
      </c>
      <c r="BG445">
        <f t="shared" si="231"/>
        <v>0</v>
      </c>
      <c r="BH445">
        <f t="shared" si="232"/>
        <v>510.8</v>
      </c>
      <c r="BI445">
        <v>0</v>
      </c>
      <c r="BJ445">
        <f t="shared" si="233"/>
        <v>10.57</v>
      </c>
      <c r="BK445">
        <f t="shared" si="234"/>
        <v>273.16000000000003</v>
      </c>
      <c r="BL445">
        <v>0</v>
      </c>
      <c r="BM445">
        <v>0</v>
      </c>
      <c r="BN445">
        <f t="shared" si="235"/>
        <v>0</v>
      </c>
      <c r="BO445">
        <v>0</v>
      </c>
      <c r="BP445">
        <f t="shared" si="236"/>
        <v>18.559999999999999</v>
      </c>
      <c r="BQ445">
        <v>0</v>
      </c>
      <c r="BR445">
        <f t="shared" si="237"/>
        <v>0</v>
      </c>
      <c r="BS445">
        <f t="shared" si="238"/>
        <v>0</v>
      </c>
      <c r="BT445">
        <f t="shared" si="239"/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f t="shared" si="240"/>
        <v>0</v>
      </c>
      <c r="CG445">
        <f t="shared" si="241"/>
        <v>0</v>
      </c>
      <c r="CH445">
        <f t="shared" si="242"/>
        <v>0</v>
      </c>
      <c r="CI445">
        <f t="shared" si="243"/>
        <v>0</v>
      </c>
      <c r="CJ445">
        <f t="shared" si="244"/>
        <v>0</v>
      </c>
      <c r="CK445">
        <f t="shared" si="245"/>
        <v>0</v>
      </c>
      <c r="CL445">
        <v>0</v>
      </c>
      <c r="CM445">
        <v>0</v>
      </c>
      <c r="CN445">
        <f t="shared" si="246"/>
        <v>0</v>
      </c>
      <c r="CO445">
        <f t="shared" si="247"/>
        <v>0</v>
      </c>
      <c r="CP445">
        <f t="shared" si="248"/>
        <v>0</v>
      </c>
      <c r="CQ445">
        <v>0</v>
      </c>
      <c r="CR445">
        <v>0</v>
      </c>
      <c r="CS445">
        <v>0</v>
      </c>
    </row>
    <row r="446" spans="27:97" ht="15.6" x14ac:dyDescent="0.3">
      <c r="AA446" s="44" t="s">
        <v>289</v>
      </c>
      <c r="AB446">
        <f t="shared" si="214"/>
        <v>0</v>
      </c>
      <c r="AC446">
        <v>0</v>
      </c>
      <c r="AD446">
        <f t="shared" si="215"/>
        <v>0</v>
      </c>
      <c r="AE446">
        <v>0</v>
      </c>
      <c r="AF446">
        <f t="shared" si="216"/>
        <v>0</v>
      </c>
      <c r="AG446">
        <f t="shared" si="217"/>
        <v>0</v>
      </c>
      <c r="AH446">
        <v>0</v>
      </c>
      <c r="AI446">
        <f t="shared" si="218"/>
        <v>0</v>
      </c>
      <c r="AJ446">
        <v>0</v>
      </c>
      <c r="AK446">
        <f t="shared" si="219"/>
        <v>0</v>
      </c>
      <c r="AL446">
        <f t="shared" si="220"/>
        <v>18.600000000000001</v>
      </c>
      <c r="AM446">
        <v>0</v>
      </c>
      <c r="AN446">
        <v>0</v>
      </c>
      <c r="AO446">
        <f t="shared" si="221"/>
        <v>0</v>
      </c>
      <c r="AP446">
        <f t="shared" ref="AP446" si="308">AP191*159.68</f>
        <v>0</v>
      </c>
      <c r="AQ446">
        <v>0</v>
      </c>
      <c r="AR446">
        <v>0</v>
      </c>
      <c r="AS446">
        <v>0</v>
      </c>
      <c r="AT446">
        <v>0</v>
      </c>
      <c r="AU446">
        <f t="shared" si="223"/>
        <v>0</v>
      </c>
      <c r="AV446">
        <f t="shared" si="224"/>
        <v>0</v>
      </c>
      <c r="AW446">
        <v>0</v>
      </c>
      <c r="AX446">
        <f t="shared" si="225"/>
        <v>0</v>
      </c>
      <c r="AY446">
        <f t="shared" si="226"/>
        <v>36.6</v>
      </c>
      <c r="AZ446">
        <v>0</v>
      </c>
      <c r="BA446">
        <f t="shared" si="227"/>
        <v>0</v>
      </c>
      <c r="BB446">
        <f t="shared" si="227"/>
        <v>334.68</v>
      </c>
      <c r="BC446">
        <f t="shared" si="228"/>
        <v>0</v>
      </c>
      <c r="BD446">
        <f t="shared" si="229"/>
        <v>319.36</v>
      </c>
      <c r="BE446">
        <f t="shared" si="230"/>
        <v>0</v>
      </c>
      <c r="BF446">
        <v>0</v>
      </c>
      <c r="BG446">
        <f t="shared" si="231"/>
        <v>138.96</v>
      </c>
      <c r="BH446">
        <f t="shared" si="232"/>
        <v>766.2</v>
      </c>
      <c r="BI446">
        <v>0</v>
      </c>
      <c r="BJ446">
        <f t="shared" si="233"/>
        <v>42.28</v>
      </c>
      <c r="BK446">
        <f t="shared" si="234"/>
        <v>3824.2400000000002</v>
      </c>
      <c r="BL446">
        <v>0</v>
      </c>
      <c r="BM446">
        <v>0</v>
      </c>
      <c r="BN446">
        <f t="shared" si="235"/>
        <v>0</v>
      </c>
      <c r="BO446">
        <v>0</v>
      </c>
      <c r="BP446">
        <f t="shared" si="236"/>
        <v>18.559999999999999</v>
      </c>
      <c r="BQ446">
        <v>0</v>
      </c>
      <c r="BR446">
        <f t="shared" si="237"/>
        <v>0</v>
      </c>
      <c r="BS446">
        <f t="shared" si="238"/>
        <v>0</v>
      </c>
      <c r="BT446">
        <f t="shared" si="239"/>
        <v>3819.7799999999997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f t="shared" si="240"/>
        <v>0</v>
      </c>
      <c r="CG446">
        <f t="shared" si="241"/>
        <v>0</v>
      </c>
      <c r="CH446">
        <f t="shared" si="242"/>
        <v>0</v>
      </c>
      <c r="CI446">
        <f t="shared" si="243"/>
        <v>0</v>
      </c>
      <c r="CJ446">
        <f t="shared" si="244"/>
        <v>0</v>
      </c>
      <c r="CK446">
        <f t="shared" si="245"/>
        <v>0</v>
      </c>
      <c r="CL446">
        <v>0</v>
      </c>
      <c r="CM446">
        <v>0</v>
      </c>
      <c r="CN446">
        <f t="shared" si="246"/>
        <v>5.92</v>
      </c>
      <c r="CO446">
        <f t="shared" si="247"/>
        <v>682.90000000000009</v>
      </c>
      <c r="CP446">
        <f t="shared" si="248"/>
        <v>18.5</v>
      </c>
      <c r="CQ446">
        <v>0</v>
      </c>
      <c r="CR446">
        <v>0</v>
      </c>
      <c r="CS446">
        <v>0</v>
      </c>
    </row>
    <row r="447" spans="27:97" ht="15.6" x14ac:dyDescent="0.3">
      <c r="AA447" s="1" t="s">
        <v>290</v>
      </c>
      <c r="AB447">
        <f t="shared" si="214"/>
        <v>0</v>
      </c>
      <c r="AC447">
        <v>0</v>
      </c>
      <c r="AD447">
        <f t="shared" si="215"/>
        <v>0</v>
      </c>
      <c r="AE447">
        <v>0</v>
      </c>
      <c r="AF447">
        <f t="shared" si="216"/>
        <v>0</v>
      </c>
      <c r="AG447">
        <f t="shared" si="217"/>
        <v>47.71</v>
      </c>
      <c r="AH447">
        <v>0</v>
      </c>
      <c r="AI447">
        <f t="shared" si="218"/>
        <v>0</v>
      </c>
      <c r="AJ447">
        <v>0</v>
      </c>
      <c r="AK447">
        <f t="shared" si="219"/>
        <v>0</v>
      </c>
      <c r="AL447">
        <f t="shared" si="220"/>
        <v>9.3000000000000007</v>
      </c>
      <c r="AM447">
        <v>0</v>
      </c>
      <c r="AN447">
        <v>0</v>
      </c>
      <c r="AO447">
        <f t="shared" si="221"/>
        <v>0</v>
      </c>
      <c r="AP447">
        <f t="shared" ref="AP447" si="309">AP192*159.68</f>
        <v>0</v>
      </c>
      <c r="AQ447">
        <v>0</v>
      </c>
      <c r="AR447">
        <v>0</v>
      </c>
      <c r="AS447">
        <v>0</v>
      </c>
      <c r="AT447">
        <v>0</v>
      </c>
      <c r="AU447">
        <f t="shared" si="223"/>
        <v>0</v>
      </c>
      <c r="AV447">
        <f t="shared" si="224"/>
        <v>0</v>
      </c>
      <c r="AW447">
        <v>0</v>
      </c>
      <c r="AX447">
        <f t="shared" si="225"/>
        <v>0</v>
      </c>
      <c r="AY447">
        <f t="shared" si="226"/>
        <v>36.6</v>
      </c>
      <c r="AZ447">
        <v>0</v>
      </c>
      <c r="BA447">
        <f t="shared" si="227"/>
        <v>0</v>
      </c>
      <c r="BB447">
        <f t="shared" si="227"/>
        <v>334.68</v>
      </c>
      <c r="BC447">
        <f t="shared" si="228"/>
        <v>0</v>
      </c>
      <c r="BD447">
        <f t="shared" si="229"/>
        <v>479.04</v>
      </c>
      <c r="BE447">
        <f t="shared" si="230"/>
        <v>0</v>
      </c>
      <c r="BF447">
        <v>0</v>
      </c>
      <c r="BG447">
        <f t="shared" si="231"/>
        <v>0</v>
      </c>
      <c r="BH447">
        <f t="shared" si="232"/>
        <v>1787.8</v>
      </c>
      <c r="BI447">
        <v>0</v>
      </c>
      <c r="BJ447">
        <f t="shared" si="233"/>
        <v>10.57</v>
      </c>
      <c r="BK447">
        <f t="shared" si="234"/>
        <v>2595.0200000000004</v>
      </c>
      <c r="BL447">
        <v>0</v>
      </c>
      <c r="BM447">
        <v>0</v>
      </c>
      <c r="BN447">
        <f t="shared" si="235"/>
        <v>0</v>
      </c>
      <c r="BO447">
        <v>0</v>
      </c>
      <c r="BP447">
        <f t="shared" si="236"/>
        <v>27.839999999999996</v>
      </c>
      <c r="BQ447">
        <v>0</v>
      </c>
      <c r="BR447">
        <f t="shared" si="237"/>
        <v>0</v>
      </c>
      <c r="BS447">
        <f t="shared" si="238"/>
        <v>0</v>
      </c>
      <c r="BT447">
        <f t="shared" si="239"/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f t="shared" si="240"/>
        <v>68.900000000000006</v>
      </c>
      <c r="CG447">
        <f t="shared" si="241"/>
        <v>13.09</v>
      </c>
      <c r="CH447">
        <f t="shared" si="242"/>
        <v>10.57</v>
      </c>
      <c r="CI447">
        <f t="shared" si="243"/>
        <v>0</v>
      </c>
      <c r="CJ447">
        <f t="shared" si="244"/>
        <v>10.57</v>
      </c>
      <c r="CK447">
        <f t="shared" si="245"/>
        <v>37.67</v>
      </c>
      <c r="CL447">
        <v>0</v>
      </c>
      <c r="CM447">
        <v>0</v>
      </c>
      <c r="CN447">
        <f t="shared" si="246"/>
        <v>11.84</v>
      </c>
      <c r="CO447">
        <f t="shared" si="247"/>
        <v>0</v>
      </c>
      <c r="CP447">
        <f t="shared" si="248"/>
        <v>0</v>
      </c>
      <c r="CQ447">
        <v>0</v>
      </c>
      <c r="CR447">
        <v>0</v>
      </c>
      <c r="CS447">
        <v>0</v>
      </c>
    </row>
    <row r="448" spans="27:97" ht="15.6" x14ac:dyDescent="0.3">
      <c r="AA448" s="44" t="s">
        <v>291</v>
      </c>
      <c r="AB448">
        <f t="shared" si="214"/>
        <v>0</v>
      </c>
      <c r="AC448">
        <v>0</v>
      </c>
      <c r="AD448">
        <f t="shared" si="215"/>
        <v>0</v>
      </c>
      <c r="AE448">
        <v>0</v>
      </c>
      <c r="AF448">
        <f t="shared" si="216"/>
        <v>4.8</v>
      </c>
      <c r="AG448">
        <f t="shared" si="217"/>
        <v>47.71</v>
      </c>
      <c r="AH448">
        <v>0</v>
      </c>
      <c r="AI448">
        <f t="shared" si="218"/>
        <v>222.54</v>
      </c>
      <c r="AJ448">
        <v>0</v>
      </c>
      <c r="AK448">
        <f t="shared" si="219"/>
        <v>0</v>
      </c>
      <c r="AL448">
        <f t="shared" si="220"/>
        <v>4.6500000000000004</v>
      </c>
      <c r="AM448">
        <v>0</v>
      </c>
      <c r="AN448">
        <v>0</v>
      </c>
      <c r="AO448">
        <f t="shared" si="221"/>
        <v>0</v>
      </c>
      <c r="AP448">
        <f t="shared" ref="AP448" si="310">AP193*159.68</f>
        <v>0</v>
      </c>
      <c r="AQ448">
        <v>0</v>
      </c>
      <c r="AR448">
        <v>0</v>
      </c>
      <c r="AS448">
        <v>0</v>
      </c>
      <c r="AT448">
        <v>0</v>
      </c>
      <c r="AU448">
        <f t="shared" si="223"/>
        <v>0</v>
      </c>
      <c r="AV448">
        <f t="shared" si="224"/>
        <v>0</v>
      </c>
      <c r="AW448">
        <v>0</v>
      </c>
      <c r="AX448">
        <f t="shared" si="225"/>
        <v>0</v>
      </c>
      <c r="AY448">
        <f t="shared" si="226"/>
        <v>73.2</v>
      </c>
      <c r="AZ448">
        <v>0</v>
      </c>
      <c r="BA448">
        <f t="shared" si="227"/>
        <v>0</v>
      </c>
      <c r="BB448">
        <f t="shared" si="227"/>
        <v>613.58000000000004</v>
      </c>
      <c r="BC448">
        <f t="shared" si="228"/>
        <v>0</v>
      </c>
      <c r="BD448">
        <f t="shared" si="229"/>
        <v>479.04</v>
      </c>
      <c r="BE448">
        <f t="shared" si="230"/>
        <v>0</v>
      </c>
      <c r="BF448">
        <v>0</v>
      </c>
      <c r="BG448">
        <f t="shared" si="231"/>
        <v>0</v>
      </c>
      <c r="BH448">
        <f t="shared" si="232"/>
        <v>1660.1000000000001</v>
      </c>
      <c r="BI448">
        <v>0</v>
      </c>
      <c r="BJ448">
        <f t="shared" si="233"/>
        <v>31.71</v>
      </c>
      <c r="BK448">
        <f t="shared" si="234"/>
        <v>6350.97</v>
      </c>
      <c r="BL448">
        <v>0</v>
      </c>
      <c r="BM448">
        <v>0</v>
      </c>
      <c r="BN448">
        <f t="shared" si="235"/>
        <v>0</v>
      </c>
      <c r="BO448">
        <v>0</v>
      </c>
      <c r="BP448">
        <f t="shared" si="236"/>
        <v>23.2</v>
      </c>
      <c r="BQ448">
        <v>0</v>
      </c>
      <c r="BR448">
        <f t="shared" si="237"/>
        <v>0</v>
      </c>
      <c r="BS448">
        <f t="shared" si="238"/>
        <v>0</v>
      </c>
      <c r="BT448">
        <f t="shared" si="239"/>
        <v>2546.52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f t="shared" si="240"/>
        <v>0</v>
      </c>
      <c r="CG448">
        <f t="shared" si="241"/>
        <v>0</v>
      </c>
      <c r="CH448">
        <f t="shared" si="242"/>
        <v>0</v>
      </c>
      <c r="CI448">
        <f t="shared" si="243"/>
        <v>0</v>
      </c>
      <c r="CJ448">
        <f t="shared" si="244"/>
        <v>0</v>
      </c>
      <c r="CK448">
        <f t="shared" si="245"/>
        <v>0</v>
      </c>
      <c r="CL448">
        <v>0</v>
      </c>
      <c r="CM448">
        <v>0</v>
      </c>
      <c r="CN448">
        <f t="shared" si="246"/>
        <v>0</v>
      </c>
      <c r="CO448">
        <f t="shared" si="247"/>
        <v>0</v>
      </c>
      <c r="CP448">
        <f t="shared" si="248"/>
        <v>0</v>
      </c>
      <c r="CQ448">
        <v>0</v>
      </c>
      <c r="CR448">
        <v>0</v>
      </c>
      <c r="CS448">
        <v>0</v>
      </c>
    </row>
    <row r="449" spans="27:97" ht="15.6" x14ac:dyDescent="0.3">
      <c r="AA449" s="1" t="s">
        <v>292</v>
      </c>
      <c r="AB449">
        <f t="shared" si="214"/>
        <v>0</v>
      </c>
      <c r="AC449">
        <v>0</v>
      </c>
      <c r="AD449">
        <f t="shared" si="215"/>
        <v>0</v>
      </c>
      <c r="AE449">
        <v>0</v>
      </c>
      <c r="AF449">
        <f t="shared" si="216"/>
        <v>0</v>
      </c>
      <c r="AG449">
        <f t="shared" si="217"/>
        <v>0</v>
      </c>
      <c r="AH449">
        <v>0</v>
      </c>
      <c r="AI449">
        <f t="shared" si="218"/>
        <v>0</v>
      </c>
      <c r="AJ449">
        <v>0</v>
      </c>
      <c r="AK449">
        <f t="shared" si="219"/>
        <v>0</v>
      </c>
      <c r="AL449">
        <f t="shared" si="220"/>
        <v>0</v>
      </c>
      <c r="AM449">
        <v>0</v>
      </c>
      <c r="AN449">
        <v>0</v>
      </c>
      <c r="AO449">
        <f t="shared" si="221"/>
        <v>0</v>
      </c>
      <c r="AP449">
        <f t="shared" ref="AP449" si="311">AP194*159.68</f>
        <v>0</v>
      </c>
      <c r="AQ449">
        <v>0</v>
      </c>
      <c r="AR449">
        <v>0</v>
      </c>
      <c r="AS449">
        <v>0</v>
      </c>
      <c r="AT449">
        <v>0</v>
      </c>
      <c r="AU449">
        <f t="shared" si="223"/>
        <v>129.30000000000001</v>
      </c>
      <c r="AV449">
        <f t="shared" si="224"/>
        <v>0</v>
      </c>
      <c r="AW449">
        <v>0</v>
      </c>
      <c r="AX449">
        <f t="shared" si="225"/>
        <v>0</v>
      </c>
      <c r="AY449">
        <f t="shared" si="226"/>
        <v>109.80000000000001</v>
      </c>
      <c r="AZ449">
        <v>0</v>
      </c>
      <c r="BA449">
        <f t="shared" si="227"/>
        <v>0</v>
      </c>
      <c r="BB449">
        <f t="shared" si="227"/>
        <v>390.46000000000004</v>
      </c>
      <c r="BC449">
        <f t="shared" si="228"/>
        <v>0</v>
      </c>
      <c r="BD449">
        <f t="shared" si="229"/>
        <v>0</v>
      </c>
      <c r="BE449">
        <f t="shared" si="230"/>
        <v>0</v>
      </c>
      <c r="BF449">
        <v>0</v>
      </c>
      <c r="BG449">
        <f t="shared" si="231"/>
        <v>208.44</v>
      </c>
      <c r="BH449">
        <f t="shared" si="232"/>
        <v>1468.55</v>
      </c>
      <c r="BI449">
        <v>0</v>
      </c>
      <c r="BJ449">
        <f t="shared" si="233"/>
        <v>73.990000000000009</v>
      </c>
      <c r="BK449">
        <f t="shared" si="234"/>
        <v>4712.01</v>
      </c>
      <c r="BL449">
        <v>0</v>
      </c>
      <c r="BM449">
        <v>0</v>
      </c>
      <c r="BN449">
        <f t="shared" si="235"/>
        <v>0</v>
      </c>
      <c r="BO449">
        <v>0</v>
      </c>
      <c r="BP449">
        <f t="shared" si="236"/>
        <v>18.559999999999999</v>
      </c>
      <c r="BQ449">
        <v>0</v>
      </c>
      <c r="BR449">
        <f t="shared" si="237"/>
        <v>0</v>
      </c>
      <c r="BS449">
        <f t="shared" si="238"/>
        <v>0</v>
      </c>
      <c r="BT449">
        <f t="shared" si="239"/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f t="shared" si="240"/>
        <v>0</v>
      </c>
      <c r="CG449">
        <f t="shared" si="241"/>
        <v>0</v>
      </c>
      <c r="CH449">
        <f t="shared" si="242"/>
        <v>10.57</v>
      </c>
      <c r="CI449">
        <f t="shared" si="243"/>
        <v>0</v>
      </c>
      <c r="CJ449">
        <f t="shared" si="244"/>
        <v>0</v>
      </c>
      <c r="CK449">
        <f t="shared" si="245"/>
        <v>0</v>
      </c>
      <c r="CL449">
        <v>0</v>
      </c>
      <c r="CM449">
        <v>0</v>
      </c>
      <c r="CN449">
        <f t="shared" si="246"/>
        <v>0</v>
      </c>
      <c r="CO449">
        <f t="shared" si="247"/>
        <v>136.58000000000001</v>
      </c>
      <c r="CP449">
        <f t="shared" si="248"/>
        <v>0</v>
      </c>
      <c r="CQ449">
        <v>0</v>
      </c>
      <c r="CR449">
        <v>0</v>
      </c>
      <c r="CS449">
        <v>0</v>
      </c>
    </row>
    <row r="450" spans="27:97" ht="15.6" x14ac:dyDescent="0.3">
      <c r="AA450" s="44" t="s">
        <v>293</v>
      </c>
      <c r="AB450">
        <f t="shared" ref="AB450:AB506" si="312">AB195*159.68</f>
        <v>0</v>
      </c>
      <c r="AC450">
        <v>0</v>
      </c>
      <c r="AD450">
        <f t="shared" ref="AD450:AD506" si="313">AD195*6.53</f>
        <v>0</v>
      </c>
      <c r="AE450">
        <v>0</v>
      </c>
      <c r="AF450">
        <f t="shared" ref="AF450:AF506" si="314">AF195*4.8</f>
        <v>0</v>
      </c>
      <c r="AG450">
        <f t="shared" ref="AG450:AG506" si="315">AG195*47.71</f>
        <v>0</v>
      </c>
      <c r="AH450">
        <v>0</v>
      </c>
      <c r="AI450">
        <f t="shared" ref="AI450:AI506" si="316">AI195*111.27</f>
        <v>0</v>
      </c>
      <c r="AJ450">
        <v>0</v>
      </c>
      <c r="AK450">
        <f t="shared" ref="AK450:AK506" si="317">AK195*67.85</f>
        <v>0</v>
      </c>
      <c r="AL450">
        <f t="shared" ref="AL450:AL505" si="318">AL195*4.65</f>
        <v>0</v>
      </c>
      <c r="AM450">
        <v>0</v>
      </c>
      <c r="AN450">
        <v>0</v>
      </c>
      <c r="AO450">
        <f t="shared" ref="AO450:AO506" si="319">AO195*67.85</f>
        <v>0</v>
      </c>
      <c r="AP450">
        <f t="shared" ref="AP450" si="320">AP195*159.68</f>
        <v>0</v>
      </c>
      <c r="AQ450">
        <v>0</v>
      </c>
      <c r="AR450">
        <v>0</v>
      </c>
      <c r="AS450">
        <v>0</v>
      </c>
      <c r="AT450">
        <v>0</v>
      </c>
      <c r="AU450">
        <f t="shared" ref="AU450:AU506" si="321">AU195*129.3</f>
        <v>0</v>
      </c>
      <c r="AV450">
        <f t="shared" ref="AV450:AV506" si="322">AV195*11.97</f>
        <v>0</v>
      </c>
      <c r="AW450">
        <v>0</v>
      </c>
      <c r="AX450">
        <f t="shared" ref="AX450:AX506" si="323">AX195*129.92</f>
        <v>0</v>
      </c>
      <c r="AY450">
        <f t="shared" ref="AY450:AY506" si="324">AY195*36.6</f>
        <v>36.6</v>
      </c>
      <c r="AZ450">
        <v>0</v>
      </c>
      <c r="BA450">
        <f t="shared" ref="BA450:BB506" si="325">BA195*55.78</f>
        <v>0</v>
      </c>
      <c r="BB450">
        <f t="shared" si="325"/>
        <v>390.46000000000004</v>
      </c>
      <c r="BC450">
        <f t="shared" ref="BC450:BC506" si="326">BC195*69.48</f>
        <v>0</v>
      </c>
      <c r="BD450">
        <f t="shared" ref="BD450:BD506" si="327">BD195*159.68</f>
        <v>0</v>
      </c>
      <c r="BE450">
        <f t="shared" ref="BE450:BE506" si="328">BE195*2.8</f>
        <v>0</v>
      </c>
      <c r="BF450">
        <v>0</v>
      </c>
      <c r="BG450">
        <f t="shared" ref="BG450:BG506" si="329">BG195*69.48</f>
        <v>208.44</v>
      </c>
      <c r="BH450">
        <f t="shared" ref="BH450:BH506" si="330">BH195*63.85</f>
        <v>2426.3000000000002</v>
      </c>
      <c r="BI450">
        <v>0</v>
      </c>
      <c r="BJ450">
        <f t="shared" ref="BJ450:BJ506" si="331">BJ195*10.57</f>
        <v>10.57</v>
      </c>
      <c r="BK450">
        <f t="shared" ref="BK450:BK506" si="332">BK195*68.29</f>
        <v>5872.9400000000005</v>
      </c>
      <c r="BL450">
        <v>0</v>
      </c>
      <c r="BM450">
        <v>0</v>
      </c>
      <c r="BN450">
        <f t="shared" ref="BN450:BN506" si="333">BN195*129.3</f>
        <v>0</v>
      </c>
      <c r="BO450">
        <v>0</v>
      </c>
      <c r="BP450">
        <f t="shared" ref="BP450:BP506" si="334">BP195*2.32</f>
        <v>41.76</v>
      </c>
      <c r="BQ450">
        <v>0</v>
      </c>
      <c r="BR450">
        <f t="shared" ref="BR450:BR506" si="335">BR195*47.71</f>
        <v>0</v>
      </c>
      <c r="BS450">
        <f t="shared" ref="BS450:BS506" si="336">BS195*159.68</f>
        <v>0</v>
      </c>
      <c r="BT450">
        <f t="shared" ref="BT450:BT506" si="337">BT195*1273.26</f>
        <v>1273.26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f t="shared" ref="CF450:CF506" si="338">CF195*68.9</f>
        <v>68.900000000000006</v>
      </c>
      <c r="CG450">
        <f t="shared" ref="CG450:CG506" si="339">CG195*13.09</f>
        <v>26.18</v>
      </c>
      <c r="CH450">
        <f t="shared" ref="CH450:CH506" si="340">CH195*10.57</f>
        <v>10.57</v>
      </c>
      <c r="CI450">
        <f t="shared" ref="CI450:CI506" si="341">CI195*111.27</f>
        <v>0</v>
      </c>
      <c r="CJ450">
        <f t="shared" ref="CJ450:CJ506" si="342">CJ195*10.57</f>
        <v>0</v>
      </c>
      <c r="CK450">
        <f t="shared" ref="CK450:CK506" si="343">CK195*37.67</f>
        <v>0</v>
      </c>
      <c r="CL450">
        <v>0</v>
      </c>
      <c r="CM450">
        <v>0</v>
      </c>
      <c r="CN450">
        <f t="shared" ref="CN450:CN506" si="344">CN195*5.92</f>
        <v>0</v>
      </c>
      <c r="CO450">
        <f t="shared" ref="CO450:CO506" si="345">CO195*68.29</f>
        <v>0</v>
      </c>
      <c r="CP450">
        <f t="shared" ref="CP450:CP506" si="346">CP195*18.5</f>
        <v>0</v>
      </c>
      <c r="CQ450">
        <v>0</v>
      </c>
      <c r="CR450">
        <v>0</v>
      </c>
      <c r="CS450">
        <v>0</v>
      </c>
    </row>
    <row r="451" spans="27:97" ht="15.6" x14ac:dyDescent="0.3">
      <c r="AA451" s="1" t="s">
        <v>294</v>
      </c>
      <c r="AB451">
        <f t="shared" si="312"/>
        <v>0</v>
      </c>
      <c r="AC451">
        <v>0</v>
      </c>
      <c r="AD451">
        <f t="shared" si="313"/>
        <v>0</v>
      </c>
      <c r="AE451">
        <v>0</v>
      </c>
      <c r="AF451">
        <f t="shared" si="314"/>
        <v>0</v>
      </c>
      <c r="AG451">
        <f t="shared" si="315"/>
        <v>0</v>
      </c>
      <c r="AH451">
        <v>0</v>
      </c>
      <c r="AI451">
        <f t="shared" si="316"/>
        <v>0</v>
      </c>
      <c r="AJ451">
        <v>0</v>
      </c>
      <c r="AK451">
        <f t="shared" si="317"/>
        <v>0</v>
      </c>
      <c r="AL451">
        <f t="shared" si="318"/>
        <v>4.6500000000000004</v>
      </c>
      <c r="AM451">
        <v>0</v>
      </c>
      <c r="AN451">
        <v>0</v>
      </c>
      <c r="AO451">
        <f t="shared" si="319"/>
        <v>0</v>
      </c>
      <c r="AP451">
        <f t="shared" ref="AP451" si="347">AP196*159.68</f>
        <v>0</v>
      </c>
      <c r="AQ451">
        <v>0</v>
      </c>
      <c r="AR451">
        <v>0</v>
      </c>
      <c r="AS451">
        <v>0</v>
      </c>
      <c r="AT451">
        <v>0</v>
      </c>
      <c r="AU451">
        <f t="shared" si="321"/>
        <v>0</v>
      </c>
      <c r="AV451">
        <f t="shared" si="322"/>
        <v>0</v>
      </c>
      <c r="AW451">
        <v>0</v>
      </c>
      <c r="AX451">
        <f t="shared" si="323"/>
        <v>0</v>
      </c>
      <c r="AY451">
        <f t="shared" si="324"/>
        <v>73.2</v>
      </c>
      <c r="AZ451">
        <v>0</v>
      </c>
      <c r="BA451">
        <f t="shared" si="325"/>
        <v>0</v>
      </c>
      <c r="BB451">
        <f t="shared" si="325"/>
        <v>613.58000000000004</v>
      </c>
      <c r="BC451">
        <f t="shared" si="326"/>
        <v>0</v>
      </c>
      <c r="BD451">
        <f t="shared" si="327"/>
        <v>319.36</v>
      </c>
      <c r="BE451">
        <f t="shared" si="328"/>
        <v>0</v>
      </c>
      <c r="BF451">
        <v>0</v>
      </c>
      <c r="BG451">
        <f t="shared" si="329"/>
        <v>0</v>
      </c>
      <c r="BH451">
        <f t="shared" si="330"/>
        <v>1851.65</v>
      </c>
      <c r="BI451">
        <v>0</v>
      </c>
      <c r="BJ451">
        <f t="shared" si="331"/>
        <v>42.28</v>
      </c>
      <c r="BK451">
        <f t="shared" si="332"/>
        <v>3482.7900000000004</v>
      </c>
      <c r="BL451">
        <v>0</v>
      </c>
      <c r="BM451">
        <v>0</v>
      </c>
      <c r="BN451">
        <f t="shared" si="333"/>
        <v>0</v>
      </c>
      <c r="BO451">
        <v>0</v>
      </c>
      <c r="BP451">
        <f t="shared" si="334"/>
        <v>20.88</v>
      </c>
      <c r="BQ451">
        <v>0</v>
      </c>
      <c r="BR451">
        <f t="shared" si="335"/>
        <v>0</v>
      </c>
      <c r="BS451">
        <f t="shared" si="336"/>
        <v>0</v>
      </c>
      <c r="BT451">
        <f t="shared" si="337"/>
        <v>1273.26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f t="shared" si="338"/>
        <v>68.900000000000006</v>
      </c>
      <c r="CG451">
        <f t="shared" si="339"/>
        <v>0</v>
      </c>
      <c r="CH451">
        <f t="shared" si="340"/>
        <v>0</v>
      </c>
      <c r="CI451">
        <f t="shared" si="341"/>
        <v>0</v>
      </c>
      <c r="CJ451">
        <f t="shared" si="342"/>
        <v>0</v>
      </c>
      <c r="CK451">
        <f t="shared" si="343"/>
        <v>0</v>
      </c>
      <c r="CL451">
        <v>0</v>
      </c>
      <c r="CM451">
        <v>0</v>
      </c>
      <c r="CN451">
        <f t="shared" si="344"/>
        <v>5.92</v>
      </c>
      <c r="CO451">
        <f t="shared" si="345"/>
        <v>0</v>
      </c>
      <c r="CP451">
        <f t="shared" si="346"/>
        <v>0</v>
      </c>
      <c r="CQ451">
        <v>0</v>
      </c>
      <c r="CR451">
        <v>0</v>
      </c>
      <c r="CS451">
        <v>0</v>
      </c>
    </row>
    <row r="452" spans="27:97" ht="15.6" x14ac:dyDescent="0.3">
      <c r="AA452" s="44" t="s">
        <v>295</v>
      </c>
      <c r="AB452">
        <f t="shared" si="312"/>
        <v>0</v>
      </c>
      <c r="AC452">
        <v>0</v>
      </c>
      <c r="AD452">
        <f t="shared" si="313"/>
        <v>0</v>
      </c>
      <c r="AE452">
        <v>0</v>
      </c>
      <c r="AF452">
        <f t="shared" si="314"/>
        <v>0</v>
      </c>
      <c r="AG452">
        <f t="shared" si="315"/>
        <v>0</v>
      </c>
      <c r="AH452">
        <v>0</v>
      </c>
      <c r="AI452">
        <f t="shared" si="316"/>
        <v>111.27</v>
      </c>
      <c r="AJ452">
        <v>0</v>
      </c>
      <c r="AK452">
        <f t="shared" si="317"/>
        <v>0</v>
      </c>
      <c r="AL452">
        <f t="shared" si="318"/>
        <v>0</v>
      </c>
      <c r="AM452">
        <v>0</v>
      </c>
      <c r="AN452">
        <v>0</v>
      </c>
      <c r="AO452">
        <f t="shared" si="319"/>
        <v>0</v>
      </c>
      <c r="AP452">
        <f t="shared" ref="AP452" si="348">AP197*159.68</f>
        <v>0</v>
      </c>
      <c r="AQ452">
        <v>0</v>
      </c>
      <c r="AR452">
        <v>0</v>
      </c>
      <c r="AS452">
        <v>0</v>
      </c>
      <c r="AT452">
        <v>0</v>
      </c>
      <c r="AU452">
        <f t="shared" si="321"/>
        <v>0</v>
      </c>
      <c r="AV452">
        <f t="shared" si="322"/>
        <v>0</v>
      </c>
      <c r="AW452">
        <v>0</v>
      </c>
      <c r="AX452">
        <f t="shared" si="323"/>
        <v>0</v>
      </c>
      <c r="AY452">
        <f t="shared" si="324"/>
        <v>0</v>
      </c>
      <c r="AZ452">
        <v>0</v>
      </c>
      <c r="BA452">
        <f t="shared" si="325"/>
        <v>0</v>
      </c>
      <c r="BB452">
        <f t="shared" si="325"/>
        <v>223.12</v>
      </c>
      <c r="BC452">
        <f t="shared" si="326"/>
        <v>0</v>
      </c>
      <c r="BD452">
        <f t="shared" si="327"/>
        <v>0</v>
      </c>
      <c r="BE452">
        <f t="shared" si="328"/>
        <v>0</v>
      </c>
      <c r="BF452">
        <v>0</v>
      </c>
      <c r="BG452">
        <f t="shared" si="329"/>
        <v>138.96</v>
      </c>
      <c r="BH452">
        <f t="shared" si="330"/>
        <v>1085.45</v>
      </c>
      <c r="BI452">
        <v>0</v>
      </c>
      <c r="BJ452">
        <f t="shared" si="331"/>
        <v>21.14</v>
      </c>
      <c r="BK452">
        <f t="shared" si="332"/>
        <v>1297.5100000000002</v>
      </c>
      <c r="BL452">
        <v>0</v>
      </c>
      <c r="BM452">
        <v>0</v>
      </c>
      <c r="BN452">
        <f t="shared" si="333"/>
        <v>0</v>
      </c>
      <c r="BO452">
        <v>0</v>
      </c>
      <c r="BP452">
        <f t="shared" si="334"/>
        <v>11.6</v>
      </c>
      <c r="BQ452">
        <v>0</v>
      </c>
      <c r="BR452">
        <f t="shared" si="335"/>
        <v>0</v>
      </c>
      <c r="BS452">
        <f t="shared" si="336"/>
        <v>0</v>
      </c>
      <c r="BT452">
        <f t="shared" si="337"/>
        <v>1273.26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f t="shared" si="338"/>
        <v>68.900000000000006</v>
      </c>
      <c r="CG452">
        <f t="shared" si="339"/>
        <v>0</v>
      </c>
      <c r="CH452">
        <f t="shared" si="340"/>
        <v>0</v>
      </c>
      <c r="CI452">
        <f t="shared" si="341"/>
        <v>0</v>
      </c>
      <c r="CJ452">
        <f t="shared" si="342"/>
        <v>0</v>
      </c>
      <c r="CK452">
        <f t="shared" si="343"/>
        <v>0</v>
      </c>
      <c r="CL452">
        <v>0</v>
      </c>
      <c r="CM452">
        <v>0</v>
      </c>
      <c r="CN452">
        <f t="shared" si="344"/>
        <v>0</v>
      </c>
      <c r="CO452">
        <f t="shared" si="345"/>
        <v>0</v>
      </c>
      <c r="CP452">
        <f t="shared" si="346"/>
        <v>0</v>
      </c>
      <c r="CQ452">
        <v>0</v>
      </c>
      <c r="CR452">
        <v>0</v>
      </c>
      <c r="CS452">
        <v>0</v>
      </c>
    </row>
    <row r="453" spans="27:97" ht="15.6" x14ac:dyDescent="0.3">
      <c r="AA453" s="1" t="s">
        <v>296</v>
      </c>
      <c r="AB453">
        <f t="shared" si="312"/>
        <v>0</v>
      </c>
      <c r="AC453">
        <v>0</v>
      </c>
      <c r="AD453">
        <f t="shared" si="313"/>
        <v>0</v>
      </c>
      <c r="AE453">
        <v>0</v>
      </c>
      <c r="AF453">
        <f t="shared" si="314"/>
        <v>0</v>
      </c>
      <c r="AG453">
        <f t="shared" si="315"/>
        <v>0</v>
      </c>
      <c r="AH453">
        <v>0</v>
      </c>
      <c r="AI453">
        <f t="shared" si="316"/>
        <v>0</v>
      </c>
      <c r="AJ453">
        <v>0</v>
      </c>
      <c r="AK453">
        <f t="shared" si="317"/>
        <v>0</v>
      </c>
      <c r="AL453">
        <f t="shared" si="318"/>
        <v>9.3000000000000007</v>
      </c>
      <c r="AM453">
        <v>0</v>
      </c>
      <c r="AN453">
        <v>0</v>
      </c>
      <c r="AO453">
        <f t="shared" si="319"/>
        <v>0</v>
      </c>
      <c r="AP453">
        <f t="shared" ref="AP453" si="349">AP198*159.68</f>
        <v>0</v>
      </c>
      <c r="AQ453">
        <v>0</v>
      </c>
      <c r="AR453">
        <v>0</v>
      </c>
      <c r="AS453">
        <v>0</v>
      </c>
      <c r="AT453">
        <v>0</v>
      </c>
      <c r="AU453">
        <f t="shared" si="321"/>
        <v>0</v>
      </c>
      <c r="AV453">
        <f t="shared" si="322"/>
        <v>0</v>
      </c>
      <c r="AW453">
        <v>0</v>
      </c>
      <c r="AX453">
        <f t="shared" si="323"/>
        <v>0</v>
      </c>
      <c r="AY453">
        <f t="shared" si="324"/>
        <v>0</v>
      </c>
      <c r="AZ453">
        <v>0</v>
      </c>
      <c r="BA453">
        <f t="shared" si="325"/>
        <v>0</v>
      </c>
      <c r="BB453">
        <f t="shared" si="325"/>
        <v>167.34</v>
      </c>
      <c r="BC453">
        <f t="shared" si="326"/>
        <v>0</v>
      </c>
      <c r="BD453">
        <f t="shared" si="327"/>
        <v>0</v>
      </c>
      <c r="BE453">
        <f t="shared" si="328"/>
        <v>0</v>
      </c>
      <c r="BF453">
        <v>0</v>
      </c>
      <c r="BG453">
        <f t="shared" si="329"/>
        <v>0</v>
      </c>
      <c r="BH453">
        <f t="shared" si="330"/>
        <v>1468.55</v>
      </c>
      <c r="BI453">
        <v>0</v>
      </c>
      <c r="BJ453">
        <f t="shared" si="331"/>
        <v>42.28</v>
      </c>
      <c r="BK453">
        <f t="shared" si="332"/>
        <v>3755.9500000000003</v>
      </c>
      <c r="BL453">
        <v>0</v>
      </c>
      <c r="BM453">
        <v>0</v>
      </c>
      <c r="BN453">
        <f t="shared" si="333"/>
        <v>0</v>
      </c>
      <c r="BO453">
        <v>0</v>
      </c>
      <c r="BP453">
        <f t="shared" si="334"/>
        <v>25.52</v>
      </c>
      <c r="BQ453">
        <v>0</v>
      </c>
      <c r="BR453">
        <f t="shared" si="335"/>
        <v>0</v>
      </c>
      <c r="BS453">
        <f t="shared" si="336"/>
        <v>0</v>
      </c>
      <c r="BT453">
        <f t="shared" si="337"/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f t="shared" si="338"/>
        <v>0</v>
      </c>
      <c r="CG453">
        <f t="shared" si="339"/>
        <v>13.09</v>
      </c>
      <c r="CH453">
        <f t="shared" si="340"/>
        <v>0</v>
      </c>
      <c r="CI453">
        <f t="shared" si="341"/>
        <v>0</v>
      </c>
      <c r="CJ453">
        <f t="shared" si="342"/>
        <v>0</v>
      </c>
      <c r="CK453">
        <f t="shared" si="343"/>
        <v>0</v>
      </c>
      <c r="CL453">
        <v>0</v>
      </c>
      <c r="CM453">
        <v>0</v>
      </c>
      <c r="CN453">
        <f t="shared" si="344"/>
        <v>0</v>
      </c>
      <c r="CO453">
        <f t="shared" si="345"/>
        <v>0</v>
      </c>
      <c r="CP453">
        <f t="shared" si="346"/>
        <v>0</v>
      </c>
      <c r="CQ453">
        <v>0</v>
      </c>
      <c r="CR453">
        <v>0</v>
      </c>
      <c r="CS453">
        <v>0</v>
      </c>
    </row>
    <row r="454" spans="27:97" ht="15.6" x14ac:dyDescent="0.3">
      <c r="AA454" s="44" t="s">
        <v>297</v>
      </c>
      <c r="AB454">
        <f t="shared" si="312"/>
        <v>0</v>
      </c>
      <c r="AC454">
        <v>0</v>
      </c>
      <c r="AD454">
        <f t="shared" si="313"/>
        <v>0</v>
      </c>
      <c r="AE454">
        <v>0</v>
      </c>
      <c r="AF454">
        <f t="shared" si="314"/>
        <v>4.8</v>
      </c>
      <c r="AG454">
        <f t="shared" si="315"/>
        <v>286.26</v>
      </c>
      <c r="AH454">
        <v>0</v>
      </c>
      <c r="AI454">
        <f t="shared" si="316"/>
        <v>222.54</v>
      </c>
      <c r="AJ454">
        <v>0</v>
      </c>
      <c r="AK454">
        <f t="shared" si="317"/>
        <v>0</v>
      </c>
      <c r="AL454">
        <f t="shared" si="318"/>
        <v>4.6500000000000004</v>
      </c>
      <c r="AM454">
        <v>0</v>
      </c>
      <c r="AN454">
        <v>0</v>
      </c>
      <c r="AO454">
        <f t="shared" si="319"/>
        <v>0</v>
      </c>
      <c r="AP454">
        <f t="shared" ref="AP454" si="350">AP199*159.68</f>
        <v>0</v>
      </c>
      <c r="AQ454">
        <v>0</v>
      </c>
      <c r="AR454">
        <v>0</v>
      </c>
      <c r="AS454">
        <v>0</v>
      </c>
      <c r="AT454">
        <v>0</v>
      </c>
      <c r="AU454">
        <f t="shared" si="321"/>
        <v>0</v>
      </c>
      <c r="AV454">
        <f t="shared" si="322"/>
        <v>0</v>
      </c>
      <c r="AW454">
        <v>0</v>
      </c>
      <c r="AX454">
        <f t="shared" si="323"/>
        <v>0</v>
      </c>
      <c r="AY454">
        <f t="shared" si="324"/>
        <v>36.6</v>
      </c>
      <c r="AZ454">
        <v>0</v>
      </c>
      <c r="BA454">
        <f t="shared" si="325"/>
        <v>0</v>
      </c>
      <c r="BB454">
        <f t="shared" si="325"/>
        <v>669.36</v>
      </c>
      <c r="BC454">
        <f t="shared" si="326"/>
        <v>0</v>
      </c>
      <c r="BD454">
        <f t="shared" si="327"/>
        <v>0</v>
      </c>
      <c r="BE454">
        <f t="shared" si="328"/>
        <v>0</v>
      </c>
      <c r="BF454">
        <v>0</v>
      </c>
      <c r="BG454">
        <f t="shared" si="329"/>
        <v>69.48</v>
      </c>
      <c r="BH454">
        <f t="shared" si="330"/>
        <v>3064.8</v>
      </c>
      <c r="BI454">
        <v>0</v>
      </c>
      <c r="BJ454">
        <f t="shared" si="331"/>
        <v>21.14</v>
      </c>
      <c r="BK454">
        <f t="shared" si="332"/>
        <v>2458.44</v>
      </c>
      <c r="BL454">
        <v>0</v>
      </c>
      <c r="BM454">
        <v>0</v>
      </c>
      <c r="BN454">
        <f t="shared" si="333"/>
        <v>0</v>
      </c>
      <c r="BO454">
        <v>0</v>
      </c>
      <c r="BP454">
        <f t="shared" si="334"/>
        <v>25.52</v>
      </c>
      <c r="BQ454">
        <v>0</v>
      </c>
      <c r="BR454">
        <f t="shared" si="335"/>
        <v>0</v>
      </c>
      <c r="BS454">
        <f t="shared" si="336"/>
        <v>0</v>
      </c>
      <c r="BT454">
        <f t="shared" si="337"/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f t="shared" si="338"/>
        <v>0</v>
      </c>
      <c r="CG454">
        <f t="shared" si="339"/>
        <v>0</v>
      </c>
      <c r="CH454">
        <f t="shared" si="340"/>
        <v>0</v>
      </c>
      <c r="CI454">
        <f t="shared" si="341"/>
        <v>0</v>
      </c>
      <c r="CJ454">
        <f t="shared" si="342"/>
        <v>0</v>
      </c>
      <c r="CK454">
        <f t="shared" si="343"/>
        <v>0</v>
      </c>
      <c r="CL454">
        <v>0</v>
      </c>
      <c r="CM454">
        <v>0</v>
      </c>
      <c r="CN454">
        <f t="shared" si="344"/>
        <v>0</v>
      </c>
      <c r="CO454">
        <f t="shared" si="345"/>
        <v>0</v>
      </c>
      <c r="CP454">
        <f t="shared" si="346"/>
        <v>37</v>
      </c>
      <c r="CQ454">
        <v>0</v>
      </c>
      <c r="CR454">
        <v>0</v>
      </c>
      <c r="CS454">
        <v>0</v>
      </c>
    </row>
    <row r="455" spans="27:97" ht="15.6" x14ac:dyDescent="0.3">
      <c r="AA455" s="1" t="s">
        <v>298</v>
      </c>
      <c r="AB455">
        <f t="shared" si="312"/>
        <v>0</v>
      </c>
      <c r="AC455">
        <v>0</v>
      </c>
      <c r="AD455">
        <f t="shared" si="313"/>
        <v>0</v>
      </c>
      <c r="AE455">
        <v>0</v>
      </c>
      <c r="AF455">
        <f t="shared" si="314"/>
        <v>0</v>
      </c>
      <c r="AG455">
        <f t="shared" si="315"/>
        <v>143.13</v>
      </c>
      <c r="AH455">
        <v>0</v>
      </c>
      <c r="AI455">
        <f t="shared" si="316"/>
        <v>111.27</v>
      </c>
      <c r="AJ455">
        <v>0</v>
      </c>
      <c r="AK455">
        <f t="shared" si="317"/>
        <v>0</v>
      </c>
      <c r="AL455">
        <f t="shared" si="318"/>
        <v>4.6500000000000004</v>
      </c>
      <c r="AM455">
        <v>0</v>
      </c>
      <c r="AN455">
        <v>0</v>
      </c>
      <c r="AO455">
        <f t="shared" si="319"/>
        <v>0</v>
      </c>
      <c r="AP455">
        <f t="shared" ref="AP455" si="351">AP200*159.68</f>
        <v>0</v>
      </c>
      <c r="AQ455">
        <v>0</v>
      </c>
      <c r="AR455">
        <v>0</v>
      </c>
      <c r="AS455">
        <v>0</v>
      </c>
      <c r="AT455">
        <v>0</v>
      </c>
      <c r="AU455">
        <f t="shared" si="321"/>
        <v>0</v>
      </c>
      <c r="AV455">
        <f t="shared" si="322"/>
        <v>0</v>
      </c>
      <c r="AW455">
        <v>0</v>
      </c>
      <c r="AX455">
        <f t="shared" si="323"/>
        <v>0</v>
      </c>
      <c r="AY455">
        <f t="shared" si="324"/>
        <v>183</v>
      </c>
      <c r="AZ455">
        <v>0</v>
      </c>
      <c r="BA455">
        <f t="shared" si="325"/>
        <v>0</v>
      </c>
      <c r="BB455">
        <f t="shared" si="325"/>
        <v>613.58000000000004</v>
      </c>
      <c r="BC455">
        <f t="shared" si="326"/>
        <v>0</v>
      </c>
      <c r="BD455">
        <f t="shared" si="327"/>
        <v>0</v>
      </c>
      <c r="BE455">
        <f t="shared" si="328"/>
        <v>0</v>
      </c>
      <c r="BF455">
        <v>0</v>
      </c>
      <c r="BG455">
        <f t="shared" si="329"/>
        <v>208.44</v>
      </c>
      <c r="BH455">
        <f t="shared" si="330"/>
        <v>3703.3</v>
      </c>
      <c r="BI455">
        <v>0</v>
      </c>
      <c r="BJ455">
        <f t="shared" si="331"/>
        <v>63.42</v>
      </c>
      <c r="BK455">
        <f t="shared" si="332"/>
        <v>1775.5400000000002</v>
      </c>
      <c r="BL455">
        <v>0</v>
      </c>
      <c r="BM455">
        <v>0</v>
      </c>
      <c r="BN455">
        <f t="shared" si="333"/>
        <v>0</v>
      </c>
      <c r="BO455">
        <v>0</v>
      </c>
      <c r="BP455">
        <f t="shared" si="334"/>
        <v>51.04</v>
      </c>
      <c r="BQ455">
        <v>0</v>
      </c>
      <c r="BR455">
        <f t="shared" si="335"/>
        <v>0</v>
      </c>
      <c r="BS455">
        <f t="shared" si="336"/>
        <v>0</v>
      </c>
      <c r="BT455">
        <f t="shared" si="337"/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f t="shared" si="338"/>
        <v>68.900000000000006</v>
      </c>
      <c r="CG455">
        <f t="shared" si="339"/>
        <v>0</v>
      </c>
      <c r="CH455">
        <f t="shared" si="340"/>
        <v>0</v>
      </c>
      <c r="CI455">
        <f t="shared" si="341"/>
        <v>0</v>
      </c>
      <c r="CJ455">
        <f t="shared" si="342"/>
        <v>0</v>
      </c>
      <c r="CK455">
        <f t="shared" si="343"/>
        <v>0</v>
      </c>
      <c r="CL455">
        <v>0</v>
      </c>
      <c r="CM455">
        <v>0</v>
      </c>
      <c r="CN455">
        <f t="shared" si="344"/>
        <v>5.92</v>
      </c>
      <c r="CO455">
        <f t="shared" si="345"/>
        <v>0</v>
      </c>
      <c r="CP455">
        <f t="shared" si="346"/>
        <v>0</v>
      </c>
      <c r="CQ455">
        <v>0</v>
      </c>
      <c r="CR455">
        <v>0</v>
      </c>
      <c r="CS455">
        <v>0</v>
      </c>
    </row>
    <row r="456" spans="27:97" ht="15.6" x14ac:dyDescent="0.3">
      <c r="AA456" s="44" t="s">
        <v>299</v>
      </c>
      <c r="AB456">
        <f t="shared" si="312"/>
        <v>0</v>
      </c>
      <c r="AC456">
        <v>0</v>
      </c>
      <c r="AD456">
        <f t="shared" si="313"/>
        <v>0</v>
      </c>
      <c r="AE456">
        <v>0</v>
      </c>
      <c r="AF456">
        <f t="shared" si="314"/>
        <v>4.8</v>
      </c>
      <c r="AG456">
        <f t="shared" si="315"/>
        <v>95.42</v>
      </c>
      <c r="AH456">
        <v>0</v>
      </c>
      <c r="AI456">
        <f t="shared" si="316"/>
        <v>111.27</v>
      </c>
      <c r="AJ456">
        <v>0</v>
      </c>
      <c r="AK456">
        <f t="shared" si="317"/>
        <v>0</v>
      </c>
      <c r="AL456">
        <f t="shared" si="318"/>
        <v>0</v>
      </c>
      <c r="AM456">
        <v>0</v>
      </c>
      <c r="AN456">
        <v>0</v>
      </c>
      <c r="AO456">
        <f t="shared" si="319"/>
        <v>67.849999999999994</v>
      </c>
      <c r="AP456">
        <f t="shared" ref="AP456" si="352">AP201*159.68</f>
        <v>0</v>
      </c>
      <c r="AQ456">
        <v>0</v>
      </c>
      <c r="AR456">
        <v>0</v>
      </c>
      <c r="AS456">
        <v>0</v>
      </c>
      <c r="AT456">
        <v>0</v>
      </c>
      <c r="AU456">
        <f t="shared" si="321"/>
        <v>0</v>
      </c>
      <c r="AV456">
        <f t="shared" si="322"/>
        <v>0</v>
      </c>
      <c r="AW456">
        <v>0</v>
      </c>
      <c r="AX456">
        <f t="shared" si="323"/>
        <v>0</v>
      </c>
      <c r="AY456">
        <f t="shared" si="324"/>
        <v>73.2</v>
      </c>
      <c r="AZ456">
        <v>0</v>
      </c>
      <c r="BA456">
        <f t="shared" si="325"/>
        <v>0</v>
      </c>
      <c r="BB456">
        <f t="shared" si="325"/>
        <v>557.79999999999995</v>
      </c>
      <c r="BC456">
        <f t="shared" si="326"/>
        <v>0</v>
      </c>
      <c r="BD456">
        <f t="shared" si="327"/>
        <v>479.04</v>
      </c>
      <c r="BE456">
        <f t="shared" si="328"/>
        <v>0</v>
      </c>
      <c r="BF456">
        <v>0</v>
      </c>
      <c r="BG456">
        <f t="shared" si="329"/>
        <v>138.96</v>
      </c>
      <c r="BH456">
        <f t="shared" si="330"/>
        <v>3000.9500000000003</v>
      </c>
      <c r="BI456">
        <v>0</v>
      </c>
      <c r="BJ456">
        <f t="shared" si="331"/>
        <v>10.57</v>
      </c>
      <c r="BK456">
        <f t="shared" si="332"/>
        <v>1980.41</v>
      </c>
      <c r="BL456">
        <v>0</v>
      </c>
      <c r="BM456">
        <v>0</v>
      </c>
      <c r="BN456">
        <f t="shared" si="333"/>
        <v>0</v>
      </c>
      <c r="BO456">
        <v>0</v>
      </c>
      <c r="BP456">
        <f t="shared" si="334"/>
        <v>23.2</v>
      </c>
      <c r="BQ456">
        <v>0</v>
      </c>
      <c r="BR456">
        <f t="shared" si="335"/>
        <v>0</v>
      </c>
      <c r="BS456">
        <f t="shared" si="336"/>
        <v>0</v>
      </c>
      <c r="BT456">
        <f t="shared" si="337"/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f t="shared" si="338"/>
        <v>0</v>
      </c>
      <c r="CG456">
        <f t="shared" si="339"/>
        <v>0</v>
      </c>
      <c r="CH456">
        <f t="shared" si="340"/>
        <v>0</v>
      </c>
      <c r="CI456">
        <f t="shared" si="341"/>
        <v>0</v>
      </c>
      <c r="CJ456">
        <f t="shared" si="342"/>
        <v>0</v>
      </c>
      <c r="CK456">
        <f t="shared" si="343"/>
        <v>0</v>
      </c>
      <c r="CL456">
        <v>0</v>
      </c>
      <c r="CM456">
        <v>0</v>
      </c>
      <c r="CN456">
        <f t="shared" si="344"/>
        <v>0</v>
      </c>
      <c r="CO456">
        <f t="shared" si="345"/>
        <v>0</v>
      </c>
      <c r="CP456">
        <f t="shared" si="346"/>
        <v>0</v>
      </c>
      <c r="CQ456">
        <v>0</v>
      </c>
      <c r="CR456">
        <v>0</v>
      </c>
      <c r="CS456">
        <v>0</v>
      </c>
    </row>
    <row r="457" spans="27:97" ht="15.6" x14ac:dyDescent="0.3">
      <c r="AA457" s="1" t="s">
        <v>300</v>
      </c>
      <c r="AB457">
        <f t="shared" si="312"/>
        <v>0</v>
      </c>
      <c r="AC457">
        <v>0</v>
      </c>
      <c r="AD457">
        <f t="shared" si="313"/>
        <v>0</v>
      </c>
      <c r="AE457">
        <v>0</v>
      </c>
      <c r="AF457">
        <f t="shared" si="314"/>
        <v>0</v>
      </c>
      <c r="AG457">
        <f t="shared" si="315"/>
        <v>47.71</v>
      </c>
      <c r="AH457">
        <v>0</v>
      </c>
      <c r="AI457">
        <f t="shared" si="316"/>
        <v>0</v>
      </c>
      <c r="AJ457">
        <v>0</v>
      </c>
      <c r="AK457">
        <f t="shared" si="317"/>
        <v>0</v>
      </c>
      <c r="AL457">
        <f t="shared" si="318"/>
        <v>4.6500000000000004</v>
      </c>
      <c r="AM457">
        <v>0</v>
      </c>
      <c r="AN457">
        <v>0</v>
      </c>
      <c r="AO457">
        <f t="shared" si="319"/>
        <v>0</v>
      </c>
      <c r="AP457">
        <f t="shared" ref="AP457" si="353">AP202*159.68</f>
        <v>0</v>
      </c>
      <c r="AQ457">
        <v>0</v>
      </c>
      <c r="AR457">
        <v>0</v>
      </c>
      <c r="AS457">
        <v>0</v>
      </c>
      <c r="AT457">
        <v>0</v>
      </c>
      <c r="AU457">
        <f t="shared" si="321"/>
        <v>0</v>
      </c>
      <c r="AV457">
        <f t="shared" si="322"/>
        <v>0</v>
      </c>
      <c r="AW457">
        <v>0</v>
      </c>
      <c r="AX457">
        <f t="shared" si="323"/>
        <v>0</v>
      </c>
      <c r="AY457">
        <f t="shared" si="324"/>
        <v>73.2</v>
      </c>
      <c r="AZ457">
        <v>0</v>
      </c>
      <c r="BA457">
        <f t="shared" si="325"/>
        <v>0</v>
      </c>
      <c r="BB457">
        <f t="shared" si="325"/>
        <v>223.12</v>
      </c>
      <c r="BC457">
        <f t="shared" si="326"/>
        <v>0</v>
      </c>
      <c r="BD457">
        <f t="shared" si="327"/>
        <v>0</v>
      </c>
      <c r="BE457">
        <f t="shared" si="328"/>
        <v>0</v>
      </c>
      <c r="BF457">
        <v>0</v>
      </c>
      <c r="BG457">
        <f t="shared" si="329"/>
        <v>208.44</v>
      </c>
      <c r="BH457">
        <f t="shared" si="330"/>
        <v>893.9</v>
      </c>
      <c r="BI457">
        <v>0</v>
      </c>
      <c r="BJ457">
        <f t="shared" si="331"/>
        <v>105.7</v>
      </c>
      <c r="BK457">
        <f t="shared" si="332"/>
        <v>2663.3100000000004</v>
      </c>
      <c r="BL457">
        <v>0</v>
      </c>
      <c r="BM457">
        <v>0</v>
      </c>
      <c r="BN457">
        <f t="shared" si="333"/>
        <v>0</v>
      </c>
      <c r="BO457">
        <v>0</v>
      </c>
      <c r="BP457">
        <f t="shared" si="334"/>
        <v>25.52</v>
      </c>
      <c r="BQ457">
        <v>0</v>
      </c>
      <c r="BR457">
        <f t="shared" si="335"/>
        <v>0</v>
      </c>
      <c r="BS457">
        <f t="shared" si="336"/>
        <v>0</v>
      </c>
      <c r="BT457">
        <f t="shared" si="337"/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f t="shared" si="338"/>
        <v>68.900000000000006</v>
      </c>
      <c r="CG457">
        <f t="shared" si="339"/>
        <v>0</v>
      </c>
      <c r="CH457">
        <f t="shared" si="340"/>
        <v>0</v>
      </c>
      <c r="CI457">
        <f t="shared" si="341"/>
        <v>0</v>
      </c>
      <c r="CJ457">
        <f t="shared" si="342"/>
        <v>0</v>
      </c>
      <c r="CK457">
        <f t="shared" si="343"/>
        <v>0</v>
      </c>
      <c r="CL457">
        <v>0</v>
      </c>
      <c r="CM457">
        <v>0</v>
      </c>
      <c r="CN457">
        <f t="shared" si="344"/>
        <v>5.92</v>
      </c>
      <c r="CO457">
        <f t="shared" si="345"/>
        <v>0</v>
      </c>
      <c r="CP457">
        <f t="shared" si="346"/>
        <v>0</v>
      </c>
      <c r="CQ457">
        <v>0</v>
      </c>
      <c r="CR457">
        <v>0</v>
      </c>
      <c r="CS457">
        <v>0</v>
      </c>
    </row>
    <row r="458" spans="27:97" ht="15.6" x14ac:dyDescent="0.3">
      <c r="AA458" s="44" t="s">
        <v>301</v>
      </c>
      <c r="AB458">
        <f t="shared" si="312"/>
        <v>0</v>
      </c>
      <c r="AC458">
        <v>0</v>
      </c>
      <c r="AD458">
        <f t="shared" si="313"/>
        <v>0</v>
      </c>
      <c r="AE458">
        <v>0</v>
      </c>
      <c r="AF458">
        <f t="shared" si="314"/>
        <v>0</v>
      </c>
      <c r="AG458">
        <f t="shared" si="315"/>
        <v>95.42</v>
      </c>
      <c r="AH458">
        <v>0</v>
      </c>
      <c r="AI458">
        <f t="shared" si="316"/>
        <v>111.27</v>
      </c>
      <c r="AJ458">
        <v>0</v>
      </c>
      <c r="AK458">
        <f t="shared" si="317"/>
        <v>0</v>
      </c>
      <c r="AL458">
        <f t="shared" si="318"/>
        <v>18.600000000000001</v>
      </c>
      <c r="AM458">
        <v>0</v>
      </c>
      <c r="AN458">
        <v>0</v>
      </c>
      <c r="AO458">
        <f t="shared" si="319"/>
        <v>0</v>
      </c>
      <c r="AP458">
        <f t="shared" ref="AP458" si="354">AP203*159.68</f>
        <v>0</v>
      </c>
      <c r="AQ458">
        <v>0</v>
      </c>
      <c r="AR458">
        <v>0</v>
      </c>
      <c r="AS458">
        <v>0</v>
      </c>
      <c r="AT458">
        <v>0</v>
      </c>
      <c r="AU458">
        <f t="shared" si="321"/>
        <v>0</v>
      </c>
      <c r="AV458">
        <f t="shared" si="322"/>
        <v>0</v>
      </c>
      <c r="AW458">
        <v>0</v>
      </c>
      <c r="AX458">
        <f t="shared" si="323"/>
        <v>0</v>
      </c>
      <c r="AY458">
        <f t="shared" si="324"/>
        <v>146.4</v>
      </c>
      <c r="AZ458">
        <v>0</v>
      </c>
      <c r="BA458">
        <f t="shared" si="325"/>
        <v>55.78</v>
      </c>
      <c r="BB458">
        <f t="shared" si="325"/>
        <v>111.56</v>
      </c>
      <c r="BC458">
        <f t="shared" si="326"/>
        <v>0</v>
      </c>
      <c r="BD458">
        <f t="shared" si="327"/>
        <v>319.36</v>
      </c>
      <c r="BE458">
        <f t="shared" si="328"/>
        <v>0</v>
      </c>
      <c r="BF458">
        <v>0</v>
      </c>
      <c r="BG458">
        <f t="shared" si="329"/>
        <v>138.96</v>
      </c>
      <c r="BH458">
        <f t="shared" si="330"/>
        <v>830.05000000000007</v>
      </c>
      <c r="BI458">
        <v>0</v>
      </c>
      <c r="BJ458">
        <f t="shared" si="331"/>
        <v>52.85</v>
      </c>
      <c r="BK458">
        <f t="shared" si="332"/>
        <v>1843.8300000000002</v>
      </c>
      <c r="BL458">
        <v>0</v>
      </c>
      <c r="BM458">
        <v>0</v>
      </c>
      <c r="BN458">
        <f t="shared" si="333"/>
        <v>0</v>
      </c>
      <c r="BO458">
        <v>0</v>
      </c>
      <c r="BP458">
        <f t="shared" si="334"/>
        <v>18.559999999999999</v>
      </c>
      <c r="BQ458">
        <v>0</v>
      </c>
      <c r="BR458">
        <f t="shared" si="335"/>
        <v>0</v>
      </c>
      <c r="BS458">
        <f t="shared" si="336"/>
        <v>0</v>
      </c>
      <c r="BT458">
        <f t="shared" si="337"/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f t="shared" si="338"/>
        <v>0</v>
      </c>
      <c r="CG458">
        <f t="shared" si="339"/>
        <v>13.09</v>
      </c>
      <c r="CH458">
        <f t="shared" si="340"/>
        <v>0</v>
      </c>
      <c r="CI458">
        <f t="shared" si="341"/>
        <v>0</v>
      </c>
      <c r="CJ458">
        <f t="shared" si="342"/>
        <v>0</v>
      </c>
      <c r="CK458">
        <f t="shared" si="343"/>
        <v>0</v>
      </c>
      <c r="CL458">
        <v>0</v>
      </c>
      <c r="CM458">
        <v>0</v>
      </c>
      <c r="CN458">
        <f t="shared" si="344"/>
        <v>5.92</v>
      </c>
      <c r="CO458">
        <f t="shared" si="345"/>
        <v>68.290000000000006</v>
      </c>
      <c r="CP458">
        <f t="shared" si="346"/>
        <v>37</v>
      </c>
      <c r="CQ458">
        <v>0</v>
      </c>
      <c r="CR458">
        <v>0</v>
      </c>
      <c r="CS458">
        <v>0</v>
      </c>
    </row>
    <row r="459" spans="27:97" ht="15.6" x14ac:dyDescent="0.3">
      <c r="AA459" s="1" t="s">
        <v>302</v>
      </c>
      <c r="AB459">
        <f t="shared" si="312"/>
        <v>0</v>
      </c>
      <c r="AC459">
        <v>0</v>
      </c>
      <c r="AD459">
        <f t="shared" si="313"/>
        <v>0</v>
      </c>
      <c r="AE459">
        <v>0</v>
      </c>
      <c r="AF459">
        <f t="shared" si="314"/>
        <v>0</v>
      </c>
      <c r="AG459">
        <f t="shared" si="315"/>
        <v>0</v>
      </c>
      <c r="AH459">
        <v>0</v>
      </c>
      <c r="AI459">
        <f t="shared" si="316"/>
        <v>0</v>
      </c>
      <c r="AJ459">
        <v>0</v>
      </c>
      <c r="AK459">
        <f t="shared" si="317"/>
        <v>0</v>
      </c>
      <c r="AL459">
        <f t="shared" si="318"/>
        <v>0</v>
      </c>
      <c r="AM459">
        <v>0</v>
      </c>
      <c r="AN459">
        <v>0</v>
      </c>
      <c r="AO459">
        <f t="shared" si="319"/>
        <v>0</v>
      </c>
      <c r="AP459">
        <f t="shared" ref="AP459" si="355">AP204*159.68</f>
        <v>0</v>
      </c>
      <c r="AQ459">
        <v>0</v>
      </c>
      <c r="AR459">
        <v>0</v>
      </c>
      <c r="AS459">
        <v>0</v>
      </c>
      <c r="AT459">
        <v>0</v>
      </c>
      <c r="AU459">
        <f t="shared" si="321"/>
        <v>0</v>
      </c>
      <c r="AV459">
        <f t="shared" si="322"/>
        <v>0</v>
      </c>
      <c r="AW459">
        <v>0</v>
      </c>
      <c r="AX459">
        <f t="shared" si="323"/>
        <v>0</v>
      </c>
      <c r="AY459">
        <f t="shared" si="324"/>
        <v>36.6</v>
      </c>
      <c r="AZ459">
        <v>0</v>
      </c>
      <c r="BA459">
        <f t="shared" si="325"/>
        <v>0</v>
      </c>
      <c r="BB459">
        <f t="shared" si="325"/>
        <v>278.89999999999998</v>
      </c>
      <c r="BC459">
        <f t="shared" si="326"/>
        <v>0</v>
      </c>
      <c r="BD459">
        <f t="shared" si="327"/>
        <v>319.36</v>
      </c>
      <c r="BE459">
        <f t="shared" si="328"/>
        <v>0</v>
      </c>
      <c r="BF459">
        <v>0</v>
      </c>
      <c r="BG459">
        <f t="shared" si="329"/>
        <v>208.44</v>
      </c>
      <c r="BH459">
        <f t="shared" si="330"/>
        <v>893.9</v>
      </c>
      <c r="BI459">
        <v>0</v>
      </c>
      <c r="BJ459">
        <f t="shared" si="331"/>
        <v>84.56</v>
      </c>
      <c r="BK459">
        <f t="shared" si="332"/>
        <v>751.19</v>
      </c>
      <c r="BL459">
        <v>0</v>
      </c>
      <c r="BM459">
        <v>0</v>
      </c>
      <c r="BN459">
        <f t="shared" si="333"/>
        <v>0</v>
      </c>
      <c r="BO459">
        <v>0</v>
      </c>
      <c r="BP459">
        <f t="shared" si="334"/>
        <v>20.88</v>
      </c>
      <c r="BQ459">
        <v>0</v>
      </c>
      <c r="BR459">
        <f t="shared" si="335"/>
        <v>0</v>
      </c>
      <c r="BS459">
        <f t="shared" si="336"/>
        <v>0</v>
      </c>
      <c r="BT459">
        <f t="shared" si="337"/>
        <v>1273.26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f t="shared" si="338"/>
        <v>137.80000000000001</v>
      </c>
      <c r="CG459">
        <f t="shared" si="339"/>
        <v>26.18</v>
      </c>
      <c r="CH459">
        <f t="shared" si="340"/>
        <v>0</v>
      </c>
      <c r="CI459">
        <f t="shared" si="341"/>
        <v>0</v>
      </c>
      <c r="CJ459">
        <f t="shared" si="342"/>
        <v>0</v>
      </c>
      <c r="CK459">
        <f t="shared" si="343"/>
        <v>0</v>
      </c>
      <c r="CL459">
        <v>0</v>
      </c>
      <c r="CM459">
        <v>0</v>
      </c>
      <c r="CN459">
        <f t="shared" si="344"/>
        <v>0</v>
      </c>
      <c r="CO459">
        <f t="shared" si="345"/>
        <v>68.290000000000006</v>
      </c>
      <c r="CP459">
        <f t="shared" si="346"/>
        <v>0</v>
      </c>
      <c r="CQ459">
        <v>0</v>
      </c>
      <c r="CR459">
        <v>0</v>
      </c>
      <c r="CS459">
        <v>0</v>
      </c>
    </row>
    <row r="460" spans="27:97" ht="15.6" x14ac:dyDescent="0.3">
      <c r="AA460" s="44" t="s">
        <v>303</v>
      </c>
      <c r="AB460">
        <f t="shared" si="312"/>
        <v>0</v>
      </c>
      <c r="AC460">
        <v>0</v>
      </c>
      <c r="AD460">
        <f t="shared" si="313"/>
        <v>0</v>
      </c>
      <c r="AE460">
        <v>0</v>
      </c>
      <c r="AF460">
        <f t="shared" si="314"/>
        <v>0</v>
      </c>
      <c r="AG460">
        <f t="shared" si="315"/>
        <v>95.42</v>
      </c>
      <c r="AH460">
        <v>0</v>
      </c>
      <c r="AI460">
        <f t="shared" si="316"/>
        <v>0</v>
      </c>
      <c r="AJ460">
        <v>0</v>
      </c>
      <c r="AK460">
        <f t="shared" si="317"/>
        <v>0</v>
      </c>
      <c r="AL460">
        <f t="shared" si="318"/>
        <v>4.6500000000000004</v>
      </c>
      <c r="AM460">
        <v>0</v>
      </c>
      <c r="AN460">
        <v>0</v>
      </c>
      <c r="AO460">
        <f t="shared" si="319"/>
        <v>0</v>
      </c>
      <c r="AP460">
        <f t="shared" ref="AP460" si="356">AP205*159.68</f>
        <v>0</v>
      </c>
      <c r="AQ460">
        <v>0</v>
      </c>
      <c r="AR460">
        <v>0</v>
      </c>
      <c r="AS460">
        <v>0</v>
      </c>
      <c r="AT460">
        <v>0</v>
      </c>
      <c r="AU460">
        <f t="shared" si="321"/>
        <v>129.30000000000001</v>
      </c>
      <c r="AV460">
        <f t="shared" si="322"/>
        <v>0</v>
      </c>
      <c r="AW460">
        <v>0</v>
      </c>
      <c r="AX460">
        <f t="shared" si="323"/>
        <v>129.91999999999999</v>
      </c>
      <c r="AY460">
        <f t="shared" si="324"/>
        <v>36.6</v>
      </c>
      <c r="AZ460">
        <v>0</v>
      </c>
      <c r="BA460">
        <f t="shared" si="325"/>
        <v>0</v>
      </c>
      <c r="BB460">
        <f t="shared" si="325"/>
        <v>446.24</v>
      </c>
      <c r="BC460">
        <f t="shared" si="326"/>
        <v>0</v>
      </c>
      <c r="BD460">
        <f t="shared" si="327"/>
        <v>0</v>
      </c>
      <c r="BE460">
        <f t="shared" si="328"/>
        <v>0</v>
      </c>
      <c r="BF460">
        <v>0</v>
      </c>
      <c r="BG460">
        <f t="shared" si="329"/>
        <v>138.96</v>
      </c>
      <c r="BH460">
        <f t="shared" si="330"/>
        <v>510.8</v>
      </c>
      <c r="BI460">
        <v>0</v>
      </c>
      <c r="BJ460">
        <f t="shared" si="331"/>
        <v>73.990000000000009</v>
      </c>
      <c r="BK460">
        <f t="shared" si="332"/>
        <v>819.48</v>
      </c>
      <c r="BL460">
        <v>0</v>
      </c>
      <c r="BM460">
        <v>0</v>
      </c>
      <c r="BN460">
        <f t="shared" si="333"/>
        <v>0</v>
      </c>
      <c r="BO460">
        <v>0</v>
      </c>
      <c r="BP460">
        <f t="shared" si="334"/>
        <v>27.839999999999996</v>
      </c>
      <c r="BQ460">
        <v>0</v>
      </c>
      <c r="BR460">
        <f t="shared" si="335"/>
        <v>0</v>
      </c>
      <c r="BS460">
        <f t="shared" si="336"/>
        <v>0</v>
      </c>
      <c r="BT460">
        <f t="shared" si="337"/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f t="shared" si="338"/>
        <v>0</v>
      </c>
      <c r="CG460">
        <f t="shared" si="339"/>
        <v>0</v>
      </c>
      <c r="CH460">
        <f t="shared" si="340"/>
        <v>0</v>
      </c>
      <c r="CI460">
        <f t="shared" si="341"/>
        <v>0</v>
      </c>
      <c r="CJ460">
        <f t="shared" si="342"/>
        <v>0</v>
      </c>
      <c r="CK460">
        <f t="shared" si="343"/>
        <v>0</v>
      </c>
      <c r="CL460">
        <v>0</v>
      </c>
      <c r="CM460">
        <v>0</v>
      </c>
      <c r="CN460">
        <f t="shared" si="344"/>
        <v>5.92</v>
      </c>
      <c r="CO460">
        <f t="shared" si="345"/>
        <v>0</v>
      </c>
      <c r="CP460">
        <f t="shared" si="346"/>
        <v>18.5</v>
      </c>
      <c r="CQ460">
        <v>0</v>
      </c>
      <c r="CR460">
        <v>0</v>
      </c>
      <c r="CS460">
        <v>0</v>
      </c>
    </row>
    <row r="461" spans="27:97" ht="15.6" x14ac:dyDescent="0.3">
      <c r="AA461" s="1" t="s">
        <v>304</v>
      </c>
      <c r="AB461">
        <f t="shared" si="312"/>
        <v>0</v>
      </c>
      <c r="AC461">
        <v>0</v>
      </c>
      <c r="AD461">
        <f t="shared" si="313"/>
        <v>0</v>
      </c>
      <c r="AE461">
        <v>0</v>
      </c>
      <c r="AF461">
        <f t="shared" si="314"/>
        <v>0</v>
      </c>
      <c r="AG461">
        <f t="shared" si="315"/>
        <v>47.71</v>
      </c>
      <c r="AH461">
        <v>0</v>
      </c>
      <c r="AI461">
        <f t="shared" si="316"/>
        <v>0</v>
      </c>
      <c r="AJ461">
        <v>0</v>
      </c>
      <c r="AK461">
        <f t="shared" si="317"/>
        <v>0</v>
      </c>
      <c r="AL461">
        <f t="shared" si="318"/>
        <v>4.6500000000000004</v>
      </c>
      <c r="AM461">
        <v>0</v>
      </c>
      <c r="AN461">
        <v>0</v>
      </c>
      <c r="AO461">
        <f t="shared" si="319"/>
        <v>0</v>
      </c>
      <c r="AP461">
        <f t="shared" ref="AP461" si="357">AP206*159.68</f>
        <v>0</v>
      </c>
      <c r="AQ461">
        <v>0</v>
      </c>
      <c r="AR461">
        <v>0</v>
      </c>
      <c r="AS461">
        <v>0</v>
      </c>
      <c r="AT461">
        <v>0</v>
      </c>
      <c r="AU461">
        <f t="shared" si="321"/>
        <v>0</v>
      </c>
      <c r="AV461">
        <f t="shared" si="322"/>
        <v>0</v>
      </c>
      <c r="AW461">
        <v>0</v>
      </c>
      <c r="AX461">
        <f t="shared" si="323"/>
        <v>0</v>
      </c>
      <c r="AY461">
        <f t="shared" si="324"/>
        <v>0</v>
      </c>
      <c r="AZ461">
        <v>0</v>
      </c>
      <c r="BA461">
        <f t="shared" si="325"/>
        <v>0</v>
      </c>
      <c r="BB461">
        <f t="shared" si="325"/>
        <v>111.56</v>
      </c>
      <c r="BC461">
        <f t="shared" si="326"/>
        <v>0</v>
      </c>
      <c r="BD461">
        <f t="shared" si="327"/>
        <v>0</v>
      </c>
      <c r="BE461">
        <f t="shared" si="328"/>
        <v>0</v>
      </c>
      <c r="BF461">
        <v>0</v>
      </c>
      <c r="BG461">
        <f t="shared" si="329"/>
        <v>0</v>
      </c>
      <c r="BH461">
        <f t="shared" si="330"/>
        <v>383.1</v>
      </c>
      <c r="BI461">
        <v>0</v>
      </c>
      <c r="BJ461">
        <f t="shared" si="331"/>
        <v>95.13</v>
      </c>
      <c r="BK461">
        <f t="shared" si="332"/>
        <v>614.61</v>
      </c>
      <c r="BL461">
        <v>0</v>
      </c>
      <c r="BM461">
        <v>0</v>
      </c>
      <c r="BN461">
        <f t="shared" si="333"/>
        <v>0</v>
      </c>
      <c r="BO461">
        <v>0</v>
      </c>
      <c r="BP461">
        <f t="shared" si="334"/>
        <v>16.239999999999998</v>
      </c>
      <c r="BQ461">
        <v>0</v>
      </c>
      <c r="BR461">
        <f t="shared" si="335"/>
        <v>0</v>
      </c>
      <c r="BS461">
        <f t="shared" si="336"/>
        <v>0</v>
      </c>
      <c r="BT461">
        <f t="shared" si="337"/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f t="shared" si="338"/>
        <v>137.80000000000001</v>
      </c>
      <c r="CG461">
        <f t="shared" si="339"/>
        <v>0</v>
      </c>
      <c r="CH461">
        <f t="shared" si="340"/>
        <v>0</v>
      </c>
      <c r="CI461">
        <f t="shared" si="341"/>
        <v>0</v>
      </c>
      <c r="CJ461">
        <f t="shared" si="342"/>
        <v>0</v>
      </c>
      <c r="CK461">
        <f t="shared" si="343"/>
        <v>0</v>
      </c>
      <c r="CL461">
        <v>0</v>
      </c>
      <c r="CM461">
        <v>0</v>
      </c>
      <c r="CN461">
        <f t="shared" si="344"/>
        <v>0</v>
      </c>
      <c r="CO461">
        <f t="shared" si="345"/>
        <v>0</v>
      </c>
      <c r="CP461">
        <f t="shared" si="346"/>
        <v>0</v>
      </c>
      <c r="CQ461">
        <v>0</v>
      </c>
      <c r="CR461">
        <v>0</v>
      </c>
      <c r="CS461">
        <v>0</v>
      </c>
    </row>
    <row r="462" spans="27:97" ht="15.6" x14ac:dyDescent="0.3">
      <c r="AA462" s="44" t="s">
        <v>305</v>
      </c>
      <c r="AB462">
        <f t="shared" si="312"/>
        <v>0</v>
      </c>
      <c r="AC462">
        <v>0</v>
      </c>
      <c r="AD462">
        <f t="shared" si="313"/>
        <v>0</v>
      </c>
      <c r="AE462">
        <v>0</v>
      </c>
      <c r="AF462">
        <f t="shared" si="314"/>
        <v>0</v>
      </c>
      <c r="AG462">
        <f t="shared" si="315"/>
        <v>47.71</v>
      </c>
      <c r="AH462">
        <v>0</v>
      </c>
      <c r="AI462">
        <f t="shared" si="316"/>
        <v>0</v>
      </c>
      <c r="AJ462">
        <v>0</v>
      </c>
      <c r="AK462">
        <f t="shared" si="317"/>
        <v>0</v>
      </c>
      <c r="AL462">
        <f t="shared" si="318"/>
        <v>9.3000000000000007</v>
      </c>
      <c r="AM462">
        <v>0</v>
      </c>
      <c r="AN462">
        <v>0</v>
      </c>
      <c r="AO462">
        <f t="shared" si="319"/>
        <v>67.849999999999994</v>
      </c>
      <c r="AP462">
        <f t="shared" ref="AP462" si="358">AP207*159.68</f>
        <v>0</v>
      </c>
      <c r="AQ462">
        <v>0</v>
      </c>
      <c r="AR462">
        <v>0</v>
      </c>
      <c r="AS462">
        <v>0</v>
      </c>
      <c r="AT462">
        <v>0</v>
      </c>
      <c r="AU462">
        <f t="shared" si="321"/>
        <v>129.30000000000001</v>
      </c>
      <c r="AV462">
        <f t="shared" si="322"/>
        <v>0</v>
      </c>
      <c r="AW462">
        <v>0</v>
      </c>
      <c r="AX462">
        <f t="shared" si="323"/>
        <v>0</v>
      </c>
      <c r="AY462">
        <f t="shared" si="324"/>
        <v>73.2</v>
      </c>
      <c r="AZ462">
        <v>0</v>
      </c>
      <c r="BA462">
        <f t="shared" si="325"/>
        <v>0</v>
      </c>
      <c r="BB462">
        <f t="shared" si="325"/>
        <v>334.68</v>
      </c>
      <c r="BC462">
        <f t="shared" si="326"/>
        <v>0</v>
      </c>
      <c r="BD462">
        <f t="shared" si="327"/>
        <v>0</v>
      </c>
      <c r="BE462">
        <f t="shared" si="328"/>
        <v>0</v>
      </c>
      <c r="BF462">
        <v>0</v>
      </c>
      <c r="BG462">
        <f t="shared" si="329"/>
        <v>208.44</v>
      </c>
      <c r="BH462">
        <f t="shared" si="330"/>
        <v>574.65</v>
      </c>
      <c r="BI462">
        <v>0</v>
      </c>
      <c r="BJ462">
        <f t="shared" si="331"/>
        <v>31.71</v>
      </c>
      <c r="BK462">
        <f t="shared" si="332"/>
        <v>546.32000000000005</v>
      </c>
      <c r="BL462">
        <v>0</v>
      </c>
      <c r="BM462">
        <v>0</v>
      </c>
      <c r="BN462">
        <f t="shared" si="333"/>
        <v>0</v>
      </c>
      <c r="BO462">
        <v>0</v>
      </c>
      <c r="BP462">
        <f t="shared" si="334"/>
        <v>6.9599999999999991</v>
      </c>
      <c r="BQ462">
        <v>0</v>
      </c>
      <c r="BR462">
        <f t="shared" si="335"/>
        <v>0</v>
      </c>
      <c r="BS462">
        <f t="shared" si="336"/>
        <v>0</v>
      </c>
      <c r="BT462">
        <f t="shared" si="337"/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f t="shared" si="338"/>
        <v>68.900000000000006</v>
      </c>
      <c r="CG462">
        <f t="shared" si="339"/>
        <v>0</v>
      </c>
      <c r="CH462">
        <f t="shared" si="340"/>
        <v>0</v>
      </c>
      <c r="CI462">
        <f t="shared" si="341"/>
        <v>0</v>
      </c>
      <c r="CJ462">
        <f t="shared" si="342"/>
        <v>0</v>
      </c>
      <c r="CK462">
        <f t="shared" si="343"/>
        <v>0</v>
      </c>
      <c r="CL462">
        <v>0</v>
      </c>
      <c r="CM462">
        <v>0</v>
      </c>
      <c r="CN462">
        <f t="shared" si="344"/>
        <v>0</v>
      </c>
      <c r="CO462">
        <f t="shared" si="345"/>
        <v>68.290000000000006</v>
      </c>
      <c r="CP462">
        <f t="shared" si="346"/>
        <v>0</v>
      </c>
      <c r="CQ462">
        <v>0</v>
      </c>
      <c r="CR462">
        <v>0</v>
      </c>
      <c r="CS462">
        <v>0</v>
      </c>
    </row>
    <row r="463" spans="27:97" ht="15.6" x14ac:dyDescent="0.3">
      <c r="AA463" s="1" t="s">
        <v>306</v>
      </c>
      <c r="AB463">
        <f t="shared" si="312"/>
        <v>0</v>
      </c>
      <c r="AC463">
        <v>0</v>
      </c>
      <c r="AD463">
        <f t="shared" si="313"/>
        <v>0</v>
      </c>
      <c r="AE463">
        <v>0</v>
      </c>
      <c r="AF463">
        <f t="shared" si="314"/>
        <v>0</v>
      </c>
      <c r="AG463">
        <f t="shared" si="315"/>
        <v>0</v>
      </c>
      <c r="AH463">
        <v>0</v>
      </c>
      <c r="AI463">
        <f t="shared" si="316"/>
        <v>0</v>
      </c>
      <c r="AJ463">
        <v>0</v>
      </c>
      <c r="AK463">
        <f t="shared" si="317"/>
        <v>0</v>
      </c>
      <c r="AL463">
        <f t="shared" si="318"/>
        <v>4.6500000000000004</v>
      </c>
      <c r="AM463">
        <v>0</v>
      </c>
      <c r="AN463">
        <v>0</v>
      </c>
      <c r="AO463">
        <f t="shared" si="319"/>
        <v>0</v>
      </c>
      <c r="AP463">
        <f t="shared" ref="AP463" si="359">AP208*159.68</f>
        <v>0</v>
      </c>
      <c r="AQ463">
        <v>0</v>
      </c>
      <c r="AR463">
        <v>0</v>
      </c>
      <c r="AS463">
        <v>0</v>
      </c>
      <c r="AT463">
        <v>0</v>
      </c>
      <c r="AU463">
        <f t="shared" si="321"/>
        <v>0</v>
      </c>
      <c r="AV463">
        <f t="shared" si="322"/>
        <v>0</v>
      </c>
      <c r="AW463">
        <v>0</v>
      </c>
      <c r="AX463">
        <f t="shared" si="323"/>
        <v>0</v>
      </c>
      <c r="AY463">
        <f t="shared" si="324"/>
        <v>0</v>
      </c>
      <c r="AZ463">
        <v>0</v>
      </c>
      <c r="BA463">
        <f t="shared" si="325"/>
        <v>0</v>
      </c>
      <c r="BB463">
        <f t="shared" si="325"/>
        <v>55.78</v>
      </c>
      <c r="BC463">
        <f t="shared" si="326"/>
        <v>0</v>
      </c>
      <c r="BD463">
        <f t="shared" si="327"/>
        <v>0</v>
      </c>
      <c r="BE463">
        <f t="shared" si="328"/>
        <v>0</v>
      </c>
      <c r="BF463">
        <v>0</v>
      </c>
      <c r="BG463">
        <f t="shared" si="329"/>
        <v>0</v>
      </c>
      <c r="BH463">
        <f t="shared" si="330"/>
        <v>191.55</v>
      </c>
      <c r="BI463">
        <v>0</v>
      </c>
      <c r="BJ463">
        <f t="shared" si="331"/>
        <v>42.28</v>
      </c>
      <c r="BK463">
        <f t="shared" si="332"/>
        <v>341.45000000000005</v>
      </c>
      <c r="BL463">
        <v>0</v>
      </c>
      <c r="BM463">
        <v>0</v>
      </c>
      <c r="BN463">
        <f t="shared" si="333"/>
        <v>0</v>
      </c>
      <c r="BO463">
        <v>0</v>
      </c>
      <c r="BP463">
        <f t="shared" si="334"/>
        <v>13.919999999999998</v>
      </c>
      <c r="BQ463">
        <v>0</v>
      </c>
      <c r="BR463">
        <f t="shared" si="335"/>
        <v>0</v>
      </c>
      <c r="BS463">
        <f t="shared" si="336"/>
        <v>0</v>
      </c>
      <c r="BT463">
        <f t="shared" si="337"/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f t="shared" si="338"/>
        <v>0</v>
      </c>
      <c r="CG463">
        <f t="shared" si="339"/>
        <v>0</v>
      </c>
      <c r="CH463">
        <f t="shared" si="340"/>
        <v>0</v>
      </c>
      <c r="CI463">
        <f t="shared" si="341"/>
        <v>0</v>
      </c>
      <c r="CJ463">
        <f t="shared" si="342"/>
        <v>0</v>
      </c>
      <c r="CK463">
        <f t="shared" si="343"/>
        <v>0</v>
      </c>
      <c r="CL463">
        <v>0</v>
      </c>
      <c r="CM463">
        <v>0</v>
      </c>
      <c r="CN463">
        <f t="shared" si="344"/>
        <v>0</v>
      </c>
      <c r="CO463">
        <f t="shared" si="345"/>
        <v>0</v>
      </c>
      <c r="CP463">
        <f t="shared" si="346"/>
        <v>0</v>
      </c>
      <c r="CQ463">
        <v>0</v>
      </c>
      <c r="CR463">
        <v>0</v>
      </c>
      <c r="CS463">
        <v>0</v>
      </c>
    </row>
    <row r="464" spans="27:97" ht="15.6" x14ac:dyDescent="0.3">
      <c r="AA464" s="44" t="s">
        <v>307</v>
      </c>
      <c r="AB464">
        <f t="shared" si="312"/>
        <v>0</v>
      </c>
      <c r="AC464">
        <v>0</v>
      </c>
      <c r="AD464">
        <f t="shared" si="313"/>
        <v>0</v>
      </c>
      <c r="AE464">
        <v>0</v>
      </c>
      <c r="AF464">
        <f t="shared" si="314"/>
        <v>0</v>
      </c>
      <c r="AG464">
        <f t="shared" si="315"/>
        <v>47.71</v>
      </c>
      <c r="AH464">
        <v>0</v>
      </c>
      <c r="AI464">
        <f t="shared" si="316"/>
        <v>0</v>
      </c>
      <c r="AJ464">
        <v>0</v>
      </c>
      <c r="AK464">
        <f t="shared" si="317"/>
        <v>0</v>
      </c>
      <c r="AL464">
        <f t="shared" si="318"/>
        <v>4.6500000000000004</v>
      </c>
      <c r="AM464">
        <v>0</v>
      </c>
      <c r="AN464">
        <v>0</v>
      </c>
      <c r="AO464">
        <f t="shared" si="319"/>
        <v>0</v>
      </c>
      <c r="AP464">
        <f t="shared" ref="AP464" si="360">AP209*159.68</f>
        <v>0</v>
      </c>
      <c r="AQ464">
        <v>0</v>
      </c>
      <c r="AR464">
        <v>0</v>
      </c>
      <c r="AS464">
        <v>0</v>
      </c>
      <c r="AT464">
        <v>0</v>
      </c>
      <c r="AU464">
        <f t="shared" si="321"/>
        <v>0</v>
      </c>
      <c r="AV464">
        <f t="shared" si="322"/>
        <v>0</v>
      </c>
      <c r="AW464">
        <v>0</v>
      </c>
      <c r="AX464">
        <f t="shared" si="323"/>
        <v>0</v>
      </c>
      <c r="AY464">
        <f t="shared" si="324"/>
        <v>73.2</v>
      </c>
      <c r="AZ464">
        <v>0</v>
      </c>
      <c r="BA464">
        <f t="shared" si="325"/>
        <v>0</v>
      </c>
      <c r="BB464">
        <f t="shared" si="325"/>
        <v>55.78</v>
      </c>
      <c r="BC464">
        <f t="shared" si="326"/>
        <v>0</v>
      </c>
      <c r="BD464">
        <f t="shared" si="327"/>
        <v>0</v>
      </c>
      <c r="BE464">
        <f t="shared" si="328"/>
        <v>0</v>
      </c>
      <c r="BF464">
        <v>0</v>
      </c>
      <c r="BG464">
        <f t="shared" si="329"/>
        <v>69.48</v>
      </c>
      <c r="BH464">
        <f t="shared" si="330"/>
        <v>127.7</v>
      </c>
      <c r="BI464">
        <v>0</v>
      </c>
      <c r="BJ464">
        <f t="shared" si="331"/>
        <v>42.28</v>
      </c>
      <c r="BK464">
        <f t="shared" si="332"/>
        <v>68.290000000000006</v>
      </c>
      <c r="BL464">
        <v>0</v>
      </c>
      <c r="BM464">
        <v>0</v>
      </c>
      <c r="BN464">
        <f t="shared" si="333"/>
        <v>0</v>
      </c>
      <c r="BO464">
        <v>0</v>
      </c>
      <c r="BP464">
        <f t="shared" si="334"/>
        <v>2.3199999999999998</v>
      </c>
      <c r="BQ464">
        <v>0</v>
      </c>
      <c r="BR464">
        <f t="shared" si="335"/>
        <v>0</v>
      </c>
      <c r="BS464">
        <f t="shared" si="336"/>
        <v>0</v>
      </c>
      <c r="BT464">
        <f t="shared" si="337"/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f t="shared" si="338"/>
        <v>0</v>
      </c>
      <c r="CG464">
        <f t="shared" si="339"/>
        <v>0</v>
      </c>
      <c r="CH464">
        <f t="shared" si="340"/>
        <v>0</v>
      </c>
      <c r="CI464">
        <f t="shared" si="341"/>
        <v>0</v>
      </c>
      <c r="CJ464">
        <f t="shared" si="342"/>
        <v>10.57</v>
      </c>
      <c r="CK464">
        <f t="shared" si="343"/>
        <v>0</v>
      </c>
      <c r="CL464">
        <v>0</v>
      </c>
      <c r="CM464">
        <v>0</v>
      </c>
      <c r="CN464">
        <f t="shared" si="344"/>
        <v>0</v>
      </c>
      <c r="CO464">
        <f t="shared" si="345"/>
        <v>0</v>
      </c>
      <c r="CP464">
        <f t="shared" si="346"/>
        <v>0</v>
      </c>
      <c r="CQ464">
        <v>0</v>
      </c>
      <c r="CR464">
        <v>0</v>
      </c>
      <c r="CS464">
        <v>0</v>
      </c>
    </row>
    <row r="465" spans="27:97" ht="15.6" x14ac:dyDescent="0.3">
      <c r="AA465" s="1" t="s">
        <v>308</v>
      </c>
      <c r="AB465">
        <f t="shared" si="312"/>
        <v>0</v>
      </c>
      <c r="AC465">
        <v>0</v>
      </c>
      <c r="AD465">
        <f t="shared" si="313"/>
        <v>0</v>
      </c>
      <c r="AE465">
        <v>0</v>
      </c>
      <c r="AF465">
        <f t="shared" si="314"/>
        <v>0</v>
      </c>
      <c r="AG465">
        <f t="shared" si="315"/>
        <v>47.71</v>
      </c>
      <c r="AH465">
        <v>0</v>
      </c>
      <c r="AI465">
        <f t="shared" si="316"/>
        <v>0</v>
      </c>
      <c r="AJ465">
        <v>0</v>
      </c>
      <c r="AK465">
        <f t="shared" si="317"/>
        <v>0</v>
      </c>
      <c r="AL465">
        <f t="shared" si="318"/>
        <v>32.550000000000004</v>
      </c>
      <c r="AM465">
        <v>0</v>
      </c>
      <c r="AN465">
        <v>0</v>
      </c>
      <c r="AO465">
        <f t="shared" si="319"/>
        <v>0</v>
      </c>
      <c r="AP465">
        <f t="shared" ref="AP465" si="361">AP210*159.68</f>
        <v>0</v>
      </c>
      <c r="AQ465">
        <v>0</v>
      </c>
      <c r="AR465">
        <v>0</v>
      </c>
      <c r="AS465">
        <v>0</v>
      </c>
      <c r="AT465">
        <v>0</v>
      </c>
      <c r="AU465">
        <f t="shared" si="321"/>
        <v>0</v>
      </c>
      <c r="AV465">
        <f t="shared" si="322"/>
        <v>23.94</v>
      </c>
      <c r="AW465">
        <v>0</v>
      </c>
      <c r="AX465">
        <f t="shared" si="323"/>
        <v>0</v>
      </c>
      <c r="AY465">
        <f t="shared" si="324"/>
        <v>0</v>
      </c>
      <c r="AZ465">
        <v>0</v>
      </c>
      <c r="BA465">
        <f t="shared" si="325"/>
        <v>0</v>
      </c>
      <c r="BB465">
        <f t="shared" si="325"/>
        <v>0</v>
      </c>
      <c r="BC465">
        <f t="shared" si="326"/>
        <v>0</v>
      </c>
      <c r="BD465">
        <f t="shared" si="327"/>
        <v>0</v>
      </c>
      <c r="BE465">
        <f t="shared" si="328"/>
        <v>0</v>
      </c>
      <c r="BF465">
        <v>0</v>
      </c>
      <c r="BG465">
        <f t="shared" si="329"/>
        <v>208.44</v>
      </c>
      <c r="BH465">
        <f t="shared" si="330"/>
        <v>383.1</v>
      </c>
      <c r="BI465">
        <v>0</v>
      </c>
      <c r="BJ465">
        <f t="shared" si="331"/>
        <v>21.14</v>
      </c>
      <c r="BK465">
        <f t="shared" si="332"/>
        <v>751.19</v>
      </c>
      <c r="BL465">
        <v>0</v>
      </c>
      <c r="BM465">
        <v>0</v>
      </c>
      <c r="BN465">
        <f t="shared" si="333"/>
        <v>0</v>
      </c>
      <c r="BO465">
        <v>0</v>
      </c>
      <c r="BP465">
        <f t="shared" si="334"/>
        <v>9.2799999999999994</v>
      </c>
      <c r="BQ465">
        <v>0</v>
      </c>
      <c r="BR465">
        <f t="shared" si="335"/>
        <v>0</v>
      </c>
      <c r="BS465">
        <f t="shared" si="336"/>
        <v>0</v>
      </c>
      <c r="BT465">
        <f t="shared" si="337"/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f t="shared" si="338"/>
        <v>0</v>
      </c>
      <c r="CG465">
        <f t="shared" si="339"/>
        <v>0</v>
      </c>
      <c r="CH465">
        <f t="shared" si="340"/>
        <v>0</v>
      </c>
      <c r="CI465">
        <f t="shared" si="341"/>
        <v>0</v>
      </c>
      <c r="CJ465">
        <f t="shared" si="342"/>
        <v>10.57</v>
      </c>
      <c r="CK465">
        <f t="shared" si="343"/>
        <v>0</v>
      </c>
      <c r="CL465">
        <v>0</v>
      </c>
      <c r="CM465">
        <v>0</v>
      </c>
      <c r="CN465">
        <f t="shared" si="344"/>
        <v>0</v>
      </c>
      <c r="CO465">
        <f t="shared" si="345"/>
        <v>0</v>
      </c>
      <c r="CP465">
        <f t="shared" si="346"/>
        <v>18.5</v>
      </c>
      <c r="CQ465">
        <v>0</v>
      </c>
      <c r="CR465">
        <v>0</v>
      </c>
      <c r="CS465">
        <v>0</v>
      </c>
    </row>
    <row r="466" spans="27:97" ht="15.6" x14ac:dyDescent="0.3">
      <c r="AA466" s="44" t="s">
        <v>309</v>
      </c>
      <c r="AB466">
        <f t="shared" si="312"/>
        <v>0</v>
      </c>
      <c r="AC466">
        <v>0</v>
      </c>
      <c r="AD466">
        <f t="shared" si="313"/>
        <v>0</v>
      </c>
      <c r="AE466">
        <v>0</v>
      </c>
      <c r="AF466">
        <f t="shared" si="314"/>
        <v>0</v>
      </c>
      <c r="AG466">
        <f t="shared" si="315"/>
        <v>0</v>
      </c>
      <c r="AH466">
        <v>0</v>
      </c>
      <c r="AI466">
        <f t="shared" si="316"/>
        <v>0</v>
      </c>
      <c r="AJ466">
        <v>0</v>
      </c>
      <c r="AK466">
        <f t="shared" si="317"/>
        <v>0</v>
      </c>
      <c r="AL466">
        <f t="shared" si="318"/>
        <v>9.3000000000000007</v>
      </c>
      <c r="AM466">
        <v>0</v>
      </c>
      <c r="AN466">
        <v>0</v>
      </c>
      <c r="AO466">
        <f t="shared" si="319"/>
        <v>0</v>
      </c>
      <c r="AP466">
        <f t="shared" ref="AP466" si="362">AP211*159.68</f>
        <v>0</v>
      </c>
      <c r="AQ466">
        <v>0</v>
      </c>
      <c r="AR466">
        <v>0</v>
      </c>
      <c r="AS466">
        <v>0</v>
      </c>
      <c r="AT466">
        <v>0</v>
      </c>
      <c r="AU466">
        <f t="shared" si="321"/>
        <v>0</v>
      </c>
      <c r="AV466">
        <f t="shared" si="322"/>
        <v>143.64000000000001</v>
      </c>
      <c r="AW466">
        <v>0</v>
      </c>
      <c r="AX466">
        <f t="shared" si="323"/>
        <v>0</v>
      </c>
      <c r="AY466">
        <f t="shared" si="324"/>
        <v>0</v>
      </c>
      <c r="AZ466">
        <v>0</v>
      </c>
      <c r="BA466">
        <f t="shared" si="325"/>
        <v>0</v>
      </c>
      <c r="BB466">
        <f t="shared" si="325"/>
        <v>55.78</v>
      </c>
      <c r="BC466">
        <f t="shared" si="326"/>
        <v>0</v>
      </c>
      <c r="BD466">
        <f t="shared" si="327"/>
        <v>0</v>
      </c>
      <c r="BE466">
        <f t="shared" si="328"/>
        <v>0</v>
      </c>
      <c r="BF466">
        <v>0</v>
      </c>
      <c r="BG466">
        <f t="shared" si="329"/>
        <v>0</v>
      </c>
      <c r="BH466">
        <f t="shared" si="330"/>
        <v>383.1</v>
      </c>
      <c r="BI466">
        <v>0</v>
      </c>
      <c r="BJ466">
        <f t="shared" si="331"/>
        <v>31.71</v>
      </c>
      <c r="BK466">
        <f t="shared" si="332"/>
        <v>614.61</v>
      </c>
      <c r="BL466">
        <v>0</v>
      </c>
      <c r="BM466">
        <v>0</v>
      </c>
      <c r="BN466">
        <f t="shared" si="333"/>
        <v>0</v>
      </c>
      <c r="BO466">
        <v>0</v>
      </c>
      <c r="BP466">
        <f t="shared" si="334"/>
        <v>11.6</v>
      </c>
      <c r="BQ466">
        <v>0</v>
      </c>
      <c r="BR466">
        <f t="shared" si="335"/>
        <v>0</v>
      </c>
      <c r="BS466">
        <f t="shared" si="336"/>
        <v>0</v>
      </c>
      <c r="BT466">
        <f t="shared" si="337"/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f t="shared" si="338"/>
        <v>0</v>
      </c>
      <c r="CG466">
        <f t="shared" si="339"/>
        <v>0</v>
      </c>
      <c r="CH466">
        <f t="shared" si="340"/>
        <v>0</v>
      </c>
      <c r="CI466">
        <f t="shared" si="341"/>
        <v>0</v>
      </c>
      <c r="CJ466">
        <f t="shared" si="342"/>
        <v>0</v>
      </c>
      <c r="CK466">
        <f t="shared" si="343"/>
        <v>0</v>
      </c>
      <c r="CL466">
        <v>0</v>
      </c>
      <c r="CM466">
        <v>0</v>
      </c>
      <c r="CN466">
        <f t="shared" si="344"/>
        <v>5.92</v>
      </c>
      <c r="CO466">
        <f t="shared" si="345"/>
        <v>0</v>
      </c>
      <c r="CP466">
        <f t="shared" si="346"/>
        <v>0</v>
      </c>
      <c r="CQ466">
        <v>0</v>
      </c>
      <c r="CR466">
        <v>0</v>
      </c>
      <c r="CS466">
        <v>0</v>
      </c>
    </row>
    <row r="467" spans="27:97" ht="15.6" x14ac:dyDescent="0.3">
      <c r="AA467" s="1" t="s">
        <v>310</v>
      </c>
      <c r="AB467">
        <f t="shared" si="312"/>
        <v>0</v>
      </c>
      <c r="AC467">
        <v>0</v>
      </c>
      <c r="AD467">
        <f t="shared" si="313"/>
        <v>0</v>
      </c>
      <c r="AE467">
        <v>0</v>
      </c>
      <c r="AF467">
        <f t="shared" si="314"/>
        <v>0</v>
      </c>
      <c r="AG467">
        <f t="shared" si="315"/>
        <v>0</v>
      </c>
      <c r="AH467">
        <v>0</v>
      </c>
      <c r="AI467">
        <f t="shared" si="316"/>
        <v>0</v>
      </c>
      <c r="AJ467">
        <v>0</v>
      </c>
      <c r="AK467">
        <f t="shared" si="317"/>
        <v>0</v>
      </c>
      <c r="AL467">
        <f t="shared" si="318"/>
        <v>9.3000000000000007</v>
      </c>
      <c r="AM467">
        <v>0</v>
      </c>
      <c r="AN467">
        <v>0</v>
      </c>
      <c r="AO467">
        <f t="shared" si="319"/>
        <v>67.849999999999994</v>
      </c>
      <c r="AP467">
        <f t="shared" ref="AP467" si="363">AP212*159.68</f>
        <v>0</v>
      </c>
      <c r="AQ467">
        <v>0</v>
      </c>
      <c r="AR467">
        <v>0</v>
      </c>
      <c r="AS467">
        <v>0</v>
      </c>
      <c r="AT467">
        <v>0</v>
      </c>
      <c r="AU467">
        <f t="shared" si="321"/>
        <v>0</v>
      </c>
      <c r="AV467">
        <f t="shared" si="322"/>
        <v>897.75</v>
      </c>
      <c r="AW467">
        <v>0</v>
      </c>
      <c r="AX467">
        <f t="shared" si="323"/>
        <v>0</v>
      </c>
      <c r="AY467">
        <f t="shared" si="324"/>
        <v>36.6</v>
      </c>
      <c r="AZ467">
        <v>0</v>
      </c>
      <c r="BA467">
        <f t="shared" si="325"/>
        <v>0</v>
      </c>
      <c r="BB467">
        <f t="shared" si="325"/>
        <v>111.56</v>
      </c>
      <c r="BC467">
        <f t="shared" si="326"/>
        <v>0</v>
      </c>
      <c r="BD467">
        <f t="shared" si="327"/>
        <v>0</v>
      </c>
      <c r="BE467">
        <f t="shared" si="328"/>
        <v>0</v>
      </c>
      <c r="BF467">
        <v>0</v>
      </c>
      <c r="BG467">
        <f t="shared" si="329"/>
        <v>69.48</v>
      </c>
      <c r="BH467">
        <f t="shared" si="330"/>
        <v>638.5</v>
      </c>
      <c r="BI467">
        <v>0</v>
      </c>
      <c r="BJ467">
        <f t="shared" si="331"/>
        <v>63.42</v>
      </c>
      <c r="BK467">
        <f t="shared" si="332"/>
        <v>409.74</v>
      </c>
      <c r="BL467">
        <v>0</v>
      </c>
      <c r="BM467">
        <v>0</v>
      </c>
      <c r="BN467">
        <f t="shared" si="333"/>
        <v>0</v>
      </c>
      <c r="BO467">
        <v>0</v>
      </c>
      <c r="BP467">
        <f t="shared" si="334"/>
        <v>9.2799999999999994</v>
      </c>
      <c r="BQ467">
        <v>0</v>
      </c>
      <c r="BR467">
        <f t="shared" si="335"/>
        <v>0</v>
      </c>
      <c r="BS467">
        <f t="shared" si="336"/>
        <v>0</v>
      </c>
      <c r="BT467">
        <f t="shared" si="337"/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f t="shared" si="338"/>
        <v>0</v>
      </c>
      <c r="CG467">
        <f t="shared" si="339"/>
        <v>0</v>
      </c>
      <c r="CH467">
        <f t="shared" si="340"/>
        <v>0</v>
      </c>
      <c r="CI467">
        <f t="shared" si="341"/>
        <v>0</v>
      </c>
      <c r="CJ467">
        <f t="shared" si="342"/>
        <v>0</v>
      </c>
      <c r="CK467">
        <f t="shared" si="343"/>
        <v>0</v>
      </c>
      <c r="CL467">
        <v>0</v>
      </c>
      <c r="CM467">
        <v>0</v>
      </c>
      <c r="CN467">
        <f t="shared" si="344"/>
        <v>0</v>
      </c>
      <c r="CO467">
        <f t="shared" si="345"/>
        <v>0</v>
      </c>
      <c r="CP467">
        <f t="shared" si="346"/>
        <v>0</v>
      </c>
      <c r="CQ467">
        <v>0</v>
      </c>
      <c r="CR467">
        <v>0</v>
      </c>
      <c r="CS467">
        <v>0</v>
      </c>
    </row>
    <row r="468" spans="27:97" ht="15.6" x14ac:dyDescent="0.3">
      <c r="AA468" s="44" t="s">
        <v>311</v>
      </c>
      <c r="AB468">
        <f t="shared" si="312"/>
        <v>0</v>
      </c>
      <c r="AC468">
        <v>0</v>
      </c>
      <c r="AD468">
        <f t="shared" si="313"/>
        <v>0</v>
      </c>
      <c r="AE468">
        <v>0</v>
      </c>
      <c r="AF468">
        <f t="shared" si="314"/>
        <v>0</v>
      </c>
      <c r="AG468">
        <f t="shared" si="315"/>
        <v>95.42</v>
      </c>
      <c r="AH468">
        <v>0</v>
      </c>
      <c r="AI468">
        <f t="shared" si="316"/>
        <v>0</v>
      </c>
      <c r="AJ468">
        <v>0</v>
      </c>
      <c r="AK468">
        <f t="shared" si="317"/>
        <v>0</v>
      </c>
      <c r="AL468">
        <f t="shared" si="318"/>
        <v>9.3000000000000007</v>
      </c>
      <c r="AM468">
        <v>0</v>
      </c>
      <c r="AN468">
        <v>0</v>
      </c>
      <c r="AO468">
        <f t="shared" si="319"/>
        <v>0</v>
      </c>
      <c r="AP468">
        <f t="shared" ref="AP468" si="364">AP213*159.68</f>
        <v>0</v>
      </c>
      <c r="AQ468">
        <v>0</v>
      </c>
      <c r="AR468">
        <v>0</v>
      </c>
      <c r="AS468">
        <v>0</v>
      </c>
      <c r="AT468">
        <v>0</v>
      </c>
      <c r="AU468">
        <f t="shared" si="321"/>
        <v>0</v>
      </c>
      <c r="AV468">
        <f t="shared" si="322"/>
        <v>1220.94</v>
      </c>
      <c r="AW468">
        <v>0</v>
      </c>
      <c r="AX468">
        <f t="shared" si="323"/>
        <v>0</v>
      </c>
      <c r="AY468">
        <f t="shared" si="324"/>
        <v>0</v>
      </c>
      <c r="AZ468">
        <v>0</v>
      </c>
      <c r="BA468">
        <f t="shared" si="325"/>
        <v>0</v>
      </c>
      <c r="BB468">
        <f t="shared" si="325"/>
        <v>167.34</v>
      </c>
      <c r="BC468">
        <f t="shared" si="326"/>
        <v>0</v>
      </c>
      <c r="BD468">
        <f t="shared" si="327"/>
        <v>0</v>
      </c>
      <c r="BE468">
        <f t="shared" si="328"/>
        <v>0</v>
      </c>
      <c r="BF468">
        <v>0</v>
      </c>
      <c r="BG468">
        <f t="shared" si="329"/>
        <v>0</v>
      </c>
      <c r="BH468">
        <f t="shared" si="330"/>
        <v>766.2</v>
      </c>
      <c r="BI468">
        <v>0</v>
      </c>
      <c r="BJ468">
        <f t="shared" si="331"/>
        <v>31.71</v>
      </c>
      <c r="BK468">
        <f t="shared" si="332"/>
        <v>1297.5100000000002</v>
      </c>
      <c r="BL468">
        <v>0</v>
      </c>
      <c r="BM468">
        <v>0</v>
      </c>
      <c r="BN468">
        <f t="shared" si="333"/>
        <v>0</v>
      </c>
      <c r="BO468">
        <v>0</v>
      </c>
      <c r="BP468">
        <f t="shared" si="334"/>
        <v>25.52</v>
      </c>
      <c r="BQ468">
        <v>0</v>
      </c>
      <c r="BR468">
        <f t="shared" si="335"/>
        <v>0</v>
      </c>
      <c r="BS468">
        <f t="shared" si="336"/>
        <v>0</v>
      </c>
      <c r="BT468">
        <f t="shared" si="337"/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f t="shared" si="338"/>
        <v>68.900000000000006</v>
      </c>
      <c r="CG468">
        <f t="shared" si="339"/>
        <v>0</v>
      </c>
      <c r="CH468">
        <f t="shared" si="340"/>
        <v>0</v>
      </c>
      <c r="CI468">
        <f t="shared" si="341"/>
        <v>0</v>
      </c>
      <c r="CJ468">
        <f t="shared" si="342"/>
        <v>0</v>
      </c>
      <c r="CK468">
        <f t="shared" si="343"/>
        <v>0</v>
      </c>
      <c r="CL468">
        <v>0</v>
      </c>
      <c r="CM468">
        <v>0</v>
      </c>
      <c r="CN468">
        <f t="shared" si="344"/>
        <v>5.92</v>
      </c>
      <c r="CO468">
        <f t="shared" si="345"/>
        <v>0</v>
      </c>
      <c r="CP468">
        <f t="shared" si="346"/>
        <v>0</v>
      </c>
      <c r="CQ468">
        <v>0</v>
      </c>
      <c r="CR468">
        <v>0</v>
      </c>
      <c r="CS468">
        <v>0</v>
      </c>
    </row>
    <row r="469" spans="27:97" ht="15.6" x14ac:dyDescent="0.3">
      <c r="AA469" s="1" t="s">
        <v>312</v>
      </c>
      <c r="AB469">
        <f t="shared" si="312"/>
        <v>0</v>
      </c>
      <c r="AC469">
        <v>0</v>
      </c>
      <c r="AD469">
        <f t="shared" si="313"/>
        <v>0</v>
      </c>
      <c r="AE469">
        <v>0</v>
      </c>
      <c r="AF469">
        <f t="shared" si="314"/>
        <v>0</v>
      </c>
      <c r="AG469">
        <f t="shared" si="315"/>
        <v>95.42</v>
      </c>
      <c r="AH469">
        <v>0</v>
      </c>
      <c r="AI469">
        <f t="shared" si="316"/>
        <v>0</v>
      </c>
      <c r="AJ469">
        <v>0</v>
      </c>
      <c r="AK469">
        <f t="shared" si="317"/>
        <v>0</v>
      </c>
      <c r="AL469">
        <f t="shared" si="318"/>
        <v>4.6500000000000004</v>
      </c>
      <c r="AM469">
        <v>0</v>
      </c>
      <c r="AN469">
        <v>0</v>
      </c>
      <c r="AO469">
        <f t="shared" si="319"/>
        <v>0</v>
      </c>
      <c r="AP469">
        <f t="shared" ref="AP469" si="365">AP214*159.68</f>
        <v>0</v>
      </c>
      <c r="AQ469">
        <v>0</v>
      </c>
      <c r="AR469">
        <v>0</v>
      </c>
      <c r="AS469">
        <v>0</v>
      </c>
      <c r="AT469">
        <v>0</v>
      </c>
      <c r="AU469">
        <f t="shared" si="321"/>
        <v>0</v>
      </c>
      <c r="AV469">
        <f t="shared" si="322"/>
        <v>191.52</v>
      </c>
      <c r="AW469">
        <v>0</v>
      </c>
      <c r="AX469">
        <f t="shared" si="323"/>
        <v>0</v>
      </c>
      <c r="AY469">
        <f t="shared" si="324"/>
        <v>109.80000000000001</v>
      </c>
      <c r="AZ469">
        <v>0</v>
      </c>
      <c r="BA469">
        <f t="shared" si="325"/>
        <v>0</v>
      </c>
      <c r="BB469">
        <f t="shared" si="325"/>
        <v>111.56</v>
      </c>
      <c r="BC469">
        <f t="shared" si="326"/>
        <v>0</v>
      </c>
      <c r="BD469">
        <f t="shared" si="327"/>
        <v>159.68</v>
      </c>
      <c r="BE469">
        <f t="shared" si="328"/>
        <v>0</v>
      </c>
      <c r="BF469">
        <v>0</v>
      </c>
      <c r="BG469">
        <f t="shared" si="329"/>
        <v>0</v>
      </c>
      <c r="BH469">
        <f t="shared" si="330"/>
        <v>255.4</v>
      </c>
      <c r="BI469">
        <v>0</v>
      </c>
      <c r="BJ469">
        <f t="shared" si="331"/>
        <v>10.57</v>
      </c>
      <c r="BK469">
        <f t="shared" si="332"/>
        <v>682.90000000000009</v>
      </c>
      <c r="BL469">
        <v>0</v>
      </c>
      <c r="BM469">
        <v>0</v>
      </c>
      <c r="BN469">
        <f t="shared" si="333"/>
        <v>0</v>
      </c>
      <c r="BO469">
        <v>0</v>
      </c>
      <c r="BP469">
        <f t="shared" si="334"/>
        <v>9.2799999999999994</v>
      </c>
      <c r="BQ469">
        <v>0</v>
      </c>
      <c r="BR469">
        <f t="shared" si="335"/>
        <v>0</v>
      </c>
      <c r="BS469">
        <f t="shared" si="336"/>
        <v>0</v>
      </c>
      <c r="BT469">
        <f t="shared" si="337"/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f t="shared" si="338"/>
        <v>0</v>
      </c>
      <c r="CG469">
        <f t="shared" si="339"/>
        <v>0</v>
      </c>
      <c r="CH469">
        <f t="shared" si="340"/>
        <v>0</v>
      </c>
      <c r="CI469">
        <f t="shared" si="341"/>
        <v>0</v>
      </c>
      <c r="CJ469">
        <f t="shared" si="342"/>
        <v>0</v>
      </c>
      <c r="CK469">
        <f t="shared" si="343"/>
        <v>0</v>
      </c>
      <c r="CL469">
        <v>0</v>
      </c>
      <c r="CM469">
        <v>0</v>
      </c>
      <c r="CN469">
        <f t="shared" si="344"/>
        <v>0</v>
      </c>
      <c r="CO469">
        <f t="shared" si="345"/>
        <v>0</v>
      </c>
      <c r="CP469">
        <f t="shared" si="346"/>
        <v>0</v>
      </c>
      <c r="CQ469">
        <v>0</v>
      </c>
      <c r="CR469">
        <v>0</v>
      </c>
      <c r="CS469">
        <v>0</v>
      </c>
    </row>
    <row r="470" spans="27:97" ht="15.6" x14ac:dyDescent="0.3">
      <c r="AA470" s="44" t="s">
        <v>313</v>
      </c>
      <c r="AB470">
        <f t="shared" si="312"/>
        <v>0</v>
      </c>
      <c r="AC470">
        <v>0</v>
      </c>
      <c r="AD470">
        <f t="shared" si="313"/>
        <v>0</v>
      </c>
      <c r="AE470">
        <v>0</v>
      </c>
      <c r="AF470">
        <f t="shared" si="314"/>
        <v>0</v>
      </c>
      <c r="AG470">
        <f t="shared" si="315"/>
        <v>238.55</v>
      </c>
      <c r="AH470">
        <v>0</v>
      </c>
      <c r="AI470">
        <f t="shared" si="316"/>
        <v>0</v>
      </c>
      <c r="AJ470">
        <v>0</v>
      </c>
      <c r="AK470">
        <f t="shared" si="317"/>
        <v>67.849999999999994</v>
      </c>
      <c r="AL470">
        <f t="shared" si="318"/>
        <v>37.200000000000003</v>
      </c>
      <c r="AM470">
        <v>0</v>
      </c>
      <c r="AN470">
        <v>0</v>
      </c>
      <c r="AO470">
        <f t="shared" si="319"/>
        <v>0</v>
      </c>
      <c r="AP470">
        <f t="shared" ref="AP470" si="366">AP215*159.68</f>
        <v>0</v>
      </c>
      <c r="AQ470">
        <v>0</v>
      </c>
      <c r="AR470">
        <v>0</v>
      </c>
      <c r="AS470">
        <v>0</v>
      </c>
      <c r="AT470">
        <v>0</v>
      </c>
      <c r="AU470">
        <f t="shared" si="321"/>
        <v>0</v>
      </c>
      <c r="AV470">
        <f t="shared" si="322"/>
        <v>395.01000000000005</v>
      </c>
      <c r="AW470">
        <v>0</v>
      </c>
      <c r="AX470">
        <f t="shared" si="323"/>
        <v>0</v>
      </c>
      <c r="AY470">
        <f t="shared" si="324"/>
        <v>0</v>
      </c>
      <c r="AZ470">
        <v>0</v>
      </c>
      <c r="BA470">
        <f t="shared" si="325"/>
        <v>0</v>
      </c>
      <c r="BB470">
        <f t="shared" si="325"/>
        <v>0</v>
      </c>
      <c r="BC470">
        <f t="shared" si="326"/>
        <v>0</v>
      </c>
      <c r="BD470">
        <f t="shared" si="327"/>
        <v>159.68</v>
      </c>
      <c r="BE470">
        <f t="shared" si="328"/>
        <v>0</v>
      </c>
      <c r="BF470">
        <v>0</v>
      </c>
      <c r="BG470">
        <f t="shared" si="329"/>
        <v>0</v>
      </c>
      <c r="BH470">
        <f t="shared" si="330"/>
        <v>510.8</v>
      </c>
      <c r="BI470">
        <v>0</v>
      </c>
      <c r="BJ470">
        <f t="shared" si="331"/>
        <v>10.57</v>
      </c>
      <c r="BK470">
        <f t="shared" si="332"/>
        <v>409.74</v>
      </c>
      <c r="BL470">
        <v>0</v>
      </c>
      <c r="BM470">
        <v>0</v>
      </c>
      <c r="BN470">
        <f t="shared" si="333"/>
        <v>0</v>
      </c>
      <c r="BO470">
        <v>0</v>
      </c>
      <c r="BP470">
        <f t="shared" si="334"/>
        <v>11.6</v>
      </c>
      <c r="BQ470">
        <v>0</v>
      </c>
      <c r="BR470">
        <f t="shared" si="335"/>
        <v>0</v>
      </c>
      <c r="BS470">
        <f t="shared" si="336"/>
        <v>0</v>
      </c>
      <c r="BT470">
        <f t="shared" si="337"/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f t="shared" si="338"/>
        <v>137.80000000000001</v>
      </c>
      <c r="CG470">
        <f t="shared" si="339"/>
        <v>0</v>
      </c>
      <c r="CH470">
        <f t="shared" si="340"/>
        <v>0</v>
      </c>
      <c r="CI470">
        <f t="shared" si="341"/>
        <v>0</v>
      </c>
      <c r="CJ470">
        <f t="shared" si="342"/>
        <v>0</v>
      </c>
      <c r="CK470">
        <f t="shared" si="343"/>
        <v>0</v>
      </c>
      <c r="CL470">
        <v>0</v>
      </c>
      <c r="CM470">
        <v>0</v>
      </c>
      <c r="CN470">
        <f t="shared" si="344"/>
        <v>0</v>
      </c>
      <c r="CO470">
        <f t="shared" si="345"/>
        <v>0</v>
      </c>
      <c r="CP470">
        <f t="shared" si="346"/>
        <v>0</v>
      </c>
      <c r="CQ470">
        <v>0</v>
      </c>
      <c r="CR470">
        <v>0</v>
      </c>
      <c r="CS470">
        <v>0</v>
      </c>
    </row>
    <row r="471" spans="27:97" ht="15.6" x14ac:dyDescent="0.3">
      <c r="AA471" s="1" t="s">
        <v>314</v>
      </c>
      <c r="AB471">
        <f t="shared" si="312"/>
        <v>0</v>
      </c>
      <c r="AC471">
        <v>0</v>
      </c>
      <c r="AD471">
        <f t="shared" si="313"/>
        <v>0</v>
      </c>
      <c r="AE471">
        <v>0</v>
      </c>
      <c r="AF471">
        <f t="shared" si="314"/>
        <v>0</v>
      </c>
      <c r="AG471">
        <f t="shared" si="315"/>
        <v>143.13</v>
      </c>
      <c r="AH471">
        <v>0</v>
      </c>
      <c r="AI471">
        <f t="shared" si="316"/>
        <v>0</v>
      </c>
      <c r="AJ471">
        <v>0</v>
      </c>
      <c r="AK471">
        <f t="shared" si="317"/>
        <v>0</v>
      </c>
      <c r="AL471">
        <f t="shared" si="318"/>
        <v>13.950000000000001</v>
      </c>
      <c r="AM471">
        <v>0</v>
      </c>
      <c r="AN471">
        <v>0</v>
      </c>
      <c r="AO471">
        <f t="shared" si="319"/>
        <v>0</v>
      </c>
      <c r="AP471">
        <f t="shared" ref="AP471" si="367">AP216*159.68</f>
        <v>0</v>
      </c>
      <c r="AQ471">
        <v>0</v>
      </c>
      <c r="AR471">
        <v>0</v>
      </c>
      <c r="AS471">
        <v>0</v>
      </c>
      <c r="AT471">
        <v>0</v>
      </c>
      <c r="AU471">
        <f t="shared" si="321"/>
        <v>0</v>
      </c>
      <c r="AV471">
        <f t="shared" si="322"/>
        <v>311.22000000000003</v>
      </c>
      <c r="AW471">
        <v>0</v>
      </c>
      <c r="AX471">
        <f t="shared" si="323"/>
        <v>0</v>
      </c>
      <c r="AY471">
        <f t="shared" si="324"/>
        <v>0</v>
      </c>
      <c r="AZ471">
        <v>0</v>
      </c>
      <c r="BA471">
        <f t="shared" si="325"/>
        <v>0</v>
      </c>
      <c r="BB471">
        <f t="shared" si="325"/>
        <v>55.78</v>
      </c>
      <c r="BC471">
        <f t="shared" si="326"/>
        <v>0</v>
      </c>
      <c r="BD471">
        <f t="shared" si="327"/>
        <v>0</v>
      </c>
      <c r="BE471">
        <f t="shared" si="328"/>
        <v>0</v>
      </c>
      <c r="BF471">
        <v>0</v>
      </c>
      <c r="BG471">
        <f t="shared" si="329"/>
        <v>0</v>
      </c>
      <c r="BH471">
        <f t="shared" si="330"/>
        <v>766.2</v>
      </c>
      <c r="BI471">
        <v>0</v>
      </c>
      <c r="BJ471">
        <f t="shared" si="331"/>
        <v>10.57</v>
      </c>
      <c r="BK471">
        <f t="shared" si="332"/>
        <v>1297.5100000000002</v>
      </c>
      <c r="BL471">
        <v>0</v>
      </c>
      <c r="BM471">
        <v>0</v>
      </c>
      <c r="BN471">
        <f t="shared" si="333"/>
        <v>0</v>
      </c>
      <c r="BO471">
        <v>0</v>
      </c>
      <c r="BP471">
        <f t="shared" si="334"/>
        <v>9.2799999999999994</v>
      </c>
      <c r="BQ471">
        <v>0</v>
      </c>
      <c r="BR471">
        <f t="shared" si="335"/>
        <v>0</v>
      </c>
      <c r="BS471">
        <f t="shared" si="336"/>
        <v>0</v>
      </c>
      <c r="BT471">
        <f t="shared" si="337"/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f t="shared" si="338"/>
        <v>137.80000000000001</v>
      </c>
      <c r="CG471">
        <f t="shared" si="339"/>
        <v>0</v>
      </c>
      <c r="CH471">
        <f t="shared" si="340"/>
        <v>0</v>
      </c>
      <c r="CI471">
        <f t="shared" si="341"/>
        <v>0</v>
      </c>
      <c r="CJ471">
        <f t="shared" si="342"/>
        <v>10.57</v>
      </c>
      <c r="CK471">
        <f t="shared" si="343"/>
        <v>0</v>
      </c>
      <c r="CL471">
        <v>0</v>
      </c>
      <c r="CM471">
        <v>0</v>
      </c>
      <c r="CN471">
        <f t="shared" si="344"/>
        <v>0</v>
      </c>
      <c r="CO471">
        <f t="shared" si="345"/>
        <v>0</v>
      </c>
      <c r="CP471">
        <f t="shared" si="346"/>
        <v>0</v>
      </c>
      <c r="CQ471">
        <v>0</v>
      </c>
      <c r="CR471">
        <v>0</v>
      </c>
      <c r="CS471">
        <v>0</v>
      </c>
    </row>
    <row r="472" spans="27:97" ht="15.6" x14ac:dyDescent="0.3">
      <c r="AA472" s="44" t="s">
        <v>315</v>
      </c>
      <c r="AB472">
        <f t="shared" si="312"/>
        <v>0</v>
      </c>
      <c r="AC472">
        <v>0</v>
      </c>
      <c r="AD472">
        <f t="shared" si="313"/>
        <v>0</v>
      </c>
      <c r="AE472">
        <v>0</v>
      </c>
      <c r="AF472">
        <f t="shared" si="314"/>
        <v>0</v>
      </c>
      <c r="AG472">
        <f t="shared" si="315"/>
        <v>190.84</v>
      </c>
      <c r="AH472">
        <v>0</v>
      </c>
      <c r="AI472">
        <f t="shared" si="316"/>
        <v>0</v>
      </c>
      <c r="AJ472">
        <v>0</v>
      </c>
      <c r="AK472">
        <f t="shared" si="317"/>
        <v>0</v>
      </c>
      <c r="AL472">
        <f t="shared" si="318"/>
        <v>9.3000000000000007</v>
      </c>
      <c r="AM472">
        <v>0</v>
      </c>
      <c r="AN472">
        <v>0</v>
      </c>
      <c r="AO472">
        <f t="shared" si="319"/>
        <v>0</v>
      </c>
      <c r="AP472">
        <f t="shared" ref="AP472" si="368">AP217*159.68</f>
        <v>0</v>
      </c>
      <c r="AQ472">
        <v>0</v>
      </c>
      <c r="AR472">
        <v>0</v>
      </c>
      <c r="AS472">
        <v>0</v>
      </c>
      <c r="AT472">
        <v>0</v>
      </c>
      <c r="AU472">
        <f t="shared" si="321"/>
        <v>0</v>
      </c>
      <c r="AV472">
        <f t="shared" si="322"/>
        <v>287.28000000000003</v>
      </c>
      <c r="AW472">
        <v>0</v>
      </c>
      <c r="AX472">
        <f t="shared" si="323"/>
        <v>0</v>
      </c>
      <c r="AY472">
        <f t="shared" si="324"/>
        <v>0</v>
      </c>
      <c r="AZ472">
        <v>0</v>
      </c>
      <c r="BA472">
        <f t="shared" si="325"/>
        <v>0</v>
      </c>
      <c r="BB472">
        <f t="shared" si="325"/>
        <v>111.56</v>
      </c>
      <c r="BC472">
        <f t="shared" si="326"/>
        <v>0</v>
      </c>
      <c r="BD472">
        <f t="shared" si="327"/>
        <v>479.04</v>
      </c>
      <c r="BE472">
        <f t="shared" si="328"/>
        <v>0</v>
      </c>
      <c r="BF472">
        <v>0</v>
      </c>
      <c r="BG472">
        <f t="shared" si="329"/>
        <v>0</v>
      </c>
      <c r="BH472">
        <f t="shared" si="330"/>
        <v>766.2</v>
      </c>
      <c r="BI472">
        <v>0</v>
      </c>
      <c r="BJ472">
        <f t="shared" si="331"/>
        <v>10.57</v>
      </c>
      <c r="BK472">
        <f t="shared" si="332"/>
        <v>887.7700000000001</v>
      </c>
      <c r="BL472">
        <v>0</v>
      </c>
      <c r="BM472">
        <v>0</v>
      </c>
      <c r="BN472">
        <f t="shared" si="333"/>
        <v>0</v>
      </c>
      <c r="BO472">
        <v>0</v>
      </c>
      <c r="BP472">
        <f t="shared" si="334"/>
        <v>6.9599999999999991</v>
      </c>
      <c r="BQ472">
        <v>0</v>
      </c>
      <c r="BR472">
        <f t="shared" si="335"/>
        <v>0</v>
      </c>
      <c r="BS472">
        <f t="shared" si="336"/>
        <v>0</v>
      </c>
      <c r="BT472">
        <f t="shared" si="337"/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f t="shared" si="338"/>
        <v>0</v>
      </c>
      <c r="CG472">
        <f t="shared" si="339"/>
        <v>0</v>
      </c>
      <c r="CH472">
        <f t="shared" si="340"/>
        <v>0</v>
      </c>
      <c r="CI472">
        <f t="shared" si="341"/>
        <v>0</v>
      </c>
      <c r="CJ472">
        <f t="shared" si="342"/>
        <v>0</v>
      </c>
      <c r="CK472">
        <f t="shared" si="343"/>
        <v>0</v>
      </c>
      <c r="CL472">
        <v>0</v>
      </c>
      <c r="CM472">
        <v>0</v>
      </c>
      <c r="CN472">
        <f t="shared" si="344"/>
        <v>0</v>
      </c>
      <c r="CO472">
        <f t="shared" si="345"/>
        <v>0</v>
      </c>
      <c r="CP472">
        <f t="shared" si="346"/>
        <v>0</v>
      </c>
      <c r="CQ472">
        <v>0</v>
      </c>
      <c r="CR472">
        <v>0</v>
      </c>
      <c r="CS472">
        <v>0</v>
      </c>
    </row>
    <row r="473" spans="27:97" ht="15.6" x14ac:dyDescent="0.3">
      <c r="AA473" s="1" t="s">
        <v>316</v>
      </c>
      <c r="AB473">
        <f t="shared" si="312"/>
        <v>0</v>
      </c>
      <c r="AC473">
        <v>0</v>
      </c>
      <c r="AD473">
        <f t="shared" si="313"/>
        <v>0</v>
      </c>
      <c r="AE473">
        <v>0</v>
      </c>
      <c r="AF473">
        <f t="shared" si="314"/>
        <v>0</v>
      </c>
      <c r="AG473">
        <f t="shared" si="315"/>
        <v>143.13</v>
      </c>
      <c r="AH473">
        <v>0</v>
      </c>
      <c r="AI473">
        <f t="shared" si="316"/>
        <v>0</v>
      </c>
      <c r="AJ473">
        <v>0</v>
      </c>
      <c r="AK473">
        <f t="shared" si="317"/>
        <v>0</v>
      </c>
      <c r="AL473">
        <f t="shared" si="318"/>
        <v>9.3000000000000007</v>
      </c>
      <c r="AM473">
        <v>0</v>
      </c>
      <c r="AN473">
        <v>0</v>
      </c>
      <c r="AO473">
        <f t="shared" si="319"/>
        <v>0</v>
      </c>
      <c r="AP473">
        <f t="shared" ref="AP473" si="369">AP218*159.68</f>
        <v>0</v>
      </c>
      <c r="AQ473">
        <v>0</v>
      </c>
      <c r="AR473">
        <v>0</v>
      </c>
      <c r="AS473">
        <v>0</v>
      </c>
      <c r="AT473">
        <v>0</v>
      </c>
      <c r="AU473">
        <f t="shared" si="321"/>
        <v>0</v>
      </c>
      <c r="AV473">
        <f t="shared" si="322"/>
        <v>131.67000000000002</v>
      </c>
      <c r="AW473">
        <v>0</v>
      </c>
      <c r="AX473">
        <f t="shared" si="323"/>
        <v>0</v>
      </c>
      <c r="AY473">
        <f t="shared" si="324"/>
        <v>0</v>
      </c>
      <c r="AZ473">
        <v>0</v>
      </c>
      <c r="BA473">
        <f t="shared" si="325"/>
        <v>0</v>
      </c>
      <c r="BB473">
        <f t="shared" si="325"/>
        <v>0</v>
      </c>
      <c r="BC473">
        <f t="shared" si="326"/>
        <v>0</v>
      </c>
      <c r="BD473">
        <f t="shared" si="327"/>
        <v>0</v>
      </c>
      <c r="BE473">
        <f t="shared" si="328"/>
        <v>0</v>
      </c>
      <c r="BF473">
        <v>0</v>
      </c>
      <c r="BG473">
        <f t="shared" si="329"/>
        <v>0</v>
      </c>
      <c r="BH473">
        <f t="shared" si="330"/>
        <v>383.1</v>
      </c>
      <c r="BI473">
        <v>0</v>
      </c>
      <c r="BJ473">
        <f t="shared" si="331"/>
        <v>10.57</v>
      </c>
      <c r="BK473">
        <f t="shared" si="332"/>
        <v>478.03000000000003</v>
      </c>
      <c r="BL473">
        <v>0</v>
      </c>
      <c r="BM473">
        <v>0</v>
      </c>
      <c r="BN473">
        <f t="shared" si="333"/>
        <v>0</v>
      </c>
      <c r="BO473">
        <v>0</v>
      </c>
      <c r="BP473">
        <f t="shared" si="334"/>
        <v>13.919999999999998</v>
      </c>
      <c r="BQ473">
        <v>0</v>
      </c>
      <c r="BR473">
        <f t="shared" si="335"/>
        <v>0</v>
      </c>
      <c r="BS473">
        <f t="shared" si="336"/>
        <v>0</v>
      </c>
      <c r="BT473">
        <f t="shared" si="337"/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f t="shared" si="338"/>
        <v>68.900000000000006</v>
      </c>
      <c r="CG473">
        <f t="shared" si="339"/>
        <v>0</v>
      </c>
      <c r="CH473">
        <f t="shared" si="340"/>
        <v>0</v>
      </c>
      <c r="CI473">
        <f t="shared" si="341"/>
        <v>0</v>
      </c>
      <c r="CJ473">
        <f t="shared" si="342"/>
        <v>0</v>
      </c>
      <c r="CK473">
        <f t="shared" si="343"/>
        <v>0</v>
      </c>
      <c r="CL473">
        <v>0</v>
      </c>
      <c r="CM473">
        <v>0</v>
      </c>
      <c r="CN473">
        <f t="shared" si="344"/>
        <v>0</v>
      </c>
      <c r="CO473">
        <f t="shared" si="345"/>
        <v>0</v>
      </c>
      <c r="CP473">
        <f t="shared" si="346"/>
        <v>0</v>
      </c>
      <c r="CQ473">
        <v>0</v>
      </c>
      <c r="CR473">
        <v>0</v>
      </c>
      <c r="CS473">
        <v>0</v>
      </c>
    </row>
    <row r="474" spans="27:97" ht="15.6" x14ac:dyDescent="0.3">
      <c r="AA474" s="44" t="s">
        <v>317</v>
      </c>
      <c r="AB474">
        <f t="shared" si="312"/>
        <v>0</v>
      </c>
      <c r="AC474">
        <v>0</v>
      </c>
      <c r="AD474">
        <f t="shared" si="313"/>
        <v>0</v>
      </c>
      <c r="AE474">
        <v>0</v>
      </c>
      <c r="AF474">
        <f t="shared" si="314"/>
        <v>0</v>
      </c>
      <c r="AG474">
        <f t="shared" si="315"/>
        <v>0</v>
      </c>
      <c r="AH474">
        <v>0</v>
      </c>
      <c r="AI474">
        <f t="shared" si="316"/>
        <v>0</v>
      </c>
      <c r="AJ474">
        <v>0</v>
      </c>
      <c r="AK474">
        <f t="shared" si="317"/>
        <v>0</v>
      </c>
      <c r="AL474">
        <f t="shared" si="318"/>
        <v>4.6500000000000004</v>
      </c>
      <c r="AM474">
        <v>0</v>
      </c>
      <c r="AN474">
        <v>0</v>
      </c>
      <c r="AO474">
        <f t="shared" si="319"/>
        <v>0</v>
      </c>
      <c r="AP474">
        <f t="shared" ref="AP474" si="370">AP219*159.68</f>
        <v>0</v>
      </c>
      <c r="AQ474">
        <v>0</v>
      </c>
      <c r="AR474">
        <v>0</v>
      </c>
      <c r="AS474">
        <v>0</v>
      </c>
      <c r="AT474">
        <v>0</v>
      </c>
      <c r="AU474">
        <f t="shared" si="321"/>
        <v>0</v>
      </c>
      <c r="AV474">
        <f t="shared" si="322"/>
        <v>11.97</v>
      </c>
      <c r="AW474">
        <v>0</v>
      </c>
      <c r="AX474">
        <f t="shared" si="323"/>
        <v>0</v>
      </c>
      <c r="AY474">
        <f t="shared" si="324"/>
        <v>0</v>
      </c>
      <c r="AZ474">
        <v>0</v>
      </c>
      <c r="BA474">
        <f t="shared" si="325"/>
        <v>0</v>
      </c>
      <c r="BB474">
        <f t="shared" si="325"/>
        <v>0</v>
      </c>
      <c r="BC474">
        <f t="shared" si="326"/>
        <v>0</v>
      </c>
      <c r="BD474">
        <f t="shared" si="327"/>
        <v>0</v>
      </c>
      <c r="BE474">
        <f t="shared" si="328"/>
        <v>0</v>
      </c>
      <c r="BF474">
        <v>0</v>
      </c>
      <c r="BG474">
        <f t="shared" si="329"/>
        <v>0</v>
      </c>
      <c r="BH474">
        <f t="shared" si="330"/>
        <v>0</v>
      </c>
      <c r="BI474">
        <v>0</v>
      </c>
      <c r="BJ474">
        <f t="shared" si="331"/>
        <v>10.57</v>
      </c>
      <c r="BK474">
        <f t="shared" si="332"/>
        <v>0</v>
      </c>
      <c r="BL474">
        <v>0</v>
      </c>
      <c r="BM474">
        <v>0</v>
      </c>
      <c r="BN474">
        <f t="shared" si="333"/>
        <v>0</v>
      </c>
      <c r="BO474">
        <v>0</v>
      </c>
      <c r="BP474">
        <f t="shared" si="334"/>
        <v>2.3199999999999998</v>
      </c>
      <c r="BQ474">
        <v>0</v>
      </c>
      <c r="BR474">
        <f t="shared" si="335"/>
        <v>0</v>
      </c>
      <c r="BS474">
        <f t="shared" si="336"/>
        <v>0</v>
      </c>
      <c r="BT474">
        <f t="shared" si="337"/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f t="shared" si="338"/>
        <v>0</v>
      </c>
      <c r="CG474">
        <f t="shared" si="339"/>
        <v>0</v>
      </c>
      <c r="CH474">
        <f t="shared" si="340"/>
        <v>0</v>
      </c>
      <c r="CI474">
        <f t="shared" si="341"/>
        <v>0</v>
      </c>
      <c r="CJ474">
        <f t="shared" si="342"/>
        <v>0</v>
      </c>
      <c r="CK474">
        <f t="shared" si="343"/>
        <v>0</v>
      </c>
      <c r="CL474">
        <v>0</v>
      </c>
      <c r="CM474">
        <v>0</v>
      </c>
      <c r="CN474">
        <f t="shared" si="344"/>
        <v>0</v>
      </c>
      <c r="CO474">
        <f t="shared" si="345"/>
        <v>0</v>
      </c>
      <c r="CP474">
        <f t="shared" si="346"/>
        <v>0</v>
      </c>
      <c r="CQ474">
        <v>0</v>
      </c>
      <c r="CR474">
        <v>0</v>
      </c>
      <c r="CS474">
        <v>0</v>
      </c>
    </row>
    <row r="475" spans="27:97" ht="15.6" x14ac:dyDescent="0.3">
      <c r="AA475" s="1" t="s">
        <v>318</v>
      </c>
      <c r="AB475">
        <f t="shared" si="312"/>
        <v>0</v>
      </c>
      <c r="AC475">
        <v>0</v>
      </c>
      <c r="AD475">
        <f t="shared" si="313"/>
        <v>0</v>
      </c>
      <c r="AE475">
        <v>0</v>
      </c>
      <c r="AF475">
        <f t="shared" si="314"/>
        <v>0</v>
      </c>
      <c r="AG475">
        <f t="shared" si="315"/>
        <v>0</v>
      </c>
      <c r="AH475">
        <v>0</v>
      </c>
      <c r="AI475">
        <f t="shared" si="316"/>
        <v>0</v>
      </c>
      <c r="AJ475">
        <v>0</v>
      </c>
      <c r="AK475">
        <f t="shared" si="317"/>
        <v>0</v>
      </c>
      <c r="AL475">
        <f t="shared" si="318"/>
        <v>23.25</v>
      </c>
      <c r="AM475">
        <v>0</v>
      </c>
      <c r="AN475">
        <v>0</v>
      </c>
      <c r="AO475">
        <f t="shared" si="319"/>
        <v>0</v>
      </c>
      <c r="AP475">
        <f t="shared" ref="AP475" si="371">AP220*159.68</f>
        <v>0</v>
      </c>
      <c r="AQ475">
        <v>0</v>
      </c>
      <c r="AR475">
        <v>0</v>
      </c>
      <c r="AS475">
        <v>0</v>
      </c>
      <c r="AT475">
        <v>0</v>
      </c>
      <c r="AU475">
        <f t="shared" si="321"/>
        <v>0</v>
      </c>
      <c r="AV475">
        <f t="shared" si="322"/>
        <v>23.94</v>
      </c>
      <c r="AW475">
        <v>0</v>
      </c>
      <c r="AX475">
        <f t="shared" si="323"/>
        <v>0</v>
      </c>
      <c r="AY475">
        <f t="shared" si="324"/>
        <v>0</v>
      </c>
      <c r="AZ475">
        <v>0</v>
      </c>
      <c r="BA475">
        <f t="shared" si="325"/>
        <v>0</v>
      </c>
      <c r="BB475">
        <f t="shared" si="325"/>
        <v>0</v>
      </c>
      <c r="BC475">
        <f t="shared" si="326"/>
        <v>0</v>
      </c>
      <c r="BD475">
        <f t="shared" si="327"/>
        <v>0</v>
      </c>
      <c r="BE475">
        <f t="shared" si="328"/>
        <v>0</v>
      </c>
      <c r="BF475">
        <v>0</v>
      </c>
      <c r="BG475">
        <f t="shared" si="329"/>
        <v>0</v>
      </c>
      <c r="BH475">
        <f t="shared" si="330"/>
        <v>0</v>
      </c>
      <c r="BI475">
        <v>0</v>
      </c>
      <c r="BJ475">
        <f t="shared" si="331"/>
        <v>0</v>
      </c>
      <c r="BK475">
        <f t="shared" si="332"/>
        <v>0</v>
      </c>
      <c r="BL475">
        <v>0</v>
      </c>
      <c r="BM475">
        <v>0</v>
      </c>
      <c r="BN475">
        <f t="shared" si="333"/>
        <v>0</v>
      </c>
      <c r="BO475">
        <v>0</v>
      </c>
      <c r="BP475">
        <f t="shared" si="334"/>
        <v>2.3199999999999998</v>
      </c>
      <c r="BQ475">
        <v>0</v>
      </c>
      <c r="BR475">
        <f t="shared" si="335"/>
        <v>0</v>
      </c>
      <c r="BS475">
        <f t="shared" si="336"/>
        <v>0</v>
      </c>
      <c r="BT475">
        <f t="shared" si="337"/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f t="shared" si="338"/>
        <v>0</v>
      </c>
      <c r="CG475">
        <f t="shared" si="339"/>
        <v>0</v>
      </c>
      <c r="CH475">
        <f t="shared" si="340"/>
        <v>0</v>
      </c>
      <c r="CI475">
        <f t="shared" si="341"/>
        <v>0</v>
      </c>
      <c r="CJ475">
        <f t="shared" si="342"/>
        <v>0</v>
      </c>
      <c r="CK475">
        <f t="shared" si="343"/>
        <v>0</v>
      </c>
      <c r="CL475">
        <v>0</v>
      </c>
      <c r="CM475">
        <v>0</v>
      </c>
      <c r="CN475">
        <f t="shared" si="344"/>
        <v>0</v>
      </c>
      <c r="CO475">
        <f t="shared" si="345"/>
        <v>0</v>
      </c>
      <c r="CP475">
        <f t="shared" si="346"/>
        <v>0</v>
      </c>
      <c r="CQ475">
        <v>0</v>
      </c>
      <c r="CR475">
        <v>0</v>
      </c>
      <c r="CS475">
        <v>0</v>
      </c>
    </row>
    <row r="476" spans="27:97" ht="15.6" x14ac:dyDescent="0.3">
      <c r="AA476" s="44" t="s">
        <v>319</v>
      </c>
      <c r="AB476">
        <f t="shared" si="312"/>
        <v>0</v>
      </c>
      <c r="AC476">
        <v>0</v>
      </c>
      <c r="AD476">
        <f t="shared" si="313"/>
        <v>0</v>
      </c>
      <c r="AE476">
        <v>0</v>
      </c>
      <c r="AF476">
        <f t="shared" si="314"/>
        <v>0</v>
      </c>
      <c r="AG476">
        <f t="shared" si="315"/>
        <v>95.42</v>
      </c>
      <c r="AH476">
        <v>0</v>
      </c>
      <c r="AI476">
        <f t="shared" si="316"/>
        <v>0</v>
      </c>
      <c r="AJ476">
        <v>0</v>
      </c>
      <c r="AK476">
        <f t="shared" si="317"/>
        <v>0</v>
      </c>
      <c r="AL476">
        <f t="shared" si="318"/>
        <v>18.600000000000001</v>
      </c>
      <c r="AM476">
        <v>0</v>
      </c>
      <c r="AN476">
        <v>0</v>
      </c>
      <c r="AO476">
        <f t="shared" si="319"/>
        <v>0</v>
      </c>
      <c r="AP476">
        <f t="shared" ref="AP476" si="372">AP221*159.68</f>
        <v>0</v>
      </c>
      <c r="AQ476">
        <v>0</v>
      </c>
      <c r="AR476">
        <v>0</v>
      </c>
      <c r="AS476">
        <v>0</v>
      </c>
      <c r="AT476">
        <v>0</v>
      </c>
      <c r="AU476">
        <f t="shared" si="321"/>
        <v>0</v>
      </c>
      <c r="AV476">
        <f t="shared" si="322"/>
        <v>47.88</v>
      </c>
      <c r="AW476">
        <v>0</v>
      </c>
      <c r="AX476">
        <f t="shared" si="323"/>
        <v>0</v>
      </c>
      <c r="AY476">
        <f t="shared" si="324"/>
        <v>36.6</v>
      </c>
      <c r="AZ476">
        <v>0</v>
      </c>
      <c r="BA476">
        <f t="shared" si="325"/>
        <v>0</v>
      </c>
      <c r="BB476">
        <f t="shared" si="325"/>
        <v>111.56</v>
      </c>
      <c r="BC476">
        <f t="shared" si="326"/>
        <v>0</v>
      </c>
      <c r="BD476">
        <f t="shared" si="327"/>
        <v>0</v>
      </c>
      <c r="BE476">
        <f t="shared" si="328"/>
        <v>0</v>
      </c>
      <c r="BF476">
        <v>0</v>
      </c>
      <c r="BG476">
        <f t="shared" si="329"/>
        <v>0</v>
      </c>
      <c r="BH476">
        <f t="shared" si="330"/>
        <v>957.75</v>
      </c>
      <c r="BI476">
        <v>0</v>
      </c>
      <c r="BJ476">
        <f t="shared" si="331"/>
        <v>0</v>
      </c>
      <c r="BK476">
        <f t="shared" si="332"/>
        <v>68.290000000000006</v>
      </c>
      <c r="BL476">
        <v>0</v>
      </c>
      <c r="BM476">
        <v>0</v>
      </c>
      <c r="BN476">
        <f t="shared" si="333"/>
        <v>0</v>
      </c>
      <c r="BO476">
        <v>0</v>
      </c>
      <c r="BP476">
        <f t="shared" si="334"/>
        <v>9.2799999999999994</v>
      </c>
      <c r="BQ476">
        <v>0</v>
      </c>
      <c r="BR476">
        <f t="shared" si="335"/>
        <v>0</v>
      </c>
      <c r="BS476">
        <f t="shared" si="336"/>
        <v>0</v>
      </c>
      <c r="BT476">
        <f t="shared" si="337"/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f t="shared" si="338"/>
        <v>137.80000000000001</v>
      </c>
      <c r="CG476">
        <f t="shared" si="339"/>
        <v>0</v>
      </c>
      <c r="CH476">
        <f t="shared" si="340"/>
        <v>0</v>
      </c>
      <c r="CI476">
        <f t="shared" si="341"/>
        <v>0</v>
      </c>
      <c r="CJ476">
        <f t="shared" si="342"/>
        <v>0</v>
      </c>
      <c r="CK476">
        <f t="shared" si="343"/>
        <v>0</v>
      </c>
      <c r="CL476">
        <v>0</v>
      </c>
      <c r="CM476">
        <v>0</v>
      </c>
      <c r="CN476">
        <f t="shared" si="344"/>
        <v>5.92</v>
      </c>
      <c r="CO476">
        <f t="shared" si="345"/>
        <v>0</v>
      </c>
      <c r="CP476">
        <f t="shared" si="346"/>
        <v>0</v>
      </c>
      <c r="CQ476">
        <v>0</v>
      </c>
      <c r="CR476">
        <v>0</v>
      </c>
      <c r="CS476">
        <v>0</v>
      </c>
    </row>
    <row r="477" spans="27:97" ht="15.6" x14ac:dyDescent="0.3">
      <c r="AA477" s="1" t="s">
        <v>320</v>
      </c>
      <c r="AB477">
        <f t="shared" si="312"/>
        <v>0</v>
      </c>
      <c r="AC477">
        <v>0</v>
      </c>
      <c r="AD477">
        <f t="shared" si="313"/>
        <v>0</v>
      </c>
      <c r="AE477">
        <v>0</v>
      </c>
      <c r="AF477">
        <f t="shared" si="314"/>
        <v>0</v>
      </c>
      <c r="AG477">
        <f t="shared" si="315"/>
        <v>47.71</v>
      </c>
      <c r="AH477">
        <v>0</v>
      </c>
      <c r="AI477">
        <f t="shared" si="316"/>
        <v>0</v>
      </c>
      <c r="AJ477">
        <v>0</v>
      </c>
      <c r="AK477">
        <f t="shared" si="317"/>
        <v>0</v>
      </c>
      <c r="AL477">
        <f t="shared" si="318"/>
        <v>0</v>
      </c>
      <c r="AM477">
        <v>0</v>
      </c>
      <c r="AN477">
        <v>0</v>
      </c>
      <c r="AO477">
        <f t="shared" si="319"/>
        <v>0</v>
      </c>
      <c r="AP477">
        <f t="shared" ref="AP477" si="373">AP222*159.68</f>
        <v>0</v>
      </c>
      <c r="AQ477">
        <v>0</v>
      </c>
      <c r="AR477">
        <v>0</v>
      </c>
      <c r="AS477">
        <v>0</v>
      </c>
      <c r="AT477">
        <v>0</v>
      </c>
      <c r="AU477">
        <f t="shared" si="321"/>
        <v>0</v>
      </c>
      <c r="AV477">
        <f t="shared" si="322"/>
        <v>0</v>
      </c>
      <c r="AW477">
        <v>0</v>
      </c>
      <c r="AX477">
        <f t="shared" si="323"/>
        <v>0</v>
      </c>
      <c r="AY477">
        <f t="shared" si="324"/>
        <v>0</v>
      </c>
      <c r="AZ477">
        <v>0</v>
      </c>
      <c r="BA477">
        <f t="shared" si="325"/>
        <v>0</v>
      </c>
      <c r="BB477">
        <f t="shared" si="325"/>
        <v>0</v>
      </c>
      <c r="BC477">
        <f t="shared" si="326"/>
        <v>0</v>
      </c>
      <c r="BD477">
        <f t="shared" si="327"/>
        <v>0</v>
      </c>
      <c r="BE477">
        <f t="shared" si="328"/>
        <v>0</v>
      </c>
      <c r="BF477">
        <v>0</v>
      </c>
      <c r="BG477">
        <f t="shared" si="329"/>
        <v>0</v>
      </c>
      <c r="BH477">
        <f t="shared" si="330"/>
        <v>702.35</v>
      </c>
      <c r="BI477">
        <v>0</v>
      </c>
      <c r="BJ477">
        <f t="shared" si="331"/>
        <v>10.57</v>
      </c>
      <c r="BK477">
        <f t="shared" si="332"/>
        <v>2526.73</v>
      </c>
      <c r="BL477">
        <v>0</v>
      </c>
      <c r="BM477">
        <v>0</v>
      </c>
      <c r="BN477">
        <f t="shared" si="333"/>
        <v>0</v>
      </c>
      <c r="BO477">
        <v>0</v>
      </c>
      <c r="BP477">
        <f t="shared" si="334"/>
        <v>0</v>
      </c>
      <c r="BQ477">
        <v>0</v>
      </c>
      <c r="BR477">
        <f t="shared" si="335"/>
        <v>0</v>
      </c>
      <c r="BS477">
        <f t="shared" si="336"/>
        <v>0</v>
      </c>
      <c r="BT477">
        <f t="shared" si="337"/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f t="shared" si="338"/>
        <v>0</v>
      </c>
      <c r="CG477">
        <f t="shared" si="339"/>
        <v>26.18</v>
      </c>
      <c r="CH477">
        <f t="shared" si="340"/>
        <v>0</v>
      </c>
      <c r="CI477">
        <f t="shared" si="341"/>
        <v>0</v>
      </c>
      <c r="CJ477">
        <f t="shared" si="342"/>
        <v>0</v>
      </c>
      <c r="CK477">
        <f t="shared" si="343"/>
        <v>0</v>
      </c>
      <c r="CL477">
        <v>0</v>
      </c>
      <c r="CM477">
        <v>0</v>
      </c>
      <c r="CN477">
        <f t="shared" si="344"/>
        <v>0</v>
      </c>
      <c r="CO477">
        <f t="shared" si="345"/>
        <v>0</v>
      </c>
      <c r="CP477">
        <f t="shared" si="346"/>
        <v>0</v>
      </c>
      <c r="CQ477">
        <v>0</v>
      </c>
      <c r="CR477">
        <v>0</v>
      </c>
      <c r="CS477">
        <v>0</v>
      </c>
    </row>
    <row r="478" spans="27:97" ht="15.6" x14ac:dyDescent="0.3">
      <c r="AA478" s="1" t="s">
        <v>321</v>
      </c>
      <c r="AB478">
        <f t="shared" si="312"/>
        <v>0</v>
      </c>
      <c r="AC478">
        <v>0</v>
      </c>
      <c r="AD478">
        <f t="shared" si="313"/>
        <v>0</v>
      </c>
      <c r="AE478">
        <v>0</v>
      </c>
      <c r="AF478">
        <f t="shared" si="314"/>
        <v>0</v>
      </c>
      <c r="AG478">
        <f t="shared" si="315"/>
        <v>47.71</v>
      </c>
      <c r="AH478">
        <v>0</v>
      </c>
      <c r="AI478">
        <f t="shared" si="316"/>
        <v>0</v>
      </c>
      <c r="AJ478">
        <v>0</v>
      </c>
      <c r="AK478">
        <f t="shared" si="317"/>
        <v>0</v>
      </c>
      <c r="AL478">
        <f t="shared" si="318"/>
        <v>0</v>
      </c>
      <c r="AM478">
        <v>0</v>
      </c>
      <c r="AN478">
        <v>0</v>
      </c>
      <c r="AO478">
        <f t="shared" si="319"/>
        <v>0</v>
      </c>
      <c r="AP478">
        <f t="shared" ref="AP478" si="374">AP223*159.68</f>
        <v>0</v>
      </c>
      <c r="AQ478">
        <v>0</v>
      </c>
      <c r="AR478">
        <v>0</v>
      </c>
      <c r="AS478">
        <v>0</v>
      </c>
      <c r="AT478">
        <v>0</v>
      </c>
      <c r="AU478">
        <f t="shared" si="321"/>
        <v>0</v>
      </c>
      <c r="AV478">
        <f t="shared" si="322"/>
        <v>0</v>
      </c>
      <c r="AW478">
        <v>0</v>
      </c>
      <c r="AX478">
        <f t="shared" si="323"/>
        <v>0</v>
      </c>
      <c r="AY478">
        <f t="shared" si="324"/>
        <v>0</v>
      </c>
      <c r="AZ478">
        <v>0</v>
      </c>
      <c r="BA478">
        <f t="shared" si="325"/>
        <v>0</v>
      </c>
      <c r="BB478">
        <f t="shared" si="325"/>
        <v>0</v>
      </c>
      <c r="BC478">
        <f t="shared" si="326"/>
        <v>0</v>
      </c>
      <c r="BD478">
        <f t="shared" si="327"/>
        <v>0</v>
      </c>
      <c r="BE478">
        <f t="shared" si="328"/>
        <v>0</v>
      </c>
      <c r="BF478">
        <v>0</v>
      </c>
      <c r="BG478">
        <f t="shared" si="329"/>
        <v>0</v>
      </c>
      <c r="BH478">
        <f t="shared" si="330"/>
        <v>319.25</v>
      </c>
      <c r="BI478">
        <v>0</v>
      </c>
      <c r="BJ478">
        <f t="shared" si="331"/>
        <v>31.71</v>
      </c>
      <c r="BK478">
        <f t="shared" si="332"/>
        <v>546.32000000000005</v>
      </c>
      <c r="BL478">
        <v>0</v>
      </c>
      <c r="BM478">
        <v>0</v>
      </c>
      <c r="BN478">
        <f t="shared" si="333"/>
        <v>0</v>
      </c>
      <c r="BO478">
        <v>0</v>
      </c>
      <c r="BP478">
        <f t="shared" si="334"/>
        <v>0</v>
      </c>
      <c r="BQ478">
        <v>0</v>
      </c>
      <c r="BR478">
        <f t="shared" si="335"/>
        <v>0</v>
      </c>
      <c r="BS478">
        <f t="shared" si="336"/>
        <v>0</v>
      </c>
      <c r="BT478">
        <f t="shared" si="337"/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f t="shared" si="338"/>
        <v>0</v>
      </c>
      <c r="CG478">
        <f t="shared" si="339"/>
        <v>0</v>
      </c>
      <c r="CH478">
        <f t="shared" si="340"/>
        <v>0</v>
      </c>
      <c r="CI478">
        <f t="shared" si="341"/>
        <v>0</v>
      </c>
      <c r="CJ478">
        <f t="shared" si="342"/>
        <v>0</v>
      </c>
      <c r="CK478">
        <f t="shared" si="343"/>
        <v>0</v>
      </c>
      <c r="CL478">
        <v>0</v>
      </c>
      <c r="CM478">
        <v>0</v>
      </c>
      <c r="CN478">
        <f t="shared" si="344"/>
        <v>0</v>
      </c>
      <c r="CO478">
        <f t="shared" si="345"/>
        <v>0</v>
      </c>
      <c r="CP478">
        <f t="shared" si="346"/>
        <v>0</v>
      </c>
      <c r="CQ478">
        <v>0</v>
      </c>
      <c r="CR478">
        <v>0</v>
      </c>
      <c r="CS478">
        <v>0</v>
      </c>
    </row>
    <row r="479" spans="27:97" ht="15.6" x14ac:dyDescent="0.3">
      <c r="AA479" s="1" t="s">
        <v>322</v>
      </c>
      <c r="AB479">
        <f t="shared" si="312"/>
        <v>0</v>
      </c>
      <c r="AC479">
        <v>0</v>
      </c>
      <c r="AD479">
        <f t="shared" si="313"/>
        <v>0</v>
      </c>
      <c r="AE479">
        <v>0</v>
      </c>
      <c r="AF479">
        <f t="shared" si="314"/>
        <v>0</v>
      </c>
      <c r="AG479">
        <f t="shared" si="315"/>
        <v>47.71</v>
      </c>
      <c r="AH479">
        <v>0</v>
      </c>
      <c r="AI479">
        <f t="shared" si="316"/>
        <v>0</v>
      </c>
      <c r="AJ479">
        <v>0</v>
      </c>
      <c r="AK479">
        <f t="shared" si="317"/>
        <v>0</v>
      </c>
      <c r="AL479">
        <f t="shared" si="318"/>
        <v>4.6500000000000004</v>
      </c>
      <c r="AM479">
        <v>0</v>
      </c>
      <c r="AN479">
        <v>0</v>
      </c>
      <c r="AO479">
        <f t="shared" si="319"/>
        <v>0</v>
      </c>
      <c r="AP479">
        <f t="shared" ref="AP479" si="375">AP224*159.68</f>
        <v>0</v>
      </c>
      <c r="AQ479">
        <v>0</v>
      </c>
      <c r="AR479">
        <v>0</v>
      </c>
      <c r="AS479">
        <v>0</v>
      </c>
      <c r="AT479">
        <v>0</v>
      </c>
      <c r="AU479">
        <f t="shared" si="321"/>
        <v>0</v>
      </c>
      <c r="AV479">
        <f t="shared" si="322"/>
        <v>0</v>
      </c>
      <c r="AW479">
        <v>0</v>
      </c>
      <c r="AX479">
        <f t="shared" si="323"/>
        <v>0</v>
      </c>
      <c r="AY479">
        <f t="shared" si="324"/>
        <v>0</v>
      </c>
      <c r="AZ479">
        <v>0</v>
      </c>
      <c r="BA479">
        <f t="shared" si="325"/>
        <v>111.56</v>
      </c>
      <c r="BB479">
        <f t="shared" si="325"/>
        <v>0</v>
      </c>
      <c r="BC479">
        <f t="shared" si="326"/>
        <v>0</v>
      </c>
      <c r="BD479">
        <f t="shared" si="327"/>
        <v>0</v>
      </c>
      <c r="BE479">
        <f t="shared" si="328"/>
        <v>0</v>
      </c>
      <c r="BF479">
        <v>0</v>
      </c>
      <c r="BG479">
        <f t="shared" si="329"/>
        <v>0</v>
      </c>
      <c r="BH479">
        <f t="shared" si="330"/>
        <v>383.1</v>
      </c>
      <c r="BI479">
        <v>0</v>
      </c>
      <c r="BJ479">
        <f t="shared" si="331"/>
        <v>21.14</v>
      </c>
      <c r="BK479">
        <f t="shared" si="332"/>
        <v>751.19</v>
      </c>
      <c r="BL479">
        <v>0</v>
      </c>
      <c r="BM479">
        <v>0</v>
      </c>
      <c r="BN479">
        <f t="shared" si="333"/>
        <v>0</v>
      </c>
      <c r="BO479">
        <v>0</v>
      </c>
      <c r="BP479">
        <f t="shared" si="334"/>
        <v>0</v>
      </c>
      <c r="BQ479">
        <v>0</v>
      </c>
      <c r="BR479">
        <f t="shared" si="335"/>
        <v>0</v>
      </c>
      <c r="BS479">
        <f t="shared" si="336"/>
        <v>0</v>
      </c>
      <c r="BT479">
        <f t="shared" si="337"/>
        <v>1273.26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f t="shared" si="338"/>
        <v>68.900000000000006</v>
      </c>
      <c r="CG479">
        <f t="shared" si="339"/>
        <v>13.09</v>
      </c>
      <c r="CH479">
        <f t="shared" si="340"/>
        <v>0</v>
      </c>
      <c r="CI479">
        <f t="shared" si="341"/>
        <v>0</v>
      </c>
      <c r="CJ479">
        <f t="shared" si="342"/>
        <v>0</v>
      </c>
      <c r="CK479">
        <f t="shared" si="343"/>
        <v>0</v>
      </c>
      <c r="CL479">
        <v>0</v>
      </c>
      <c r="CM479">
        <v>0</v>
      </c>
      <c r="CN479">
        <f t="shared" si="344"/>
        <v>0</v>
      </c>
      <c r="CO479">
        <f t="shared" si="345"/>
        <v>0</v>
      </c>
      <c r="CP479">
        <f t="shared" si="346"/>
        <v>0</v>
      </c>
      <c r="CQ479">
        <v>0</v>
      </c>
      <c r="CR479">
        <v>0</v>
      </c>
      <c r="CS479">
        <v>0</v>
      </c>
    </row>
    <row r="480" spans="27:97" ht="15.6" x14ac:dyDescent="0.3">
      <c r="AA480" s="1" t="s">
        <v>323</v>
      </c>
      <c r="AB480">
        <f t="shared" si="312"/>
        <v>0</v>
      </c>
      <c r="AC480">
        <v>0</v>
      </c>
      <c r="AD480">
        <f t="shared" si="313"/>
        <v>0</v>
      </c>
      <c r="AE480">
        <v>0</v>
      </c>
      <c r="AF480">
        <f t="shared" si="314"/>
        <v>0</v>
      </c>
      <c r="AG480">
        <f t="shared" si="315"/>
        <v>143.13</v>
      </c>
      <c r="AH480">
        <v>0</v>
      </c>
      <c r="AI480">
        <f t="shared" si="316"/>
        <v>222.54</v>
      </c>
      <c r="AJ480">
        <v>0</v>
      </c>
      <c r="AK480">
        <f t="shared" si="317"/>
        <v>0</v>
      </c>
      <c r="AL480">
        <f t="shared" si="318"/>
        <v>4.6500000000000004</v>
      </c>
      <c r="AM480">
        <v>0</v>
      </c>
      <c r="AN480">
        <v>0</v>
      </c>
      <c r="AO480">
        <f t="shared" si="319"/>
        <v>0</v>
      </c>
      <c r="AP480">
        <f t="shared" ref="AP480" si="376">AP225*159.68</f>
        <v>0</v>
      </c>
      <c r="AQ480">
        <v>0</v>
      </c>
      <c r="AR480">
        <v>0</v>
      </c>
      <c r="AS480">
        <v>0</v>
      </c>
      <c r="AT480">
        <v>0</v>
      </c>
      <c r="AU480">
        <f t="shared" si="321"/>
        <v>0</v>
      </c>
      <c r="AV480">
        <f t="shared" si="322"/>
        <v>0</v>
      </c>
      <c r="AW480">
        <v>0</v>
      </c>
      <c r="AX480">
        <f t="shared" si="323"/>
        <v>0</v>
      </c>
      <c r="AY480">
        <f t="shared" si="324"/>
        <v>0</v>
      </c>
      <c r="AZ480">
        <v>0</v>
      </c>
      <c r="BA480">
        <f t="shared" si="325"/>
        <v>55.78</v>
      </c>
      <c r="BB480">
        <f t="shared" si="325"/>
        <v>0</v>
      </c>
      <c r="BC480">
        <f t="shared" si="326"/>
        <v>0</v>
      </c>
      <c r="BD480">
        <f t="shared" si="327"/>
        <v>0</v>
      </c>
      <c r="BE480">
        <f t="shared" si="328"/>
        <v>0</v>
      </c>
      <c r="BF480">
        <v>0</v>
      </c>
      <c r="BG480">
        <f t="shared" si="329"/>
        <v>0</v>
      </c>
      <c r="BH480">
        <f t="shared" si="330"/>
        <v>574.65</v>
      </c>
      <c r="BI480">
        <v>0</v>
      </c>
      <c r="BJ480">
        <f t="shared" si="331"/>
        <v>52.85</v>
      </c>
      <c r="BK480">
        <f t="shared" si="332"/>
        <v>1707.2500000000002</v>
      </c>
      <c r="BL480">
        <v>0</v>
      </c>
      <c r="BM480">
        <v>0</v>
      </c>
      <c r="BN480">
        <f t="shared" si="333"/>
        <v>0</v>
      </c>
      <c r="BO480">
        <v>0</v>
      </c>
      <c r="BP480">
        <f t="shared" si="334"/>
        <v>2.3199999999999998</v>
      </c>
      <c r="BQ480">
        <v>0</v>
      </c>
      <c r="BR480">
        <f t="shared" si="335"/>
        <v>95.42</v>
      </c>
      <c r="BS480">
        <f t="shared" si="336"/>
        <v>0</v>
      </c>
      <c r="BT480">
        <f t="shared" si="337"/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f t="shared" si="338"/>
        <v>0</v>
      </c>
      <c r="CG480">
        <f t="shared" si="339"/>
        <v>0</v>
      </c>
      <c r="CH480">
        <f t="shared" si="340"/>
        <v>0</v>
      </c>
      <c r="CI480">
        <f t="shared" si="341"/>
        <v>0</v>
      </c>
      <c r="CJ480">
        <f t="shared" si="342"/>
        <v>0</v>
      </c>
      <c r="CK480">
        <f t="shared" si="343"/>
        <v>0</v>
      </c>
      <c r="CL480">
        <v>0</v>
      </c>
      <c r="CM480">
        <v>0</v>
      </c>
      <c r="CN480">
        <f t="shared" si="344"/>
        <v>0</v>
      </c>
      <c r="CO480">
        <f t="shared" si="345"/>
        <v>0</v>
      </c>
      <c r="CP480">
        <f t="shared" si="346"/>
        <v>0</v>
      </c>
      <c r="CQ480">
        <v>0</v>
      </c>
      <c r="CR480">
        <v>0</v>
      </c>
      <c r="CS480">
        <v>0</v>
      </c>
    </row>
    <row r="481" spans="27:97" ht="15.6" x14ac:dyDescent="0.3">
      <c r="AA481" s="1" t="s">
        <v>324</v>
      </c>
      <c r="AB481">
        <f t="shared" si="312"/>
        <v>0</v>
      </c>
      <c r="AC481">
        <v>0</v>
      </c>
      <c r="AD481">
        <f t="shared" si="313"/>
        <v>6.53</v>
      </c>
      <c r="AE481">
        <v>0</v>
      </c>
      <c r="AF481">
        <f t="shared" si="314"/>
        <v>0</v>
      </c>
      <c r="AG481">
        <f t="shared" si="315"/>
        <v>0</v>
      </c>
      <c r="AH481">
        <v>0</v>
      </c>
      <c r="AI481">
        <f t="shared" si="316"/>
        <v>0</v>
      </c>
      <c r="AJ481">
        <v>0</v>
      </c>
      <c r="AK481">
        <f t="shared" si="317"/>
        <v>0</v>
      </c>
      <c r="AL481">
        <f t="shared" si="318"/>
        <v>0</v>
      </c>
      <c r="AM481">
        <v>0</v>
      </c>
      <c r="AN481">
        <v>0</v>
      </c>
      <c r="AO481">
        <f t="shared" si="319"/>
        <v>0</v>
      </c>
      <c r="AP481">
        <f t="shared" ref="AP481" si="377">AP226*159.68</f>
        <v>0</v>
      </c>
      <c r="AQ481">
        <v>0</v>
      </c>
      <c r="AR481">
        <v>0</v>
      </c>
      <c r="AS481">
        <v>0</v>
      </c>
      <c r="AT481">
        <v>0</v>
      </c>
      <c r="AU481">
        <f t="shared" si="321"/>
        <v>0</v>
      </c>
      <c r="AV481">
        <f t="shared" si="322"/>
        <v>0</v>
      </c>
      <c r="AW481">
        <v>0</v>
      </c>
      <c r="AX481">
        <f t="shared" si="323"/>
        <v>0</v>
      </c>
      <c r="AY481">
        <f t="shared" si="324"/>
        <v>0</v>
      </c>
      <c r="AZ481">
        <v>0</v>
      </c>
      <c r="BA481">
        <f t="shared" si="325"/>
        <v>55.78</v>
      </c>
      <c r="BB481">
        <f t="shared" si="325"/>
        <v>0</v>
      </c>
      <c r="BC481">
        <f t="shared" si="326"/>
        <v>0</v>
      </c>
      <c r="BD481">
        <f t="shared" si="327"/>
        <v>159.68</v>
      </c>
      <c r="BE481">
        <f t="shared" si="328"/>
        <v>0</v>
      </c>
      <c r="BF481">
        <v>0</v>
      </c>
      <c r="BG481">
        <f t="shared" si="329"/>
        <v>0</v>
      </c>
      <c r="BH481">
        <f t="shared" si="330"/>
        <v>1468.55</v>
      </c>
      <c r="BI481">
        <v>0</v>
      </c>
      <c r="BJ481">
        <f t="shared" si="331"/>
        <v>42.28</v>
      </c>
      <c r="BK481">
        <f t="shared" si="332"/>
        <v>2458.44</v>
      </c>
      <c r="BL481">
        <v>0</v>
      </c>
      <c r="BM481">
        <v>0</v>
      </c>
      <c r="BN481">
        <f t="shared" si="333"/>
        <v>0</v>
      </c>
      <c r="BO481">
        <v>0</v>
      </c>
      <c r="BP481">
        <f t="shared" si="334"/>
        <v>0</v>
      </c>
      <c r="BQ481">
        <v>0</v>
      </c>
      <c r="BR481">
        <f t="shared" si="335"/>
        <v>47.71</v>
      </c>
      <c r="BS481">
        <f t="shared" si="336"/>
        <v>0</v>
      </c>
      <c r="BT481">
        <f t="shared" si="337"/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f t="shared" si="338"/>
        <v>0</v>
      </c>
      <c r="CG481">
        <f t="shared" si="339"/>
        <v>0</v>
      </c>
      <c r="CH481">
        <f t="shared" si="340"/>
        <v>0</v>
      </c>
      <c r="CI481">
        <f t="shared" si="341"/>
        <v>0</v>
      </c>
      <c r="CJ481">
        <f t="shared" si="342"/>
        <v>0</v>
      </c>
      <c r="CK481">
        <f t="shared" si="343"/>
        <v>0</v>
      </c>
      <c r="CL481">
        <v>0</v>
      </c>
      <c r="CM481">
        <v>0</v>
      </c>
      <c r="CN481">
        <f t="shared" si="344"/>
        <v>0</v>
      </c>
      <c r="CO481">
        <f t="shared" si="345"/>
        <v>0</v>
      </c>
      <c r="CP481">
        <f t="shared" si="346"/>
        <v>0</v>
      </c>
      <c r="CQ481">
        <v>0</v>
      </c>
      <c r="CR481">
        <v>0</v>
      </c>
      <c r="CS481">
        <v>0</v>
      </c>
    </row>
    <row r="482" spans="27:97" ht="15.6" x14ac:dyDescent="0.3">
      <c r="AA482" s="1" t="s">
        <v>325</v>
      </c>
      <c r="AB482">
        <f t="shared" si="312"/>
        <v>0</v>
      </c>
      <c r="AC482">
        <v>0</v>
      </c>
      <c r="AD482">
        <f t="shared" si="313"/>
        <v>13.06</v>
      </c>
      <c r="AE482">
        <v>0</v>
      </c>
      <c r="AF482">
        <f t="shared" si="314"/>
        <v>0</v>
      </c>
      <c r="AG482">
        <f t="shared" si="315"/>
        <v>0</v>
      </c>
      <c r="AH482">
        <v>0</v>
      </c>
      <c r="AI482">
        <f t="shared" si="316"/>
        <v>0</v>
      </c>
      <c r="AJ482">
        <v>0</v>
      </c>
      <c r="AK482">
        <f t="shared" si="317"/>
        <v>0</v>
      </c>
      <c r="AL482">
        <f t="shared" si="318"/>
        <v>9.3000000000000007</v>
      </c>
      <c r="AM482">
        <v>0</v>
      </c>
      <c r="AN482">
        <v>0</v>
      </c>
      <c r="AO482">
        <f t="shared" si="319"/>
        <v>67.849999999999994</v>
      </c>
      <c r="AP482">
        <f t="shared" ref="AP482" si="378">AP227*159.68</f>
        <v>0</v>
      </c>
      <c r="AQ482">
        <v>0</v>
      </c>
      <c r="AR482">
        <v>0</v>
      </c>
      <c r="AS482">
        <v>0</v>
      </c>
      <c r="AT482">
        <v>0</v>
      </c>
      <c r="AU482">
        <f t="shared" si="321"/>
        <v>0</v>
      </c>
      <c r="AV482">
        <f t="shared" si="322"/>
        <v>0</v>
      </c>
      <c r="AW482">
        <v>0</v>
      </c>
      <c r="AX482">
        <f t="shared" si="323"/>
        <v>0</v>
      </c>
      <c r="AY482">
        <f t="shared" si="324"/>
        <v>0</v>
      </c>
      <c r="AZ482">
        <v>0</v>
      </c>
      <c r="BA482">
        <f t="shared" si="325"/>
        <v>55.78</v>
      </c>
      <c r="BB482">
        <f t="shared" si="325"/>
        <v>0</v>
      </c>
      <c r="BC482">
        <f t="shared" si="326"/>
        <v>0</v>
      </c>
      <c r="BD482">
        <f t="shared" si="327"/>
        <v>0</v>
      </c>
      <c r="BE482">
        <f t="shared" si="328"/>
        <v>0</v>
      </c>
      <c r="BF482">
        <v>0</v>
      </c>
      <c r="BG482">
        <f t="shared" si="329"/>
        <v>0</v>
      </c>
      <c r="BH482">
        <f t="shared" si="330"/>
        <v>638.5</v>
      </c>
      <c r="BI482">
        <v>0</v>
      </c>
      <c r="BJ482">
        <f t="shared" si="331"/>
        <v>10.57</v>
      </c>
      <c r="BK482">
        <f t="shared" si="332"/>
        <v>956.06000000000006</v>
      </c>
      <c r="BL482">
        <v>0</v>
      </c>
      <c r="BM482">
        <v>0</v>
      </c>
      <c r="BN482">
        <f t="shared" si="333"/>
        <v>0</v>
      </c>
      <c r="BO482">
        <v>0</v>
      </c>
      <c r="BP482">
        <f t="shared" si="334"/>
        <v>0</v>
      </c>
      <c r="BQ482">
        <v>0</v>
      </c>
      <c r="BR482">
        <f t="shared" si="335"/>
        <v>0</v>
      </c>
      <c r="BS482">
        <f t="shared" si="336"/>
        <v>0</v>
      </c>
      <c r="BT482">
        <f t="shared" si="337"/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f t="shared" si="338"/>
        <v>0</v>
      </c>
      <c r="CG482">
        <f t="shared" si="339"/>
        <v>0</v>
      </c>
      <c r="CH482">
        <f t="shared" si="340"/>
        <v>0</v>
      </c>
      <c r="CI482">
        <f t="shared" si="341"/>
        <v>0</v>
      </c>
      <c r="CJ482">
        <f t="shared" si="342"/>
        <v>0</v>
      </c>
      <c r="CK482">
        <f t="shared" si="343"/>
        <v>0</v>
      </c>
      <c r="CL482">
        <v>0</v>
      </c>
      <c r="CM482">
        <v>0</v>
      </c>
      <c r="CN482">
        <f t="shared" si="344"/>
        <v>0</v>
      </c>
      <c r="CO482">
        <f t="shared" si="345"/>
        <v>0</v>
      </c>
      <c r="CP482">
        <f t="shared" si="346"/>
        <v>0</v>
      </c>
      <c r="CQ482">
        <v>0</v>
      </c>
      <c r="CR482">
        <v>0</v>
      </c>
      <c r="CS482">
        <v>0</v>
      </c>
    </row>
    <row r="483" spans="27:97" ht="15.6" x14ac:dyDescent="0.3">
      <c r="AA483" s="1" t="s">
        <v>326</v>
      </c>
      <c r="AB483">
        <f t="shared" si="312"/>
        <v>0</v>
      </c>
      <c r="AC483">
        <v>0</v>
      </c>
      <c r="AD483">
        <f t="shared" si="313"/>
        <v>6.53</v>
      </c>
      <c r="AE483">
        <v>0</v>
      </c>
      <c r="AF483">
        <f t="shared" si="314"/>
        <v>0</v>
      </c>
      <c r="AG483">
        <f t="shared" si="315"/>
        <v>47.71</v>
      </c>
      <c r="AH483">
        <v>0</v>
      </c>
      <c r="AI483">
        <f t="shared" si="316"/>
        <v>0</v>
      </c>
      <c r="AJ483">
        <v>0</v>
      </c>
      <c r="AK483">
        <f t="shared" si="317"/>
        <v>0</v>
      </c>
      <c r="AL483">
        <f t="shared" si="318"/>
        <v>4.6500000000000004</v>
      </c>
      <c r="AM483">
        <v>0</v>
      </c>
      <c r="AN483">
        <v>0</v>
      </c>
      <c r="AO483">
        <f t="shared" si="319"/>
        <v>135.69999999999999</v>
      </c>
      <c r="AP483">
        <f t="shared" ref="AP483" si="379">AP228*159.68</f>
        <v>0</v>
      </c>
      <c r="AQ483">
        <v>0</v>
      </c>
      <c r="AR483">
        <v>0</v>
      </c>
      <c r="AS483">
        <v>0</v>
      </c>
      <c r="AT483">
        <v>0</v>
      </c>
      <c r="AU483">
        <f t="shared" si="321"/>
        <v>0</v>
      </c>
      <c r="AV483">
        <f t="shared" si="322"/>
        <v>0</v>
      </c>
      <c r="AW483">
        <v>0</v>
      </c>
      <c r="AX483">
        <f t="shared" si="323"/>
        <v>0</v>
      </c>
      <c r="AY483">
        <f t="shared" si="324"/>
        <v>36.6</v>
      </c>
      <c r="AZ483">
        <v>0</v>
      </c>
      <c r="BA483">
        <f t="shared" si="325"/>
        <v>0</v>
      </c>
      <c r="BB483">
        <f t="shared" si="325"/>
        <v>0</v>
      </c>
      <c r="BC483">
        <f t="shared" si="326"/>
        <v>0</v>
      </c>
      <c r="BD483">
        <f t="shared" si="327"/>
        <v>0</v>
      </c>
      <c r="BE483">
        <f t="shared" si="328"/>
        <v>0</v>
      </c>
      <c r="BF483">
        <v>0</v>
      </c>
      <c r="BG483">
        <f t="shared" si="329"/>
        <v>0</v>
      </c>
      <c r="BH483">
        <f t="shared" si="330"/>
        <v>1787.8</v>
      </c>
      <c r="BI483">
        <v>0</v>
      </c>
      <c r="BJ483">
        <f t="shared" si="331"/>
        <v>42.28</v>
      </c>
      <c r="BK483">
        <f t="shared" si="332"/>
        <v>1638.96</v>
      </c>
      <c r="BL483">
        <v>0</v>
      </c>
      <c r="BM483">
        <v>0</v>
      </c>
      <c r="BN483">
        <f t="shared" si="333"/>
        <v>0</v>
      </c>
      <c r="BO483">
        <v>0</v>
      </c>
      <c r="BP483">
        <f t="shared" si="334"/>
        <v>2.3199999999999998</v>
      </c>
      <c r="BQ483">
        <v>0</v>
      </c>
      <c r="BR483">
        <f t="shared" si="335"/>
        <v>0</v>
      </c>
      <c r="BS483">
        <f t="shared" si="336"/>
        <v>0</v>
      </c>
      <c r="BT483">
        <f t="shared" si="337"/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f t="shared" si="338"/>
        <v>68.900000000000006</v>
      </c>
      <c r="CG483">
        <f t="shared" si="339"/>
        <v>0</v>
      </c>
      <c r="CH483">
        <f t="shared" si="340"/>
        <v>10.57</v>
      </c>
      <c r="CI483">
        <f t="shared" si="341"/>
        <v>0</v>
      </c>
      <c r="CJ483">
        <f t="shared" si="342"/>
        <v>0</v>
      </c>
      <c r="CK483">
        <f t="shared" si="343"/>
        <v>0</v>
      </c>
      <c r="CL483">
        <v>0</v>
      </c>
      <c r="CM483">
        <v>0</v>
      </c>
      <c r="CN483">
        <f t="shared" si="344"/>
        <v>0</v>
      </c>
      <c r="CO483">
        <f t="shared" si="345"/>
        <v>0</v>
      </c>
      <c r="CP483">
        <f t="shared" si="346"/>
        <v>0</v>
      </c>
      <c r="CQ483">
        <v>0</v>
      </c>
      <c r="CR483">
        <v>0</v>
      </c>
      <c r="CS483">
        <v>0</v>
      </c>
    </row>
    <row r="484" spans="27:97" ht="15.6" x14ac:dyDescent="0.3">
      <c r="AA484" s="1" t="s">
        <v>327</v>
      </c>
      <c r="AB484">
        <f t="shared" si="312"/>
        <v>0</v>
      </c>
      <c r="AC484">
        <v>0</v>
      </c>
      <c r="AD484">
        <f t="shared" si="313"/>
        <v>0</v>
      </c>
      <c r="AE484">
        <v>0</v>
      </c>
      <c r="AF484">
        <f t="shared" si="314"/>
        <v>0</v>
      </c>
      <c r="AG484">
        <f t="shared" si="315"/>
        <v>47.71</v>
      </c>
      <c r="AH484">
        <v>0</v>
      </c>
      <c r="AI484">
        <f t="shared" si="316"/>
        <v>222.54</v>
      </c>
      <c r="AJ484">
        <v>0</v>
      </c>
      <c r="AK484">
        <f t="shared" si="317"/>
        <v>67.849999999999994</v>
      </c>
      <c r="AL484">
        <f t="shared" si="318"/>
        <v>0</v>
      </c>
      <c r="AM484">
        <v>0</v>
      </c>
      <c r="AN484">
        <v>0</v>
      </c>
      <c r="AO484">
        <f t="shared" si="319"/>
        <v>0</v>
      </c>
      <c r="AP484">
        <f t="shared" ref="AP484" si="380">AP229*159.68</f>
        <v>0</v>
      </c>
      <c r="AQ484">
        <v>0</v>
      </c>
      <c r="AR484">
        <v>0</v>
      </c>
      <c r="AS484">
        <v>0</v>
      </c>
      <c r="AT484">
        <v>0</v>
      </c>
      <c r="AU484">
        <f t="shared" si="321"/>
        <v>0</v>
      </c>
      <c r="AV484">
        <f t="shared" si="322"/>
        <v>0</v>
      </c>
      <c r="AW484">
        <v>0</v>
      </c>
      <c r="AX484">
        <f t="shared" si="323"/>
        <v>0</v>
      </c>
      <c r="AY484">
        <f t="shared" si="324"/>
        <v>0</v>
      </c>
      <c r="AZ484">
        <v>0</v>
      </c>
      <c r="BA484">
        <f t="shared" si="325"/>
        <v>55.78</v>
      </c>
      <c r="BB484">
        <f t="shared" si="325"/>
        <v>0</v>
      </c>
      <c r="BC484">
        <f t="shared" si="326"/>
        <v>0</v>
      </c>
      <c r="BD484">
        <f t="shared" si="327"/>
        <v>319.36</v>
      </c>
      <c r="BE484">
        <f t="shared" si="328"/>
        <v>0</v>
      </c>
      <c r="BF484">
        <v>0</v>
      </c>
      <c r="BG484">
        <f t="shared" si="329"/>
        <v>0</v>
      </c>
      <c r="BH484">
        <f t="shared" si="330"/>
        <v>957.75</v>
      </c>
      <c r="BI484">
        <v>0</v>
      </c>
      <c r="BJ484">
        <f t="shared" si="331"/>
        <v>21.14</v>
      </c>
      <c r="BK484">
        <f t="shared" si="332"/>
        <v>3141.34</v>
      </c>
      <c r="BL484">
        <v>0</v>
      </c>
      <c r="BM484">
        <v>0</v>
      </c>
      <c r="BN484">
        <f t="shared" si="333"/>
        <v>0</v>
      </c>
      <c r="BO484">
        <v>0</v>
      </c>
      <c r="BP484">
        <f t="shared" si="334"/>
        <v>0</v>
      </c>
      <c r="BQ484">
        <v>0</v>
      </c>
      <c r="BR484">
        <f t="shared" si="335"/>
        <v>0</v>
      </c>
      <c r="BS484">
        <f t="shared" si="336"/>
        <v>0</v>
      </c>
      <c r="BT484">
        <f t="shared" si="337"/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f t="shared" si="338"/>
        <v>0</v>
      </c>
      <c r="CG484">
        <f t="shared" si="339"/>
        <v>13.09</v>
      </c>
      <c r="CH484">
        <f t="shared" si="340"/>
        <v>0</v>
      </c>
      <c r="CI484">
        <f t="shared" si="341"/>
        <v>0</v>
      </c>
      <c r="CJ484">
        <f t="shared" si="342"/>
        <v>0</v>
      </c>
      <c r="CK484">
        <f t="shared" si="343"/>
        <v>0</v>
      </c>
      <c r="CL484">
        <v>0</v>
      </c>
      <c r="CM484">
        <v>0</v>
      </c>
      <c r="CN484">
        <f t="shared" si="344"/>
        <v>0</v>
      </c>
      <c r="CO484">
        <f t="shared" si="345"/>
        <v>0</v>
      </c>
      <c r="CP484">
        <f t="shared" si="346"/>
        <v>0</v>
      </c>
      <c r="CQ484">
        <v>0</v>
      </c>
      <c r="CR484">
        <v>0</v>
      </c>
      <c r="CS484">
        <v>0</v>
      </c>
    </row>
    <row r="485" spans="27:97" ht="15.6" x14ac:dyDescent="0.3">
      <c r="AA485" s="1" t="s">
        <v>328</v>
      </c>
      <c r="AB485">
        <f t="shared" si="312"/>
        <v>0</v>
      </c>
      <c r="AC485">
        <v>0</v>
      </c>
      <c r="AD485">
        <f t="shared" si="313"/>
        <v>0</v>
      </c>
      <c r="AE485">
        <v>0</v>
      </c>
      <c r="AF485">
        <f t="shared" si="314"/>
        <v>0</v>
      </c>
      <c r="AG485">
        <f t="shared" si="315"/>
        <v>47.71</v>
      </c>
      <c r="AH485">
        <v>0</v>
      </c>
      <c r="AI485">
        <f t="shared" si="316"/>
        <v>111.27</v>
      </c>
      <c r="AJ485">
        <v>0</v>
      </c>
      <c r="AK485">
        <f t="shared" si="317"/>
        <v>0</v>
      </c>
      <c r="AL485">
        <f t="shared" si="318"/>
        <v>0</v>
      </c>
      <c r="AM485">
        <v>0</v>
      </c>
      <c r="AN485">
        <v>0</v>
      </c>
      <c r="AO485">
        <f t="shared" si="319"/>
        <v>0</v>
      </c>
      <c r="AP485">
        <f t="shared" ref="AP485" si="381">AP230*159.68</f>
        <v>0</v>
      </c>
      <c r="AQ485">
        <v>0</v>
      </c>
      <c r="AR485">
        <v>0</v>
      </c>
      <c r="AS485">
        <v>0</v>
      </c>
      <c r="AT485">
        <v>0</v>
      </c>
      <c r="AU485">
        <f t="shared" si="321"/>
        <v>0</v>
      </c>
      <c r="AV485">
        <f t="shared" si="322"/>
        <v>0</v>
      </c>
      <c r="AW485">
        <v>0</v>
      </c>
      <c r="AX485">
        <f t="shared" si="323"/>
        <v>0</v>
      </c>
      <c r="AY485">
        <f t="shared" si="324"/>
        <v>0</v>
      </c>
      <c r="AZ485">
        <v>0</v>
      </c>
      <c r="BA485">
        <f t="shared" si="325"/>
        <v>55.78</v>
      </c>
      <c r="BB485">
        <f t="shared" si="325"/>
        <v>55.78</v>
      </c>
      <c r="BC485">
        <f t="shared" si="326"/>
        <v>0</v>
      </c>
      <c r="BD485">
        <f t="shared" si="327"/>
        <v>0</v>
      </c>
      <c r="BE485">
        <f t="shared" si="328"/>
        <v>0</v>
      </c>
      <c r="BF485">
        <v>0</v>
      </c>
      <c r="BG485">
        <f t="shared" si="329"/>
        <v>0</v>
      </c>
      <c r="BH485">
        <f t="shared" si="330"/>
        <v>2043.2</v>
      </c>
      <c r="BI485">
        <v>0</v>
      </c>
      <c r="BJ485">
        <f t="shared" si="331"/>
        <v>73.990000000000009</v>
      </c>
      <c r="BK485">
        <f t="shared" si="332"/>
        <v>5190.0400000000009</v>
      </c>
      <c r="BL485">
        <v>0</v>
      </c>
      <c r="BM485">
        <v>0</v>
      </c>
      <c r="BN485">
        <f t="shared" si="333"/>
        <v>0</v>
      </c>
      <c r="BO485">
        <v>0</v>
      </c>
      <c r="BP485">
        <f t="shared" si="334"/>
        <v>0</v>
      </c>
      <c r="BQ485">
        <v>0</v>
      </c>
      <c r="BR485">
        <f t="shared" si="335"/>
        <v>0</v>
      </c>
      <c r="BS485">
        <f t="shared" si="336"/>
        <v>0</v>
      </c>
      <c r="BT485">
        <f t="shared" si="337"/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f t="shared" si="338"/>
        <v>0</v>
      </c>
      <c r="CG485">
        <f t="shared" si="339"/>
        <v>13.09</v>
      </c>
      <c r="CH485">
        <f t="shared" si="340"/>
        <v>0</v>
      </c>
      <c r="CI485">
        <f t="shared" si="341"/>
        <v>0</v>
      </c>
      <c r="CJ485">
        <f t="shared" si="342"/>
        <v>0</v>
      </c>
      <c r="CK485">
        <f t="shared" si="343"/>
        <v>0</v>
      </c>
      <c r="CL485">
        <v>0</v>
      </c>
      <c r="CM485">
        <v>0</v>
      </c>
      <c r="CN485">
        <f t="shared" si="344"/>
        <v>0</v>
      </c>
      <c r="CO485">
        <f t="shared" si="345"/>
        <v>0</v>
      </c>
      <c r="CP485">
        <f t="shared" si="346"/>
        <v>0</v>
      </c>
      <c r="CQ485">
        <v>0</v>
      </c>
      <c r="CR485">
        <v>0</v>
      </c>
      <c r="CS485">
        <v>0</v>
      </c>
    </row>
    <row r="486" spans="27:97" ht="15.6" x14ac:dyDescent="0.3">
      <c r="AA486" s="1" t="s">
        <v>329</v>
      </c>
      <c r="AB486">
        <f t="shared" si="312"/>
        <v>0</v>
      </c>
      <c r="AC486">
        <v>0</v>
      </c>
      <c r="AD486">
        <f t="shared" si="313"/>
        <v>0</v>
      </c>
      <c r="AE486">
        <v>0</v>
      </c>
      <c r="AF486">
        <f t="shared" si="314"/>
        <v>0</v>
      </c>
      <c r="AG486">
        <f t="shared" si="315"/>
        <v>0</v>
      </c>
      <c r="AH486">
        <v>0</v>
      </c>
      <c r="AI486">
        <f t="shared" si="316"/>
        <v>0</v>
      </c>
      <c r="AJ486">
        <v>0</v>
      </c>
      <c r="AK486">
        <f t="shared" si="317"/>
        <v>0</v>
      </c>
      <c r="AL486">
        <f t="shared" si="318"/>
        <v>4.6500000000000004</v>
      </c>
      <c r="AM486">
        <v>0</v>
      </c>
      <c r="AN486">
        <v>0</v>
      </c>
      <c r="AO486">
        <f t="shared" si="319"/>
        <v>0</v>
      </c>
      <c r="AP486">
        <f t="shared" ref="AP486" si="382">AP231*159.68</f>
        <v>0</v>
      </c>
      <c r="AQ486">
        <v>0</v>
      </c>
      <c r="AR486">
        <v>0</v>
      </c>
      <c r="AS486">
        <v>0</v>
      </c>
      <c r="AT486">
        <v>0</v>
      </c>
      <c r="AU486">
        <f t="shared" si="321"/>
        <v>0</v>
      </c>
      <c r="AV486">
        <f t="shared" si="322"/>
        <v>0</v>
      </c>
      <c r="AW486">
        <v>0</v>
      </c>
      <c r="AX486">
        <f t="shared" si="323"/>
        <v>0</v>
      </c>
      <c r="AY486">
        <f t="shared" si="324"/>
        <v>0</v>
      </c>
      <c r="AZ486">
        <v>0</v>
      </c>
      <c r="BA486">
        <f t="shared" si="325"/>
        <v>0</v>
      </c>
      <c r="BB486">
        <f t="shared" si="325"/>
        <v>0</v>
      </c>
      <c r="BC486">
        <f t="shared" si="326"/>
        <v>0</v>
      </c>
      <c r="BD486">
        <f t="shared" si="327"/>
        <v>319.36</v>
      </c>
      <c r="BE486">
        <f t="shared" si="328"/>
        <v>0</v>
      </c>
      <c r="BF486">
        <v>0</v>
      </c>
      <c r="BG486">
        <f t="shared" si="329"/>
        <v>0</v>
      </c>
      <c r="BH486">
        <f t="shared" si="330"/>
        <v>574.65</v>
      </c>
      <c r="BI486">
        <v>0</v>
      </c>
      <c r="BJ486">
        <f t="shared" si="331"/>
        <v>116.27000000000001</v>
      </c>
      <c r="BK486">
        <f t="shared" si="332"/>
        <v>5190.0400000000009</v>
      </c>
      <c r="BL486">
        <v>0</v>
      </c>
      <c r="BM486">
        <v>0</v>
      </c>
      <c r="BN486">
        <f t="shared" si="333"/>
        <v>0</v>
      </c>
      <c r="BO486">
        <v>0</v>
      </c>
      <c r="BP486">
        <f t="shared" si="334"/>
        <v>2.3199999999999998</v>
      </c>
      <c r="BQ486">
        <v>0</v>
      </c>
      <c r="BR486">
        <f t="shared" si="335"/>
        <v>0</v>
      </c>
      <c r="BS486">
        <f t="shared" si="336"/>
        <v>0</v>
      </c>
      <c r="BT486">
        <f t="shared" si="337"/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f t="shared" si="338"/>
        <v>68.900000000000006</v>
      </c>
      <c r="CG486">
        <f t="shared" si="339"/>
        <v>0</v>
      </c>
      <c r="CH486">
        <f t="shared" si="340"/>
        <v>0</v>
      </c>
      <c r="CI486">
        <f t="shared" si="341"/>
        <v>0</v>
      </c>
      <c r="CJ486">
        <f t="shared" si="342"/>
        <v>0</v>
      </c>
      <c r="CK486">
        <f t="shared" si="343"/>
        <v>0</v>
      </c>
      <c r="CL486">
        <v>0</v>
      </c>
      <c r="CM486">
        <v>0</v>
      </c>
      <c r="CN486">
        <f t="shared" si="344"/>
        <v>0</v>
      </c>
      <c r="CO486">
        <f t="shared" si="345"/>
        <v>0</v>
      </c>
      <c r="CP486">
        <f t="shared" si="346"/>
        <v>0</v>
      </c>
      <c r="CQ486">
        <v>0</v>
      </c>
      <c r="CR486">
        <v>0</v>
      </c>
      <c r="CS486">
        <v>0</v>
      </c>
    </row>
    <row r="487" spans="27:97" ht="15.6" x14ac:dyDescent="0.3">
      <c r="AA487" s="1" t="s">
        <v>330</v>
      </c>
      <c r="AB487">
        <f t="shared" si="312"/>
        <v>0</v>
      </c>
      <c r="AC487">
        <v>0</v>
      </c>
      <c r="AD487">
        <f t="shared" si="313"/>
        <v>0</v>
      </c>
      <c r="AE487">
        <v>0</v>
      </c>
      <c r="AF487">
        <f t="shared" si="314"/>
        <v>0</v>
      </c>
      <c r="AG487">
        <f t="shared" si="315"/>
        <v>0</v>
      </c>
      <c r="AH487">
        <v>0</v>
      </c>
      <c r="AI487">
        <f t="shared" si="316"/>
        <v>0</v>
      </c>
      <c r="AJ487">
        <v>0</v>
      </c>
      <c r="AK487">
        <f t="shared" si="317"/>
        <v>0</v>
      </c>
      <c r="AL487">
        <f t="shared" si="318"/>
        <v>0</v>
      </c>
      <c r="AM487">
        <v>0</v>
      </c>
      <c r="AN487">
        <v>0</v>
      </c>
      <c r="AO487">
        <f t="shared" si="319"/>
        <v>0</v>
      </c>
      <c r="AP487">
        <f t="shared" ref="AP487" si="383">AP232*159.68</f>
        <v>0</v>
      </c>
      <c r="AQ487">
        <v>0</v>
      </c>
      <c r="AR487">
        <v>0</v>
      </c>
      <c r="AS487">
        <v>0</v>
      </c>
      <c r="AT487">
        <v>0</v>
      </c>
      <c r="AU487">
        <f t="shared" si="321"/>
        <v>0</v>
      </c>
      <c r="AV487">
        <f t="shared" si="322"/>
        <v>0</v>
      </c>
      <c r="AW487">
        <v>0</v>
      </c>
      <c r="AX487">
        <f t="shared" si="323"/>
        <v>0</v>
      </c>
      <c r="AY487">
        <f t="shared" si="324"/>
        <v>0</v>
      </c>
      <c r="AZ487">
        <v>0</v>
      </c>
      <c r="BA487">
        <f t="shared" si="325"/>
        <v>111.56</v>
      </c>
      <c r="BB487">
        <f t="shared" si="325"/>
        <v>0</v>
      </c>
      <c r="BC487">
        <f t="shared" si="326"/>
        <v>0</v>
      </c>
      <c r="BD487">
        <f t="shared" si="327"/>
        <v>159.68</v>
      </c>
      <c r="BE487">
        <f t="shared" si="328"/>
        <v>0</v>
      </c>
      <c r="BF487">
        <v>0</v>
      </c>
      <c r="BG487">
        <f t="shared" si="329"/>
        <v>0</v>
      </c>
      <c r="BH487">
        <f t="shared" si="330"/>
        <v>255.4</v>
      </c>
      <c r="BI487">
        <v>0</v>
      </c>
      <c r="BJ487">
        <f t="shared" si="331"/>
        <v>42.28</v>
      </c>
      <c r="BK487">
        <f t="shared" si="332"/>
        <v>4302.2700000000004</v>
      </c>
      <c r="BL487">
        <v>0</v>
      </c>
      <c r="BM487">
        <v>0</v>
      </c>
      <c r="BN487">
        <f t="shared" si="333"/>
        <v>0</v>
      </c>
      <c r="BO487">
        <v>0</v>
      </c>
      <c r="BP487">
        <f t="shared" si="334"/>
        <v>0</v>
      </c>
      <c r="BQ487">
        <v>0</v>
      </c>
      <c r="BR487">
        <f t="shared" si="335"/>
        <v>0</v>
      </c>
      <c r="BS487">
        <f t="shared" si="336"/>
        <v>0</v>
      </c>
      <c r="BT487">
        <f t="shared" si="337"/>
        <v>1273.26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f t="shared" si="338"/>
        <v>137.80000000000001</v>
      </c>
      <c r="CG487">
        <f t="shared" si="339"/>
        <v>0</v>
      </c>
      <c r="CH487">
        <f t="shared" si="340"/>
        <v>0</v>
      </c>
      <c r="CI487">
        <f t="shared" si="341"/>
        <v>0</v>
      </c>
      <c r="CJ487">
        <f t="shared" si="342"/>
        <v>0</v>
      </c>
      <c r="CK487">
        <f t="shared" si="343"/>
        <v>0</v>
      </c>
      <c r="CL487">
        <v>0</v>
      </c>
      <c r="CM487">
        <v>0</v>
      </c>
      <c r="CN487">
        <f t="shared" si="344"/>
        <v>0</v>
      </c>
      <c r="CO487">
        <f t="shared" si="345"/>
        <v>0</v>
      </c>
      <c r="CP487">
        <f t="shared" si="346"/>
        <v>18.5</v>
      </c>
      <c r="CQ487">
        <v>0</v>
      </c>
      <c r="CR487">
        <v>0</v>
      </c>
      <c r="CS487">
        <v>0</v>
      </c>
    </row>
    <row r="488" spans="27:97" ht="15.6" x14ac:dyDescent="0.3">
      <c r="AA488" s="1" t="s">
        <v>331</v>
      </c>
      <c r="AB488">
        <f t="shared" si="312"/>
        <v>0</v>
      </c>
      <c r="AC488">
        <v>0</v>
      </c>
      <c r="AD488">
        <f t="shared" si="313"/>
        <v>0</v>
      </c>
      <c r="AE488">
        <v>0</v>
      </c>
      <c r="AF488">
        <f t="shared" si="314"/>
        <v>0</v>
      </c>
      <c r="AG488">
        <f t="shared" si="315"/>
        <v>0</v>
      </c>
      <c r="AH488">
        <v>0</v>
      </c>
      <c r="AI488">
        <f t="shared" si="316"/>
        <v>111.27</v>
      </c>
      <c r="AJ488">
        <v>0</v>
      </c>
      <c r="AK488">
        <f t="shared" si="317"/>
        <v>0</v>
      </c>
      <c r="AL488">
        <f t="shared" si="318"/>
        <v>0</v>
      </c>
      <c r="AM488">
        <v>0</v>
      </c>
      <c r="AN488">
        <v>0</v>
      </c>
      <c r="AO488">
        <f t="shared" si="319"/>
        <v>67.849999999999994</v>
      </c>
      <c r="AP488">
        <f t="shared" ref="AP488" si="384">AP233*159.68</f>
        <v>0</v>
      </c>
      <c r="AQ488">
        <v>0</v>
      </c>
      <c r="AR488">
        <v>0</v>
      </c>
      <c r="AS488">
        <v>0</v>
      </c>
      <c r="AT488">
        <v>0</v>
      </c>
      <c r="AU488">
        <f t="shared" si="321"/>
        <v>0</v>
      </c>
      <c r="AV488">
        <f t="shared" si="322"/>
        <v>0</v>
      </c>
      <c r="AW488">
        <v>0</v>
      </c>
      <c r="AX488">
        <f t="shared" si="323"/>
        <v>0</v>
      </c>
      <c r="AY488">
        <f t="shared" si="324"/>
        <v>0</v>
      </c>
      <c r="AZ488">
        <v>0</v>
      </c>
      <c r="BA488">
        <f t="shared" si="325"/>
        <v>0</v>
      </c>
      <c r="BB488">
        <f t="shared" si="325"/>
        <v>0</v>
      </c>
      <c r="BC488">
        <f t="shared" si="326"/>
        <v>0</v>
      </c>
      <c r="BD488">
        <f t="shared" si="327"/>
        <v>0</v>
      </c>
      <c r="BE488">
        <f t="shared" si="328"/>
        <v>0</v>
      </c>
      <c r="BF488">
        <v>0</v>
      </c>
      <c r="BG488">
        <f t="shared" si="329"/>
        <v>0</v>
      </c>
      <c r="BH488">
        <f t="shared" si="330"/>
        <v>510.8</v>
      </c>
      <c r="BI488">
        <v>0</v>
      </c>
      <c r="BJ488">
        <f t="shared" si="331"/>
        <v>31.71</v>
      </c>
      <c r="BK488">
        <f t="shared" si="332"/>
        <v>3277.92</v>
      </c>
      <c r="BL488">
        <v>0</v>
      </c>
      <c r="BM488">
        <v>0</v>
      </c>
      <c r="BN488">
        <f t="shared" si="333"/>
        <v>0</v>
      </c>
      <c r="BO488">
        <v>0</v>
      </c>
      <c r="BP488">
        <f t="shared" si="334"/>
        <v>4.6399999999999997</v>
      </c>
      <c r="BQ488">
        <v>0</v>
      </c>
      <c r="BR488">
        <f t="shared" si="335"/>
        <v>0</v>
      </c>
      <c r="BS488">
        <f t="shared" si="336"/>
        <v>0</v>
      </c>
      <c r="BT488">
        <f t="shared" si="337"/>
        <v>2546.52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f t="shared" si="338"/>
        <v>0</v>
      </c>
      <c r="CG488">
        <f t="shared" si="339"/>
        <v>0</v>
      </c>
      <c r="CH488">
        <f t="shared" si="340"/>
        <v>0</v>
      </c>
      <c r="CI488">
        <f t="shared" si="341"/>
        <v>0</v>
      </c>
      <c r="CJ488">
        <f t="shared" si="342"/>
        <v>0</v>
      </c>
      <c r="CK488">
        <f t="shared" si="343"/>
        <v>0</v>
      </c>
      <c r="CL488">
        <v>0</v>
      </c>
      <c r="CM488">
        <v>0</v>
      </c>
      <c r="CN488">
        <f t="shared" si="344"/>
        <v>0</v>
      </c>
      <c r="CO488">
        <f t="shared" si="345"/>
        <v>0</v>
      </c>
      <c r="CP488">
        <f t="shared" si="346"/>
        <v>0</v>
      </c>
      <c r="CQ488">
        <v>0</v>
      </c>
      <c r="CR488">
        <v>0</v>
      </c>
      <c r="CS488">
        <v>0</v>
      </c>
    </row>
    <row r="489" spans="27:97" ht="15.6" x14ac:dyDescent="0.3">
      <c r="AA489" s="1" t="s">
        <v>332</v>
      </c>
      <c r="AB489">
        <f t="shared" si="312"/>
        <v>0</v>
      </c>
      <c r="AC489">
        <v>0</v>
      </c>
      <c r="AD489">
        <f t="shared" si="313"/>
        <v>0</v>
      </c>
      <c r="AE489">
        <v>0</v>
      </c>
      <c r="AF489">
        <f t="shared" si="314"/>
        <v>0</v>
      </c>
      <c r="AG489">
        <f t="shared" si="315"/>
        <v>0</v>
      </c>
      <c r="AH489">
        <v>0</v>
      </c>
      <c r="AI489">
        <f t="shared" si="316"/>
        <v>0</v>
      </c>
      <c r="AJ489">
        <v>0</v>
      </c>
      <c r="AK489">
        <f t="shared" si="317"/>
        <v>0</v>
      </c>
      <c r="AL489">
        <f t="shared" si="318"/>
        <v>0</v>
      </c>
      <c r="AM489">
        <v>0</v>
      </c>
      <c r="AN489">
        <v>0</v>
      </c>
      <c r="AO489">
        <f t="shared" si="319"/>
        <v>0</v>
      </c>
      <c r="AP489">
        <f t="shared" ref="AP489" si="385">AP234*159.68</f>
        <v>0</v>
      </c>
      <c r="AQ489">
        <v>0</v>
      </c>
      <c r="AR489">
        <v>0</v>
      </c>
      <c r="AS489">
        <v>0</v>
      </c>
      <c r="AT489">
        <v>0</v>
      </c>
      <c r="AU489">
        <f t="shared" si="321"/>
        <v>0</v>
      </c>
      <c r="AV489">
        <f t="shared" si="322"/>
        <v>0</v>
      </c>
      <c r="AW489">
        <v>0</v>
      </c>
      <c r="AX489">
        <f t="shared" si="323"/>
        <v>0</v>
      </c>
      <c r="AY489">
        <f t="shared" si="324"/>
        <v>0</v>
      </c>
      <c r="AZ489">
        <v>0</v>
      </c>
      <c r="BA489">
        <f t="shared" si="325"/>
        <v>111.56</v>
      </c>
      <c r="BB489">
        <f t="shared" si="325"/>
        <v>0</v>
      </c>
      <c r="BC489">
        <f t="shared" si="326"/>
        <v>0</v>
      </c>
      <c r="BD489">
        <f t="shared" si="327"/>
        <v>0</v>
      </c>
      <c r="BE489">
        <f t="shared" si="328"/>
        <v>0</v>
      </c>
      <c r="BF489">
        <v>0</v>
      </c>
      <c r="BG489">
        <f t="shared" si="329"/>
        <v>0</v>
      </c>
      <c r="BH489">
        <f t="shared" si="330"/>
        <v>510.8</v>
      </c>
      <c r="BI489">
        <v>0</v>
      </c>
      <c r="BJ489">
        <f t="shared" si="331"/>
        <v>21.14</v>
      </c>
      <c r="BK489">
        <f t="shared" si="332"/>
        <v>1843.8300000000002</v>
      </c>
      <c r="BL489">
        <v>0</v>
      </c>
      <c r="BM489">
        <v>0</v>
      </c>
      <c r="BN489">
        <f t="shared" si="333"/>
        <v>0</v>
      </c>
      <c r="BO489">
        <v>0</v>
      </c>
      <c r="BP489">
        <f t="shared" si="334"/>
        <v>0</v>
      </c>
      <c r="BQ489">
        <v>0</v>
      </c>
      <c r="BR489">
        <f t="shared" si="335"/>
        <v>0</v>
      </c>
      <c r="BS489">
        <f t="shared" si="336"/>
        <v>0</v>
      </c>
      <c r="BT489">
        <f t="shared" si="337"/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f t="shared" si="338"/>
        <v>0</v>
      </c>
      <c r="CG489">
        <f t="shared" si="339"/>
        <v>0</v>
      </c>
      <c r="CH489">
        <f t="shared" si="340"/>
        <v>0</v>
      </c>
      <c r="CI489">
        <f t="shared" si="341"/>
        <v>0</v>
      </c>
      <c r="CJ489">
        <f t="shared" si="342"/>
        <v>0</v>
      </c>
      <c r="CK489">
        <f t="shared" si="343"/>
        <v>0</v>
      </c>
      <c r="CL489">
        <v>0</v>
      </c>
      <c r="CM489">
        <v>0</v>
      </c>
      <c r="CN489">
        <f t="shared" si="344"/>
        <v>0</v>
      </c>
      <c r="CO489">
        <f t="shared" si="345"/>
        <v>0</v>
      </c>
      <c r="CP489">
        <f t="shared" si="346"/>
        <v>0</v>
      </c>
      <c r="CQ489">
        <v>0</v>
      </c>
      <c r="CR489">
        <v>0</v>
      </c>
      <c r="CS489">
        <v>0</v>
      </c>
    </row>
    <row r="490" spans="27:97" ht="15.6" x14ac:dyDescent="0.3">
      <c r="AA490" s="1" t="s">
        <v>333</v>
      </c>
      <c r="AB490">
        <f t="shared" si="312"/>
        <v>0</v>
      </c>
      <c r="AC490">
        <v>0</v>
      </c>
      <c r="AD490">
        <f t="shared" si="313"/>
        <v>0</v>
      </c>
      <c r="AE490">
        <v>0</v>
      </c>
      <c r="AF490">
        <f t="shared" si="314"/>
        <v>0</v>
      </c>
      <c r="AG490">
        <f t="shared" si="315"/>
        <v>47.71</v>
      </c>
      <c r="AH490">
        <v>0</v>
      </c>
      <c r="AI490">
        <f t="shared" si="316"/>
        <v>0</v>
      </c>
      <c r="AJ490">
        <v>0</v>
      </c>
      <c r="AK490">
        <f t="shared" si="317"/>
        <v>0</v>
      </c>
      <c r="AL490">
        <f t="shared" si="318"/>
        <v>0</v>
      </c>
      <c r="AM490">
        <v>0</v>
      </c>
      <c r="AN490">
        <v>0</v>
      </c>
      <c r="AO490">
        <f t="shared" si="319"/>
        <v>0</v>
      </c>
      <c r="AP490">
        <f t="shared" ref="AP490" si="386">AP235*159.68</f>
        <v>0</v>
      </c>
      <c r="AQ490">
        <v>0</v>
      </c>
      <c r="AR490">
        <v>0</v>
      </c>
      <c r="AS490">
        <v>0</v>
      </c>
      <c r="AT490">
        <v>0</v>
      </c>
      <c r="AU490">
        <f t="shared" si="321"/>
        <v>0</v>
      </c>
      <c r="AV490">
        <f t="shared" si="322"/>
        <v>11.97</v>
      </c>
      <c r="AW490">
        <v>0</v>
      </c>
      <c r="AX490">
        <f t="shared" si="323"/>
        <v>0</v>
      </c>
      <c r="AY490">
        <f t="shared" si="324"/>
        <v>0</v>
      </c>
      <c r="AZ490">
        <v>0</v>
      </c>
      <c r="BA490">
        <f t="shared" si="325"/>
        <v>55.78</v>
      </c>
      <c r="BB490">
        <f t="shared" si="325"/>
        <v>0</v>
      </c>
      <c r="BC490">
        <f t="shared" si="326"/>
        <v>0</v>
      </c>
      <c r="BD490">
        <f t="shared" si="327"/>
        <v>0</v>
      </c>
      <c r="BE490">
        <f t="shared" si="328"/>
        <v>0</v>
      </c>
      <c r="BF490">
        <v>0</v>
      </c>
      <c r="BG490">
        <f t="shared" si="329"/>
        <v>0</v>
      </c>
      <c r="BH490">
        <f t="shared" si="330"/>
        <v>446.95</v>
      </c>
      <c r="BI490">
        <v>0</v>
      </c>
      <c r="BJ490">
        <f t="shared" si="331"/>
        <v>31.71</v>
      </c>
      <c r="BK490">
        <f t="shared" si="332"/>
        <v>2390.15</v>
      </c>
      <c r="BL490">
        <v>0</v>
      </c>
      <c r="BM490">
        <v>0</v>
      </c>
      <c r="BN490">
        <f t="shared" si="333"/>
        <v>0</v>
      </c>
      <c r="BO490">
        <v>0</v>
      </c>
      <c r="BP490">
        <f t="shared" si="334"/>
        <v>0</v>
      </c>
      <c r="BQ490">
        <v>0</v>
      </c>
      <c r="BR490">
        <f t="shared" si="335"/>
        <v>0</v>
      </c>
      <c r="BS490">
        <f t="shared" si="336"/>
        <v>0</v>
      </c>
      <c r="BT490">
        <f t="shared" si="337"/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f t="shared" si="338"/>
        <v>137.80000000000001</v>
      </c>
      <c r="CG490">
        <f t="shared" si="339"/>
        <v>0</v>
      </c>
      <c r="CH490">
        <f t="shared" si="340"/>
        <v>0</v>
      </c>
      <c r="CI490">
        <f t="shared" si="341"/>
        <v>111.27</v>
      </c>
      <c r="CJ490">
        <f t="shared" si="342"/>
        <v>10.57</v>
      </c>
      <c r="CK490">
        <f t="shared" si="343"/>
        <v>0</v>
      </c>
      <c r="CL490">
        <v>0</v>
      </c>
      <c r="CM490">
        <v>0</v>
      </c>
      <c r="CN490">
        <f t="shared" si="344"/>
        <v>0</v>
      </c>
      <c r="CO490">
        <f t="shared" si="345"/>
        <v>0</v>
      </c>
      <c r="CP490">
        <f t="shared" si="346"/>
        <v>0</v>
      </c>
      <c r="CQ490">
        <v>0</v>
      </c>
      <c r="CR490">
        <v>0</v>
      </c>
      <c r="CS490">
        <v>0</v>
      </c>
    </row>
    <row r="491" spans="27:97" ht="15.6" x14ac:dyDescent="0.3">
      <c r="AA491" s="1" t="s">
        <v>334</v>
      </c>
      <c r="AB491">
        <f t="shared" si="312"/>
        <v>0</v>
      </c>
      <c r="AC491">
        <v>0</v>
      </c>
      <c r="AD491">
        <f t="shared" si="313"/>
        <v>0</v>
      </c>
      <c r="AE491">
        <v>0</v>
      </c>
      <c r="AF491">
        <f t="shared" si="314"/>
        <v>0</v>
      </c>
      <c r="AG491">
        <f t="shared" si="315"/>
        <v>0</v>
      </c>
      <c r="AH491">
        <v>0</v>
      </c>
      <c r="AI491">
        <f t="shared" si="316"/>
        <v>111.27</v>
      </c>
      <c r="AJ491">
        <v>0</v>
      </c>
      <c r="AK491">
        <f t="shared" si="317"/>
        <v>0</v>
      </c>
      <c r="AL491">
        <f t="shared" si="318"/>
        <v>0</v>
      </c>
      <c r="AM491">
        <v>0</v>
      </c>
      <c r="AN491">
        <v>0</v>
      </c>
      <c r="AO491">
        <f t="shared" si="319"/>
        <v>0</v>
      </c>
      <c r="AP491">
        <f t="shared" ref="AP491" si="387">AP236*159.68</f>
        <v>0</v>
      </c>
      <c r="AQ491">
        <v>0</v>
      </c>
      <c r="AR491">
        <v>0</v>
      </c>
      <c r="AS491">
        <v>0</v>
      </c>
      <c r="AT491">
        <v>0</v>
      </c>
      <c r="AU491">
        <f t="shared" si="321"/>
        <v>0</v>
      </c>
      <c r="AV491">
        <f t="shared" si="322"/>
        <v>83.79</v>
      </c>
      <c r="AW491">
        <v>0</v>
      </c>
      <c r="AX491">
        <f t="shared" si="323"/>
        <v>0</v>
      </c>
      <c r="AY491">
        <f t="shared" si="324"/>
        <v>36.6</v>
      </c>
      <c r="AZ491">
        <v>0</v>
      </c>
      <c r="BA491">
        <f t="shared" si="325"/>
        <v>0</v>
      </c>
      <c r="BB491">
        <f t="shared" si="325"/>
        <v>0</v>
      </c>
      <c r="BC491">
        <f t="shared" si="326"/>
        <v>0</v>
      </c>
      <c r="BD491">
        <f t="shared" si="327"/>
        <v>159.68</v>
      </c>
      <c r="BE491">
        <f t="shared" si="328"/>
        <v>0</v>
      </c>
      <c r="BF491">
        <v>0</v>
      </c>
      <c r="BG491">
        <f t="shared" si="329"/>
        <v>0</v>
      </c>
      <c r="BH491">
        <f t="shared" si="330"/>
        <v>510.8</v>
      </c>
      <c r="BI491">
        <v>0</v>
      </c>
      <c r="BJ491">
        <f t="shared" si="331"/>
        <v>21.14</v>
      </c>
      <c r="BK491">
        <f t="shared" si="332"/>
        <v>2048.7000000000003</v>
      </c>
      <c r="BL491">
        <v>0</v>
      </c>
      <c r="BM491">
        <v>0</v>
      </c>
      <c r="BN491">
        <f t="shared" si="333"/>
        <v>0</v>
      </c>
      <c r="BO491">
        <v>0</v>
      </c>
      <c r="BP491">
        <f t="shared" si="334"/>
        <v>0</v>
      </c>
      <c r="BQ491">
        <v>0</v>
      </c>
      <c r="BR491">
        <f t="shared" si="335"/>
        <v>0</v>
      </c>
      <c r="BS491">
        <f t="shared" si="336"/>
        <v>0</v>
      </c>
      <c r="BT491">
        <f t="shared" si="337"/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f t="shared" si="338"/>
        <v>68.900000000000006</v>
      </c>
      <c r="CG491">
        <f t="shared" si="339"/>
        <v>0</v>
      </c>
      <c r="CH491">
        <f t="shared" si="340"/>
        <v>0</v>
      </c>
      <c r="CI491">
        <f t="shared" si="341"/>
        <v>0</v>
      </c>
      <c r="CJ491">
        <f t="shared" si="342"/>
        <v>0</v>
      </c>
      <c r="CK491">
        <f t="shared" si="343"/>
        <v>0</v>
      </c>
      <c r="CL491">
        <v>0</v>
      </c>
      <c r="CM491">
        <v>0</v>
      </c>
      <c r="CN491">
        <f t="shared" si="344"/>
        <v>0</v>
      </c>
      <c r="CO491">
        <f t="shared" si="345"/>
        <v>0</v>
      </c>
      <c r="CP491">
        <f t="shared" si="346"/>
        <v>0</v>
      </c>
      <c r="CQ491">
        <v>0</v>
      </c>
      <c r="CR491">
        <v>0</v>
      </c>
      <c r="CS491">
        <v>0</v>
      </c>
    </row>
    <row r="492" spans="27:97" ht="15.6" x14ac:dyDescent="0.3">
      <c r="AA492" s="1" t="s">
        <v>335</v>
      </c>
      <c r="AB492">
        <f t="shared" si="312"/>
        <v>0</v>
      </c>
      <c r="AC492">
        <v>0</v>
      </c>
      <c r="AD492">
        <f t="shared" si="313"/>
        <v>0</v>
      </c>
      <c r="AE492">
        <v>0</v>
      </c>
      <c r="AF492">
        <f t="shared" si="314"/>
        <v>0</v>
      </c>
      <c r="AG492">
        <f t="shared" si="315"/>
        <v>0</v>
      </c>
      <c r="AH492">
        <v>0</v>
      </c>
      <c r="AI492">
        <f t="shared" si="316"/>
        <v>0</v>
      </c>
      <c r="AJ492">
        <v>0</v>
      </c>
      <c r="AK492">
        <f t="shared" si="317"/>
        <v>0</v>
      </c>
      <c r="AL492">
        <f t="shared" si="318"/>
        <v>4.6500000000000004</v>
      </c>
      <c r="AM492">
        <v>0</v>
      </c>
      <c r="AN492">
        <v>0</v>
      </c>
      <c r="AO492">
        <f t="shared" si="319"/>
        <v>0</v>
      </c>
      <c r="AP492">
        <f t="shared" ref="AP492" si="388">AP237*159.68</f>
        <v>0</v>
      </c>
      <c r="AQ492">
        <v>0</v>
      </c>
      <c r="AR492">
        <v>0</v>
      </c>
      <c r="AS492">
        <v>0</v>
      </c>
      <c r="AT492">
        <v>0</v>
      </c>
      <c r="AU492">
        <f t="shared" si="321"/>
        <v>0</v>
      </c>
      <c r="AV492">
        <f t="shared" si="322"/>
        <v>406.98</v>
      </c>
      <c r="AW492">
        <v>0</v>
      </c>
      <c r="AX492">
        <f t="shared" si="323"/>
        <v>0</v>
      </c>
      <c r="AY492">
        <f t="shared" si="324"/>
        <v>0</v>
      </c>
      <c r="AZ492">
        <v>0</v>
      </c>
      <c r="BA492">
        <f t="shared" si="325"/>
        <v>0</v>
      </c>
      <c r="BB492">
        <f t="shared" si="325"/>
        <v>0</v>
      </c>
      <c r="BC492">
        <f t="shared" si="326"/>
        <v>0</v>
      </c>
      <c r="BD492">
        <f t="shared" si="327"/>
        <v>0</v>
      </c>
      <c r="BE492">
        <f t="shared" si="328"/>
        <v>0</v>
      </c>
      <c r="BF492">
        <v>0</v>
      </c>
      <c r="BG492">
        <f t="shared" si="329"/>
        <v>0</v>
      </c>
      <c r="BH492">
        <f t="shared" si="330"/>
        <v>127.7</v>
      </c>
      <c r="BI492">
        <v>0</v>
      </c>
      <c r="BJ492">
        <f t="shared" si="331"/>
        <v>63.42</v>
      </c>
      <c r="BK492">
        <f t="shared" si="332"/>
        <v>2253.5700000000002</v>
      </c>
      <c r="BL492">
        <v>0</v>
      </c>
      <c r="BM492">
        <v>0</v>
      </c>
      <c r="BN492">
        <f t="shared" si="333"/>
        <v>0</v>
      </c>
      <c r="BO492">
        <v>0</v>
      </c>
      <c r="BP492">
        <f t="shared" si="334"/>
        <v>4.6399999999999997</v>
      </c>
      <c r="BQ492">
        <v>0</v>
      </c>
      <c r="BR492">
        <f t="shared" si="335"/>
        <v>0</v>
      </c>
      <c r="BS492">
        <f t="shared" si="336"/>
        <v>0</v>
      </c>
      <c r="BT492">
        <f t="shared" si="337"/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f t="shared" si="338"/>
        <v>137.80000000000001</v>
      </c>
      <c r="CG492">
        <f t="shared" si="339"/>
        <v>0</v>
      </c>
      <c r="CH492">
        <f t="shared" si="340"/>
        <v>0</v>
      </c>
      <c r="CI492">
        <f t="shared" si="341"/>
        <v>0</v>
      </c>
      <c r="CJ492">
        <f t="shared" si="342"/>
        <v>0</v>
      </c>
      <c r="CK492">
        <f t="shared" si="343"/>
        <v>0</v>
      </c>
      <c r="CL492">
        <v>0</v>
      </c>
      <c r="CM492">
        <v>0</v>
      </c>
      <c r="CN492">
        <f t="shared" si="344"/>
        <v>0</v>
      </c>
      <c r="CO492">
        <f t="shared" si="345"/>
        <v>0</v>
      </c>
      <c r="CP492">
        <f t="shared" si="346"/>
        <v>0</v>
      </c>
      <c r="CQ492">
        <v>0</v>
      </c>
      <c r="CR492">
        <v>0</v>
      </c>
      <c r="CS492">
        <v>0</v>
      </c>
    </row>
    <row r="493" spans="27:97" ht="15.6" x14ac:dyDescent="0.3">
      <c r="AA493" s="1" t="s">
        <v>336</v>
      </c>
      <c r="AB493">
        <f t="shared" si="312"/>
        <v>0</v>
      </c>
      <c r="AC493">
        <v>0</v>
      </c>
      <c r="AD493">
        <f t="shared" si="313"/>
        <v>0</v>
      </c>
      <c r="AE493">
        <v>0</v>
      </c>
      <c r="AF493">
        <f t="shared" si="314"/>
        <v>0</v>
      </c>
      <c r="AG493">
        <f t="shared" si="315"/>
        <v>0</v>
      </c>
      <c r="AH493">
        <v>0</v>
      </c>
      <c r="AI493">
        <f t="shared" si="316"/>
        <v>0</v>
      </c>
      <c r="AJ493">
        <v>0</v>
      </c>
      <c r="AK493">
        <f t="shared" si="317"/>
        <v>0</v>
      </c>
      <c r="AL493">
        <f t="shared" si="318"/>
        <v>0</v>
      </c>
      <c r="AM493">
        <v>0</v>
      </c>
      <c r="AN493">
        <v>0</v>
      </c>
      <c r="AO493">
        <f t="shared" si="319"/>
        <v>0</v>
      </c>
      <c r="AP493">
        <f t="shared" ref="AP493" si="389">AP238*159.68</f>
        <v>0</v>
      </c>
      <c r="AQ493">
        <v>0</v>
      </c>
      <c r="AR493">
        <v>0</v>
      </c>
      <c r="AS493">
        <v>0</v>
      </c>
      <c r="AT493">
        <v>0</v>
      </c>
      <c r="AU493">
        <f t="shared" si="321"/>
        <v>0</v>
      </c>
      <c r="AV493">
        <f t="shared" si="322"/>
        <v>239.4</v>
      </c>
      <c r="AW493">
        <v>0</v>
      </c>
      <c r="AX493">
        <f t="shared" si="323"/>
        <v>0</v>
      </c>
      <c r="AY493">
        <f t="shared" si="324"/>
        <v>0</v>
      </c>
      <c r="AZ493">
        <v>0</v>
      </c>
      <c r="BA493">
        <f t="shared" si="325"/>
        <v>55.78</v>
      </c>
      <c r="BB493">
        <f t="shared" si="325"/>
        <v>0</v>
      </c>
      <c r="BC493">
        <f t="shared" si="326"/>
        <v>0</v>
      </c>
      <c r="BD493">
        <f t="shared" si="327"/>
        <v>0</v>
      </c>
      <c r="BE493">
        <f t="shared" si="328"/>
        <v>0</v>
      </c>
      <c r="BF493">
        <v>0</v>
      </c>
      <c r="BG493">
        <f t="shared" si="329"/>
        <v>0</v>
      </c>
      <c r="BH493">
        <f t="shared" si="330"/>
        <v>191.55</v>
      </c>
      <c r="BI493">
        <v>0</v>
      </c>
      <c r="BJ493">
        <f t="shared" si="331"/>
        <v>10.57</v>
      </c>
      <c r="BK493">
        <f t="shared" si="332"/>
        <v>614.61</v>
      </c>
      <c r="BL493">
        <v>0</v>
      </c>
      <c r="BM493">
        <v>0</v>
      </c>
      <c r="BN493">
        <f t="shared" si="333"/>
        <v>0</v>
      </c>
      <c r="BO493">
        <v>0</v>
      </c>
      <c r="BP493">
        <f t="shared" si="334"/>
        <v>0</v>
      </c>
      <c r="BQ493">
        <v>0</v>
      </c>
      <c r="BR493">
        <f t="shared" si="335"/>
        <v>0</v>
      </c>
      <c r="BS493">
        <f t="shared" si="336"/>
        <v>0</v>
      </c>
      <c r="BT493">
        <f t="shared" si="337"/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f t="shared" si="338"/>
        <v>68.900000000000006</v>
      </c>
      <c r="CG493">
        <f t="shared" si="339"/>
        <v>0</v>
      </c>
      <c r="CH493">
        <f t="shared" si="340"/>
        <v>0</v>
      </c>
      <c r="CI493">
        <f t="shared" si="341"/>
        <v>0</v>
      </c>
      <c r="CJ493">
        <f t="shared" si="342"/>
        <v>0</v>
      </c>
      <c r="CK493">
        <f t="shared" si="343"/>
        <v>0</v>
      </c>
      <c r="CL493">
        <v>0</v>
      </c>
      <c r="CM493">
        <v>0</v>
      </c>
      <c r="CN493">
        <f t="shared" si="344"/>
        <v>0</v>
      </c>
      <c r="CO493">
        <f t="shared" si="345"/>
        <v>0</v>
      </c>
      <c r="CP493">
        <f t="shared" si="346"/>
        <v>0</v>
      </c>
      <c r="CQ493">
        <v>0</v>
      </c>
      <c r="CR493">
        <v>0</v>
      </c>
      <c r="CS493">
        <v>0</v>
      </c>
    </row>
    <row r="494" spans="27:97" ht="15.6" x14ac:dyDescent="0.3">
      <c r="AA494" s="1" t="s">
        <v>337</v>
      </c>
      <c r="AB494">
        <f t="shared" si="312"/>
        <v>0</v>
      </c>
      <c r="AC494">
        <v>0</v>
      </c>
      <c r="AD494">
        <f t="shared" si="313"/>
        <v>0</v>
      </c>
      <c r="AE494">
        <v>0</v>
      </c>
      <c r="AF494">
        <f t="shared" si="314"/>
        <v>0</v>
      </c>
      <c r="AG494">
        <f t="shared" si="315"/>
        <v>0</v>
      </c>
      <c r="AH494">
        <v>0</v>
      </c>
      <c r="AI494">
        <f t="shared" si="316"/>
        <v>0</v>
      </c>
      <c r="AJ494">
        <v>0</v>
      </c>
      <c r="AK494">
        <f t="shared" si="317"/>
        <v>0</v>
      </c>
      <c r="AL494">
        <f t="shared" si="318"/>
        <v>4.6500000000000004</v>
      </c>
      <c r="AM494">
        <v>0</v>
      </c>
      <c r="AN494">
        <v>0</v>
      </c>
      <c r="AO494">
        <f t="shared" si="319"/>
        <v>0</v>
      </c>
      <c r="AP494">
        <f t="shared" ref="AP494" si="390">AP239*159.68</f>
        <v>0</v>
      </c>
      <c r="AQ494">
        <v>0</v>
      </c>
      <c r="AR494">
        <v>0</v>
      </c>
      <c r="AS494">
        <v>0</v>
      </c>
      <c r="AT494">
        <v>0</v>
      </c>
      <c r="AU494">
        <f t="shared" si="321"/>
        <v>0</v>
      </c>
      <c r="AV494">
        <f t="shared" si="322"/>
        <v>766.08</v>
      </c>
      <c r="AW494">
        <v>0</v>
      </c>
      <c r="AX494">
        <f t="shared" si="323"/>
        <v>0</v>
      </c>
      <c r="AY494">
        <f t="shared" si="324"/>
        <v>0</v>
      </c>
      <c r="AZ494">
        <v>0</v>
      </c>
      <c r="BA494">
        <f t="shared" si="325"/>
        <v>0</v>
      </c>
      <c r="BB494">
        <f t="shared" si="325"/>
        <v>0</v>
      </c>
      <c r="BC494">
        <f t="shared" si="326"/>
        <v>0</v>
      </c>
      <c r="BD494">
        <f t="shared" si="327"/>
        <v>319.36</v>
      </c>
      <c r="BE494">
        <f t="shared" si="328"/>
        <v>0</v>
      </c>
      <c r="BF494">
        <v>0</v>
      </c>
      <c r="BG494">
        <f t="shared" si="329"/>
        <v>0</v>
      </c>
      <c r="BH494">
        <f t="shared" si="330"/>
        <v>766.2</v>
      </c>
      <c r="BI494">
        <v>0</v>
      </c>
      <c r="BJ494">
        <f t="shared" si="331"/>
        <v>73.990000000000009</v>
      </c>
      <c r="BK494">
        <f t="shared" si="332"/>
        <v>1297.5100000000002</v>
      </c>
      <c r="BL494">
        <v>0</v>
      </c>
      <c r="BM494">
        <v>0</v>
      </c>
      <c r="BN494">
        <f t="shared" si="333"/>
        <v>0</v>
      </c>
      <c r="BO494">
        <v>0</v>
      </c>
      <c r="BP494">
        <f t="shared" si="334"/>
        <v>2.3199999999999998</v>
      </c>
      <c r="BQ494">
        <v>0</v>
      </c>
      <c r="BR494">
        <f t="shared" si="335"/>
        <v>0</v>
      </c>
      <c r="BS494">
        <f t="shared" si="336"/>
        <v>0</v>
      </c>
      <c r="BT494">
        <f t="shared" si="337"/>
        <v>1273.26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f t="shared" si="338"/>
        <v>0</v>
      </c>
      <c r="CG494">
        <f t="shared" si="339"/>
        <v>0</v>
      </c>
      <c r="CH494">
        <f t="shared" si="340"/>
        <v>0</v>
      </c>
      <c r="CI494">
        <f t="shared" si="341"/>
        <v>0</v>
      </c>
      <c r="CJ494">
        <f t="shared" si="342"/>
        <v>0</v>
      </c>
      <c r="CK494">
        <f t="shared" si="343"/>
        <v>0</v>
      </c>
      <c r="CL494">
        <v>0</v>
      </c>
      <c r="CM494">
        <v>0</v>
      </c>
      <c r="CN494">
        <f t="shared" si="344"/>
        <v>0</v>
      </c>
      <c r="CO494">
        <f t="shared" si="345"/>
        <v>0</v>
      </c>
      <c r="CP494">
        <f t="shared" si="346"/>
        <v>0</v>
      </c>
      <c r="CQ494">
        <v>0</v>
      </c>
      <c r="CR494">
        <v>0</v>
      </c>
      <c r="CS494">
        <v>0</v>
      </c>
    </row>
    <row r="495" spans="27:97" ht="15.6" x14ac:dyDescent="0.3">
      <c r="AA495" s="1" t="s">
        <v>338</v>
      </c>
      <c r="AB495">
        <f t="shared" si="312"/>
        <v>0</v>
      </c>
      <c r="AC495">
        <v>0</v>
      </c>
      <c r="AD495">
        <f t="shared" si="313"/>
        <v>6.53</v>
      </c>
      <c r="AE495">
        <v>0</v>
      </c>
      <c r="AF495">
        <f t="shared" si="314"/>
        <v>0</v>
      </c>
      <c r="AG495">
        <f t="shared" si="315"/>
        <v>47.71</v>
      </c>
      <c r="AH495">
        <v>0</v>
      </c>
      <c r="AI495">
        <f t="shared" si="316"/>
        <v>0</v>
      </c>
      <c r="AJ495">
        <v>0</v>
      </c>
      <c r="AK495">
        <f t="shared" si="317"/>
        <v>0</v>
      </c>
      <c r="AL495">
        <f t="shared" si="318"/>
        <v>9.3000000000000007</v>
      </c>
      <c r="AM495">
        <v>0</v>
      </c>
      <c r="AN495">
        <v>0</v>
      </c>
      <c r="AO495">
        <f t="shared" si="319"/>
        <v>0</v>
      </c>
      <c r="AP495">
        <f t="shared" ref="AP495" si="391">AP240*159.68</f>
        <v>0</v>
      </c>
      <c r="AQ495">
        <v>0</v>
      </c>
      <c r="AR495">
        <v>0</v>
      </c>
      <c r="AS495">
        <v>0</v>
      </c>
      <c r="AT495">
        <v>0</v>
      </c>
      <c r="AU495">
        <f t="shared" si="321"/>
        <v>0</v>
      </c>
      <c r="AV495">
        <f t="shared" si="322"/>
        <v>694.26</v>
      </c>
      <c r="AW495">
        <v>0</v>
      </c>
      <c r="AX495">
        <f t="shared" si="323"/>
        <v>0</v>
      </c>
      <c r="AY495">
        <f t="shared" si="324"/>
        <v>0</v>
      </c>
      <c r="AZ495">
        <v>0</v>
      </c>
      <c r="BA495">
        <f t="shared" si="325"/>
        <v>0</v>
      </c>
      <c r="BB495">
        <f t="shared" si="325"/>
        <v>0</v>
      </c>
      <c r="BC495">
        <f t="shared" si="326"/>
        <v>0</v>
      </c>
      <c r="BD495">
        <f t="shared" si="327"/>
        <v>479.04</v>
      </c>
      <c r="BE495">
        <f t="shared" si="328"/>
        <v>0</v>
      </c>
      <c r="BF495">
        <v>0</v>
      </c>
      <c r="BG495">
        <f t="shared" si="329"/>
        <v>138.96</v>
      </c>
      <c r="BH495">
        <f t="shared" si="330"/>
        <v>127.7</v>
      </c>
      <c r="BI495">
        <v>0</v>
      </c>
      <c r="BJ495">
        <f t="shared" si="331"/>
        <v>10.57</v>
      </c>
      <c r="BK495">
        <f t="shared" si="332"/>
        <v>682.90000000000009</v>
      </c>
      <c r="BL495">
        <v>0</v>
      </c>
      <c r="BM495">
        <v>0</v>
      </c>
      <c r="BN495">
        <f t="shared" si="333"/>
        <v>0</v>
      </c>
      <c r="BO495">
        <v>0</v>
      </c>
      <c r="BP495">
        <f t="shared" si="334"/>
        <v>0</v>
      </c>
      <c r="BQ495">
        <v>0</v>
      </c>
      <c r="BR495">
        <f t="shared" si="335"/>
        <v>0</v>
      </c>
      <c r="BS495">
        <f t="shared" si="336"/>
        <v>0</v>
      </c>
      <c r="BT495">
        <f t="shared" si="337"/>
        <v>1273.26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f t="shared" si="338"/>
        <v>0</v>
      </c>
      <c r="CG495">
        <f t="shared" si="339"/>
        <v>0</v>
      </c>
      <c r="CH495">
        <f t="shared" si="340"/>
        <v>0</v>
      </c>
      <c r="CI495">
        <f t="shared" si="341"/>
        <v>0</v>
      </c>
      <c r="CJ495">
        <f t="shared" si="342"/>
        <v>0</v>
      </c>
      <c r="CK495">
        <f t="shared" si="343"/>
        <v>0</v>
      </c>
      <c r="CL495">
        <v>0</v>
      </c>
      <c r="CM495">
        <v>0</v>
      </c>
      <c r="CN495">
        <f t="shared" si="344"/>
        <v>0</v>
      </c>
      <c r="CO495">
        <f t="shared" si="345"/>
        <v>0</v>
      </c>
      <c r="CP495">
        <f t="shared" si="346"/>
        <v>0</v>
      </c>
      <c r="CQ495">
        <v>0</v>
      </c>
      <c r="CR495">
        <v>0</v>
      </c>
      <c r="CS495">
        <v>0</v>
      </c>
    </row>
    <row r="496" spans="27:97" ht="15.6" x14ac:dyDescent="0.3">
      <c r="AA496" s="1" t="s">
        <v>339</v>
      </c>
      <c r="AB496">
        <f t="shared" si="312"/>
        <v>0</v>
      </c>
      <c r="AC496">
        <v>0</v>
      </c>
      <c r="AD496">
        <f t="shared" si="313"/>
        <v>0</v>
      </c>
      <c r="AE496">
        <v>0</v>
      </c>
      <c r="AF496">
        <f t="shared" si="314"/>
        <v>0</v>
      </c>
      <c r="AG496">
        <f t="shared" si="315"/>
        <v>0</v>
      </c>
      <c r="AH496">
        <v>0</v>
      </c>
      <c r="AI496">
        <f t="shared" si="316"/>
        <v>0</v>
      </c>
      <c r="AJ496">
        <v>0</v>
      </c>
      <c r="AK496">
        <f t="shared" si="317"/>
        <v>0</v>
      </c>
      <c r="AL496">
        <f t="shared" si="318"/>
        <v>4.6500000000000004</v>
      </c>
      <c r="AM496">
        <v>0</v>
      </c>
      <c r="AN496">
        <v>0</v>
      </c>
      <c r="AO496">
        <f t="shared" si="319"/>
        <v>0</v>
      </c>
      <c r="AP496">
        <f t="shared" ref="AP496" si="392">AP241*159.68</f>
        <v>0</v>
      </c>
      <c r="AQ496">
        <v>0</v>
      </c>
      <c r="AR496">
        <v>0</v>
      </c>
      <c r="AS496">
        <v>0</v>
      </c>
      <c r="AT496">
        <v>0</v>
      </c>
      <c r="AU496">
        <f t="shared" si="321"/>
        <v>0</v>
      </c>
      <c r="AV496">
        <f t="shared" si="322"/>
        <v>502.74</v>
      </c>
      <c r="AW496">
        <v>0</v>
      </c>
      <c r="AX496">
        <f t="shared" si="323"/>
        <v>0</v>
      </c>
      <c r="AY496">
        <f t="shared" si="324"/>
        <v>0</v>
      </c>
      <c r="AZ496">
        <v>0</v>
      </c>
      <c r="BA496">
        <f t="shared" si="325"/>
        <v>0</v>
      </c>
      <c r="BB496">
        <f t="shared" si="325"/>
        <v>0</v>
      </c>
      <c r="BC496">
        <f t="shared" si="326"/>
        <v>0</v>
      </c>
      <c r="BD496">
        <f t="shared" si="327"/>
        <v>0</v>
      </c>
      <c r="BE496">
        <f t="shared" si="328"/>
        <v>0</v>
      </c>
      <c r="BF496">
        <v>0</v>
      </c>
      <c r="BG496">
        <f t="shared" si="329"/>
        <v>0</v>
      </c>
      <c r="BH496">
        <f t="shared" si="330"/>
        <v>255.4</v>
      </c>
      <c r="BI496">
        <v>0</v>
      </c>
      <c r="BJ496">
        <f t="shared" si="331"/>
        <v>10.57</v>
      </c>
      <c r="BK496">
        <f t="shared" si="332"/>
        <v>751.19</v>
      </c>
      <c r="BL496">
        <v>0</v>
      </c>
      <c r="BM496">
        <v>0</v>
      </c>
      <c r="BN496">
        <f t="shared" si="333"/>
        <v>0</v>
      </c>
      <c r="BO496">
        <v>0</v>
      </c>
      <c r="BP496">
        <f t="shared" si="334"/>
        <v>0</v>
      </c>
      <c r="BQ496">
        <v>0</v>
      </c>
      <c r="BR496">
        <f t="shared" si="335"/>
        <v>0</v>
      </c>
      <c r="BS496">
        <f t="shared" si="336"/>
        <v>0</v>
      </c>
      <c r="BT496">
        <f t="shared" si="337"/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f t="shared" si="338"/>
        <v>0</v>
      </c>
      <c r="CG496">
        <f t="shared" si="339"/>
        <v>13.09</v>
      </c>
      <c r="CH496">
        <f t="shared" si="340"/>
        <v>0</v>
      </c>
      <c r="CI496">
        <f t="shared" si="341"/>
        <v>0</v>
      </c>
      <c r="CJ496">
        <f t="shared" si="342"/>
        <v>10.57</v>
      </c>
      <c r="CK496">
        <f t="shared" si="343"/>
        <v>0</v>
      </c>
      <c r="CL496">
        <v>0</v>
      </c>
      <c r="CM496">
        <v>0</v>
      </c>
      <c r="CN496">
        <f t="shared" si="344"/>
        <v>0</v>
      </c>
      <c r="CO496">
        <f t="shared" si="345"/>
        <v>0</v>
      </c>
      <c r="CP496">
        <f t="shared" si="346"/>
        <v>0</v>
      </c>
      <c r="CQ496">
        <v>0</v>
      </c>
      <c r="CR496">
        <v>0</v>
      </c>
      <c r="CS496">
        <v>0</v>
      </c>
    </row>
    <row r="497" spans="27:97" ht="15.6" x14ac:dyDescent="0.3">
      <c r="AA497" s="1" t="s">
        <v>340</v>
      </c>
      <c r="AB497">
        <f t="shared" si="312"/>
        <v>0</v>
      </c>
      <c r="AC497">
        <v>0</v>
      </c>
      <c r="AD497">
        <f t="shared" si="313"/>
        <v>0</v>
      </c>
      <c r="AE497">
        <v>0</v>
      </c>
      <c r="AF497">
        <f t="shared" si="314"/>
        <v>0</v>
      </c>
      <c r="AG497">
        <f t="shared" si="315"/>
        <v>0</v>
      </c>
      <c r="AH497">
        <v>0</v>
      </c>
      <c r="AI497">
        <f t="shared" si="316"/>
        <v>0</v>
      </c>
      <c r="AJ497">
        <v>0</v>
      </c>
      <c r="AK497">
        <f t="shared" si="317"/>
        <v>0</v>
      </c>
      <c r="AL497">
        <f t="shared" si="318"/>
        <v>4.6500000000000004</v>
      </c>
      <c r="AM497">
        <v>0</v>
      </c>
      <c r="AN497">
        <v>0</v>
      </c>
      <c r="AO497">
        <f t="shared" si="319"/>
        <v>0</v>
      </c>
      <c r="AP497">
        <f t="shared" ref="AP497" si="393">AP242*159.68</f>
        <v>0</v>
      </c>
      <c r="AQ497">
        <v>0</v>
      </c>
      <c r="AR497">
        <v>0</v>
      </c>
      <c r="AS497">
        <v>0</v>
      </c>
      <c r="AT497">
        <v>0</v>
      </c>
      <c r="AU497">
        <f t="shared" si="321"/>
        <v>0</v>
      </c>
      <c r="AV497">
        <f t="shared" si="322"/>
        <v>251.37</v>
      </c>
      <c r="AW497">
        <v>0</v>
      </c>
      <c r="AX497">
        <f t="shared" si="323"/>
        <v>0</v>
      </c>
      <c r="AY497">
        <f t="shared" si="324"/>
        <v>0</v>
      </c>
      <c r="AZ497">
        <v>0</v>
      </c>
      <c r="BA497">
        <f t="shared" si="325"/>
        <v>0</v>
      </c>
      <c r="BB497">
        <f t="shared" si="325"/>
        <v>55.78</v>
      </c>
      <c r="BC497">
        <f t="shared" si="326"/>
        <v>0</v>
      </c>
      <c r="BD497">
        <f t="shared" si="327"/>
        <v>159.68</v>
      </c>
      <c r="BE497">
        <f t="shared" si="328"/>
        <v>0</v>
      </c>
      <c r="BF497">
        <v>0</v>
      </c>
      <c r="BG497">
        <f t="shared" si="329"/>
        <v>0</v>
      </c>
      <c r="BH497">
        <f t="shared" si="330"/>
        <v>446.95</v>
      </c>
      <c r="BI497">
        <v>0</v>
      </c>
      <c r="BJ497">
        <f t="shared" si="331"/>
        <v>10.57</v>
      </c>
      <c r="BK497">
        <f t="shared" si="332"/>
        <v>1229.22</v>
      </c>
      <c r="BL497">
        <v>0</v>
      </c>
      <c r="BM497">
        <v>0</v>
      </c>
      <c r="BN497">
        <f t="shared" si="333"/>
        <v>0</v>
      </c>
      <c r="BO497">
        <v>0</v>
      </c>
      <c r="BP497">
        <f t="shared" si="334"/>
        <v>0</v>
      </c>
      <c r="BQ497">
        <v>0</v>
      </c>
      <c r="BR497">
        <f t="shared" si="335"/>
        <v>0</v>
      </c>
      <c r="BS497">
        <f t="shared" si="336"/>
        <v>0</v>
      </c>
      <c r="BT497">
        <f t="shared" si="337"/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f t="shared" si="338"/>
        <v>68.900000000000006</v>
      </c>
      <c r="CG497">
        <f t="shared" si="339"/>
        <v>0</v>
      </c>
      <c r="CH497">
        <f t="shared" si="340"/>
        <v>0</v>
      </c>
      <c r="CI497">
        <f t="shared" si="341"/>
        <v>0</v>
      </c>
      <c r="CJ497">
        <f t="shared" si="342"/>
        <v>0</v>
      </c>
      <c r="CK497">
        <f t="shared" si="343"/>
        <v>0</v>
      </c>
      <c r="CL497">
        <v>0</v>
      </c>
      <c r="CM497">
        <v>0</v>
      </c>
      <c r="CN497">
        <f t="shared" si="344"/>
        <v>0</v>
      </c>
      <c r="CO497">
        <f t="shared" si="345"/>
        <v>0</v>
      </c>
      <c r="CP497">
        <f t="shared" si="346"/>
        <v>0</v>
      </c>
      <c r="CQ497">
        <v>0</v>
      </c>
      <c r="CR497">
        <v>0</v>
      </c>
      <c r="CS497">
        <v>0</v>
      </c>
    </row>
    <row r="498" spans="27:97" ht="15.6" x14ac:dyDescent="0.3">
      <c r="AA498" s="1" t="s">
        <v>341</v>
      </c>
      <c r="AB498">
        <f t="shared" si="312"/>
        <v>0</v>
      </c>
      <c r="AC498">
        <v>0</v>
      </c>
      <c r="AD498">
        <f t="shared" si="313"/>
        <v>6.53</v>
      </c>
      <c r="AE498">
        <v>0</v>
      </c>
      <c r="AF498">
        <f t="shared" si="314"/>
        <v>0</v>
      </c>
      <c r="AG498">
        <f t="shared" si="315"/>
        <v>47.71</v>
      </c>
      <c r="AH498">
        <v>0</v>
      </c>
      <c r="AI498">
        <f t="shared" si="316"/>
        <v>0</v>
      </c>
      <c r="AJ498">
        <v>0</v>
      </c>
      <c r="AK498">
        <f t="shared" si="317"/>
        <v>0</v>
      </c>
      <c r="AL498">
        <f t="shared" si="318"/>
        <v>4.6500000000000004</v>
      </c>
      <c r="AM498">
        <v>0</v>
      </c>
      <c r="AN498">
        <v>0</v>
      </c>
      <c r="AO498">
        <f t="shared" si="319"/>
        <v>0</v>
      </c>
      <c r="AP498">
        <f t="shared" ref="AP498" si="394">AP243*159.68</f>
        <v>0</v>
      </c>
      <c r="AQ498">
        <v>0</v>
      </c>
      <c r="AR498">
        <v>0</v>
      </c>
      <c r="AS498">
        <v>0</v>
      </c>
      <c r="AT498">
        <v>0</v>
      </c>
      <c r="AU498">
        <f t="shared" si="321"/>
        <v>0</v>
      </c>
      <c r="AV498">
        <f t="shared" si="322"/>
        <v>167.58</v>
      </c>
      <c r="AW498">
        <v>0</v>
      </c>
      <c r="AX498">
        <f t="shared" si="323"/>
        <v>0</v>
      </c>
      <c r="AY498">
        <f t="shared" si="324"/>
        <v>0</v>
      </c>
      <c r="AZ498">
        <v>0</v>
      </c>
      <c r="BA498">
        <f t="shared" si="325"/>
        <v>55.78</v>
      </c>
      <c r="BB498">
        <f t="shared" si="325"/>
        <v>0</v>
      </c>
      <c r="BC498">
        <f t="shared" si="326"/>
        <v>0</v>
      </c>
      <c r="BD498">
        <f t="shared" si="327"/>
        <v>159.68</v>
      </c>
      <c r="BE498">
        <f t="shared" si="328"/>
        <v>0</v>
      </c>
      <c r="BF498">
        <v>0</v>
      </c>
      <c r="BG498">
        <f t="shared" si="329"/>
        <v>0</v>
      </c>
      <c r="BH498">
        <f t="shared" si="330"/>
        <v>191.55</v>
      </c>
      <c r="BI498">
        <v>0</v>
      </c>
      <c r="BJ498">
        <f t="shared" si="331"/>
        <v>21.14</v>
      </c>
      <c r="BK498">
        <f t="shared" si="332"/>
        <v>136.58000000000001</v>
      </c>
      <c r="BL498">
        <v>0</v>
      </c>
      <c r="BM498">
        <v>0</v>
      </c>
      <c r="BN498">
        <f t="shared" si="333"/>
        <v>0</v>
      </c>
      <c r="BO498">
        <v>0</v>
      </c>
      <c r="BP498">
        <f t="shared" si="334"/>
        <v>0</v>
      </c>
      <c r="BQ498">
        <v>0</v>
      </c>
      <c r="BR498">
        <f t="shared" si="335"/>
        <v>0</v>
      </c>
      <c r="BS498">
        <f t="shared" si="336"/>
        <v>0</v>
      </c>
      <c r="BT498">
        <f t="shared" si="337"/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f t="shared" si="338"/>
        <v>68.900000000000006</v>
      </c>
      <c r="CG498">
        <f t="shared" si="339"/>
        <v>0</v>
      </c>
      <c r="CH498">
        <f t="shared" si="340"/>
        <v>0</v>
      </c>
      <c r="CI498">
        <f t="shared" si="341"/>
        <v>0</v>
      </c>
      <c r="CJ498">
        <f t="shared" si="342"/>
        <v>0</v>
      </c>
      <c r="CK498">
        <f t="shared" si="343"/>
        <v>0</v>
      </c>
      <c r="CL498">
        <v>0</v>
      </c>
      <c r="CM498">
        <v>0</v>
      </c>
      <c r="CN498">
        <f t="shared" si="344"/>
        <v>0</v>
      </c>
      <c r="CO498">
        <f t="shared" si="345"/>
        <v>0</v>
      </c>
      <c r="CP498">
        <f t="shared" si="346"/>
        <v>0</v>
      </c>
      <c r="CQ498">
        <v>0</v>
      </c>
      <c r="CR498">
        <v>0</v>
      </c>
      <c r="CS498">
        <v>0</v>
      </c>
    </row>
    <row r="499" spans="27:97" ht="15.6" x14ac:dyDescent="0.3">
      <c r="AA499" s="1" t="s">
        <v>342</v>
      </c>
      <c r="AB499">
        <f t="shared" si="312"/>
        <v>0</v>
      </c>
      <c r="AC499">
        <v>0</v>
      </c>
      <c r="AD499">
        <f t="shared" si="313"/>
        <v>0</v>
      </c>
      <c r="AE499">
        <v>0</v>
      </c>
      <c r="AF499">
        <f t="shared" si="314"/>
        <v>0</v>
      </c>
      <c r="AG499">
        <f t="shared" si="315"/>
        <v>95.42</v>
      </c>
      <c r="AH499">
        <v>0</v>
      </c>
      <c r="AI499">
        <f t="shared" si="316"/>
        <v>0</v>
      </c>
      <c r="AJ499">
        <v>0</v>
      </c>
      <c r="AK499">
        <f t="shared" si="317"/>
        <v>0</v>
      </c>
      <c r="AL499">
        <f t="shared" si="318"/>
        <v>4.6500000000000004</v>
      </c>
      <c r="AM499">
        <v>0</v>
      </c>
      <c r="AN499">
        <v>0</v>
      </c>
      <c r="AO499">
        <f t="shared" si="319"/>
        <v>0</v>
      </c>
      <c r="AP499">
        <f t="shared" ref="AP499" si="395">AP244*159.68</f>
        <v>0</v>
      </c>
      <c r="AQ499">
        <v>0</v>
      </c>
      <c r="AR499">
        <v>0</v>
      </c>
      <c r="AS499">
        <v>0</v>
      </c>
      <c r="AT499">
        <v>0</v>
      </c>
      <c r="AU499">
        <f t="shared" si="321"/>
        <v>0</v>
      </c>
      <c r="AV499">
        <f t="shared" si="322"/>
        <v>143.64000000000001</v>
      </c>
      <c r="AW499">
        <v>0</v>
      </c>
      <c r="AX499">
        <f t="shared" si="323"/>
        <v>0</v>
      </c>
      <c r="AY499">
        <f t="shared" si="324"/>
        <v>0</v>
      </c>
      <c r="AZ499">
        <v>0</v>
      </c>
      <c r="BA499">
        <f t="shared" si="325"/>
        <v>55.78</v>
      </c>
      <c r="BB499">
        <f t="shared" si="325"/>
        <v>0</v>
      </c>
      <c r="BC499">
        <f t="shared" si="326"/>
        <v>0</v>
      </c>
      <c r="BD499">
        <f t="shared" si="327"/>
        <v>0</v>
      </c>
      <c r="BE499">
        <f t="shared" si="328"/>
        <v>0</v>
      </c>
      <c r="BF499">
        <v>0</v>
      </c>
      <c r="BG499">
        <f t="shared" si="329"/>
        <v>0</v>
      </c>
      <c r="BH499">
        <f t="shared" si="330"/>
        <v>63.85</v>
      </c>
      <c r="BI499">
        <v>0</v>
      </c>
      <c r="BJ499">
        <f t="shared" si="331"/>
        <v>31.71</v>
      </c>
      <c r="BK499">
        <f t="shared" si="332"/>
        <v>204.87</v>
      </c>
      <c r="BL499">
        <v>0</v>
      </c>
      <c r="BM499">
        <v>0</v>
      </c>
      <c r="BN499">
        <f t="shared" si="333"/>
        <v>0</v>
      </c>
      <c r="BO499">
        <v>0</v>
      </c>
      <c r="BP499">
        <f t="shared" si="334"/>
        <v>2.3199999999999998</v>
      </c>
      <c r="BQ499">
        <v>0</v>
      </c>
      <c r="BR499">
        <f t="shared" si="335"/>
        <v>0</v>
      </c>
      <c r="BS499">
        <f t="shared" si="336"/>
        <v>0</v>
      </c>
      <c r="BT499">
        <f t="shared" si="337"/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f t="shared" si="338"/>
        <v>0</v>
      </c>
      <c r="CG499">
        <f t="shared" si="339"/>
        <v>0</v>
      </c>
      <c r="CH499">
        <f t="shared" si="340"/>
        <v>10.57</v>
      </c>
      <c r="CI499">
        <f t="shared" si="341"/>
        <v>0</v>
      </c>
      <c r="CJ499">
        <f t="shared" si="342"/>
        <v>10.57</v>
      </c>
      <c r="CK499">
        <f t="shared" si="343"/>
        <v>0</v>
      </c>
      <c r="CL499">
        <v>0</v>
      </c>
      <c r="CM499">
        <v>0</v>
      </c>
      <c r="CN499">
        <f t="shared" si="344"/>
        <v>0</v>
      </c>
      <c r="CO499">
        <f t="shared" si="345"/>
        <v>0</v>
      </c>
      <c r="CP499">
        <f t="shared" si="346"/>
        <v>0</v>
      </c>
      <c r="CQ499">
        <v>0</v>
      </c>
      <c r="CR499">
        <v>0</v>
      </c>
      <c r="CS499">
        <v>0</v>
      </c>
    </row>
    <row r="500" spans="27:97" ht="15.6" x14ac:dyDescent="0.3">
      <c r="AA500" s="1" t="s">
        <v>343</v>
      </c>
      <c r="AB500">
        <f t="shared" si="312"/>
        <v>0</v>
      </c>
      <c r="AC500">
        <v>0</v>
      </c>
      <c r="AD500">
        <f t="shared" si="313"/>
        <v>0</v>
      </c>
      <c r="AE500">
        <v>0</v>
      </c>
      <c r="AF500">
        <f t="shared" si="314"/>
        <v>0</v>
      </c>
      <c r="AG500">
        <f t="shared" si="315"/>
        <v>47.71</v>
      </c>
      <c r="AH500">
        <v>0</v>
      </c>
      <c r="AI500">
        <f t="shared" si="316"/>
        <v>0</v>
      </c>
      <c r="AJ500">
        <v>0</v>
      </c>
      <c r="AK500">
        <f t="shared" si="317"/>
        <v>0</v>
      </c>
      <c r="AL500">
        <f t="shared" si="318"/>
        <v>0</v>
      </c>
      <c r="AM500">
        <v>0</v>
      </c>
      <c r="AN500">
        <v>0</v>
      </c>
      <c r="AO500">
        <f t="shared" si="319"/>
        <v>0</v>
      </c>
      <c r="AP500">
        <f t="shared" ref="AP500" si="396">AP245*159.68</f>
        <v>0</v>
      </c>
      <c r="AQ500">
        <v>0</v>
      </c>
      <c r="AR500">
        <v>0</v>
      </c>
      <c r="AS500">
        <v>0</v>
      </c>
      <c r="AT500">
        <v>0</v>
      </c>
      <c r="AU500">
        <f t="shared" si="321"/>
        <v>0</v>
      </c>
      <c r="AV500">
        <f t="shared" si="322"/>
        <v>83.79</v>
      </c>
      <c r="AW500">
        <v>0</v>
      </c>
      <c r="AX500">
        <f t="shared" si="323"/>
        <v>0</v>
      </c>
      <c r="AY500">
        <f t="shared" si="324"/>
        <v>0</v>
      </c>
      <c r="AZ500">
        <v>0</v>
      </c>
      <c r="BA500">
        <f t="shared" si="325"/>
        <v>0</v>
      </c>
      <c r="BB500">
        <f t="shared" si="325"/>
        <v>0</v>
      </c>
      <c r="BC500">
        <f t="shared" si="326"/>
        <v>0</v>
      </c>
      <c r="BD500">
        <f t="shared" si="327"/>
        <v>0</v>
      </c>
      <c r="BE500">
        <f t="shared" si="328"/>
        <v>0</v>
      </c>
      <c r="BF500">
        <v>0</v>
      </c>
      <c r="BG500">
        <f t="shared" si="329"/>
        <v>0</v>
      </c>
      <c r="BH500">
        <f t="shared" si="330"/>
        <v>127.7</v>
      </c>
      <c r="BI500">
        <v>0</v>
      </c>
      <c r="BJ500">
        <f t="shared" si="331"/>
        <v>21.14</v>
      </c>
      <c r="BK500">
        <f t="shared" si="332"/>
        <v>0</v>
      </c>
      <c r="BL500">
        <v>0</v>
      </c>
      <c r="BM500">
        <v>0</v>
      </c>
      <c r="BN500">
        <f t="shared" si="333"/>
        <v>0</v>
      </c>
      <c r="BO500">
        <v>0</v>
      </c>
      <c r="BP500">
        <f t="shared" si="334"/>
        <v>0</v>
      </c>
      <c r="BQ500">
        <v>0</v>
      </c>
      <c r="BR500">
        <f t="shared" si="335"/>
        <v>0</v>
      </c>
      <c r="BS500">
        <f t="shared" si="336"/>
        <v>0</v>
      </c>
      <c r="BT500">
        <f t="shared" si="337"/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f t="shared" si="338"/>
        <v>68.900000000000006</v>
      </c>
      <c r="CG500">
        <f t="shared" si="339"/>
        <v>0</v>
      </c>
      <c r="CH500">
        <f t="shared" si="340"/>
        <v>0</v>
      </c>
      <c r="CI500">
        <f t="shared" si="341"/>
        <v>0</v>
      </c>
      <c r="CJ500">
        <f t="shared" si="342"/>
        <v>0</v>
      </c>
      <c r="CK500">
        <f t="shared" si="343"/>
        <v>0</v>
      </c>
      <c r="CL500">
        <v>0</v>
      </c>
      <c r="CM500">
        <v>0</v>
      </c>
      <c r="CN500">
        <f t="shared" si="344"/>
        <v>0</v>
      </c>
      <c r="CO500">
        <f t="shared" si="345"/>
        <v>0</v>
      </c>
      <c r="CP500">
        <f t="shared" si="346"/>
        <v>0</v>
      </c>
      <c r="CQ500">
        <v>0</v>
      </c>
      <c r="CR500">
        <v>0</v>
      </c>
      <c r="CS500">
        <v>0</v>
      </c>
    </row>
    <row r="501" spans="27:97" ht="15.6" x14ac:dyDescent="0.3">
      <c r="AA501" s="1" t="s">
        <v>344</v>
      </c>
      <c r="AB501">
        <f t="shared" si="312"/>
        <v>0</v>
      </c>
      <c r="AC501">
        <v>0</v>
      </c>
      <c r="AD501">
        <f t="shared" si="313"/>
        <v>0</v>
      </c>
      <c r="AE501">
        <v>0</v>
      </c>
      <c r="AF501">
        <f t="shared" si="314"/>
        <v>0</v>
      </c>
      <c r="AG501">
        <f t="shared" si="315"/>
        <v>47.71</v>
      </c>
      <c r="AH501">
        <v>0</v>
      </c>
      <c r="AI501">
        <f t="shared" si="316"/>
        <v>0</v>
      </c>
      <c r="AJ501">
        <v>0</v>
      </c>
      <c r="AK501">
        <f t="shared" si="317"/>
        <v>0</v>
      </c>
      <c r="AL501">
        <f t="shared" si="318"/>
        <v>4.6500000000000004</v>
      </c>
      <c r="AM501">
        <v>0</v>
      </c>
      <c r="AN501">
        <v>0</v>
      </c>
      <c r="AO501">
        <f t="shared" si="319"/>
        <v>0</v>
      </c>
      <c r="AP501">
        <f t="shared" ref="AP501" si="397">AP246*159.68</f>
        <v>0</v>
      </c>
      <c r="AQ501">
        <v>0</v>
      </c>
      <c r="AR501">
        <v>0</v>
      </c>
      <c r="AS501">
        <v>0</v>
      </c>
      <c r="AT501">
        <v>0</v>
      </c>
      <c r="AU501">
        <f t="shared" si="321"/>
        <v>0</v>
      </c>
      <c r="AV501">
        <f t="shared" si="322"/>
        <v>47.88</v>
      </c>
      <c r="AW501">
        <v>0</v>
      </c>
      <c r="AX501">
        <f t="shared" si="323"/>
        <v>0</v>
      </c>
      <c r="AY501">
        <f t="shared" si="324"/>
        <v>0</v>
      </c>
      <c r="AZ501">
        <v>0</v>
      </c>
      <c r="BA501">
        <f t="shared" si="325"/>
        <v>0</v>
      </c>
      <c r="BB501">
        <f t="shared" si="325"/>
        <v>0</v>
      </c>
      <c r="BC501">
        <f t="shared" si="326"/>
        <v>0</v>
      </c>
      <c r="BD501">
        <f t="shared" si="327"/>
        <v>159.68</v>
      </c>
      <c r="BE501">
        <f t="shared" si="328"/>
        <v>0</v>
      </c>
      <c r="BF501">
        <v>0</v>
      </c>
      <c r="BG501">
        <f t="shared" si="329"/>
        <v>0</v>
      </c>
      <c r="BH501">
        <f t="shared" si="330"/>
        <v>127.7</v>
      </c>
      <c r="BI501">
        <v>0</v>
      </c>
      <c r="BJ501">
        <f t="shared" si="331"/>
        <v>0</v>
      </c>
      <c r="BK501">
        <f t="shared" si="332"/>
        <v>0</v>
      </c>
      <c r="BL501">
        <v>0</v>
      </c>
      <c r="BM501">
        <v>0</v>
      </c>
      <c r="BN501">
        <f t="shared" si="333"/>
        <v>0</v>
      </c>
      <c r="BO501">
        <v>0</v>
      </c>
      <c r="BP501">
        <f t="shared" si="334"/>
        <v>0</v>
      </c>
      <c r="BQ501">
        <v>0</v>
      </c>
      <c r="BR501">
        <f t="shared" si="335"/>
        <v>0</v>
      </c>
      <c r="BS501">
        <f t="shared" si="336"/>
        <v>0</v>
      </c>
      <c r="BT501">
        <f t="shared" si="337"/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f t="shared" si="338"/>
        <v>68.900000000000006</v>
      </c>
      <c r="CG501">
        <f t="shared" si="339"/>
        <v>0</v>
      </c>
      <c r="CH501">
        <f t="shared" si="340"/>
        <v>0</v>
      </c>
      <c r="CI501">
        <f t="shared" si="341"/>
        <v>0</v>
      </c>
      <c r="CJ501">
        <f t="shared" si="342"/>
        <v>0</v>
      </c>
      <c r="CK501">
        <f t="shared" si="343"/>
        <v>0</v>
      </c>
      <c r="CL501">
        <v>0</v>
      </c>
      <c r="CM501">
        <v>0</v>
      </c>
      <c r="CN501">
        <f t="shared" si="344"/>
        <v>0</v>
      </c>
      <c r="CO501">
        <f t="shared" si="345"/>
        <v>0</v>
      </c>
      <c r="CP501">
        <f t="shared" si="346"/>
        <v>0</v>
      </c>
      <c r="CQ501">
        <v>0</v>
      </c>
      <c r="CR501">
        <v>0</v>
      </c>
      <c r="CS501">
        <v>0</v>
      </c>
    </row>
    <row r="502" spans="27:97" ht="15.6" x14ac:dyDescent="0.3">
      <c r="AA502" s="1" t="s">
        <v>345</v>
      </c>
      <c r="AB502">
        <f t="shared" si="312"/>
        <v>0</v>
      </c>
      <c r="AC502">
        <v>0</v>
      </c>
      <c r="AD502">
        <f t="shared" si="313"/>
        <v>0</v>
      </c>
      <c r="AE502">
        <v>0</v>
      </c>
      <c r="AF502">
        <f t="shared" si="314"/>
        <v>0</v>
      </c>
      <c r="AG502">
        <f t="shared" si="315"/>
        <v>47.71</v>
      </c>
      <c r="AH502">
        <v>0</v>
      </c>
      <c r="AI502">
        <f t="shared" si="316"/>
        <v>0</v>
      </c>
      <c r="AJ502">
        <v>0</v>
      </c>
      <c r="AK502">
        <f t="shared" si="317"/>
        <v>0</v>
      </c>
      <c r="AL502">
        <f t="shared" si="318"/>
        <v>0</v>
      </c>
      <c r="AM502">
        <v>0</v>
      </c>
      <c r="AN502">
        <v>0</v>
      </c>
      <c r="AO502">
        <f t="shared" si="319"/>
        <v>0</v>
      </c>
      <c r="AP502">
        <f t="shared" ref="AP502" si="398">AP247*159.68</f>
        <v>0</v>
      </c>
      <c r="AQ502">
        <v>0</v>
      </c>
      <c r="AR502">
        <v>0</v>
      </c>
      <c r="AS502">
        <v>0</v>
      </c>
      <c r="AT502">
        <v>0</v>
      </c>
      <c r="AU502">
        <f t="shared" si="321"/>
        <v>0</v>
      </c>
      <c r="AV502">
        <f t="shared" si="322"/>
        <v>11.97</v>
      </c>
      <c r="AW502">
        <v>0</v>
      </c>
      <c r="AX502">
        <f t="shared" si="323"/>
        <v>0</v>
      </c>
      <c r="AY502">
        <f t="shared" si="324"/>
        <v>0</v>
      </c>
      <c r="AZ502">
        <v>0</v>
      </c>
      <c r="BA502">
        <f t="shared" si="325"/>
        <v>111.56</v>
      </c>
      <c r="BB502">
        <f t="shared" si="325"/>
        <v>0</v>
      </c>
      <c r="BC502">
        <f t="shared" si="326"/>
        <v>0</v>
      </c>
      <c r="BD502">
        <f t="shared" si="327"/>
        <v>0</v>
      </c>
      <c r="BE502">
        <f t="shared" si="328"/>
        <v>0</v>
      </c>
      <c r="BF502">
        <v>0</v>
      </c>
      <c r="BG502">
        <f t="shared" si="329"/>
        <v>0</v>
      </c>
      <c r="BH502">
        <f t="shared" si="330"/>
        <v>127.7</v>
      </c>
      <c r="BI502">
        <v>0</v>
      </c>
      <c r="BJ502">
        <f t="shared" si="331"/>
        <v>21.14</v>
      </c>
      <c r="BK502">
        <f t="shared" si="332"/>
        <v>0</v>
      </c>
      <c r="BL502">
        <v>0</v>
      </c>
      <c r="BM502">
        <v>0</v>
      </c>
      <c r="BN502">
        <f t="shared" si="333"/>
        <v>0</v>
      </c>
      <c r="BO502">
        <v>0</v>
      </c>
      <c r="BP502">
        <f t="shared" si="334"/>
        <v>0</v>
      </c>
      <c r="BQ502">
        <v>0</v>
      </c>
      <c r="BR502">
        <f t="shared" si="335"/>
        <v>0</v>
      </c>
      <c r="BS502">
        <f t="shared" si="336"/>
        <v>0</v>
      </c>
      <c r="BT502">
        <f t="shared" si="337"/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f t="shared" si="338"/>
        <v>0</v>
      </c>
      <c r="CG502">
        <f t="shared" si="339"/>
        <v>0</v>
      </c>
      <c r="CH502">
        <f t="shared" si="340"/>
        <v>10.57</v>
      </c>
      <c r="CI502">
        <f t="shared" si="341"/>
        <v>0</v>
      </c>
      <c r="CJ502">
        <f t="shared" si="342"/>
        <v>0</v>
      </c>
      <c r="CK502">
        <f t="shared" si="343"/>
        <v>0</v>
      </c>
      <c r="CL502">
        <v>0</v>
      </c>
      <c r="CM502">
        <v>0</v>
      </c>
      <c r="CN502">
        <f t="shared" si="344"/>
        <v>0</v>
      </c>
      <c r="CO502">
        <f t="shared" si="345"/>
        <v>0</v>
      </c>
      <c r="CP502">
        <f t="shared" si="346"/>
        <v>0</v>
      </c>
      <c r="CQ502">
        <v>0</v>
      </c>
      <c r="CR502">
        <v>0</v>
      </c>
      <c r="CS502">
        <v>0</v>
      </c>
    </row>
    <row r="503" spans="27:97" ht="15.6" x14ac:dyDescent="0.3">
      <c r="AA503" s="1" t="s">
        <v>346</v>
      </c>
      <c r="AB503">
        <f t="shared" si="312"/>
        <v>0</v>
      </c>
      <c r="AC503">
        <v>0</v>
      </c>
      <c r="AD503">
        <f t="shared" si="313"/>
        <v>0</v>
      </c>
      <c r="AE503">
        <v>0</v>
      </c>
      <c r="AF503">
        <f t="shared" si="314"/>
        <v>0</v>
      </c>
      <c r="AG503">
        <f t="shared" si="315"/>
        <v>0</v>
      </c>
      <c r="AH503">
        <v>0</v>
      </c>
      <c r="AI503">
        <f t="shared" si="316"/>
        <v>0</v>
      </c>
      <c r="AJ503">
        <v>0</v>
      </c>
      <c r="AK503">
        <f t="shared" si="317"/>
        <v>0</v>
      </c>
      <c r="AL503">
        <f t="shared" si="318"/>
        <v>0</v>
      </c>
      <c r="AM503">
        <v>0</v>
      </c>
      <c r="AN503">
        <v>0</v>
      </c>
      <c r="AO503">
        <f t="shared" si="319"/>
        <v>0</v>
      </c>
      <c r="AP503">
        <f t="shared" ref="AP503" si="399">AP248*159.68</f>
        <v>0</v>
      </c>
      <c r="AQ503">
        <v>0</v>
      </c>
      <c r="AR503">
        <v>0</v>
      </c>
      <c r="AS503">
        <v>0</v>
      </c>
      <c r="AT503">
        <v>0</v>
      </c>
      <c r="AU503">
        <f t="shared" si="321"/>
        <v>0</v>
      </c>
      <c r="AV503">
        <f t="shared" si="322"/>
        <v>71.820000000000007</v>
      </c>
      <c r="AW503">
        <v>0</v>
      </c>
      <c r="AX503">
        <f t="shared" si="323"/>
        <v>0</v>
      </c>
      <c r="AY503">
        <f t="shared" si="324"/>
        <v>0</v>
      </c>
      <c r="AZ503">
        <v>0</v>
      </c>
      <c r="BA503">
        <f t="shared" si="325"/>
        <v>0</v>
      </c>
      <c r="BB503">
        <f t="shared" si="325"/>
        <v>0</v>
      </c>
      <c r="BC503">
        <f t="shared" si="326"/>
        <v>0</v>
      </c>
      <c r="BD503">
        <f t="shared" si="327"/>
        <v>0</v>
      </c>
      <c r="BE503">
        <f t="shared" si="328"/>
        <v>2.8</v>
      </c>
      <c r="BF503">
        <v>0</v>
      </c>
      <c r="BG503">
        <f t="shared" si="329"/>
        <v>0</v>
      </c>
      <c r="BH503">
        <f t="shared" si="330"/>
        <v>63.85</v>
      </c>
      <c r="BI503">
        <v>0</v>
      </c>
      <c r="BJ503">
        <f t="shared" si="331"/>
        <v>0</v>
      </c>
      <c r="BK503">
        <f t="shared" si="332"/>
        <v>0</v>
      </c>
      <c r="BL503">
        <v>0</v>
      </c>
      <c r="BM503">
        <v>0</v>
      </c>
      <c r="BN503">
        <f t="shared" si="333"/>
        <v>0</v>
      </c>
      <c r="BO503">
        <v>0</v>
      </c>
      <c r="BP503">
        <f t="shared" si="334"/>
        <v>0</v>
      </c>
      <c r="BQ503">
        <v>0</v>
      </c>
      <c r="BR503">
        <f t="shared" si="335"/>
        <v>0</v>
      </c>
      <c r="BS503">
        <f t="shared" si="336"/>
        <v>0</v>
      </c>
      <c r="BT503">
        <f t="shared" si="337"/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f t="shared" si="338"/>
        <v>68.900000000000006</v>
      </c>
      <c r="CG503">
        <f t="shared" si="339"/>
        <v>0</v>
      </c>
      <c r="CH503">
        <f t="shared" si="340"/>
        <v>0</v>
      </c>
      <c r="CI503">
        <f t="shared" si="341"/>
        <v>0</v>
      </c>
      <c r="CJ503">
        <f t="shared" si="342"/>
        <v>0</v>
      </c>
      <c r="CK503">
        <f t="shared" si="343"/>
        <v>0</v>
      </c>
      <c r="CL503">
        <v>0</v>
      </c>
      <c r="CM503">
        <v>0</v>
      </c>
      <c r="CN503">
        <f t="shared" si="344"/>
        <v>0</v>
      </c>
      <c r="CO503">
        <f t="shared" si="345"/>
        <v>0</v>
      </c>
      <c r="CP503">
        <f t="shared" si="346"/>
        <v>0</v>
      </c>
      <c r="CQ503">
        <v>0</v>
      </c>
      <c r="CR503">
        <v>0</v>
      </c>
      <c r="CS503">
        <v>0</v>
      </c>
    </row>
    <row r="504" spans="27:97" ht="15.6" x14ac:dyDescent="0.3">
      <c r="AA504" s="1" t="s">
        <v>347</v>
      </c>
      <c r="AB504">
        <f t="shared" si="312"/>
        <v>0</v>
      </c>
      <c r="AC504">
        <v>0</v>
      </c>
      <c r="AD504">
        <f t="shared" si="313"/>
        <v>0</v>
      </c>
      <c r="AE504">
        <v>0</v>
      </c>
      <c r="AF504">
        <f t="shared" si="314"/>
        <v>0</v>
      </c>
      <c r="AG504">
        <f t="shared" si="315"/>
        <v>0</v>
      </c>
      <c r="AH504">
        <v>0</v>
      </c>
      <c r="AI504">
        <f t="shared" si="316"/>
        <v>0</v>
      </c>
      <c r="AJ504">
        <v>0</v>
      </c>
      <c r="AK504">
        <f t="shared" si="317"/>
        <v>0</v>
      </c>
      <c r="AL504">
        <f t="shared" si="318"/>
        <v>0</v>
      </c>
      <c r="AM504">
        <v>0</v>
      </c>
      <c r="AN504">
        <v>0</v>
      </c>
      <c r="AO504">
        <f t="shared" si="319"/>
        <v>0</v>
      </c>
      <c r="AP504">
        <f t="shared" ref="AP504" si="400">AP249*159.68</f>
        <v>0</v>
      </c>
      <c r="AQ504">
        <v>0</v>
      </c>
      <c r="AR504">
        <v>0</v>
      </c>
      <c r="AS504">
        <v>0</v>
      </c>
      <c r="AT504">
        <v>0</v>
      </c>
      <c r="AU504">
        <f t="shared" si="321"/>
        <v>0</v>
      </c>
      <c r="AV504">
        <f t="shared" si="322"/>
        <v>11.97</v>
      </c>
      <c r="AW504">
        <v>0</v>
      </c>
      <c r="AX504">
        <f t="shared" si="323"/>
        <v>0</v>
      </c>
      <c r="AY504">
        <f t="shared" si="324"/>
        <v>0</v>
      </c>
      <c r="AZ504">
        <v>0</v>
      </c>
      <c r="BA504">
        <f t="shared" si="325"/>
        <v>55.78</v>
      </c>
      <c r="BB504">
        <f t="shared" si="325"/>
        <v>0</v>
      </c>
      <c r="BC504">
        <f t="shared" si="326"/>
        <v>0</v>
      </c>
      <c r="BD504">
        <f t="shared" si="327"/>
        <v>0</v>
      </c>
      <c r="BE504">
        <f t="shared" si="328"/>
        <v>0</v>
      </c>
      <c r="BF504">
        <v>0</v>
      </c>
      <c r="BG504">
        <f t="shared" si="329"/>
        <v>0</v>
      </c>
      <c r="BH504">
        <f t="shared" si="330"/>
        <v>0</v>
      </c>
      <c r="BI504">
        <v>0</v>
      </c>
      <c r="BJ504">
        <f t="shared" si="331"/>
        <v>0</v>
      </c>
      <c r="BK504">
        <f t="shared" si="332"/>
        <v>0</v>
      </c>
      <c r="BL504">
        <v>0</v>
      </c>
      <c r="BM504">
        <v>0</v>
      </c>
      <c r="BN504">
        <f t="shared" si="333"/>
        <v>0</v>
      </c>
      <c r="BO504">
        <v>0</v>
      </c>
      <c r="BP504">
        <f t="shared" si="334"/>
        <v>2.3199999999999998</v>
      </c>
      <c r="BQ504">
        <v>0</v>
      </c>
      <c r="BR504">
        <f t="shared" si="335"/>
        <v>0</v>
      </c>
      <c r="BS504">
        <f t="shared" si="336"/>
        <v>0</v>
      </c>
      <c r="BT504">
        <f t="shared" si="337"/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f t="shared" si="338"/>
        <v>0</v>
      </c>
      <c r="CG504">
        <f t="shared" si="339"/>
        <v>0</v>
      </c>
      <c r="CH504">
        <f t="shared" si="340"/>
        <v>0</v>
      </c>
      <c r="CI504">
        <f t="shared" si="341"/>
        <v>0</v>
      </c>
      <c r="CJ504">
        <f t="shared" si="342"/>
        <v>0</v>
      </c>
      <c r="CK504">
        <f t="shared" si="343"/>
        <v>0</v>
      </c>
      <c r="CL504">
        <v>0</v>
      </c>
      <c r="CM504">
        <v>0</v>
      </c>
      <c r="CN504">
        <f t="shared" si="344"/>
        <v>0</v>
      </c>
      <c r="CO504">
        <f t="shared" si="345"/>
        <v>0</v>
      </c>
      <c r="CP504">
        <f t="shared" si="346"/>
        <v>0</v>
      </c>
      <c r="CQ504">
        <v>0</v>
      </c>
      <c r="CR504">
        <v>0</v>
      </c>
      <c r="CS504">
        <v>0</v>
      </c>
    </row>
    <row r="505" spans="27:97" ht="15.6" x14ac:dyDescent="0.3">
      <c r="AA505" s="1" t="s">
        <v>348</v>
      </c>
      <c r="AB505">
        <f t="shared" si="312"/>
        <v>0</v>
      </c>
      <c r="AC505">
        <v>0</v>
      </c>
      <c r="AD505">
        <f t="shared" si="313"/>
        <v>0</v>
      </c>
      <c r="AE505">
        <v>0</v>
      </c>
      <c r="AF505">
        <f t="shared" si="314"/>
        <v>0</v>
      </c>
      <c r="AG505">
        <f t="shared" si="315"/>
        <v>47.71</v>
      </c>
      <c r="AH505">
        <v>0</v>
      </c>
      <c r="AI505">
        <f t="shared" si="316"/>
        <v>0</v>
      </c>
      <c r="AJ505">
        <v>0</v>
      </c>
      <c r="AK505">
        <f t="shared" si="317"/>
        <v>0</v>
      </c>
      <c r="AL505">
        <f t="shared" si="318"/>
        <v>0</v>
      </c>
      <c r="AM505">
        <v>0</v>
      </c>
      <c r="AN505">
        <v>0</v>
      </c>
      <c r="AO505">
        <f t="shared" si="319"/>
        <v>0</v>
      </c>
      <c r="AP505">
        <f t="shared" ref="AP505" si="401">AP250*159.68</f>
        <v>0</v>
      </c>
      <c r="AQ505">
        <v>0</v>
      </c>
      <c r="AR505">
        <v>0</v>
      </c>
      <c r="AS505">
        <v>0</v>
      </c>
      <c r="AT505">
        <v>0</v>
      </c>
      <c r="AU505">
        <f t="shared" si="321"/>
        <v>0</v>
      </c>
      <c r="AV505">
        <f t="shared" si="322"/>
        <v>11.97</v>
      </c>
      <c r="AW505">
        <v>0</v>
      </c>
      <c r="AX505">
        <f t="shared" si="323"/>
        <v>0</v>
      </c>
      <c r="AY505">
        <f t="shared" si="324"/>
        <v>0</v>
      </c>
      <c r="AZ505">
        <v>0</v>
      </c>
      <c r="BA505">
        <f t="shared" si="325"/>
        <v>0</v>
      </c>
      <c r="BB505">
        <f t="shared" si="325"/>
        <v>0</v>
      </c>
      <c r="BC505">
        <f t="shared" si="326"/>
        <v>0</v>
      </c>
      <c r="BD505">
        <f t="shared" si="327"/>
        <v>159.68</v>
      </c>
      <c r="BE505">
        <f t="shared" si="328"/>
        <v>0</v>
      </c>
      <c r="BF505">
        <v>0</v>
      </c>
      <c r="BG505">
        <f t="shared" si="329"/>
        <v>0</v>
      </c>
      <c r="BH505">
        <f t="shared" si="330"/>
        <v>0</v>
      </c>
      <c r="BI505">
        <v>0</v>
      </c>
      <c r="BJ505">
        <f t="shared" si="331"/>
        <v>0</v>
      </c>
      <c r="BK505">
        <f t="shared" si="332"/>
        <v>0</v>
      </c>
      <c r="BL505">
        <v>0</v>
      </c>
      <c r="BM505">
        <v>0</v>
      </c>
      <c r="BN505">
        <f t="shared" si="333"/>
        <v>0</v>
      </c>
      <c r="BO505">
        <v>0</v>
      </c>
      <c r="BP505">
        <f t="shared" si="334"/>
        <v>0</v>
      </c>
      <c r="BQ505">
        <v>0</v>
      </c>
      <c r="BR505">
        <f t="shared" si="335"/>
        <v>0</v>
      </c>
      <c r="BS505">
        <f t="shared" si="336"/>
        <v>0</v>
      </c>
      <c r="BT505">
        <f t="shared" si="337"/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f t="shared" si="338"/>
        <v>0</v>
      </c>
      <c r="CG505">
        <f t="shared" si="339"/>
        <v>0</v>
      </c>
      <c r="CH505">
        <f t="shared" si="340"/>
        <v>0</v>
      </c>
      <c r="CI505">
        <f t="shared" si="341"/>
        <v>0</v>
      </c>
      <c r="CJ505">
        <f t="shared" si="342"/>
        <v>0</v>
      </c>
      <c r="CK505">
        <f t="shared" si="343"/>
        <v>0</v>
      </c>
      <c r="CL505">
        <v>0</v>
      </c>
      <c r="CM505">
        <v>0</v>
      </c>
      <c r="CN505">
        <f t="shared" si="344"/>
        <v>0</v>
      </c>
      <c r="CO505">
        <f t="shared" si="345"/>
        <v>0</v>
      </c>
      <c r="CP505">
        <f t="shared" si="346"/>
        <v>0</v>
      </c>
      <c r="CQ505">
        <v>0</v>
      </c>
      <c r="CR505">
        <v>0</v>
      </c>
      <c r="CS505">
        <v>0</v>
      </c>
    </row>
    <row r="506" spans="27:97" ht="15.6" x14ac:dyDescent="0.3">
      <c r="AA506" s="1" t="s">
        <v>349</v>
      </c>
      <c r="AB506">
        <f t="shared" si="312"/>
        <v>0</v>
      </c>
      <c r="AC506">
        <v>0</v>
      </c>
      <c r="AD506">
        <f t="shared" si="313"/>
        <v>0</v>
      </c>
      <c r="AE506">
        <v>0</v>
      </c>
      <c r="AF506">
        <f t="shared" si="314"/>
        <v>0</v>
      </c>
      <c r="AG506">
        <f t="shared" si="315"/>
        <v>0</v>
      </c>
      <c r="AH506">
        <v>0</v>
      </c>
      <c r="AI506">
        <f t="shared" si="316"/>
        <v>0</v>
      </c>
      <c r="AJ506">
        <v>0</v>
      </c>
      <c r="AK506">
        <f t="shared" si="317"/>
        <v>0</v>
      </c>
      <c r="AL506">
        <f>AL251*4.65</f>
        <v>0</v>
      </c>
      <c r="AM506">
        <v>0</v>
      </c>
      <c r="AN506">
        <v>0</v>
      </c>
      <c r="AO506">
        <f t="shared" si="319"/>
        <v>0</v>
      </c>
      <c r="AP506">
        <f t="shared" ref="AP506" si="402">AP251*159.68</f>
        <v>0</v>
      </c>
      <c r="AQ506">
        <v>0</v>
      </c>
      <c r="AR506">
        <v>0</v>
      </c>
      <c r="AS506">
        <v>0</v>
      </c>
      <c r="AT506">
        <v>0</v>
      </c>
      <c r="AU506">
        <f t="shared" si="321"/>
        <v>0</v>
      </c>
      <c r="AV506">
        <f t="shared" si="322"/>
        <v>0</v>
      </c>
      <c r="AW506">
        <v>0</v>
      </c>
      <c r="AX506">
        <f t="shared" si="323"/>
        <v>0</v>
      </c>
      <c r="AY506">
        <f t="shared" si="324"/>
        <v>0</v>
      </c>
      <c r="AZ506">
        <v>0</v>
      </c>
      <c r="BA506">
        <f t="shared" si="325"/>
        <v>0</v>
      </c>
      <c r="BB506">
        <f t="shared" si="325"/>
        <v>0</v>
      </c>
      <c r="BC506">
        <f t="shared" si="326"/>
        <v>0</v>
      </c>
      <c r="BD506">
        <f t="shared" si="327"/>
        <v>0</v>
      </c>
      <c r="BE506">
        <f t="shared" si="328"/>
        <v>0</v>
      </c>
      <c r="BF506">
        <v>0</v>
      </c>
      <c r="BG506">
        <f t="shared" si="329"/>
        <v>0</v>
      </c>
      <c r="BH506">
        <f t="shared" si="330"/>
        <v>63.85</v>
      </c>
      <c r="BI506">
        <v>0</v>
      </c>
      <c r="BJ506">
        <f t="shared" si="331"/>
        <v>0</v>
      </c>
      <c r="BK506">
        <f t="shared" si="332"/>
        <v>0</v>
      </c>
      <c r="BL506">
        <v>0</v>
      </c>
      <c r="BM506">
        <v>0</v>
      </c>
      <c r="BN506">
        <f t="shared" si="333"/>
        <v>0</v>
      </c>
      <c r="BO506">
        <v>0</v>
      </c>
      <c r="BP506">
        <f t="shared" si="334"/>
        <v>0</v>
      </c>
      <c r="BQ506">
        <v>0</v>
      </c>
      <c r="BR506">
        <f t="shared" si="335"/>
        <v>47.71</v>
      </c>
      <c r="BS506">
        <f t="shared" si="336"/>
        <v>0</v>
      </c>
      <c r="BT506">
        <f t="shared" si="337"/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f t="shared" si="338"/>
        <v>0</v>
      </c>
      <c r="CG506">
        <f t="shared" si="339"/>
        <v>0</v>
      </c>
      <c r="CH506">
        <f t="shared" si="340"/>
        <v>0</v>
      </c>
      <c r="CI506">
        <f t="shared" si="341"/>
        <v>0</v>
      </c>
      <c r="CJ506">
        <f t="shared" si="342"/>
        <v>0</v>
      </c>
      <c r="CK506">
        <f t="shared" si="343"/>
        <v>0</v>
      </c>
      <c r="CL506">
        <v>0</v>
      </c>
      <c r="CM506">
        <v>0</v>
      </c>
      <c r="CN506">
        <f t="shared" si="344"/>
        <v>0</v>
      </c>
      <c r="CO506">
        <f t="shared" si="345"/>
        <v>0</v>
      </c>
      <c r="CP506">
        <f t="shared" si="346"/>
        <v>0</v>
      </c>
      <c r="CQ506">
        <v>0</v>
      </c>
      <c r="CR506">
        <v>0</v>
      </c>
      <c r="CS506">
        <v>0</v>
      </c>
    </row>
  </sheetData>
  <sortState xmlns:xlrd2="http://schemas.microsoft.com/office/spreadsheetml/2017/richdata2" columnSort="1" ref="AB1:CS251">
    <sortCondition ref="AB1:CS1"/>
  </sortState>
  <conditionalFormatting sqref="AJ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124:CS150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25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Receveur</dc:creator>
  <cp:lastModifiedBy>Joe Receveur</cp:lastModifiedBy>
  <dcterms:created xsi:type="dcterms:W3CDTF">2019-04-26T20:54:03Z</dcterms:created>
  <dcterms:modified xsi:type="dcterms:W3CDTF">2019-05-18T00:01:06Z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8d0d9614-c44b-41cf-80ee-3917a12e384a</vt:lpwstr>
  </property>
</Properties>
</file>