
<file path=[Content_Types].xml><?xml version="1.0" encoding="utf-8"?>
<Types xmlns="http://schemas.openxmlformats.org/package/2006/content-types">
  <Override PartName="/xl/tables/table4.xml" ContentType="application/vnd.openxmlformats-officedocument.spreadsheetml.table+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tables/table2.xml" ContentType="application/vnd.openxmlformats-officedocument.spreadsheetml.table+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harts/chart29.xml" ContentType="application/vnd.openxmlformats-officedocument.drawingml.chart+xml"/>
  <Override PartName="/xl/charts/chart49.xml" ContentType="application/vnd.openxmlformats-officedocument.drawingml.chart+xml"/>
  <Override PartName="/xl/worksheets/sheet3.xml" ContentType="application/vnd.openxmlformats-officedocument.spreadsheetml.worksheet+xml"/>
  <Override PartName="/xl/charts/chart18.xml" ContentType="application/vnd.openxmlformats-officedocument.drawingml.chart+xml"/>
  <Override PartName="/xl/charts/chart27.xml" ContentType="application/vnd.openxmlformats-officedocument.drawingml.chart+xml"/>
  <Override PartName="/xl/charts/chart36.xml" ContentType="application/vnd.openxmlformats-officedocument.drawingml.chart+xml"/>
  <Override PartName="/xl/charts/chart38.xml" ContentType="application/vnd.openxmlformats-officedocument.drawingml.chart+xml"/>
  <Override PartName="/xl/charts/chart47.xml" ContentType="application/vnd.openxmlformats-officedocument.drawingml.chart+xml"/>
  <Override PartName="/xl/drawings/drawing13.xml" ContentType="application/vnd.openxmlformats-officedocument.drawing+xml"/>
  <Override PartName="/xl/worksheets/sheet1.xml" ContentType="application/vnd.openxmlformats-officedocument.spreadsheetml.worksheet+xml"/>
  <Override PartName="/xl/charts/chart16.xml" ContentType="application/vnd.openxmlformats-officedocument.drawingml.chart+xml"/>
  <Override PartName="/xl/charts/chart25.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drawings/drawing11.xml" ContentType="application/vnd.openxmlformats-officedocument.drawing+xml"/>
  <Override PartName="/xl/charts/chart45.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21.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14.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alcChain.xml" ContentType="application/vnd.openxmlformats-officedocument.spreadsheetml.calcChain+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722" firstSheet="10" activeTab="16"/>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s>
  <calcPr calcId="125725"/>
</workbook>
</file>

<file path=xl/calcChain.xml><?xml version="1.0" encoding="utf-8"?>
<calcChain xmlns="http://schemas.openxmlformats.org/spreadsheetml/2006/main">
  <c r="L35" i="20"/>
  <c r="K35"/>
  <c r="J35"/>
  <c r="I35"/>
  <c r="H35"/>
  <c r="G35"/>
  <c r="F35"/>
  <c r="E35"/>
  <c r="L34"/>
  <c r="K34"/>
  <c r="J34"/>
  <c r="I34"/>
  <c r="H34"/>
  <c r="G34"/>
  <c r="F34"/>
  <c r="E34"/>
  <c r="N32" i="19"/>
  <c r="M32"/>
  <c r="L32"/>
  <c r="K32"/>
  <c r="J32"/>
  <c r="I32"/>
  <c r="H32"/>
  <c r="G32"/>
  <c r="F32"/>
  <c r="E32"/>
  <c r="N31"/>
  <c r="M31"/>
  <c r="L31"/>
  <c r="K31"/>
  <c r="J31"/>
  <c r="I31"/>
  <c r="H31"/>
  <c r="G31"/>
  <c r="F31"/>
  <c r="E31"/>
  <c r="L30" i="18"/>
  <c r="K30"/>
  <c r="J30"/>
  <c r="I30"/>
  <c r="H30"/>
  <c r="G30"/>
  <c r="F30"/>
  <c r="E30"/>
  <c r="L29"/>
  <c r="K29"/>
  <c r="J29"/>
  <c r="I29"/>
  <c r="H29"/>
  <c r="G29"/>
  <c r="F29"/>
  <c r="E29"/>
  <c r="M33" i="17"/>
  <c r="L33"/>
  <c r="K33"/>
  <c r="J33"/>
  <c r="I33"/>
  <c r="H33"/>
  <c r="G33"/>
  <c r="F33"/>
  <c r="E33"/>
  <c r="D33"/>
  <c r="M32"/>
  <c r="L32"/>
  <c r="K32"/>
  <c r="J32"/>
  <c r="I32"/>
  <c r="H32"/>
  <c r="G32"/>
  <c r="F32"/>
  <c r="E32"/>
  <c r="D32"/>
  <c r="K28" i="16"/>
  <c r="J28"/>
  <c r="I28"/>
  <c r="H28"/>
  <c r="G28"/>
  <c r="F28"/>
  <c r="E28"/>
  <c r="D28"/>
  <c r="K27"/>
  <c r="J27"/>
  <c r="I27"/>
  <c r="H27"/>
  <c r="G27"/>
  <c r="F27"/>
  <c r="E27"/>
  <c r="D27"/>
  <c r="N30" i="15"/>
  <c r="M30"/>
  <c r="L30"/>
  <c r="K30"/>
  <c r="J30"/>
  <c r="I30"/>
  <c r="H30"/>
  <c r="G30"/>
  <c r="F30"/>
  <c r="E30"/>
  <c r="N29"/>
  <c r="M29"/>
  <c r="L29"/>
  <c r="K29"/>
  <c r="J29"/>
  <c r="I29"/>
  <c r="H29"/>
  <c r="G29"/>
  <c r="F29"/>
  <c r="E29"/>
  <c r="M29" i="11"/>
  <c r="L29"/>
  <c r="K29"/>
  <c r="I29"/>
  <c r="J29"/>
  <c r="H29"/>
  <c r="G29"/>
  <c r="F29"/>
  <c r="E29"/>
  <c r="D29"/>
  <c r="M28"/>
  <c r="L28"/>
  <c r="K28"/>
  <c r="J28"/>
  <c r="I28"/>
  <c r="H28"/>
  <c r="G28"/>
  <c r="F28"/>
  <c r="E28"/>
  <c r="D28"/>
  <c r="M28" i="10"/>
  <c r="L28"/>
  <c r="K28"/>
  <c r="J28"/>
  <c r="I28"/>
  <c r="H28"/>
  <c r="G28"/>
  <c r="F28"/>
  <c r="E28"/>
  <c r="D28"/>
  <c r="M28" i="6"/>
  <c r="L28"/>
  <c r="K28"/>
  <c r="J28"/>
  <c r="I28"/>
  <c r="H28"/>
  <c r="G28"/>
  <c r="F28"/>
  <c r="E28"/>
  <c r="D28"/>
  <c r="M27"/>
  <c r="L27"/>
  <c r="K27"/>
  <c r="J27"/>
  <c r="I27"/>
  <c r="H27"/>
  <c r="G27"/>
  <c r="F27"/>
  <c r="E27"/>
  <c r="A5"/>
  <c r="D27"/>
  <c r="A4"/>
  <c r="L29" i="5"/>
  <c r="K29"/>
  <c r="J29"/>
  <c r="I29"/>
  <c r="H29"/>
  <c r="G29"/>
  <c r="F29"/>
  <c r="E29"/>
  <c r="D29"/>
  <c r="C29"/>
  <c r="A4"/>
  <c r="K31" i="2"/>
  <c r="J31"/>
  <c r="I31"/>
  <c r="H31"/>
  <c r="G31"/>
  <c r="F31"/>
  <c r="E31"/>
  <c r="D31"/>
  <c r="K30"/>
  <c r="J30"/>
  <c r="I30"/>
  <c r="H30"/>
  <c r="G30"/>
  <c r="F30"/>
  <c r="E30"/>
  <c r="D30"/>
  <c r="A2" i="22"/>
  <c r="A2" i="21"/>
  <c r="A2" i="20"/>
  <c r="A2" i="19"/>
  <c r="A2" i="18"/>
  <c r="A2" i="17"/>
  <c r="A2" i="16"/>
  <c r="A2" i="15"/>
  <c r="A2" i="14"/>
  <c r="A2" i="11"/>
  <c r="A2" i="10"/>
  <c r="A2" i="6"/>
  <c r="A2" i="5"/>
  <c r="A2" i="2"/>
  <c r="A33" i="1"/>
  <c r="A31"/>
  <c r="M50" i="22"/>
  <c r="L50"/>
  <c r="K50"/>
  <c r="J50"/>
  <c r="I50"/>
  <c r="H50"/>
  <c r="G50"/>
  <c r="F50"/>
  <c r="E50"/>
  <c r="D50"/>
  <c r="O8"/>
  <c r="N8"/>
  <c r="M8"/>
  <c r="L8"/>
  <c r="K8"/>
  <c r="J8"/>
  <c r="I8"/>
  <c r="H8"/>
  <c r="G8"/>
  <c r="F8"/>
  <c r="L28" i="18"/>
  <c r="K28"/>
  <c r="J28"/>
  <c r="I28"/>
  <c r="H28"/>
  <c r="G28"/>
  <c r="F28"/>
  <c r="E28"/>
  <c r="M31" i="17"/>
  <c r="L31"/>
  <c r="K31"/>
  <c r="J31"/>
  <c r="I31"/>
  <c r="H31"/>
  <c r="G31"/>
  <c r="F31"/>
  <c r="E31"/>
  <c r="D31"/>
  <c r="M30"/>
  <c r="L30"/>
  <c r="K30"/>
  <c r="J30"/>
  <c r="I30"/>
  <c r="H30"/>
  <c r="G30"/>
  <c r="F30"/>
  <c r="E30"/>
  <c r="D30"/>
  <c r="M8" i="21"/>
  <c r="L8"/>
  <c r="K8"/>
  <c r="J8"/>
  <c r="I8"/>
  <c r="H8"/>
  <c r="G8"/>
  <c r="F8"/>
  <c r="E8"/>
  <c r="D8"/>
  <c r="L33" i="20"/>
  <c r="K33"/>
  <c r="J33"/>
  <c r="I33"/>
  <c r="H33"/>
  <c r="G33"/>
  <c r="F33"/>
  <c r="E33"/>
  <c r="L32"/>
  <c r="K32"/>
  <c r="J32"/>
  <c r="I32"/>
  <c r="H32"/>
  <c r="G32"/>
  <c r="F32"/>
  <c r="E32"/>
  <c r="N30" i="19"/>
  <c r="M30"/>
  <c r="L30"/>
  <c r="K30"/>
  <c r="J30"/>
  <c r="I30"/>
  <c r="H30"/>
  <c r="G30"/>
  <c r="F30"/>
  <c r="E30"/>
  <c r="N29"/>
  <c r="M29"/>
  <c r="L29"/>
  <c r="K29"/>
  <c r="J29"/>
  <c r="I29"/>
  <c r="H29"/>
  <c r="G29"/>
  <c r="F29"/>
  <c r="E29"/>
  <c r="L27" i="18"/>
  <c r="K27"/>
  <c r="J27"/>
  <c r="I27"/>
  <c r="H27"/>
  <c r="G27"/>
  <c r="E27"/>
  <c r="F27"/>
  <c r="K67" i="16" l="1"/>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5" i="15"/>
  <c r="M45"/>
  <c r="L45"/>
  <c r="K45"/>
  <c r="J45"/>
  <c r="I45"/>
  <c r="H45"/>
  <c r="G45"/>
  <c r="F45"/>
  <c r="E45"/>
  <c r="K26" i="16"/>
  <c r="J26"/>
  <c r="I26"/>
  <c r="H26"/>
  <c r="G26"/>
  <c r="F26"/>
  <c r="E26"/>
  <c r="D26"/>
  <c r="K25"/>
  <c r="J25"/>
  <c r="I25"/>
  <c r="H25"/>
  <c r="G25"/>
  <c r="F25"/>
  <c r="E25"/>
  <c r="D25"/>
  <c r="N48" i="15" l="1"/>
  <c r="M48"/>
  <c r="L48"/>
  <c r="K48"/>
  <c r="J48"/>
  <c r="I48"/>
  <c r="H48"/>
  <c r="G48"/>
  <c r="F48"/>
  <c r="E48"/>
  <c r="N47"/>
  <c r="M47"/>
  <c r="L47"/>
  <c r="K47"/>
  <c r="J47"/>
  <c r="I47"/>
  <c r="H47"/>
  <c r="G47"/>
  <c r="F47"/>
  <c r="E47"/>
  <c r="N46"/>
  <c r="M46"/>
  <c r="L46"/>
  <c r="K46"/>
  <c r="J46"/>
  <c r="I46"/>
  <c r="H46"/>
  <c r="G46"/>
  <c r="F46"/>
  <c r="E46"/>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M27" s="1"/>
  <c r="L26"/>
  <c r="L27" s="1"/>
  <c r="K26"/>
  <c r="K27" s="1"/>
  <c r="J26"/>
  <c r="J27" s="1"/>
  <c r="I26"/>
  <c r="I27" s="1"/>
  <c r="H26"/>
  <c r="H27" s="1"/>
  <c r="G26"/>
  <c r="G27" s="1"/>
  <c r="F26"/>
  <c r="F27" s="1"/>
  <c r="E26"/>
  <c r="E27" s="1"/>
  <c r="D26"/>
  <c r="D27" s="1"/>
  <c r="M25"/>
  <c r="L25"/>
  <c r="K25"/>
  <c r="J25"/>
  <c r="I25"/>
  <c r="H25"/>
  <c r="G25"/>
  <c r="F25"/>
  <c r="E25"/>
  <c r="D25"/>
  <c r="K59" i="2"/>
  <c r="J59"/>
  <c r="I59"/>
  <c r="H59"/>
  <c r="G59"/>
  <c r="F59"/>
  <c r="E59"/>
  <c r="D59"/>
  <c r="K58"/>
  <c r="J58"/>
  <c r="I58"/>
  <c r="H58"/>
  <c r="G58"/>
  <c r="F58"/>
  <c r="E58"/>
  <c r="D58"/>
  <c r="M66" i="1"/>
  <c r="M48"/>
  <c r="L39" i="5"/>
  <c r="L27"/>
  <c r="L28" s="1"/>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C28" s="1"/>
  <c r="D27"/>
  <c r="D28" s="1"/>
  <c r="E27"/>
  <c r="E28" s="1"/>
  <c r="F27"/>
  <c r="F28" s="1"/>
  <c r="G27"/>
  <c r="G28" s="1"/>
  <c r="H27"/>
  <c r="H28" s="1"/>
  <c r="I27"/>
  <c r="I28" s="1"/>
  <c r="J27"/>
  <c r="J28" s="1"/>
  <c r="K27"/>
  <c r="K28" s="1"/>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D35" l="1"/>
  <c r="D40"/>
  <c r="G35"/>
  <c r="G40"/>
</calcChain>
</file>

<file path=xl/sharedStrings.xml><?xml version="1.0" encoding="utf-8"?>
<sst xmlns="http://schemas.openxmlformats.org/spreadsheetml/2006/main" count="702" uniqueCount="96">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</sst>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18">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s>
  <fills count="5">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s>
  <borders count="1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34">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cellXfs>
  <cellStyles count="3">
    <cellStyle name="Dezimal" xfId="1" builtinId="3"/>
    <cellStyle name="Standard" xfId="0" builtinId="0"/>
    <cellStyle name="Währung" xfId="2" builtinId="4"/>
  </cellStyles>
  <dxfs count="48">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3986304"/>
        <c:axId val="64001152"/>
        <c:axId val="0"/>
      </c:bar3DChart>
      <c:catAx>
        <c:axId val="63986304"/>
        <c:scaling>
          <c:orientation val="minMax"/>
        </c:scaling>
        <c:axPos val="b"/>
        <c:title>
          <c:tx>
            <c:rich>
              <a:bodyPr/>
              <a:lstStyle/>
              <a:p>
                <a:pPr>
                  <a:defRPr/>
                </a:pPr>
                <a:r>
                  <a:rPr lang="en-US"/>
                  <a:t>Messpunkte</a:t>
                </a:r>
              </a:p>
            </c:rich>
          </c:tx>
          <c:layout/>
        </c:title>
        <c:numFmt formatCode="General" sourceLinked="1"/>
        <c:tickLblPos val="nextTo"/>
        <c:crossAx val="64001152"/>
        <c:crosses val="autoZero"/>
        <c:auto val="1"/>
        <c:lblAlgn val="ctr"/>
        <c:lblOffset val="100"/>
      </c:catAx>
      <c:valAx>
        <c:axId val="64001152"/>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398630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506"/>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8856064"/>
        <c:axId val="68878720"/>
      </c:lineChart>
      <c:catAx>
        <c:axId val="68856064"/>
        <c:scaling>
          <c:orientation val="minMax"/>
        </c:scaling>
        <c:axPos val="b"/>
        <c:title>
          <c:tx>
            <c:rich>
              <a:bodyPr/>
              <a:lstStyle/>
              <a:p>
                <a:pPr>
                  <a:defRPr/>
                </a:pPr>
                <a:r>
                  <a:rPr lang="en-US"/>
                  <a:t>Messpunkte</a:t>
                </a:r>
              </a:p>
            </c:rich>
          </c:tx>
        </c:title>
        <c:tickLblPos val="nextTo"/>
        <c:crossAx val="68878720"/>
        <c:crosses val="autoZero"/>
        <c:auto val="1"/>
        <c:lblAlgn val="ctr"/>
        <c:lblOffset val="100"/>
      </c:catAx>
      <c:valAx>
        <c:axId val="68878720"/>
        <c:scaling>
          <c:orientation val="minMax"/>
        </c:scaling>
        <c:axPos val="l"/>
        <c:majorGridlines/>
        <c:title>
          <c:tx>
            <c:rich>
              <a:bodyPr rot="-5400000" vert="horz"/>
              <a:lstStyle/>
              <a:p>
                <a:pPr>
                  <a:defRPr/>
                </a:pPr>
                <a:r>
                  <a:rPr lang="en-US"/>
                  <a:t>Messwerte [mm]</a:t>
                </a:r>
              </a:p>
            </c:rich>
          </c:tx>
        </c:title>
        <c:numFmt formatCode="General" sourceLinked="1"/>
        <c:tickLblPos val="nextTo"/>
        <c:crossAx val="688560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8974080"/>
        <c:axId val="68976000"/>
        <c:axId val="0"/>
      </c:bar3DChart>
      <c:catAx>
        <c:axId val="68974080"/>
        <c:scaling>
          <c:orientation val="minMax"/>
        </c:scaling>
        <c:axPos val="b"/>
        <c:title>
          <c:tx>
            <c:rich>
              <a:bodyPr/>
              <a:lstStyle/>
              <a:p>
                <a:pPr>
                  <a:defRPr/>
                </a:pPr>
                <a:r>
                  <a:rPr lang="en-US"/>
                  <a:t>Messpunkte</a:t>
                </a:r>
              </a:p>
            </c:rich>
          </c:tx>
          <c:layout/>
        </c:title>
        <c:tickLblPos val="nextTo"/>
        <c:crossAx val="68976000"/>
        <c:crosses val="autoZero"/>
        <c:auto val="1"/>
        <c:lblAlgn val="ctr"/>
        <c:lblOffset val="100"/>
      </c:catAx>
      <c:valAx>
        <c:axId val="68976000"/>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897408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8997120"/>
        <c:axId val="68999040"/>
        <c:axId val="0"/>
      </c:bar3DChart>
      <c:catAx>
        <c:axId val="68997120"/>
        <c:scaling>
          <c:orientation val="minMax"/>
        </c:scaling>
        <c:axPos val="b"/>
        <c:title>
          <c:tx>
            <c:rich>
              <a:bodyPr/>
              <a:lstStyle/>
              <a:p>
                <a:pPr>
                  <a:defRPr/>
                </a:pPr>
                <a:r>
                  <a:rPr lang="en-US"/>
                  <a:t>Messpunkte</a:t>
                </a:r>
              </a:p>
            </c:rich>
          </c:tx>
          <c:layout/>
        </c:title>
        <c:tickLblPos val="nextTo"/>
        <c:crossAx val="68999040"/>
        <c:crosses val="autoZero"/>
        <c:auto val="1"/>
        <c:lblAlgn val="ctr"/>
        <c:lblOffset val="100"/>
      </c:catAx>
      <c:valAx>
        <c:axId val="68999040"/>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899712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layout/>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9028864"/>
        <c:axId val="69039232"/>
        <c:axId val="0"/>
      </c:bar3DChart>
      <c:catAx>
        <c:axId val="69028864"/>
        <c:scaling>
          <c:orientation val="minMax"/>
        </c:scaling>
        <c:axPos val="b"/>
        <c:title>
          <c:tx>
            <c:rich>
              <a:bodyPr/>
              <a:lstStyle/>
              <a:p>
                <a:pPr>
                  <a:defRPr/>
                </a:pPr>
                <a:r>
                  <a:rPr lang="en-US"/>
                  <a:t>Messpunkte</a:t>
                </a:r>
              </a:p>
            </c:rich>
          </c:tx>
          <c:layout/>
        </c:title>
        <c:tickLblPos val="nextTo"/>
        <c:crossAx val="69039232"/>
        <c:crosses val="autoZero"/>
        <c:auto val="1"/>
        <c:lblAlgn val="ctr"/>
        <c:lblOffset val="100"/>
      </c:catAx>
      <c:valAx>
        <c:axId val="69039232"/>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902886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9085440"/>
        <c:axId val="69091712"/>
        <c:axId val="0"/>
      </c:bar3DChart>
      <c:catAx>
        <c:axId val="69085440"/>
        <c:scaling>
          <c:orientation val="minMax"/>
        </c:scaling>
        <c:axPos val="b"/>
        <c:title>
          <c:tx>
            <c:rich>
              <a:bodyPr/>
              <a:lstStyle/>
              <a:p>
                <a:pPr>
                  <a:defRPr/>
                </a:pPr>
                <a:r>
                  <a:rPr lang="en-US"/>
                  <a:t>Messpunkte</a:t>
                </a:r>
              </a:p>
            </c:rich>
          </c:tx>
        </c:title>
        <c:tickLblPos val="nextTo"/>
        <c:crossAx val="69091712"/>
        <c:crosses val="autoZero"/>
        <c:auto val="1"/>
        <c:lblAlgn val="ctr"/>
        <c:lblOffset val="100"/>
      </c:catAx>
      <c:valAx>
        <c:axId val="6909171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0854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9191552"/>
        <c:axId val="69201920"/>
      </c:lineChart>
      <c:catAx>
        <c:axId val="69191552"/>
        <c:scaling>
          <c:orientation val="minMax"/>
        </c:scaling>
        <c:axPos val="b"/>
        <c:title>
          <c:tx>
            <c:rich>
              <a:bodyPr/>
              <a:lstStyle/>
              <a:p>
                <a:pPr>
                  <a:defRPr/>
                </a:pPr>
                <a:r>
                  <a:rPr lang="en-US"/>
                  <a:t>Messpunkte</a:t>
                </a:r>
              </a:p>
            </c:rich>
          </c:tx>
        </c:title>
        <c:tickLblPos val="nextTo"/>
        <c:crossAx val="69201920"/>
        <c:crosses val="autoZero"/>
        <c:auto val="1"/>
        <c:lblAlgn val="ctr"/>
        <c:lblOffset val="100"/>
      </c:catAx>
      <c:valAx>
        <c:axId val="69201920"/>
        <c:scaling>
          <c:orientation val="minMax"/>
        </c:scaling>
        <c:axPos val="l"/>
        <c:majorGridlines/>
        <c:title>
          <c:tx>
            <c:rich>
              <a:bodyPr rot="-5400000" vert="horz"/>
              <a:lstStyle/>
              <a:p>
                <a:pPr>
                  <a:defRPr/>
                </a:pPr>
                <a:r>
                  <a:rPr lang="en-US"/>
                  <a:t>Messwerte [mm]</a:t>
                </a:r>
              </a:p>
            </c:rich>
          </c:tx>
        </c:title>
        <c:numFmt formatCode="General" sourceLinked="1"/>
        <c:tickLblPos val="nextTo"/>
        <c:crossAx val="691915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9284992"/>
        <c:axId val="69286912"/>
        <c:axId val="0"/>
      </c:bar3DChart>
      <c:catAx>
        <c:axId val="69284992"/>
        <c:scaling>
          <c:orientation val="minMax"/>
        </c:scaling>
        <c:axPos val="b"/>
        <c:title>
          <c:tx>
            <c:rich>
              <a:bodyPr/>
              <a:lstStyle/>
              <a:p>
                <a:pPr>
                  <a:defRPr/>
                </a:pPr>
                <a:r>
                  <a:rPr lang="en-US"/>
                  <a:t>Messpunkte</a:t>
                </a:r>
              </a:p>
            </c:rich>
          </c:tx>
          <c:layout/>
        </c:title>
        <c:tickLblPos val="nextTo"/>
        <c:crossAx val="69286912"/>
        <c:crosses val="autoZero"/>
        <c:auto val="1"/>
        <c:lblAlgn val="ctr"/>
        <c:lblOffset val="100"/>
      </c:catAx>
      <c:valAx>
        <c:axId val="69286912"/>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928499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0.11545307169887575</c:v>
                </c:pt>
                <c:pt idx="2">
                  <c:v>0.17752841989180798</c:v>
                </c:pt>
                <c:pt idx="3">
                  <c:v>0.12218062274830405</c:v>
                </c:pt>
                <c:pt idx="4">
                  <c:v>0.16787503132923473</c:v>
                </c:pt>
                <c:pt idx="5">
                  <c:v>0.12310922935727149</c:v>
                </c:pt>
                <c:pt idx="6">
                  <c:v>0.10328746610114131</c:v>
                </c:pt>
                <c:pt idx="7">
                  <c:v>0.21900547639912823</c:v>
                </c:pt>
                <c:pt idx="8">
                  <c:v>0.73200079467080714</c:v>
                </c:pt>
                <c:pt idx="9">
                  <c:v>0.2468686242661445</c:v>
                </c:pt>
              </c:numCache>
            </c:numRef>
          </c:val>
        </c:ser>
        <c:shape val="cylinder"/>
        <c:axId val="69307776"/>
        <c:axId val="69334528"/>
        <c:axId val="0"/>
      </c:bar3DChart>
      <c:catAx>
        <c:axId val="69307776"/>
        <c:scaling>
          <c:orientation val="minMax"/>
        </c:scaling>
        <c:axPos val="b"/>
        <c:title>
          <c:tx>
            <c:rich>
              <a:bodyPr/>
              <a:lstStyle/>
              <a:p>
                <a:pPr>
                  <a:defRPr/>
                </a:pPr>
                <a:r>
                  <a:rPr lang="en-US"/>
                  <a:t>Messpunkte</a:t>
                </a:r>
              </a:p>
            </c:rich>
          </c:tx>
          <c:layout/>
        </c:title>
        <c:tickLblPos val="nextTo"/>
        <c:crossAx val="69334528"/>
        <c:crosses val="autoZero"/>
        <c:auto val="1"/>
        <c:lblAlgn val="ctr"/>
        <c:lblOffset val="100"/>
      </c:catAx>
      <c:valAx>
        <c:axId val="69334528"/>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930777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layout/>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9429888"/>
        <c:axId val="69444352"/>
        <c:axId val="0"/>
      </c:bar3DChart>
      <c:catAx>
        <c:axId val="69429888"/>
        <c:scaling>
          <c:orientation val="minMax"/>
        </c:scaling>
        <c:axPos val="b"/>
        <c:title>
          <c:tx>
            <c:rich>
              <a:bodyPr/>
              <a:lstStyle/>
              <a:p>
                <a:pPr>
                  <a:defRPr/>
                </a:pPr>
                <a:r>
                  <a:rPr lang="en-US"/>
                  <a:t>Messpunkt</a:t>
                </a:r>
              </a:p>
            </c:rich>
          </c:tx>
          <c:layout/>
        </c:title>
        <c:tickLblPos val="nextTo"/>
        <c:crossAx val="69444352"/>
        <c:crosses val="autoZero"/>
        <c:auto val="1"/>
        <c:lblAlgn val="ctr"/>
        <c:lblOffset val="100"/>
      </c:catAx>
      <c:valAx>
        <c:axId val="69444352"/>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942988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layout/>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hape val="cylinder"/>
        <c:axId val="69814144"/>
        <c:axId val="69820416"/>
        <c:axId val="0"/>
      </c:bar3DChart>
      <c:catAx>
        <c:axId val="69814144"/>
        <c:scaling>
          <c:orientation val="minMax"/>
        </c:scaling>
        <c:axPos val="b"/>
        <c:title>
          <c:tx>
            <c:rich>
              <a:bodyPr/>
              <a:lstStyle/>
              <a:p>
                <a:pPr>
                  <a:defRPr/>
                </a:pPr>
                <a:r>
                  <a:rPr lang="en-US"/>
                  <a:t>Messpunkte</a:t>
                </a:r>
              </a:p>
            </c:rich>
          </c:tx>
          <c:layout/>
        </c:title>
        <c:tickLblPos val="nextTo"/>
        <c:crossAx val="69820416"/>
        <c:crosses val="autoZero"/>
        <c:auto val="1"/>
        <c:lblAlgn val="ctr"/>
        <c:lblOffset val="100"/>
      </c:catAx>
      <c:valAx>
        <c:axId val="69820416"/>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6981414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65484288"/>
        <c:axId val="65486208"/>
        <c:axId val="0"/>
      </c:bar3DChart>
      <c:catAx>
        <c:axId val="65484288"/>
        <c:scaling>
          <c:orientation val="minMax"/>
        </c:scaling>
        <c:axPos val="b"/>
        <c:title>
          <c:tx>
            <c:rich>
              <a:bodyPr/>
              <a:lstStyle/>
              <a:p>
                <a:pPr>
                  <a:defRPr/>
                </a:pPr>
                <a:r>
                  <a:rPr lang="en-US"/>
                  <a:t>Messpunkte</a:t>
                </a:r>
              </a:p>
            </c:rich>
          </c:tx>
          <c:layout/>
        </c:title>
        <c:numFmt formatCode="General" sourceLinked="1"/>
        <c:tickLblPos val="nextTo"/>
        <c:crossAx val="65486208"/>
        <c:crosses val="autoZero"/>
        <c:auto val="1"/>
        <c:lblAlgn val="ctr"/>
        <c:lblOffset val="100"/>
      </c:catAx>
      <c:valAx>
        <c:axId val="65486208"/>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548428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9793280"/>
        <c:axId val="69795200"/>
      </c:lineChart>
      <c:catAx>
        <c:axId val="69793280"/>
        <c:scaling>
          <c:orientation val="minMax"/>
        </c:scaling>
        <c:axPos val="b"/>
        <c:title>
          <c:tx>
            <c:rich>
              <a:bodyPr/>
              <a:lstStyle/>
              <a:p>
                <a:pPr>
                  <a:defRPr/>
                </a:pPr>
                <a:r>
                  <a:rPr lang="en-US"/>
                  <a:t>Messpunkte</a:t>
                </a:r>
              </a:p>
            </c:rich>
          </c:tx>
        </c:title>
        <c:tickLblPos val="nextTo"/>
        <c:crossAx val="69795200"/>
        <c:crosses val="autoZero"/>
        <c:auto val="1"/>
        <c:lblAlgn val="ctr"/>
        <c:lblOffset val="100"/>
      </c:catAx>
      <c:valAx>
        <c:axId val="69795200"/>
        <c:scaling>
          <c:orientation val="minMax"/>
        </c:scaling>
        <c:axPos val="l"/>
        <c:majorGridlines/>
        <c:title>
          <c:tx>
            <c:rich>
              <a:bodyPr rot="-5400000" vert="horz"/>
              <a:lstStyle/>
              <a:p>
                <a:pPr>
                  <a:defRPr/>
                </a:pPr>
                <a:r>
                  <a:rPr lang="en-US"/>
                  <a:t>Messwerte [mm]</a:t>
                </a:r>
              </a:p>
            </c:rich>
          </c:tx>
        </c:title>
        <c:numFmt formatCode="General" sourceLinked="1"/>
        <c:tickLblPos val="nextTo"/>
        <c:crossAx val="697932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layout/>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70124288"/>
        <c:axId val="70126208"/>
        <c:axId val="0"/>
      </c:bar3DChart>
      <c:catAx>
        <c:axId val="70124288"/>
        <c:scaling>
          <c:orientation val="minMax"/>
        </c:scaling>
        <c:axPos val="b"/>
        <c:title>
          <c:tx>
            <c:rich>
              <a:bodyPr/>
              <a:lstStyle/>
              <a:p>
                <a:pPr>
                  <a:defRPr/>
                </a:pPr>
                <a:r>
                  <a:rPr lang="en-US"/>
                  <a:t>Messpunkte</a:t>
                </a:r>
              </a:p>
            </c:rich>
          </c:tx>
          <c:layout/>
        </c:title>
        <c:tickLblPos val="nextTo"/>
        <c:crossAx val="70126208"/>
        <c:crosses val="autoZero"/>
        <c:auto val="1"/>
        <c:lblAlgn val="ctr"/>
        <c:lblOffset val="100"/>
      </c:catAx>
      <c:valAx>
        <c:axId val="70126208"/>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7012428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337"/>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0151168"/>
        <c:axId val="70165632"/>
        <c:axId val="0"/>
      </c:bar3DChart>
      <c:catAx>
        <c:axId val="70151168"/>
        <c:scaling>
          <c:orientation val="minMax"/>
        </c:scaling>
        <c:axPos val="b"/>
        <c:title>
          <c:tx>
            <c:rich>
              <a:bodyPr/>
              <a:lstStyle/>
              <a:p>
                <a:pPr>
                  <a:defRPr/>
                </a:pPr>
                <a:r>
                  <a:rPr lang="en-US"/>
                  <a:t>Messpunkte</a:t>
                </a:r>
              </a:p>
            </c:rich>
          </c:tx>
          <c:layout/>
        </c:title>
        <c:tickLblPos val="nextTo"/>
        <c:crossAx val="70165632"/>
        <c:crosses val="autoZero"/>
        <c:auto val="1"/>
        <c:lblAlgn val="ctr"/>
        <c:lblOffset val="100"/>
      </c:catAx>
      <c:valAx>
        <c:axId val="70165632"/>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7015116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layout/>
    </c:title>
    <c:plotArea>
      <c:layout>
        <c:manualLayout>
          <c:layoutTarget val="inner"/>
          <c:xMode val="edge"/>
          <c:yMode val="edge"/>
          <c:x val="6.6599518810148819E-2"/>
          <c:y val="7.4548702245552642E-2"/>
          <c:w val="0.61978937007874169"/>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70316416"/>
        <c:axId val="70318336"/>
      </c:lineChart>
      <c:catAx>
        <c:axId val="70316416"/>
        <c:scaling>
          <c:orientation val="minMax"/>
        </c:scaling>
        <c:axPos val="b"/>
        <c:title>
          <c:tx>
            <c:rich>
              <a:bodyPr/>
              <a:lstStyle/>
              <a:p>
                <a:pPr>
                  <a:defRPr/>
                </a:pPr>
                <a:r>
                  <a:rPr lang="en-US"/>
                  <a:t>Messpunkte</a:t>
                </a:r>
              </a:p>
            </c:rich>
          </c:tx>
          <c:layout/>
        </c:title>
        <c:tickLblPos val="nextTo"/>
        <c:crossAx val="70318336"/>
        <c:crosses val="autoZero"/>
        <c:auto val="1"/>
        <c:lblAlgn val="ctr"/>
        <c:lblOffset val="100"/>
      </c:catAx>
      <c:valAx>
        <c:axId val="70318336"/>
        <c:scaling>
          <c:orientation val="minMax"/>
        </c:scaling>
        <c:axPos val="l"/>
        <c:majorGridlines/>
        <c:title>
          <c:tx>
            <c:rich>
              <a:bodyPr rot="-5400000" vert="horz"/>
              <a:lstStyle/>
              <a:p>
                <a:pPr>
                  <a:defRPr/>
                </a:pPr>
                <a:r>
                  <a:rPr lang="en-US"/>
                  <a:t>Messwert [mm]</a:t>
                </a:r>
              </a:p>
            </c:rich>
          </c:tx>
          <c:layout/>
        </c:title>
        <c:numFmt formatCode="General" sourceLinked="1"/>
        <c:tickLblPos val="nextTo"/>
        <c:crossAx val="7031641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layout/>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70250880"/>
        <c:axId val="70252800"/>
        <c:axId val="0"/>
      </c:bar3DChart>
      <c:catAx>
        <c:axId val="70250880"/>
        <c:scaling>
          <c:orientation val="minMax"/>
        </c:scaling>
        <c:axPos val="b"/>
        <c:title>
          <c:tx>
            <c:rich>
              <a:bodyPr/>
              <a:lstStyle/>
              <a:p>
                <a:pPr>
                  <a:defRPr/>
                </a:pPr>
                <a:r>
                  <a:rPr lang="en-US"/>
                  <a:t>Messpunkte</a:t>
                </a:r>
              </a:p>
            </c:rich>
          </c:tx>
          <c:layout/>
        </c:title>
        <c:tickLblPos val="nextTo"/>
        <c:crossAx val="70252800"/>
        <c:crosses val="autoZero"/>
        <c:auto val="1"/>
        <c:lblAlgn val="ctr"/>
        <c:lblOffset val="100"/>
      </c:catAx>
      <c:valAx>
        <c:axId val="70252800"/>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7025088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layout/>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0361472"/>
        <c:axId val="70363392"/>
        <c:axId val="0"/>
      </c:bar3DChart>
      <c:catAx>
        <c:axId val="70361472"/>
        <c:scaling>
          <c:orientation val="minMax"/>
        </c:scaling>
        <c:axPos val="b"/>
        <c:title>
          <c:tx>
            <c:rich>
              <a:bodyPr/>
              <a:lstStyle/>
              <a:p>
                <a:pPr>
                  <a:defRPr/>
                </a:pPr>
                <a:r>
                  <a:rPr lang="en-US"/>
                  <a:t>Messpunkte</a:t>
                </a:r>
              </a:p>
            </c:rich>
          </c:tx>
          <c:layout/>
        </c:title>
        <c:tickLblPos val="nextTo"/>
        <c:crossAx val="70363392"/>
        <c:crosses val="autoZero"/>
        <c:auto val="1"/>
        <c:lblAlgn val="ctr"/>
        <c:lblOffset val="100"/>
      </c:catAx>
      <c:valAx>
        <c:axId val="70363392"/>
        <c:scaling>
          <c:orientation val="minMax"/>
        </c:scaling>
        <c:axPos val="l"/>
        <c:majorGridlines/>
        <c:title>
          <c:tx>
            <c:rich>
              <a:bodyPr rot="-5400000" vert="horz"/>
              <a:lstStyle/>
              <a:p>
                <a:pPr>
                  <a:defRPr/>
                </a:pPr>
                <a:r>
                  <a:rPr lang="en-US"/>
                  <a:t>Mittelwert ±∆X [mm]</a:t>
                </a:r>
              </a:p>
            </c:rich>
          </c:tx>
          <c:layout/>
        </c:title>
        <c:numFmt formatCode="General" sourceLinked="1"/>
        <c:tickLblPos val="nextTo"/>
        <c:crossAx val="7036147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layout/>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1482368"/>
        <c:axId val="71586944"/>
        <c:axId val="0"/>
      </c:bar3DChart>
      <c:catAx>
        <c:axId val="71482368"/>
        <c:scaling>
          <c:orientation val="minMax"/>
        </c:scaling>
        <c:axPos val="b"/>
        <c:title>
          <c:tx>
            <c:rich>
              <a:bodyPr/>
              <a:lstStyle/>
              <a:p>
                <a:pPr>
                  <a:defRPr/>
                </a:pPr>
                <a:r>
                  <a:rPr lang="en-US"/>
                  <a:t>Messpunkte</a:t>
                </a:r>
              </a:p>
            </c:rich>
          </c:tx>
          <c:layout/>
        </c:title>
        <c:tickLblPos val="nextTo"/>
        <c:crossAx val="71586944"/>
        <c:crosses val="autoZero"/>
        <c:auto val="1"/>
        <c:lblAlgn val="ctr"/>
        <c:lblOffset val="100"/>
      </c:catAx>
      <c:valAx>
        <c:axId val="71586944"/>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7148236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layout/>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6.7658196687073693E-2</c:v>
                </c:pt>
                <c:pt idx="2">
                  <c:v>8.8234138279322999E-2</c:v>
                </c:pt>
                <c:pt idx="3">
                  <c:v>7.1126277622416065E-2</c:v>
                </c:pt>
                <c:pt idx="4">
                  <c:v>0.1175394670559189</c:v>
                </c:pt>
                <c:pt idx="5">
                  <c:v>9.4327257878871848E-2</c:v>
                </c:pt>
                <c:pt idx="6">
                  <c:v>0.10142536794686986</c:v>
                </c:pt>
                <c:pt idx="7">
                  <c:v>9.0813574223007329E-2</c:v>
                </c:pt>
                <c:pt idx="8">
                  <c:v>6.6528585071222071E-2</c:v>
                </c:pt>
                <c:pt idx="9">
                  <c:v>0.11429417261932841</c:v>
                </c:pt>
              </c:numCache>
            </c:numRef>
          </c:val>
        </c:ser>
        <c:shape val="cylinder"/>
        <c:axId val="71616000"/>
        <c:axId val="71617920"/>
        <c:axId val="0"/>
      </c:bar3DChart>
      <c:catAx>
        <c:axId val="71616000"/>
        <c:scaling>
          <c:orientation val="minMax"/>
        </c:scaling>
        <c:axPos val="b"/>
        <c:title>
          <c:tx>
            <c:rich>
              <a:bodyPr/>
              <a:lstStyle/>
              <a:p>
                <a:pPr>
                  <a:defRPr/>
                </a:pPr>
                <a:r>
                  <a:rPr lang="en-US"/>
                  <a:t>Messpunkte</a:t>
                </a:r>
              </a:p>
            </c:rich>
          </c:tx>
          <c:layout/>
        </c:title>
        <c:tickLblPos val="nextTo"/>
        <c:crossAx val="71617920"/>
        <c:crosses val="autoZero"/>
        <c:auto val="1"/>
        <c:lblAlgn val="ctr"/>
        <c:lblOffset val="100"/>
      </c:catAx>
      <c:valAx>
        <c:axId val="71617920"/>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7161600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layout/>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hape val="cylinder"/>
        <c:axId val="71550464"/>
        <c:axId val="71552384"/>
        <c:axId val="0"/>
      </c:bar3DChart>
      <c:catAx>
        <c:axId val="71550464"/>
        <c:scaling>
          <c:orientation val="minMax"/>
        </c:scaling>
        <c:axPos val="b"/>
        <c:title>
          <c:tx>
            <c:rich>
              <a:bodyPr/>
              <a:lstStyle/>
              <a:p>
                <a:pPr>
                  <a:defRPr/>
                </a:pPr>
                <a:r>
                  <a:rPr lang="en-US"/>
                  <a:t>Messpunkte</a:t>
                </a:r>
              </a:p>
            </c:rich>
          </c:tx>
          <c:layout/>
        </c:title>
        <c:tickLblPos val="nextTo"/>
        <c:crossAx val="71552384"/>
        <c:crosses val="autoZero"/>
        <c:auto val="1"/>
        <c:lblAlgn val="ctr"/>
        <c:lblOffset val="100"/>
      </c:catAx>
      <c:valAx>
        <c:axId val="71552384"/>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7155046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layout/>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1652864"/>
        <c:axId val="71654784"/>
        <c:axId val="0"/>
      </c:bar3DChart>
      <c:catAx>
        <c:axId val="71652864"/>
        <c:scaling>
          <c:orientation val="minMax"/>
        </c:scaling>
        <c:axPos val="b"/>
        <c:title>
          <c:tx>
            <c:rich>
              <a:bodyPr/>
              <a:lstStyle/>
              <a:p>
                <a:pPr>
                  <a:defRPr/>
                </a:pPr>
                <a:r>
                  <a:rPr lang="en-US"/>
                  <a:t>Messpunkte</a:t>
                </a:r>
              </a:p>
            </c:rich>
          </c:tx>
          <c:layout/>
        </c:title>
        <c:tickLblPos val="nextTo"/>
        <c:crossAx val="71654784"/>
        <c:crosses val="autoZero"/>
        <c:auto val="1"/>
        <c:lblAlgn val="ctr"/>
        <c:lblOffset val="100"/>
      </c:catAx>
      <c:valAx>
        <c:axId val="71654784"/>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7165286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layout/>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5516288"/>
        <c:axId val="65518208"/>
        <c:axId val="0"/>
      </c:bar3DChart>
      <c:catAx>
        <c:axId val="65516288"/>
        <c:scaling>
          <c:orientation val="minMax"/>
        </c:scaling>
        <c:axPos val="b"/>
        <c:title>
          <c:tx>
            <c:rich>
              <a:bodyPr/>
              <a:lstStyle/>
              <a:p>
                <a:pPr>
                  <a:defRPr/>
                </a:pPr>
                <a:r>
                  <a:rPr lang="en-US"/>
                  <a:t>Messpunkte</a:t>
                </a:r>
              </a:p>
            </c:rich>
          </c:tx>
          <c:layout/>
        </c:title>
        <c:tickLblPos val="nextTo"/>
        <c:crossAx val="65518208"/>
        <c:crosses val="autoZero"/>
        <c:auto val="1"/>
        <c:lblAlgn val="ctr"/>
        <c:lblOffset val="100"/>
      </c:catAx>
      <c:valAx>
        <c:axId val="65518208"/>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551628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layout/>
    </c:title>
    <c:plotArea>
      <c:layout>
        <c:manualLayout>
          <c:layoutTarget val="inner"/>
          <c:xMode val="edge"/>
          <c:yMode val="edge"/>
          <c:x val="7.4558952075056473E-2"/>
          <c:y val="8.9218171358717152E-2"/>
          <c:w val="0.772716365724752"/>
          <c:h val="0.84410365656348085"/>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2874624"/>
        <c:axId val="71717632"/>
      </c:lineChart>
      <c:catAx>
        <c:axId val="72874624"/>
        <c:scaling>
          <c:orientation val="minMax"/>
        </c:scaling>
        <c:axPos val="b"/>
        <c:title>
          <c:tx>
            <c:rich>
              <a:bodyPr/>
              <a:lstStyle/>
              <a:p>
                <a:pPr>
                  <a:defRPr/>
                </a:pPr>
                <a:r>
                  <a:rPr lang="en-US"/>
                  <a:t>Messpunkte</a:t>
                </a:r>
              </a:p>
            </c:rich>
          </c:tx>
          <c:layout/>
        </c:title>
        <c:tickLblPos val="nextTo"/>
        <c:crossAx val="71717632"/>
        <c:crosses val="autoZero"/>
        <c:auto val="1"/>
        <c:lblAlgn val="ctr"/>
        <c:lblOffset val="100"/>
      </c:catAx>
      <c:valAx>
        <c:axId val="71717632"/>
        <c:scaling>
          <c:orientation val="minMax"/>
        </c:scaling>
        <c:axPos val="l"/>
        <c:majorGridlines/>
        <c:title>
          <c:tx>
            <c:rich>
              <a:bodyPr rot="-5400000" vert="horz"/>
              <a:lstStyle/>
              <a:p>
                <a:pPr>
                  <a:defRPr/>
                </a:pPr>
                <a:r>
                  <a:rPr lang="en-US"/>
                  <a:t>Messwerte [mm]</a:t>
                </a:r>
              </a:p>
            </c:rich>
          </c:tx>
          <c:layout/>
        </c:title>
        <c:numFmt formatCode="General" sourceLinked="1"/>
        <c:tickLblPos val="nextTo"/>
        <c:crossAx val="7287462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layout/>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80570624"/>
        <c:axId val="80576896"/>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80593280"/>
        <c:axId val="80578816"/>
      </c:scatterChart>
      <c:valAx>
        <c:axId val="80570624"/>
        <c:scaling>
          <c:orientation val="minMax"/>
        </c:scaling>
        <c:axPos val="b"/>
        <c:title>
          <c:tx>
            <c:rich>
              <a:bodyPr/>
              <a:lstStyle/>
              <a:p>
                <a:pPr>
                  <a:defRPr/>
                </a:pPr>
                <a:r>
                  <a:rPr lang="en-US" sz="1400"/>
                  <a:t>Messpunkte</a:t>
                </a:r>
              </a:p>
            </c:rich>
          </c:tx>
          <c:layout/>
        </c:title>
        <c:tickLblPos val="nextTo"/>
        <c:crossAx val="80576896"/>
        <c:crosses val="autoZero"/>
        <c:crossBetween val="midCat"/>
      </c:valAx>
      <c:valAx>
        <c:axId val="80576896"/>
        <c:scaling>
          <c:orientation val="minMax"/>
        </c:scaling>
        <c:axPos val="l"/>
        <c:majorGridlines/>
        <c:title>
          <c:tx>
            <c:rich>
              <a:bodyPr rot="-5400000" vert="horz"/>
              <a:lstStyle/>
              <a:p>
                <a:pPr>
                  <a:defRPr/>
                </a:pPr>
                <a:r>
                  <a:rPr lang="en-US" sz="1400"/>
                  <a:t>Mindestzugfestigkeit Rm [N/mm²]</a:t>
                </a:r>
              </a:p>
            </c:rich>
          </c:tx>
          <c:layout/>
        </c:title>
        <c:numFmt formatCode="General" sourceLinked="1"/>
        <c:tickLblPos val="nextTo"/>
        <c:crossAx val="80570624"/>
        <c:crosses val="autoZero"/>
        <c:crossBetween val="midCat"/>
      </c:valAx>
      <c:valAx>
        <c:axId val="80578816"/>
        <c:scaling>
          <c:orientation val="minMax"/>
        </c:scaling>
        <c:axPos val="r"/>
        <c:title>
          <c:tx>
            <c:rich>
              <a:bodyPr rot="-5400000" vert="horz"/>
              <a:lstStyle/>
              <a:p>
                <a:pPr>
                  <a:defRPr/>
                </a:pPr>
                <a:r>
                  <a:rPr lang="en-US" sz="1400"/>
                  <a:t>Standardabweichung [mm]</a:t>
                </a:r>
              </a:p>
            </c:rich>
          </c:tx>
          <c:layout/>
        </c:title>
        <c:numFmt formatCode="General" sourceLinked="1"/>
        <c:tickLblPos val="nextTo"/>
        <c:crossAx val="80593280"/>
        <c:crosses val="max"/>
        <c:crossBetween val="midCat"/>
      </c:valAx>
      <c:valAx>
        <c:axId val="80593280"/>
        <c:scaling>
          <c:orientation val="minMax"/>
        </c:scaling>
        <c:delete val="1"/>
        <c:axPos val="b"/>
        <c:tickLblPos val="none"/>
        <c:crossAx val="80578816"/>
        <c:crosses val="autoZero"/>
        <c:crossBetween val="midCat"/>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80635008"/>
        <c:axId val="80636928"/>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80657408"/>
        <c:axId val="80655488"/>
      </c:scatterChart>
      <c:valAx>
        <c:axId val="80635008"/>
        <c:scaling>
          <c:orientation val="minMax"/>
        </c:scaling>
        <c:axPos val="b"/>
        <c:title>
          <c:tx>
            <c:rich>
              <a:bodyPr/>
              <a:lstStyle/>
              <a:p>
                <a:pPr>
                  <a:defRPr sz="1400" b="1"/>
                </a:pPr>
                <a:r>
                  <a:rPr lang="en-US" sz="1400" b="1"/>
                  <a:t>Messpunkte</a:t>
                </a:r>
              </a:p>
            </c:rich>
          </c:tx>
        </c:title>
        <c:tickLblPos val="nextTo"/>
        <c:crossAx val="80636928"/>
        <c:crosses val="autoZero"/>
        <c:crossBetween val="midCat"/>
      </c:valAx>
      <c:valAx>
        <c:axId val="80636928"/>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80635008"/>
        <c:crosses val="autoZero"/>
        <c:crossBetween val="midCat"/>
      </c:valAx>
      <c:valAx>
        <c:axId val="80655488"/>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80657408"/>
        <c:crosses val="max"/>
        <c:crossBetween val="midCat"/>
      </c:valAx>
      <c:valAx>
        <c:axId val="80657408"/>
        <c:scaling>
          <c:orientation val="minMax"/>
        </c:scaling>
        <c:delete val="1"/>
        <c:axPos val="b"/>
        <c:tickLblPos val="none"/>
        <c:crossAx val="80655488"/>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aussen'!$D$45</c:f>
              <c:strCache>
                <c:ptCount val="1"/>
                <c:pt idx="0">
                  <c:v>F18</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aussen'!$E$45:$N$45</c:f>
              <c:numCache>
                <c:formatCode>General</c:formatCode>
                <c:ptCount val="10"/>
                <c:pt idx="0">
                  <c:v>5.3437124883241149E-2</c:v>
                </c:pt>
                <c:pt idx="1">
                  <c:v>3.5758694194923508E-2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0.19773453762158438</c:v>
                </c:pt>
              </c:numCache>
            </c:numRef>
          </c:val>
        </c:ser>
        <c:ser>
          <c:idx val="1"/>
          <c:order val="1"/>
          <c:tx>
            <c:strRef>
              <c:f>'F18 Kontur aussen'!$D$46</c:f>
              <c:strCache>
                <c:ptCount val="1"/>
                <c:pt idx="0">
                  <c:v>F17</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2"/>
          <c:order val="2"/>
          <c:tx>
            <c:strRef>
              <c:f>'F18 Kontur aussen'!$D$47</c:f>
              <c:strCache>
                <c:ptCount val="1"/>
                <c:pt idx="0">
                  <c:v>Fxx(F16)</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aussen'!$D$48</c:f>
              <c:strCache>
                <c:ptCount val="1"/>
                <c:pt idx="0">
                  <c:v>F13</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80742272"/>
        <c:axId val="80743808"/>
        <c:axId val="0"/>
      </c:bar3DChart>
      <c:catAx>
        <c:axId val="80742272"/>
        <c:scaling>
          <c:orientation val="minMax"/>
        </c:scaling>
        <c:axPos val="b"/>
        <c:tickLblPos val="nextTo"/>
        <c:crossAx val="80743808"/>
        <c:crosses val="autoZero"/>
        <c:auto val="1"/>
        <c:lblAlgn val="ctr"/>
        <c:lblOffset val="100"/>
      </c:catAx>
      <c:valAx>
        <c:axId val="80743808"/>
        <c:scaling>
          <c:orientation val="minMax"/>
        </c:scaling>
        <c:axPos val="l"/>
        <c:majorGridlines/>
        <c:numFmt formatCode="General" sourceLinked="1"/>
        <c:tickLblPos val="nextTo"/>
        <c:crossAx val="80742272"/>
        <c:crosses val="autoZero"/>
        <c:crossBetween val="between"/>
      </c:valAx>
    </c:plotArea>
    <c:legend>
      <c:legendPos val="r"/>
      <c:layout/>
    </c:legend>
    <c:plotVisOnly val="1"/>
    <c:dispBlanksAs val="gap"/>
  </c:chart>
  <c:printSettings>
    <c:headerFooter/>
    <c:pageMargins b="0.78740157499999996" l="0.70000000000000051" r="0.70000000000000051" t="0.78740157499999996" header="0.30000000000000027" footer="0.30000000000000027"/>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80856960"/>
        <c:axId val="80858496"/>
      </c:lineChart>
      <c:catAx>
        <c:axId val="80856960"/>
        <c:scaling>
          <c:orientation val="minMax"/>
        </c:scaling>
        <c:axPos val="b"/>
        <c:tickLblPos val="nextTo"/>
        <c:crossAx val="80858496"/>
        <c:crosses val="autoZero"/>
        <c:auto val="1"/>
        <c:lblAlgn val="ctr"/>
        <c:lblOffset val="100"/>
      </c:catAx>
      <c:valAx>
        <c:axId val="80858496"/>
        <c:scaling>
          <c:orientation val="minMax"/>
        </c:scaling>
        <c:axPos val="l"/>
        <c:majorGridlines/>
        <c:numFmt formatCode="General" sourceLinked="1"/>
        <c:tickLblPos val="nextTo"/>
        <c:crossAx val="80856960"/>
        <c:crosses val="autoZero"/>
        <c:crossBetween val="between"/>
      </c:valAx>
    </c:plotArea>
    <c:legend>
      <c:legendPos val="r"/>
      <c:layout/>
    </c:legend>
    <c:plotVisOnly val="1"/>
    <c:dispBlanksAs val="gap"/>
  </c:chart>
  <c:printSettings>
    <c:headerFooter/>
    <c:pageMargins b="0.78740157499999996" l="0.70000000000000051" r="0.70000000000000051" t="0.78740157499999996" header="0.30000000000000027" footer="0.30000000000000027"/>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hape val="cylinder"/>
        <c:axId val="81017088"/>
        <c:axId val="81027072"/>
        <c:axId val="0"/>
      </c:bar3DChart>
      <c:catAx>
        <c:axId val="81017088"/>
        <c:scaling>
          <c:orientation val="minMax"/>
        </c:scaling>
        <c:axPos val="b"/>
        <c:tickLblPos val="nextTo"/>
        <c:crossAx val="81027072"/>
        <c:crosses val="autoZero"/>
        <c:auto val="1"/>
        <c:lblAlgn val="ctr"/>
        <c:lblOffset val="100"/>
      </c:catAx>
      <c:valAx>
        <c:axId val="81027072"/>
        <c:scaling>
          <c:orientation val="minMax"/>
        </c:scaling>
        <c:axPos val="l"/>
        <c:majorGridlines/>
        <c:numFmt formatCode="General" sourceLinked="1"/>
        <c:tickLblPos val="nextTo"/>
        <c:crossAx val="81017088"/>
        <c:crosses val="autoZero"/>
        <c:crossBetween val="between"/>
      </c:valAx>
    </c:plotArea>
    <c:legend>
      <c:legendPos val="r"/>
      <c:layout/>
    </c:legend>
    <c:plotVisOnly val="1"/>
    <c:dispBlanksAs val="gap"/>
  </c:chart>
  <c:printSettings>
    <c:headerFooter/>
    <c:pageMargins b="0.78740157499999996" l="0.70000000000000051" r="0.70000000000000051" t="0.78740157499999996" header="0.30000000000000027" footer="0.30000000000000027"/>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81057664"/>
        <c:axId val="81059200"/>
        <c:axId val="0"/>
      </c:bar3DChart>
      <c:catAx>
        <c:axId val="81057664"/>
        <c:scaling>
          <c:orientation val="minMax"/>
        </c:scaling>
        <c:axPos val="b"/>
        <c:tickLblPos val="nextTo"/>
        <c:crossAx val="81059200"/>
        <c:crosses val="autoZero"/>
        <c:auto val="1"/>
        <c:lblAlgn val="ctr"/>
        <c:lblOffset val="100"/>
      </c:catAx>
      <c:valAx>
        <c:axId val="81059200"/>
        <c:scaling>
          <c:orientation val="minMax"/>
        </c:scaling>
        <c:axPos val="l"/>
        <c:majorGridlines/>
        <c:numFmt formatCode="General" sourceLinked="1"/>
        <c:tickLblPos val="nextTo"/>
        <c:crossAx val="81057664"/>
        <c:crosses val="autoZero"/>
        <c:crossBetween val="between"/>
      </c:valAx>
    </c:plotArea>
    <c:legend>
      <c:legendPos val="r"/>
    </c:legend>
    <c:plotVisOnly val="1"/>
    <c:dispBlanksAs val="gap"/>
  </c:chart>
  <c:printSettings>
    <c:headerFooter/>
    <c:pageMargins b="0.78740157499999996" l="0.70000000000000051" r="0.70000000000000051" t="0.78740157499999996" header="0.30000000000000027" footer="0.30000000000000027"/>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1964E-2"/>
          <c:y val="7.4548702245552642E-2"/>
          <c:w val="0.61285783027121665"/>
          <c:h val="0.89719889180519152"/>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81160064"/>
        <c:axId val="81161600"/>
      </c:lineChart>
      <c:catAx>
        <c:axId val="81160064"/>
        <c:scaling>
          <c:orientation val="minMax"/>
        </c:scaling>
        <c:axPos val="b"/>
        <c:tickLblPos val="nextTo"/>
        <c:crossAx val="81161600"/>
        <c:crosses val="autoZero"/>
        <c:auto val="1"/>
        <c:lblAlgn val="ctr"/>
        <c:lblOffset val="100"/>
      </c:catAx>
      <c:valAx>
        <c:axId val="81161600"/>
        <c:scaling>
          <c:orientation val="minMax"/>
        </c:scaling>
        <c:axPos val="l"/>
        <c:majorGridlines/>
        <c:numFmt formatCode="General" sourceLinked="1"/>
        <c:tickLblPos val="nextTo"/>
        <c:crossAx val="81160064"/>
        <c:crosses val="autoZero"/>
        <c:crossBetween val="between"/>
      </c:valAx>
    </c:plotArea>
    <c:legend>
      <c:legendPos val="r"/>
      <c:layout>
        <c:manualLayout>
          <c:xMode val="edge"/>
          <c:yMode val="edge"/>
          <c:x val="0.74749912510936123"/>
          <c:y val="0.16011774569845438"/>
          <c:w val="0.25250087489063888"/>
          <c:h val="0.83717191601049989"/>
        </c:manualLayout>
      </c:layout>
    </c:legend>
    <c:plotVisOnly val="1"/>
    <c:dispBlanksAs val="gap"/>
  </c:chart>
  <c:printSettings>
    <c:headerFooter/>
    <c:pageMargins b="0.78740157499999996" l="0.70000000000000051" r="0.70000000000000051" t="0.78740157499999996" header="0.30000000000000027" footer="0.30000000000000027"/>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81561856"/>
        <c:axId val="81571840"/>
        <c:axId val="0"/>
      </c:bar3DChart>
      <c:catAx>
        <c:axId val="81561856"/>
        <c:scaling>
          <c:orientation val="minMax"/>
        </c:scaling>
        <c:axPos val="b"/>
        <c:tickLblPos val="nextTo"/>
        <c:crossAx val="81571840"/>
        <c:crosses val="autoZero"/>
        <c:auto val="1"/>
        <c:lblAlgn val="ctr"/>
        <c:lblOffset val="100"/>
      </c:catAx>
      <c:valAx>
        <c:axId val="81571840"/>
        <c:scaling>
          <c:orientation val="minMax"/>
        </c:scaling>
        <c:axPos val="l"/>
        <c:majorGridlines/>
        <c:numFmt formatCode="General" sourceLinked="1"/>
        <c:tickLblPos val="nextTo"/>
        <c:crossAx val="81561856"/>
        <c:crosses val="autoZero"/>
        <c:crossBetween val="between"/>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81749888"/>
        <c:axId val="81751424"/>
        <c:axId val="0"/>
      </c:bar3DChart>
      <c:catAx>
        <c:axId val="81749888"/>
        <c:scaling>
          <c:orientation val="minMax"/>
        </c:scaling>
        <c:axPos val="b"/>
        <c:tickLblPos val="nextTo"/>
        <c:crossAx val="81751424"/>
        <c:crosses val="autoZero"/>
        <c:auto val="1"/>
        <c:lblAlgn val="ctr"/>
        <c:lblOffset val="100"/>
      </c:catAx>
      <c:valAx>
        <c:axId val="81751424"/>
        <c:scaling>
          <c:orientation val="minMax"/>
        </c:scaling>
        <c:axPos val="l"/>
        <c:majorGridlines/>
        <c:numFmt formatCode="General" sourceLinked="1"/>
        <c:tickLblPos val="nextTo"/>
        <c:crossAx val="81749888"/>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layout/>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5433600"/>
        <c:axId val="65435520"/>
        <c:axId val="0"/>
      </c:bar3DChart>
      <c:catAx>
        <c:axId val="65433600"/>
        <c:scaling>
          <c:orientation val="minMax"/>
        </c:scaling>
        <c:axPos val="b"/>
        <c:title>
          <c:tx>
            <c:rich>
              <a:bodyPr/>
              <a:lstStyle/>
              <a:p>
                <a:pPr>
                  <a:defRPr/>
                </a:pPr>
                <a:r>
                  <a:rPr lang="en-US"/>
                  <a:t>Messpunkte</a:t>
                </a:r>
              </a:p>
            </c:rich>
          </c:tx>
          <c:layout/>
        </c:title>
        <c:tickLblPos val="nextTo"/>
        <c:crossAx val="65435520"/>
        <c:crosses val="autoZero"/>
        <c:auto val="1"/>
        <c:lblAlgn val="ctr"/>
        <c:lblOffset val="100"/>
      </c:catAx>
      <c:valAx>
        <c:axId val="65435520"/>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6543360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1625472"/>
        <c:axId val="81627008"/>
        <c:axId val="0"/>
      </c:bar3DChart>
      <c:catAx>
        <c:axId val="81625472"/>
        <c:scaling>
          <c:orientation val="minMax"/>
        </c:scaling>
        <c:axPos val="b"/>
        <c:tickLblPos val="nextTo"/>
        <c:crossAx val="81627008"/>
        <c:crosses val="autoZero"/>
        <c:auto val="1"/>
        <c:lblAlgn val="ctr"/>
        <c:lblOffset val="100"/>
      </c:catAx>
      <c:valAx>
        <c:axId val="81627008"/>
        <c:scaling>
          <c:orientation val="minMax"/>
        </c:scaling>
        <c:axPos val="l"/>
        <c:majorGridlines/>
        <c:numFmt formatCode="General" sourceLinked="1"/>
        <c:tickLblPos val="nextTo"/>
        <c:crossAx val="81625472"/>
        <c:crosses val="autoZero"/>
        <c:crossBetween val="between"/>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81791232"/>
        <c:axId val="81801216"/>
        <c:axId val="0"/>
      </c:bar3DChart>
      <c:catAx>
        <c:axId val="81791232"/>
        <c:scaling>
          <c:orientation val="minMax"/>
        </c:scaling>
        <c:axPos val="b"/>
        <c:tickLblPos val="nextTo"/>
        <c:crossAx val="81801216"/>
        <c:crosses val="autoZero"/>
        <c:auto val="1"/>
        <c:lblAlgn val="ctr"/>
        <c:lblOffset val="100"/>
      </c:catAx>
      <c:valAx>
        <c:axId val="81801216"/>
        <c:scaling>
          <c:orientation val="minMax"/>
        </c:scaling>
        <c:axPos val="l"/>
        <c:majorGridlines/>
        <c:numFmt formatCode="General" sourceLinked="1"/>
        <c:tickLblPos val="nextTo"/>
        <c:crossAx val="81791232"/>
        <c:crosses val="autoZero"/>
        <c:crossBetween val="between"/>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81826176"/>
        <c:axId val="81827712"/>
        <c:axId val="0"/>
      </c:bar3DChart>
      <c:catAx>
        <c:axId val="81826176"/>
        <c:scaling>
          <c:orientation val="minMax"/>
        </c:scaling>
        <c:axPos val="b"/>
        <c:tickLblPos val="nextTo"/>
        <c:crossAx val="81827712"/>
        <c:crosses val="autoZero"/>
        <c:auto val="1"/>
        <c:lblAlgn val="ctr"/>
        <c:lblOffset val="100"/>
      </c:catAx>
      <c:valAx>
        <c:axId val="81827712"/>
        <c:scaling>
          <c:orientation val="minMax"/>
        </c:scaling>
        <c:axPos val="l"/>
        <c:majorGridlines/>
        <c:numFmt formatCode="General" sourceLinked="1"/>
        <c:tickLblPos val="nextTo"/>
        <c:crossAx val="81826176"/>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1856768"/>
        <c:axId val="81862656"/>
        <c:axId val="0"/>
      </c:bar3DChart>
      <c:catAx>
        <c:axId val="81856768"/>
        <c:scaling>
          <c:orientation val="minMax"/>
        </c:scaling>
        <c:axPos val="b"/>
        <c:tickLblPos val="nextTo"/>
        <c:crossAx val="81862656"/>
        <c:crosses val="autoZero"/>
        <c:auto val="1"/>
        <c:lblAlgn val="ctr"/>
        <c:lblOffset val="100"/>
      </c:catAx>
      <c:valAx>
        <c:axId val="81862656"/>
        <c:scaling>
          <c:orientation val="minMax"/>
        </c:scaling>
        <c:axPos val="l"/>
        <c:majorGridlines/>
        <c:numFmt formatCode="General" sourceLinked="1"/>
        <c:tickLblPos val="nextTo"/>
        <c:crossAx val="81856768"/>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81899904"/>
        <c:axId val="81901440"/>
        <c:axId val="0"/>
      </c:bar3DChart>
      <c:catAx>
        <c:axId val="81899904"/>
        <c:scaling>
          <c:orientation val="minMax"/>
        </c:scaling>
        <c:axPos val="b"/>
        <c:tickLblPos val="nextTo"/>
        <c:crossAx val="81901440"/>
        <c:crosses val="autoZero"/>
        <c:auto val="1"/>
        <c:lblAlgn val="ctr"/>
        <c:lblOffset val="100"/>
      </c:catAx>
      <c:valAx>
        <c:axId val="81901440"/>
        <c:scaling>
          <c:orientation val="minMax"/>
        </c:scaling>
        <c:axPos val="l"/>
        <c:majorGridlines/>
        <c:numFmt formatCode="General" sourceLinked="1"/>
        <c:tickLblPos val="nextTo"/>
        <c:crossAx val="81899904"/>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91625344"/>
        <c:axId val="91626880"/>
        <c:axId val="0"/>
      </c:bar3DChart>
      <c:catAx>
        <c:axId val="91625344"/>
        <c:scaling>
          <c:orientation val="minMax"/>
        </c:scaling>
        <c:axPos val="b"/>
        <c:tickLblPos val="nextTo"/>
        <c:crossAx val="91626880"/>
        <c:crosses val="autoZero"/>
        <c:auto val="1"/>
        <c:lblAlgn val="ctr"/>
        <c:lblOffset val="100"/>
      </c:catAx>
      <c:valAx>
        <c:axId val="91626880"/>
        <c:scaling>
          <c:orientation val="minMax"/>
        </c:scaling>
        <c:axPos val="l"/>
        <c:majorGridlines/>
        <c:numFmt formatCode="General" sourceLinked="1"/>
        <c:tickLblPos val="nextTo"/>
        <c:crossAx val="91625344"/>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142905344"/>
        <c:axId val="142906880"/>
        <c:axId val="0"/>
      </c:bar3DChart>
      <c:catAx>
        <c:axId val="142905344"/>
        <c:scaling>
          <c:orientation val="minMax"/>
        </c:scaling>
        <c:axPos val="b"/>
        <c:tickLblPos val="nextTo"/>
        <c:crossAx val="142906880"/>
        <c:crosses val="autoZero"/>
        <c:auto val="1"/>
        <c:lblAlgn val="ctr"/>
        <c:lblOffset val="100"/>
      </c:catAx>
      <c:valAx>
        <c:axId val="142906880"/>
        <c:scaling>
          <c:orientation val="minMax"/>
        </c:scaling>
        <c:axPos val="l"/>
        <c:majorGridlines/>
        <c:numFmt formatCode="General" sourceLinked="1"/>
        <c:tickLblPos val="nextTo"/>
        <c:crossAx val="142905344"/>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85744256"/>
        <c:axId val="91558272"/>
        <c:axId val="0"/>
      </c:bar3DChart>
      <c:catAx>
        <c:axId val="85744256"/>
        <c:scaling>
          <c:orientation val="minMax"/>
        </c:scaling>
        <c:axPos val="b"/>
        <c:tickLblPos val="nextTo"/>
        <c:crossAx val="91558272"/>
        <c:crosses val="autoZero"/>
        <c:auto val="1"/>
        <c:lblAlgn val="ctr"/>
        <c:lblOffset val="100"/>
      </c:catAx>
      <c:valAx>
        <c:axId val="91558272"/>
        <c:scaling>
          <c:orientation val="minMax"/>
        </c:scaling>
        <c:axPos val="l"/>
        <c:majorGridlines/>
        <c:numFmt formatCode="General" sourceLinked="1"/>
        <c:tickLblPos val="nextTo"/>
        <c:crossAx val="85744256"/>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145783424"/>
        <c:axId val="145842944"/>
        <c:axId val="0"/>
      </c:bar3DChart>
      <c:catAx>
        <c:axId val="145783424"/>
        <c:scaling>
          <c:orientation val="minMax"/>
        </c:scaling>
        <c:axPos val="b"/>
        <c:tickLblPos val="nextTo"/>
        <c:crossAx val="145842944"/>
        <c:crosses val="autoZero"/>
        <c:auto val="1"/>
        <c:lblAlgn val="ctr"/>
        <c:lblOffset val="100"/>
      </c:catAx>
      <c:valAx>
        <c:axId val="145842944"/>
        <c:scaling>
          <c:orientation val="minMax"/>
        </c:scaling>
        <c:axPos val="l"/>
        <c:majorGridlines/>
        <c:numFmt formatCode="General" sourceLinked="1"/>
        <c:tickLblPos val="nextTo"/>
        <c:crossAx val="145783424"/>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144621952"/>
        <c:axId val="145960960"/>
        <c:axId val="0"/>
      </c:bar3DChart>
      <c:catAx>
        <c:axId val="144621952"/>
        <c:scaling>
          <c:orientation val="minMax"/>
        </c:scaling>
        <c:axPos val="b"/>
        <c:tickLblPos val="nextTo"/>
        <c:crossAx val="145960960"/>
        <c:crosses val="autoZero"/>
        <c:auto val="1"/>
        <c:lblAlgn val="ctr"/>
        <c:lblOffset val="100"/>
      </c:catAx>
      <c:valAx>
        <c:axId val="145960960"/>
        <c:scaling>
          <c:orientation val="minMax"/>
        </c:scaling>
        <c:axPos val="l"/>
        <c:majorGridlines/>
        <c:numFmt formatCode="General" sourceLinked="1"/>
        <c:tickLblPos val="nextTo"/>
        <c:crossAx val="144621952"/>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layout/>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5627264"/>
        <c:axId val="65629184"/>
      </c:lineChart>
      <c:catAx>
        <c:axId val="65627264"/>
        <c:scaling>
          <c:orientation val="minMax"/>
        </c:scaling>
        <c:axPos val="b"/>
        <c:title>
          <c:tx>
            <c:rich>
              <a:bodyPr/>
              <a:lstStyle/>
              <a:p>
                <a:pPr>
                  <a:defRPr/>
                </a:pPr>
                <a:r>
                  <a:rPr lang="en-US"/>
                  <a:t>Messpunkte</a:t>
                </a:r>
              </a:p>
            </c:rich>
          </c:tx>
          <c:layout/>
        </c:title>
        <c:tickLblPos val="nextTo"/>
        <c:crossAx val="65629184"/>
        <c:crosses val="autoZero"/>
        <c:auto val="1"/>
        <c:lblAlgn val="ctr"/>
        <c:lblOffset val="100"/>
      </c:catAx>
      <c:valAx>
        <c:axId val="65629184"/>
        <c:scaling>
          <c:orientation val="minMax"/>
        </c:scaling>
        <c:axPos val="l"/>
        <c:majorGridlines/>
        <c:title>
          <c:tx>
            <c:rich>
              <a:bodyPr rot="-5400000" vert="horz"/>
              <a:lstStyle/>
              <a:p>
                <a:pPr>
                  <a:defRPr/>
                </a:pPr>
                <a:r>
                  <a:rPr lang="en-US"/>
                  <a:t>Messwert [mm]</a:t>
                </a:r>
              </a:p>
            </c:rich>
          </c:tx>
          <c:layout/>
        </c:title>
        <c:numFmt formatCode="General" sourceLinked="1"/>
        <c:tickLblPos val="nextTo"/>
        <c:crossAx val="6562726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5721088"/>
        <c:axId val="65723008"/>
        <c:axId val="0"/>
      </c:bar3DChart>
      <c:catAx>
        <c:axId val="65721088"/>
        <c:scaling>
          <c:orientation val="minMax"/>
        </c:scaling>
        <c:axPos val="b"/>
        <c:title>
          <c:tx>
            <c:rich>
              <a:bodyPr/>
              <a:lstStyle/>
              <a:p>
                <a:pPr>
                  <a:defRPr/>
                </a:pPr>
                <a:r>
                  <a:rPr lang="en-US"/>
                  <a:t>Messpunkte</a:t>
                </a:r>
              </a:p>
            </c:rich>
          </c:tx>
          <c:layout/>
        </c:title>
        <c:tickLblPos val="nextTo"/>
        <c:crossAx val="65723008"/>
        <c:crosses val="autoZero"/>
        <c:auto val="1"/>
        <c:lblAlgn val="ctr"/>
        <c:lblOffset val="100"/>
      </c:catAx>
      <c:valAx>
        <c:axId val="65723008"/>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572108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hape val="cylinder"/>
        <c:axId val="67591168"/>
        <c:axId val="67609728"/>
        <c:axId val="0"/>
      </c:bar3DChart>
      <c:catAx>
        <c:axId val="67591168"/>
        <c:scaling>
          <c:orientation val="minMax"/>
        </c:scaling>
        <c:axPos val="b"/>
        <c:title>
          <c:tx>
            <c:rich>
              <a:bodyPr/>
              <a:lstStyle/>
              <a:p>
                <a:pPr>
                  <a:defRPr/>
                </a:pPr>
                <a:r>
                  <a:rPr lang="en-US"/>
                  <a:t>Messpunkte</a:t>
                </a:r>
              </a:p>
            </c:rich>
          </c:tx>
          <c:layout/>
        </c:title>
        <c:tickLblPos val="nextTo"/>
        <c:crossAx val="67609728"/>
        <c:crosses val="autoZero"/>
        <c:auto val="1"/>
        <c:lblAlgn val="ctr"/>
        <c:lblOffset val="100"/>
      </c:catAx>
      <c:valAx>
        <c:axId val="67609728"/>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759116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layout/>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7712896"/>
        <c:axId val="67719168"/>
        <c:axId val="0"/>
      </c:bar3DChart>
      <c:catAx>
        <c:axId val="67712896"/>
        <c:scaling>
          <c:orientation val="minMax"/>
        </c:scaling>
        <c:axPos val="b"/>
        <c:title>
          <c:tx>
            <c:rich>
              <a:bodyPr/>
              <a:lstStyle/>
              <a:p>
                <a:pPr>
                  <a:defRPr/>
                </a:pPr>
                <a:r>
                  <a:rPr lang="en-US"/>
                  <a:t>Messpunkt</a:t>
                </a:r>
              </a:p>
            </c:rich>
          </c:tx>
          <c:layout/>
        </c:title>
        <c:tickLblPos val="nextTo"/>
        <c:crossAx val="67719168"/>
        <c:crosses val="autoZero"/>
        <c:auto val="1"/>
        <c:lblAlgn val="ctr"/>
        <c:lblOffset val="100"/>
      </c:catAx>
      <c:valAx>
        <c:axId val="67719168"/>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771289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hape val="cylinder"/>
        <c:axId val="67748992"/>
        <c:axId val="67750912"/>
        <c:axId val="0"/>
      </c:bar3DChart>
      <c:catAx>
        <c:axId val="67748992"/>
        <c:scaling>
          <c:orientation val="minMax"/>
        </c:scaling>
        <c:axPos val="b"/>
        <c:title>
          <c:tx>
            <c:rich>
              <a:bodyPr/>
              <a:lstStyle/>
              <a:p>
                <a:pPr>
                  <a:defRPr/>
                </a:pPr>
                <a:r>
                  <a:rPr lang="en-US"/>
                  <a:t>Messpunkte</a:t>
                </a:r>
              </a:p>
            </c:rich>
          </c:tx>
        </c:title>
        <c:tickLblPos val="nextTo"/>
        <c:crossAx val="67750912"/>
        <c:crosses val="autoZero"/>
        <c:auto val="1"/>
        <c:lblAlgn val="ctr"/>
        <c:lblOffset val="100"/>
      </c:catAx>
      <c:valAx>
        <c:axId val="6775091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77489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51</xdr:row>
      <xdr:rowOff>152400</xdr:rowOff>
    </xdr:from>
    <xdr:to>
      <xdr:col>9</xdr:col>
      <xdr:colOff>338137</xdr:colOff>
      <xdr:row>66</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79</xdr:row>
      <xdr:rowOff>123825</xdr:rowOff>
    </xdr:from>
    <xdr:to>
      <xdr:col>9</xdr:col>
      <xdr:colOff>604837</xdr:colOff>
      <xdr:row>94</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10"/>
    <tableColumn id="2" name="Spalte2" totalsRowFunction="average" totalsRowDxfId="9"/>
    <tableColumn id="3" name="Spalte3" totalsRowFunction="average" totalsRowDxfId="8"/>
    <tableColumn id="4" name="Spalte4" totalsRowFunction="average" totalsRowDxfId="7"/>
    <tableColumn id="5" name="Spalte5" totalsRowFunction="average" totalsRowDxfId="6"/>
    <tableColumn id="6" name="Spalte6" totalsRowFunction="average" totalsRowDxfId="5"/>
    <tableColumn id="12" name="Spalte7" totalsRowFunction="average" totalsRowDxfId="4"/>
    <tableColumn id="7" name="Spalte8" totalsRowFunction="average" totalsRowDxfId="3"/>
    <tableColumn id="8" name="Spalte9" totalsRowFunction="average" totalsRowDxfId="2"/>
    <tableColumn id="9" name="Spalte10" totalsRowFunction="average" totalsRowDxfId="1"/>
    <tableColumn id="10" name="Spalte11" totalsRowFunction="average" totalsRowDxfId="0"/>
  </tableColumns>
  <tableStyleInfo name="TableStyleMedium4"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47"/>
    <tableColumn id="3" name="MP2b" totalsRowFunction="average" totalsRowDxfId="46"/>
    <tableColumn id="4" name="MP3b" totalsRowFunction="average" totalsRowDxfId="45"/>
    <tableColumn id="5" name="MP4b" totalsRowFunction="average" totalsRowDxfId="44"/>
    <tableColumn id="6" name="MP5b" totalsRowFunction="average" totalsRowDxfId="43"/>
    <tableColumn id="12" name="MP6b" totalsRowFunction="average" totalsRowDxfId="42"/>
    <tableColumn id="7" name="MP7b" totalsRowFunction="average" totalsRowDxfId="41"/>
    <tableColumn id="8" name="MP8b" totalsRowFunction="average" totalsRowDxfId="40"/>
    <tableColumn id="9" name="MP9b" totalsRowFunction="average" totalsRowDxfId="39"/>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38"/>
    <tableColumn id="2" name="MP1a" totalsRowFunction="average" totalsRowDxfId="37"/>
    <tableColumn id="3" name="MP2a" totalsRowFunction="average" totalsRowDxfId="36"/>
    <tableColumn id="4" name="MP3a" totalsRowFunction="average" totalsRowDxfId="35"/>
    <tableColumn id="5" name="MP4a" totalsRowFunction="average" totalsRowDxfId="34"/>
    <tableColumn id="6" name="MP5a" totalsRowFunction="average" totalsRowDxfId="33"/>
    <tableColumn id="12" name="MP6a" totalsRowFunction="average" totalsRowDxfId="32"/>
    <tableColumn id="7" name="MP7a" totalsRowFunction="average" totalsRowDxfId="31"/>
    <tableColumn id="8" name="MP8a" totalsRowFunction="average" totalsRowDxfId="30"/>
    <tableColumn id="9" name="MP9a" totalsRowFunction="average" totalsRowDxfId="29"/>
    <tableColumn id="10" name="MP10a" totalsRowFunction="average" totalsRowDxfId="28"/>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27"/>
    <tableColumn id="2" name="MP1b" totalsRowFunction="average" totalsRowDxfId="26"/>
    <tableColumn id="3" name="MP2b" totalsRowFunction="average" totalsRowDxfId="25"/>
    <tableColumn id="4" name="MP3b" totalsRowFunction="average" totalsRowDxfId="24"/>
    <tableColumn id="5" name="MP4b" totalsRowFunction="average" totalsRowDxfId="23"/>
    <tableColumn id="6" name="MP5b" totalsRowFunction="average" totalsRowDxfId="22"/>
    <tableColumn id="12" name="MP6b" totalsRowFunction="average" totalsRowDxfId="21"/>
    <tableColumn id="7" name="MP7b" totalsRowFunction="average" totalsRowDxfId="20"/>
    <tableColumn id="8" name="MP8b" totalsRowFunction="average" totalsRowDxfId="19"/>
    <tableColumn id="9" name="MP9b" totalsRowFunction="average" totalsRowDxfId="18"/>
    <tableColumn id="10" name="MP10b" totalsRowFunction="average" totalsRowDxfId="17"/>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16" headerRowBorderDxfId="15">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14" headerRowBorderDxfId="13">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12" headerRowBorderDxfId="11">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106" workbookViewId="0">
      <selection activeCell="A33" sqref="A33"/>
    </sheetView>
  </sheetViews>
  <sheetFormatPr baseColWidth="10" defaultRowHeight="15"/>
  <sheetData>
    <row r="1" spans="1:13" ht="15.75">
      <c r="A1" s="32"/>
      <c r="B1" s="32" t="s">
        <v>77</v>
      </c>
      <c r="C1" s="32" t="s">
        <v>78</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2.8022547312739773E-2</v>
      </c>
      <c r="I34">
        <f>STDEV(Tabelle14[Spalte7])</f>
        <v>2.8022547312739773E-2</v>
      </c>
      <c r="J34">
        <f>STDEV(Tabelle14[Spalte8])</f>
        <v>2.4942038071455556E-2</v>
      </c>
      <c r="K34">
        <f>STDEV(Tabelle14[Spalte9])</f>
        <v>0.1128331324987196</v>
      </c>
      <c r="L34">
        <f>STDEV(Tabelle14[Spalte10])</f>
        <v>7.83699056096306E-2</v>
      </c>
      <c r="M34">
        <f>STDEV(Tabelle14[Spalte11])</f>
        <v>0.21041062610748731</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6.266032069399019E-3</v>
      </c>
      <c r="I35">
        <f t="shared" si="0"/>
        <v>6.266032069399019E-3</v>
      </c>
      <c r="J35">
        <f t="shared" si="0"/>
        <v>5.5772092625162376E-3</v>
      </c>
      <c r="K35">
        <f t="shared" si="0"/>
        <v>2.5230255438137769E-2</v>
      </c>
      <c r="L35">
        <f t="shared" si="0"/>
        <v>1.7524043633337611E-2</v>
      </c>
      <c r="M35">
        <f t="shared" si="0"/>
        <v>4.7049246316463358E-2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2.8022547312739773E-2</v>
      </c>
      <c r="I39">
        <f>STDEV(Tabelle14[Spalte7])</f>
        <v>2.8022547312739773E-2</v>
      </c>
      <c r="J39">
        <f>STDEV(Tabelle14[Spalte8])</f>
        <v>2.4942038071455556E-2</v>
      </c>
      <c r="K39">
        <f>STDEV(Tabelle14[Spalte9])</f>
        <v>0.1128331324987196</v>
      </c>
      <c r="L39">
        <f>STDEV(Tabelle14[Spalte10])</f>
        <v>7.83699056096306E-2</v>
      </c>
      <c r="M39">
        <f>STDEV(Tabelle14[Spalte11])</f>
        <v>0.21041062610748731</v>
      </c>
    </row>
    <row r="40" spans="1:13" ht="15.75">
      <c r="C40" s="32" t="s">
        <v>78</v>
      </c>
      <c r="D40">
        <f>D34*$A$33</f>
        <v>0.12632153062720436</v>
      </c>
      <c r="E40">
        <f>E39*A33</f>
        <v>5.408715212506536E-2</v>
      </c>
      <c r="F40">
        <f>F39*A33</f>
        <v>3.9998426219039984E-2</v>
      </c>
      <c r="G40">
        <f>G34*A33</f>
        <v>1.6788609233644104E-2</v>
      </c>
      <c r="H40">
        <f>H39*A33</f>
        <v>1.3096007025043949E-2</v>
      </c>
      <c r="I40">
        <f>I39*A33</f>
        <v>1.3096007025043949E-2</v>
      </c>
      <c r="J40">
        <f>J39*A33</f>
        <v>1.1656367358658937E-2</v>
      </c>
      <c r="K40">
        <f>K39*A33</f>
        <v>5.2731233865707938E-2</v>
      </c>
      <c r="L40">
        <f>L39*A33</f>
        <v>3.6625251193675608E-2</v>
      </c>
      <c r="M40">
        <f>A33*M39</f>
        <v>9.8332924801408414E-2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2.8022547312739773E-2</v>
      </c>
      <c r="I65">
        <f>STDEV(Tabelle14[Spalte7])</f>
        <v>2.8022547312739773E-2</v>
      </c>
      <c r="J65">
        <f>STDEV(Tabelle14[Spalte8])</f>
        <v>2.4942038071455556E-2</v>
      </c>
      <c r="K65">
        <f>STDEV(Tabelle14[Spalte9])</f>
        <v>0.1128331324987196</v>
      </c>
      <c r="L65">
        <f>STDEV(Tabelle14[Spalte10])</f>
        <v>7.83699056096306E-2</v>
      </c>
      <c r="M65">
        <f>STDEV(Tabelle14[Spalte11])</f>
        <v>0.21041062610748731</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4"/>
  <sheetViews>
    <sheetView topLeftCell="A7" workbookViewId="0"/>
  </sheetViews>
  <sheetFormatPr baseColWidth="10" defaultRowHeight="15"/>
  <sheetData>
    <row r="1" spans="1:13" ht="15.75">
      <c r="A1">
        <v>0.46733820729745601</v>
      </c>
      <c r="B1" s="32" t="s">
        <v>77</v>
      </c>
      <c r="C1" s="32" t="s">
        <v>78</v>
      </c>
      <c r="D1" s="32" t="s">
        <v>79</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-0.13750000000000001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0.1583093241261018</v>
      </c>
      <c r="G31">
        <f t="shared" si="1"/>
        <v>1.4608937423083801E-2</v>
      </c>
      <c r="H31">
        <f t="shared" si="1"/>
        <v>3.8644806282753824E-2</v>
      </c>
      <c r="I31">
        <f t="shared" si="1"/>
        <v>2.502104377476887E-2</v>
      </c>
      <c r="J31">
        <f t="shared" si="1"/>
        <v>1.218281792655454E-2</v>
      </c>
      <c r="K31">
        <f t="shared" si="1"/>
        <v>1.98944583661936E-2</v>
      </c>
      <c r="L31">
        <f t="shared" si="1"/>
        <v>5.11216299880154E-2</v>
      </c>
      <c r="M31">
        <f t="shared" si="1"/>
        <v>0.10440180478375191</v>
      </c>
    </row>
    <row r="32" spans="3:13" ht="15.75">
      <c r="C32" s="32" t="s">
        <v>77</v>
      </c>
      <c r="D32">
        <f>D31/A2</f>
        <v>2.7159131448789703E-2</v>
      </c>
      <c r="E32">
        <f>E31/A2</f>
        <v>1.4771950660484543E-2</v>
      </c>
      <c r="F32">
        <f>F31/A2</f>
        <v>3.5399041021801109E-2</v>
      </c>
      <c r="G32">
        <f>G31/A2</f>
        <v>3.2666577157055982E-3</v>
      </c>
      <c r="H32">
        <f>H31/A2</f>
        <v>8.6412413825548498E-3</v>
      </c>
      <c r="I32">
        <f>I31/A2</f>
        <v>5.5948754748381133E-3</v>
      </c>
      <c r="J32">
        <f>J31/A2</f>
        <v>2.7241609041278991E-3</v>
      </c>
      <c r="K32">
        <f>K31/A2</f>
        <v>4.4485361282348293E-3</v>
      </c>
      <c r="L32">
        <f>L31/A2</f>
        <v>1.1431143977379418E-2</v>
      </c>
      <c r="M32">
        <f>M31/A2</f>
        <v>2.33449532470132E-2</v>
      </c>
    </row>
    <row r="33" spans="3:13" ht="15.75">
      <c r="C33" s="32" t="s">
        <v>78</v>
      </c>
      <c r="D33">
        <f>D31*A1</f>
        <v>5.676258472797048E-2</v>
      </c>
      <c r="E33">
        <f>E31*A1</f>
        <v>3.0873376880412695E-2</v>
      </c>
      <c r="F33">
        <f>F31*A1</f>
        <v>7.3983995735564315E-2</v>
      </c>
      <c r="G33">
        <f>G31*A1</f>
        <v>6.8273146258247003E-3</v>
      </c>
      <c r="H33">
        <f>H31*A1</f>
        <v>1.8060194489539636E-2</v>
      </c>
      <c r="I33">
        <f>I31*A1</f>
        <v>1.1693289742411656E-2</v>
      </c>
      <c r="J33">
        <f>J31*A1</f>
        <v>5.6934962896273084E-3</v>
      </c>
      <c r="K33">
        <f>K31*A1</f>
        <v>9.297440508010792E-3</v>
      </c>
      <c r="L33">
        <f>L31*A1</f>
        <v>2.3891090912722984E-2</v>
      </c>
      <c r="M33">
        <f>M31*A1</f>
        <v>4.8790952286257586E-2</v>
      </c>
    </row>
    <row r="34" spans="3:13" ht="15.75">
      <c r="C34" s="32" t="s">
        <v>79</v>
      </c>
      <c r="D34">
        <v>0.06</v>
      </c>
      <c r="E34">
        <v>0.04</v>
      </c>
      <c r="F34">
        <v>0.08</v>
      </c>
      <c r="G34">
        <v>7.0000000000000001E-3</v>
      </c>
      <c r="H34">
        <v>1.9E-2</v>
      </c>
      <c r="I34">
        <v>1.2E-2</v>
      </c>
      <c r="J34">
        <v>6.0000000000000001E-3</v>
      </c>
      <c r="K34">
        <v>0.01</v>
      </c>
      <c r="L34">
        <v>2.4E-2</v>
      </c>
      <c r="M34">
        <v>0.05</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1"/>
  <sheetViews>
    <sheetView topLeftCell="A7" workbookViewId="0">
      <selection activeCell="E29" sqref="E29:L29"/>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3.2843328249831022E-2</v>
      </c>
      <c r="F28">
        <f t="shared" si="1"/>
        <v>2.1398475105532781E-2</v>
      </c>
      <c r="G28">
        <f t="shared" si="1"/>
        <v>2.5021043774769838E-2</v>
      </c>
      <c r="H28">
        <f t="shared" si="1"/>
        <v>2.8265657049165761E-2</v>
      </c>
      <c r="I28">
        <f t="shared" si="1"/>
        <v>3.5629674208591006E-2</v>
      </c>
      <c r="J28">
        <f t="shared" si="1"/>
        <v>2.7772572611727619E-2</v>
      </c>
      <c r="K28">
        <f t="shared" si="1"/>
        <v>2.2360679774997918E-2</v>
      </c>
      <c r="L28">
        <f t="shared" si="1"/>
        <v>4.3997607590478369E-2</v>
      </c>
    </row>
    <row r="29" spans="4:12" ht="15.75">
      <c r="D29" s="32" t="s">
        <v>77</v>
      </c>
      <c r="E29">
        <f>E28/A2</f>
        <v>7.343991457396136E-3</v>
      </c>
      <c r="F29">
        <f>F28/A2</f>
        <v>4.7848444950808278E-3</v>
      </c>
      <c r="G29">
        <f>G28/A2</f>
        <v>5.5948754748383293E-3</v>
      </c>
      <c r="H29">
        <f>H28/A2</f>
        <v>6.3203930590630753E-3</v>
      </c>
      <c r="I29">
        <f>I28/A2</f>
        <v>7.9670373546580509E-3</v>
      </c>
      <c r="J29">
        <f>J28/A2</f>
        <v>6.2101360269871822E-3</v>
      </c>
      <c r="K29">
        <f>K28/A2</f>
        <v>5.0000000000000044E-3</v>
      </c>
      <c r="L29">
        <f>L28/A2</f>
        <v>9.8381641419670353E-3</v>
      </c>
    </row>
    <row r="30" spans="4:12" ht="15.75">
      <c r="D30" s="32" t="s">
        <v>78</v>
      </c>
      <c r="E30">
        <f>E28*A1</f>
        <v>1.5348942145957924E-2</v>
      </c>
      <c r="F30">
        <f>F28*A1</f>
        <v>1.000032499471893E-2</v>
      </c>
      <c r="G30">
        <f>G28*A1</f>
        <v>1.1693289742412108E-2</v>
      </c>
      <c r="H30">
        <f>H28*A1</f>
        <v>1.3209621493441827E-2</v>
      </c>
      <c r="I30">
        <f>I28*A1</f>
        <v>1.6651108071235324E-2</v>
      </c>
      <c r="J30">
        <f>J28*A1</f>
        <v>1.2979184296403211E-2</v>
      </c>
      <c r="K30">
        <f>K28*A1</f>
        <v>1.045000000000001E-2</v>
      </c>
      <c r="L30">
        <f>L28*A1</f>
        <v>2.0561763056711105E-2</v>
      </c>
    </row>
    <row r="31" spans="4:12" ht="15.75">
      <c r="D31" s="32" t="s">
        <v>79</v>
      </c>
      <c r="E31">
        <v>1.6E-2</v>
      </c>
      <c r="F31">
        <v>1.0999999999999999E-2</v>
      </c>
      <c r="G31">
        <v>1.2E-2</v>
      </c>
      <c r="H31">
        <v>1.4E-2</v>
      </c>
      <c r="I31">
        <v>1.7000000000000001E-2</v>
      </c>
      <c r="J31">
        <v>1.2999999999999999E-2</v>
      </c>
      <c r="K31">
        <v>1.0999999999999999E-2</v>
      </c>
      <c r="L31">
        <v>2.1000000000000001E-2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3"/>
  <sheetViews>
    <sheetView topLeftCell="A10" workbookViewId="0">
      <selection activeCell="F41" sqref="F41"/>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6"/>
  <sheetViews>
    <sheetView topLeftCell="A16" workbookViewId="0">
      <selection activeCell="E36" sqref="E36:L36"/>
    </sheetView>
  </sheetViews>
  <sheetFormatPr baseColWidth="10" defaultRowHeight="15"/>
  <sheetData>
    <row r="1" spans="1:12" ht="15.75">
      <c r="A1">
        <v>0.46733820729745601</v>
      </c>
      <c r="B1" s="32" t="s">
        <v>77</v>
      </c>
      <c r="C1" s="32" t="s">
        <v>78</v>
      </c>
      <c r="D1" s="32" t="s">
        <v>79</v>
      </c>
    </row>
    <row r="2" spans="1:12">
      <c r="A2" s="31">
        <f>SQRT(20)</f>
        <v>4.4721359549995796</v>
      </c>
    </row>
    <row r="3" spans="1:12" ht="18.75">
      <c r="F3" s="19" t="s">
        <v>65</v>
      </c>
      <c r="G3"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-1.72</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-0.86849999999999983</v>
      </c>
      <c r="F32">
        <f t="shared" si="0"/>
        <v>-1.6359999999999999</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0.42916412024453232</v>
      </c>
      <c r="F33">
        <f t="shared" si="1"/>
        <v>4.3937755015363046E-2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9.5964014637066788E-2</v>
      </c>
      <c r="F34">
        <f>F33/A2</f>
        <v>9.824780699308408E-3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0.20056479059146959</v>
      </c>
      <c r="F35">
        <f>F33*A1</f>
        <v>2.0533791661554574E-2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topLeftCell="A37" workbookViewId="0">
      <selection activeCell="C15" sqref="C15"/>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73"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2.8022547312739773E-2</v>
      </c>
      <c r="I50">
        <f>STDEV(Tabelle14[Spalte7])</f>
        <v>2.8022547312739773E-2</v>
      </c>
      <c r="J50">
        <f>STDEV(Tabelle14[Spalte8])</f>
        <v>2.4942038071455556E-2</v>
      </c>
      <c r="K50">
        <f>STDEV(Tabelle14[Spalte9])</f>
        <v>0.1128331324987196</v>
      </c>
      <c r="L50">
        <f>STDEV(Tabelle14[Spalte10])</f>
        <v>7.83699056096306E-2</v>
      </c>
      <c r="M50">
        <f>STDEV(Tabelle14[Spalte11])</f>
        <v>0.21041062610748731</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11"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abSelected="1" topLeftCell="A4" workbookViewId="0">
      <selection activeCell="N17" sqref="N17"/>
    </sheetView>
  </sheetViews>
  <sheetFormatPr baseColWidth="10" defaultRowHeight="15"/>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dimension ref="A1:K59"/>
  <sheetViews>
    <sheetView topLeftCell="A7" workbookViewId="0">
      <selection activeCell="D32" sqref="D32:K32"/>
    </sheetView>
  </sheetViews>
  <sheetFormatPr baseColWidth="10" defaultRowHeight="15"/>
  <sheetData>
    <row r="1" spans="1:11" ht="15.75">
      <c r="A1">
        <v>0.46733820729745601</v>
      </c>
      <c r="B1" s="32" t="s">
        <v>77</v>
      </c>
      <c r="C1" s="32" t="s">
        <v>78</v>
      </c>
      <c r="D1" s="32" t="s">
        <v>79</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9.5647378702354083E-2</v>
      </c>
      <c r="E29">
        <f>STDEV(Tabelle1416[MP3b])</f>
        <v>0.13605242797501474</v>
      </c>
      <c r="F29">
        <f>STDEV(Tabelle1416[MP4b])</f>
        <v>8.3319297063512224E-2</v>
      </c>
      <c r="G29">
        <f>STDEV(Tabelle1416[MP5b])</f>
        <v>5.2224212976865143E-2</v>
      </c>
      <c r="H29">
        <f>STDEV(Tabelle1416[MP6b])</f>
        <v>6.2145838663237613E-2</v>
      </c>
      <c r="I29">
        <f>STDEV(Tabelle1416[MP7b])</f>
        <v>4.913997193838137E-2</v>
      </c>
      <c r="J29">
        <f>STDEV(Tabelle1416[MP8b])</f>
        <v>0.18007600734426663</v>
      </c>
      <c r="K29">
        <f>STDEV(Tabelle1416[MP9b])</f>
        <v>9.3542841296881687E-2</v>
      </c>
    </row>
    <row r="30" spans="3:11" ht="15.75">
      <c r="C30" s="32" t="s">
        <v>77</v>
      </c>
      <c r="D30">
        <f>D29/A2</f>
        <v>2.1387404064812935E-2</v>
      </c>
      <c r="E30">
        <f>E29/A2</f>
        <v>3.0422247745602701E-2</v>
      </c>
      <c r="F30">
        <f>F29/A2</f>
        <v>1.8630761207151195E-2</v>
      </c>
      <c r="G30">
        <f>G29/A2</f>
        <v>1.167768902876971E-2</v>
      </c>
      <c r="H30">
        <f>H29/A2</f>
        <v>1.3896231976973395E-2</v>
      </c>
      <c r="I30">
        <f>I29/A2</f>
        <v>1.0988031766665284E-2</v>
      </c>
      <c r="J30">
        <f>J29/A2</f>
        <v>4.0266219353853154E-2</v>
      </c>
      <c r="K30">
        <f>K29/A2</f>
        <v>2.0916815194830202E-2</v>
      </c>
    </row>
    <row r="31" spans="3:11" ht="15.75">
      <c r="C31" s="32" t="s">
        <v>78</v>
      </c>
      <c r="D31">
        <f>D29*A1</f>
        <v>4.469967449545903E-2</v>
      </c>
      <c r="E31">
        <f>E29*A1</f>
        <v>6.3582497788309641E-2</v>
      </c>
      <c r="F31">
        <f>F29*A1</f>
        <v>3.8938290922945991E-2</v>
      </c>
      <c r="G31">
        <f>G29*A1</f>
        <v>2.4406370070128695E-2</v>
      </c>
      <c r="H31">
        <f>H29*A1</f>
        <v>2.9043124831874396E-2</v>
      </c>
      <c r="I31">
        <f>I29*A1</f>
        <v>2.2964986392330446E-2</v>
      </c>
      <c r="J31">
        <f>J29*A1</f>
        <v>8.4156398449553083E-2</v>
      </c>
      <c r="K31">
        <f>K29*A1</f>
        <v>4.3716143757195125E-2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9.5647378702354083E-2</v>
      </c>
      <c r="E36">
        <f>STDEV(Tabelle1416[MP3b])</f>
        <v>0.13605242797501474</v>
      </c>
      <c r="F36">
        <f>STDEV(Tabelle1416[MP4b])</f>
        <v>8.3319297063512224E-2</v>
      </c>
      <c r="G36">
        <f>STDEV(Tabelle1416[MP5b])</f>
        <v>5.2224212976865143E-2</v>
      </c>
      <c r="H36">
        <f>STDEV(Tabelle1416[MP6b])</f>
        <v>6.2145838663237613E-2</v>
      </c>
      <c r="I36">
        <f>STDEV(Tabelle1416[MP7b])</f>
        <v>4.913997193838137E-2</v>
      </c>
      <c r="J36">
        <f>STDEV(Tabelle1416[MP8b])</f>
        <v>0.18007600734426663</v>
      </c>
      <c r="K36">
        <f>STDEV(Tabelle1416[MP9b])</f>
        <v>9.3542841296881687E-2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9.5647378702354083E-2</v>
      </c>
      <c r="E58">
        <f>STDEV(Tabelle1416[MP3b])</f>
        <v>0.13605242797501474</v>
      </c>
      <c r="F58">
        <f>STDEV(Tabelle1416[MP4b])</f>
        <v>8.3319297063512224E-2</v>
      </c>
      <c r="G58">
        <f>STDEV(Tabelle1416[MP5b])</f>
        <v>5.2224212976865143E-2</v>
      </c>
      <c r="H58">
        <f>STDEV(Tabelle1416[MP6b])</f>
        <v>6.2145838663237613E-2</v>
      </c>
      <c r="I58">
        <f>STDEV(Tabelle1416[MP7b])</f>
        <v>4.913997193838137E-2</v>
      </c>
      <c r="J58">
        <f>STDEV(Tabelle1416[MP8b])</f>
        <v>0.18007600734426663</v>
      </c>
      <c r="K58">
        <f>STDEV(Tabelle1416[MP9b])</f>
        <v>9.3542841296881687E-2</v>
      </c>
    </row>
    <row r="59" spans="3:11">
      <c r="C59" s="2" t="s">
        <v>31</v>
      </c>
      <c r="D59">
        <f>STDEV(Tabelle1420[MP2b])</f>
        <v>0.11545307169887575</v>
      </c>
      <c r="E59">
        <f>STDEV(Tabelle1420[MP3b])</f>
        <v>0.17752841989180798</v>
      </c>
      <c r="F59">
        <f>STDEV(Tabelle1420[MP4b])</f>
        <v>0.12218062274830405</v>
      </c>
      <c r="G59">
        <f>STDEV(Tabelle1420[MP5b])</f>
        <v>0.16787503132923473</v>
      </c>
      <c r="H59">
        <f>STDEV(Tabelle1420[MP6b])</f>
        <v>0.12310922935727149</v>
      </c>
      <c r="I59">
        <f>STDEV(Tabelle1420[MP7b])</f>
        <v>0.10328746610114131</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dimension ref="A1:L39"/>
  <sheetViews>
    <sheetView topLeftCell="A19" workbookViewId="0">
      <selection activeCell="C30" sqref="C30:L30"/>
    </sheetView>
  </sheetViews>
  <sheetFormatPr baseColWidth="10" defaultRowHeight="15"/>
  <sheetData>
    <row r="1" spans="1:12" ht="15.75">
      <c r="A1">
        <v>0.46733820729745601</v>
      </c>
      <c r="B1" s="32" t="s">
        <v>77</v>
      </c>
      <c r="C1" s="32" t="s">
        <v>78</v>
      </c>
      <c r="D1" s="32" t="s">
        <v>79</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7" workbookViewId="0">
      <selection activeCell="E27" sqref="E27:L27"/>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0.11545307169887575</v>
      </c>
      <c r="F26">
        <f>STDEV(Tabelle1420[MP3b])</f>
        <v>0.17752841989180798</v>
      </c>
      <c r="G26">
        <f>STDEV(Tabelle1420[MP4b])</f>
        <v>0.12218062274830405</v>
      </c>
      <c r="H26">
        <f>STDEV(Tabelle1420[MP5b])</f>
        <v>0.16787503132923473</v>
      </c>
      <c r="I26">
        <f>STDEV(Tabelle1420[MP6b])</f>
        <v>0.12310922935727149</v>
      </c>
      <c r="J26">
        <f>STDEV(Tabelle1420[MP7b])</f>
        <v>0.10328746610114131</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2.7212549969030577E-2</v>
      </c>
      <c r="F27">
        <f>F26*A5</f>
        <v>4.1843849852943406E-2</v>
      </c>
      <c r="G27">
        <f>G26*A5</f>
        <v>2.879824895830705E-2</v>
      </c>
      <c r="H27">
        <f>H26*A5</f>
        <v>3.9568524348268672E-2</v>
      </c>
      <c r="I27">
        <f>I26*A5</f>
        <v>2.901712363505889E-2</v>
      </c>
      <c r="J27">
        <f>J26*A5</f>
        <v>2.4345089230564228E-2</v>
      </c>
      <c r="K27">
        <f>K26*A5</f>
        <v>5.1620085826271325E-2</v>
      </c>
      <c r="L27">
        <f>L26*A5</f>
        <v>0.17253424191522312</v>
      </c>
      <c r="M27">
        <f>M26*A5</f>
        <v>5.8187492760261562E-2</v>
      </c>
    </row>
    <row r="28" spans="3:13" ht="15.75">
      <c r="C28" s="32" t="s">
        <v>78</v>
      </c>
      <c r="D28">
        <f>D26*A4</f>
        <v>0.20706975238537662</v>
      </c>
      <c r="E28">
        <f>E26*A4</f>
        <v>5.7146354934964214E-2</v>
      </c>
      <c r="F28">
        <f>F26*A4</f>
        <v>8.7872084691181157E-2</v>
      </c>
      <c r="G28">
        <f>G26*A4</f>
        <v>6.0476322812444805E-2</v>
      </c>
      <c r="H28">
        <f>H26*A4</f>
        <v>8.3093901131364209E-2</v>
      </c>
      <c r="I28">
        <f>I26*A4</f>
        <v>6.0935959633623672E-2</v>
      </c>
      <c r="J28">
        <f>J26*A4</f>
        <v>5.112468738418488E-2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0.11545307169887575</v>
      </c>
      <c r="F37">
        <f>STDEV(Tabelle1420[MP3b])</f>
        <v>0.17752841989180798</v>
      </c>
      <c r="G37">
        <f>STDEV(Tabelle1420[MP4b])</f>
        <v>0.12218062274830405</v>
      </c>
      <c r="H37">
        <f>STDEV(Tabelle1420[MP5b])</f>
        <v>0.16787503132923473</v>
      </c>
      <c r="I37">
        <f>STDEV(Tabelle1420[MP6b])</f>
        <v>0.12310922935727149</v>
      </c>
      <c r="J37">
        <f>STDEV(Tabelle1420[MP7b])</f>
        <v>0.10328746610114131</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4" workbookViewId="0">
      <selection activeCell="D28" sqref="D28"/>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2.8022547312739773E-2</v>
      </c>
      <c r="J108">
        <f>STDEV(Tabelle14[Spalte7])</f>
        <v>2.8022547312739773E-2</v>
      </c>
      <c r="K108">
        <f>STDEV(Tabelle14[Spalte8])</f>
        <v>2.4942038071455556E-2</v>
      </c>
      <c r="L108">
        <f>STDEV(Tabelle14[Spalte9])</f>
        <v>0.1128331324987196</v>
      </c>
      <c r="M108">
        <f>STDEV(Tabelle14[Spalte10])</f>
        <v>7.83699056096306E-2</v>
      </c>
      <c r="N108">
        <f>STDEV(Tabelle14[Spalte11])</f>
        <v>0.21041062610748731</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workbookViewId="0">
      <selection activeCell="M31" sqref="M31"/>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6.7658196687073693E-2</v>
      </c>
      <c r="F27">
        <f>STDEV(Tabelle24[MP3b])</f>
        <v>8.8234138279322999E-2</v>
      </c>
      <c r="G27">
        <f>STDEV(Tabelle24[MP4b])</f>
        <v>7.1126277622416065E-2</v>
      </c>
      <c r="H27">
        <f>STDEV(Tabelle24[MP5b])</f>
        <v>0.1175394670559189</v>
      </c>
      <c r="I27">
        <f>STDEV(Tabelle24[MP6b])</f>
        <v>9.4327257878871848E-2</v>
      </c>
      <c r="J27">
        <f>STDEV(Tabelle24[MP7b])</f>
        <v>0.10142536794686986</v>
      </c>
      <c r="K27">
        <f>STDEV(Tabelle24[MP8b])</f>
        <v>9.0813574223007329E-2</v>
      </c>
      <c r="L27">
        <f>STDEV(Tabelle24[MP9b])</f>
        <v>6.6528585071222071E-2</v>
      </c>
      <c r="M27">
        <f>STDEV(Tabelle24[MP10b])</f>
        <v>0.11429417261932841</v>
      </c>
    </row>
    <row r="28" spans="3:13" ht="15.75">
      <c r="C28" s="32" t="s">
        <v>77</v>
      </c>
      <c r="D28">
        <f>D27/A2</f>
        <v>5.2019606627541987E-2</v>
      </c>
      <c r="E28">
        <f>E27/A2</f>
        <v>1.5128832702734784E-2</v>
      </c>
      <c r="F28">
        <f>F27/A2</f>
        <v>1.9729753112868256E-2</v>
      </c>
      <c r="G28">
        <f>G27/A2</f>
        <v>1.5904319175024443E-2</v>
      </c>
      <c r="H28">
        <f>H27/A2</f>
        <v>2.6282623837613171E-2</v>
      </c>
      <c r="I28">
        <f>I27/A2</f>
        <v>2.1092216074831006E-2</v>
      </c>
      <c r="J28">
        <f>J27/A2</f>
        <v>2.2679401737212928E-2</v>
      </c>
      <c r="K28">
        <f>K27/A2</f>
        <v>2.0306532524236701E-2</v>
      </c>
      <c r="L28">
        <f>L27/A2</f>
        <v>1.4876243866613023E-2</v>
      </c>
      <c r="M28">
        <f>M27/A2</f>
        <v>2.5556953940891351E-2</v>
      </c>
    </row>
    <row r="29" spans="3:13" ht="15.75">
      <c r="C29" s="32" t="s">
        <v>78</v>
      </c>
      <c r="D29">
        <f>D27*A1</f>
        <v>0.10872097785156276</v>
      </c>
      <c r="E29">
        <f>E27*A1</f>
        <v>3.1619260348715698E-2</v>
      </c>
      <c r="F29">
        <f>F27*A1</f>
        <v>4.1235184005894647E-2</v>
      </c>
      <c r="G29">
        <f>G27*A1</f>
        <v>3.3240027075801086E-2</v>
      </c>
      <c r="H29">
        <f>H27*A1</f>
        <v>5.4930683820611531E-2</v>
      </c>
      <c r="I29">
        <f>I27*A1</f>
        <v>4.40827315963968E-2</v>
      </c>
      <c r="J29">
        <f>J27*A1</f>
        <v>4.7399949630775019E-2</v>
      </c>
      <c r="K29">
        <f>K27*A1</f>
        <v>4.2440652975654705E-2</v>
      </c>
      <c r="L29">
        <f>L27*A1</f>
        <v>3.1091349681221219E-2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6.7658196687073693E-2</v>
      </c>
      <c r="F57">
        <f>STDEV(Tabelle24[MP3b])</f>
        <v>8.8234138279322999E-2</v>
      </c>
      <c r="G57">
        <f>STDEV(Tabelle24[MP4b])</f>
        <v>7.1126277622416065E-2</v>
      </c>
      <c r="H57">
        <f>STDEV(Tabelle24[MP5b])</f>
        <v>0.1175394670559189</v>
      </c>
      <c r="I57">
        <f>STDEV(Tabelle24[MP6b])</f>
        <v>9.4327257878871848E-2</v>
      </c>
      <c r="J57">
        <f>STDEV(Tabelle24[MP7b])</f>
        <v>0.10142536794686986</v>
      </c>
      <c r="K57">
        <f>STDEV(Tabelle24[MP8b])</f>
        <v>9.0813574223007329E-2</v>
      </c>
      <c r="L57">
        <f>STDEV(Tabelle24[MP9b])</f>
        <v>6.6528585071222071E-2</v>
      </c>
      <c r="M57">
        <f>STDEV(Tabelle24[MP10b])</f>
        <v>0.11429417261932841</v>
      </c>
    </row>
    <row r="58" spans="3:13">
      <c r="C58" s="2" t="s">
        <v>31</v>
      </c>
      <c r="D58">
        <f>STDEV(Tabelle1420[MP1b])</f>
        <v>0.41834407454376871</v>
      </c>
      <c r="E58">
        <f>STDEV(Tabelle1420[MP2b])</f>
        <v>0.11545307169887575</v>
      </c>
      <c r="F58">
        <f>STDEV(Tabelle1420[MP3b])</f>
        <v>0.17752841989180798</v>
      </c>
      <c r="G58">
        <f>STDEV(Tabelle1420[MP4b])</f>
        <v>0.12218062274830405</v>
      </c>
      <c r="H58">
        <f>STDEV(Tabelle1420[MP5b])</f>
        <v>0.16787503132923473</v>
      </c>
      <c r="I58">
        <f>STDEV(Tabelle1420[MP6b])</f>
        <v>0.12310922935727149</v>
      </c>
      <c r="J58">
        <f>STDEV(Tabelle1420[MP7b])</f>
        <v>0.10328746610114131</v>
      </c>
      <c r="K58">
        <f>STDEV(Tabelle1420[MP8b])</f>
        <v>0.21900547639912823</v>
      </c>
      <c r="L58">
        <f>STDEV(Tabelle1420[MP9b])</f>
        <v>0.73200079467080714</v>
      </c>
      <c r="M58">
        <f>STDEV(Tabelle1420[MP10b])</f>
        <v>0.2468686242661445</v>
      </c>
    </row>
    <row r="59" spans="3:13">
      <c r="C59" s="2" t="s">
        <v>28</v>
      </c>
      <c r="E59">
        <f>STDEV(Tabelle1416[MP2b])</f>
        <v>9.5647378702354083E-2</v>
      </c>
      <c r="F59">
        <f>STDEV(Tabelle1416[MP3b])</f>
        <v>0.13605242797501474</v>
      </c>
      <c r="G59">
        <f>STDEV(Tabelle1416[MP4b])</f>
        <v>8.3319297063512224E-2</v>
      </c>
      <c r="H59">
        <f>STDEV(Tabelle1416[MP5b])</f>
        <v>5.2224212976865143E-2</v>
      </c>
      <c r="I59">
        <f>STDEV(Tabelle1416[MP6b])</f>
        <v>6.2145838663237613E-2</v>
      </c>
      <c r="J59">
        <f>STDEV(Tabelle1416[MP7b])</f>
        <v>4.913997193838137E-2</v>
      </c>
      <c r="K59">
        <f>STDEV(Tabelle1416[MP8b])</f>
        <v>0.18007600734426663</v>
      </c>
      <c r="L59">
        <f>STDEV(Tabelle1416[MP9b])</f>
        <v>9.3542841296881687E-2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4" workbookViewId="0">
      <selection activeCell="A2" sqref="A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2.8022547312739773E-2</v>
      </c>
      <c r="I13" s="1">
        <f>STDEV(Tabelle14[Spalte7])</f>
        <v>2.8022547312739773E-2</v>
      </c>
      <c r="J13" s="1">
        <f>STDEV(Tabelle14[Spalte8])</f>
        <v>2.4942038071455556E-2</v>
      </c>
      <c r="K13" s="1">
        <f>STDEV(Tabelle14[Spalte9])</f>
        <v>0.1128331324987196</v>
      </c>
      <c r="L13" s="1">
        <f>STDEV(Tabelle14[Spalte10])</f>
        <v>7.83699056096306E-2</v>
      </c>
      <c r="M13" s="1">
        <f>STDEV(Tabelle14[Spalte11])</f>
        <v>0.21041062610748731</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2.8022547312739773E-2</v>
      </c>
      <c r="I47" s="1">
        <f>STDEV(Tabelle14[Spalte7])</f>
        <v>2.8022547312739773E-2</v>
      </c>
      <c r="J47" s="1">
        <f>STDEV(Tabelle14[Spalte8])</f>
        <v>2.4942038071455556E-2</v>
      </c>
      <c r="K47" s="1">
        <f>STDEV(Tabelle14[Spalte9])</f>
        <v>0.1128331324987196</v>
      </c>
      <c r="L47" s="1">
        <f>STDEV(Tabelle14[Spalte10])</f>
        <v>7.83699056096306E-2</v>
      </c>
      <c r="M47" s="1">
        <f>STDEV(Tabelle14[Spalte11])</f>
        <v>0.21041062610748731</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2.8022547312739773E-2</v>
      </c>
      <c r="I138" s="1">
        <f>STDEV(Tabelle14[Spalte7])</f>
        <v>2.8022547312739773E-2</v>
      </c>
      <c r="J138" s="1">
        <f>STDEV(Tabelle14[Spalte8])</f>
        <v>2.4942038071455556E-2</v>
      </c>
      <c r="K138" s="1">
        <f>STDEV(Tabelle14[Spalte9])</f>
        <v>0.1128331324987196</v>
      </c>
      <c r="L138" s="1">
        <f>STDEV(Tabelle14[Spalte10])</f>
        <v>7.83699056096306E-2</v>
      </c>
      <c r="M138" s="1">
        <f>STDEV(Tabelle14[Spalte11])</f>
        <v>0.21041062610748731</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8"/>
  <sheetViews>
    <sheetView topLeftCell="A37" workbookViewId="0">
      <selection activeCell="N32" sqref="N32"/>
    </sheetView>
  </sheetViews>
  <sheetFormatPr baseColWidth="10" defaultRowHeight="15"/>
  <cols>
    <col min="12" max="15" width="11.42578125" customWidth="1"/>
  </cols>
  <sheetData>
    <row r="1" spans="1:14" ht="15.75">
      <c r="A1">
        <v>0.46733820729745601</v>
      </c>
      <c r="B1" s="32" t="s">
        <v>77</v>
      </c>
      <c r="C1" s="32" t="s">
        <v>78</v>
      </c>
      <c r="D1" s="32" t="s">
        <v>79</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42" spans="4:14" ht="18.75">
      <c r="H42" s="19" t="s">
        <v>57</v>
      </c>
      <c r="I42" s="19"/>
      <c r="J42" s="19"/>
    </row>
    <row r="44" spans="4:14">
      <c r="D44" s="18" t="s">
        <v>20</v>
      </c>
      <c r="E44" s="11" t="s">
        <v>0</v>
      </c>
      <c r="F44" s="11" t="s">
        <v>1</v>
      </c>
      <c r="G44" s="11" t="s">
        <v>2</v>
      </c>
      <c r="H44" s="11" t="s">
        <v>3</v>
      </c>
      <c r="I44" s="11" t="s">
        <v>4</v>
      </c>
      <c r="J44" s="11" t="s">
        <v>5</v>
      </c>
      <c r="K44" s="11" t="s">
        <v>6</v>
      </c>
      <c r="L44" s="11" t="s">
        <v>7</v>
      </c>
      <c r="M44" s="11" t="s">
        <v>8</v>
      </c>
      <c r="N44" s="12" t="s">
        <v>9</v>
      </c>
    </row>
    <row r="45" spans="4:14">
      <c r="D45" t="s">
        <v>52</v>
      </c>
      <c r="E45">
        <f>STDEVA(E7:E26)</f>
        <v>5.3437124883241149E-2</v>
      </c>
      <c r="F45">
        <f>STDEVA(F7:F26)</f>
        <v>3.5758694194923508E-2</v>
      </c>
      <c r="G45">
        <f>STDEVA(G7:G26)</f>
        <v>3.5729244987382724E-2</v>
      </c>
      <c r="H45">
        <f>STDEVA(H7:H26)</f>
        <v>4.0249223594996199E-2</v>
      </c>
      <c r="I45">
        <f>STDEVA(I7:I26)</f>
        <v>8.5092828567889578E-2</v>
      </c>
      <c r="J45">
        <f>STDEVA(J7:J26)</f>
        <v>4.0509907819926555E-2</v>
      </c>
      <c r="K45">
        <f>STDEVA(K7:K26)</f>
        <v>2.661123624969116E-2</v>
      </c>
      <c r="L45">
        <f>STDEVA(L7:L26)</f>
        <v>6.3627203715325875E-2</v>
      </c>
      <c r="M45">
        <f>STDEVA(M7:M26)</f>
        <v>0.19771324264143297</v>
      </c>
      <c r="N45">
        <f>STDEVA(N7:N26)</f>
        <v>0.19773453762158438</v>
      </c>
    </row>
    <row r="46" spans="4:14">
      <c r="D46" t="s">
        <v>46</v>
      </c>
      <c r="E46">
        <f>STDEV(Tabelle14[Spalte2])</f>
        <v>0.27030002823373267</v>
      </c>
      <c r="F46">
        <f>STDEV(Tabelle14[Spalte3])</f>
        <v>0.11573449651772093</v>
      </c>
      <c r="G46">
        <f>STDEV(Tabelle14[Spalte4])</f>
        <v>8.5587751214146704E-2</v>
      </c>
      <c r="H46">
        <f>STDEV(Tabelle14[Spalte5])</f>
        <v>3.592389616661136E-2</v>
      </c>
      <c r="I46">
        <f>STDEV(Tabelle14[Spalte7])</f>
        <v>2.8022547312739773E-2</v>
      </c>
      <c r="J46">
        <f>STDEV(Tabelle14[Spalte7])</f>
        <v>2.8022547312739773E-2</v>
      </c>
      <c r="K46">
        <f>STDEV(Tabelle14[Spalte8])</f>
        <v>2.4942038071455556E-2</v>
      </c>
      <c r="L46">
        <f>STDEV(Tabelle14[Spalte9])</f>
        <v>0.1128331324987196</v>
      </c>
      <c r="M46">
        <f>STDEV(Tabelle14[Spalte10])</f>
        <v>7.83699056096306E-2</v>
      </c>
      <c r="N46">
        <f>STDEV(Tabelle14[Spalte11])</f>
        <v>0.21041062610748731</v>
      </c>
    </row>
    <row r="47" spans="4:14">
      <c r="D47" t="s">
        <v>53</v>
      </c>
      <c r="E47" s="1">
        <f>STDEV(Tabelle1419[MP1a])</f>
        <v>0.4156108190858081</v>
      </c>
      <c r="F47" s="1">
        <f>STDEV(Tabelle1419[MP2a])</f>
        <v>0.13784048752090203</v>
      </c>
      <c r="G47" s="1">
        <f>STDEV(Tabelle1419[MP3a])</f>
        <v>9.8247719459969976E-2</v>
      </c>
      <c r="H47" s="1">
        <f>STDEV(Tabelle1419[MP4a])</f>
        <v>5.3455741879327438E-2</v>
      </c>
      <c r="I47" s="1">
        <f>STDEV(Tabelle1419[MP5a])</f>
        <v>6.0317785885405518E-2</v>
      </c>
      <c r="J47" s="1">
        <f>STDEV(Tabelle1419[MP6a])</f>
        <v>4.7527082062880359E-2</v>
      </c>
      <c r="K47" s="1">
        <f>STDEV(Tabelle1419[MP7a])</f>
        <v>2.8382310609877344E-2</v>
      </c>
      <c r="L47" s="1">
        <f>STDEV(Tabelle1419[MP8a])</f>
        <v>0.13217635278405179</v>
      </c>
      <c r="M47" s="1">
        <f>STDEV(Tabelle1419[MP9a])</f>
        <v>0.12059357552339342</v>
      </c>
      <c r="N47" s="1">
        <f>STDEV(Tabelle1419[MP10a])</f>
        <v>0.29073043013509225</v>
      </c>
    </row>
    <row r="48" spans="4:14">
      <c r="D48" t="s">
        <v>54</v>
      </c>
      <c r="E48">
        <f>STDEV(Tabelle2[MP1a])</f>
        <v>0.45378959882306691</v>
      </c>
      <c r="F48">
        <f>STDEV(Tabelle2[MP2a])</f>
        <v>0.12130431501849086</v>
      </c>
      <c r="G48">
        <f>STDEV(Tabelle2[MP3a])</f>
        <v>6.8092429442401306E-2</v>
      </c>
      <c r="H48">
        <f>STDEV(Tabelle2[MP4a])</f>
        <v>5.0770380921826529E-2</v>
      </c>
      <c r="I48">
        <f>STDEV(Tabelle2[MP5a])</f>
        <v>0.10287447640079071</v>
      </c>
      <c r="J48">
        <f>STDEV(Tabelle2[MP6a])</f>
        <v>0.16392873933190411</v>
      </c>
      <c r="K48">
        <f>STDEV(Tabelle2[MP7a])</f>
        <v>0.218855275419505</v>
      </c>
      <c r="L48">
        <f>STDEV(Tabelle2[MP8a])</f>
        <v>0.23452303219850071</v>
      </c>
      <c r="M48">
        <f>STDEV(Tabelle2[MP9a])</f>
        <v>0.21083792727815212</v>
      </c>
      <c r="N48">
        <f>STDEV(Tabelle2[MP10a])</f>
        <v>0.43154678955930992</v>
      </c>
    </row>
    <row r="78" spans="5:5" ht="18.75">
      <c r="E78"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A4" workbookViewId="0">
      <selection activeCell="K30" sqref="K30"/>
    </sheetView>
  </sheetViews>
  <sheetFormatPr baseColWidth="10" defaultRowHeight="15"/>
  <sheetData>
    <row r="1" spans="1:11" ht="15.75">
      <c r="A1">
        <v>0.46733820729745601</v>
      </c>
      <c r="B1" s="32" t="s">
        <v>77</v>
      </c>
      <c r="C1" s="32" t="s">
        <v>78</v>
      </c>
      <c r="D1" s="32" t="s">
        <v>79</v>
      </c>
    </row>
    <row r="2" spans="1:11" ht="18.75">
      <c r="A2" s="31">
        <f>SQRT(20)</f>
        <v>4.4721359549995796</v>
      </c>
      <c r="D2"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2">STDEVA(D5:D24)</f>
        <v>3.2783179255607017E-2</v>
      </c>
      <c r="E37">
        <f t="shared" si="2"/>
        <v>4.8601494453955771E-2</v>
      </c>
      <c r="F37">
        <f t="shared" si="2"/>
        <v>3.6548453779663655E-2</v>
      </c>
      <c r="G37">
        <f t="shared" si="2"/>
        <v>4.5929007002226033E-2</v>
      </c>
      <c r="H37">
        <f t="shared" si="2"/>
        <v>4.63936247888935E-2</v>
      </c>
      <c r="I37">
        <f t="shared" si="2"/>
        <v>4.0688159405279978E-2</v>
      </c>
      <c r="J37">
        <f t="shared" si="2"/>
        <v>9.1782064524726467E-2</v>
      </c>
      <c r="K37">
        <f t="shared" si="2"/>
        <v>4.0509907819926597E-2</v>
      </c>
    </row>
    <row r="38" spans="3:11">
      <c r="C38" t="s">
        <v>46</v>
      </c>
      <c r="D38">
        <f>STDEV(Tabelle1416[MP2b])</f>
        <v>9.5647378702354083E-2</v>
      </c>
      <c r="E38">
        <f>STDEV(Tabelle1416[MP3b])</f>
        <v>0.13605242797501474</v>
      </c>
      <c r="F38">
        <f>STDEV(Tabelle1416[MP4b])</f>
        <v>8.3319297063512224E-2</v>
      </c>
      <c r="G38">
        <f>STDEV(Tabelle1416[MP5b])</f>
        <v>5.2224212976865143E-2</v>
      </c>
      <c r="H38">
        <f>STDEV(Tabelle1416[MP6b])</f>
        <v>6.2145838663237613E-2</v>
      </c>
      <c r="I38">
        <f>STDEV(Tabelle1416[MP7b])</f>
        <v>4.913997193838137E-2</v>
      </c>
      <c r="J38">
        <f>STDEV(Tabelle1416[MP8b])</f>
        <v>0.18007600734426663</v>
      </c>
      <c r="K38">
        <f>STDEV(Tabelle1416[MP9b])</f>
        <v>9.3542841296881687E-2</v>
      </c>
    </row>
    <row r="39" spans="3:11">
      <c r="C39" t="s">
        <v>54</v>
      </c>
      <c r="D39">
        <f>STDEV(Tabelle24[MP2b])</f>
        <v>6.7658196687073693E-2</v>
      </c>
      <c r="E39">
        <f>STDEV(Tabelle24[MP3b])</f>
        <v>8.8234138279322999E-2</v>
      </c>
      <c r="F39">
        <f>STDEV(Tabelle24[MP4b])</f>
        <v>7.1126277622416065E-2</v>
      </c>
      <c r="G39">
        <f>STDEV(Tabelle24[MP5b])</f>
        <v>0.1175394670559189</v>
      </c>
      <c r="H39">
        <f>STDEV(Tabelle24[MP6b])</f>
        <v>9.4327257878871848E-2</v>
      </c>
      <c r="I39">
        <f>STDEV(Tabelle24[MP7b])</f>
        <v>0.10142536794686986</v>
      </c>
      <c r="J39">
        <f>STDEV(Tabelle24[MP8b])</f>
        <v>9.0813574223007329E-2</v>
      </c>
      <c r="K39">
        <f>STDEV(Tabelle24[MP9b])</f>
        <v>6.6528585071222071E-2</v>
      </c>
    </row>
    <row r="40" spans="3:11">
      <c r="C40" t="s">
        <v>53</v>
      </c>
      <c r="D40">
        <f>STDEV(Tabelle1420[MP2b])</f>
        <v>0.11545307169887575</v>
      </c>
      <c r="E40">
        <f>STDEV(Tabelle1420[MP3b])</f>
        <v>0.17752841989180798</v>
      </c>
      <c r="F40">
        <f>STDEV(Tabelle1420[MP4b])</f>
        <v>0.12218062274830405</v>
      </c>
      <c r="G40">
        <f>STDEV(Tabelle1420[MP5b])</f>
        <v>0.16787503132923473</v>
      </c>
      <c r="H40">
        <f>STDEV(Tabelle1420[MP6b])</f>
        <v>0.12310922935727149</v>
      </c>
      <c r="I40">
        <f>STDEV(Tabelle1420[MP7b])</f>
        <v>0.10328746610114131</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3">AVERAGE(D5:D24)</f>
        <v>-0.91700000000000015</v>
      </c>
      <c r="E65">
        <f t="shared" si="3"/>
        <v>-1.6639999999999997</v>
      </c>
      <c r="F65">
        <f t="shared" si="3"/>
        <v>-0.71899999999999997</v>
      </c>
      <c r="G65">
        <f t="shared" si="3"/>
        <v>-1.046</v>
      </c>
      <c r="H65">
        <f t="shared" si="3"/>
        <v>-1.0555000000000003</v>
      </c>
      <c r="I65">
        <f t="shared" si="3"/>
        <v>-0.83650000000000002</v>
      </c>
      <c r="J65">
        <f t="shared" si="3"/>
        <v>-1.4434999999999998</v>
      </c>
      <c r="K65">
        <f t="shared" si="3"/>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17</vt:i4>
      </vt:variant>
    </vt:vector>
  </HeadingPairs>
  <TitlesOfParts>
    <vt:vector size="17"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dcterms:created xsi:type="dcterms:W3CDTF">2013-10-29T16:47:03Z</dcterms:created>
  <dcterms:modified xsi:type="dcterms:W3CDTF">2014-02-20T14:04:04Z</dcterms:modified>
</cp:coreProperties>
</file>