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675" activeTab="5"/>
  </bookViews>
  <sheets>
    <sheet name="F13DURApro" sheetId="1" r:id="rId1"/>
    <sheet name="FxxDURApro" sheetId="2" r:id="rId2"/>
    <sheet name="F17DURApro" sheetId="3" r:id="rId3"/>
    <sheet name="F18DURApro" sheetId="4" r:id="rId4"/>
    <sheet name="VergleichDURApro" sheetId="5" r:id="rId5"/>
    <sheet name="verzug und stanabw.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/>
  <c r="F25"/>
  <c r="G25"/>
  <c r="H25"/>
  <c r="I25"/>
  <c r="J25"/>
  <c r="K25"/>
  <c r="L25"/>
  <c r="M25"/>
  <c r="N25"/>
  <c r="F25" i="6"/>
  <c r="F20"/>
  <c r="F15"/>
  <c r="F10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O8"/>
  <c r="N8"/>
  <c r="M8"/>
  <c r="L8"/>
  <c r="K8"/>
  <c r="J8"/>
  <c r="I8"/>
  <c r="H8"/>
  <c r="G8"/>
  <c r="F8"/>
  <c r="Q2" i="2"/>
  <c r="F28" i="4"/>
  <c r="G28"/>
  <c r="H28"/>
  <c r="I28"/>
  <c r="J28"/>
  <c r="K28"/>
  <c r="L28"/>
  <c r="M28"/>
  <c r="N28"/>
  <c r="E28"/>
  <c r="F27" i="3"/>
  <c r="G27"/>
  <c r="H27"/>
  <c r="I27"/>
  <c r="J27"/>
  <c r="K27"/>
  <c r="L27"/>
  <c r="M27"/>
  <c r="N27"/>
  <c r="E27"/>
  <c r="F27" i="4"/>
  <c r="G27"/>
  <c r="H27"/>
  <c r="I27"/>
  <c r="J27"/>
  <c r="K27"/>
  <c r="L27"/>
  <c r="M27"/>
  <c r="N27"/>
  <c r="E27"/>
  <c r="F26" i="3"/>
  <c r="G26"/>
  <c r="H26"/>
  <c r="I26"/>
  <c r="J26"/>
  <c r="K26"/>
  <c r="L26"/>
  <c r="M26"/>
  <c r="N26"/>
  <c r="E26"/>
  <c r="F26" i="4"/>
  <c r="G26"/>
  <c r="H26"/>
  <c r="I26"/>
  <c r="J26"/>
  <c r="K26"/>
  <c r="L26"/>
  <c r="M26"/>
  <c r="N26"/>
  <c r="E26"/>
  <c r="F28" i="2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R24" i="1"/>
  <c r="S24"/>
  <c r="T24"/>
  <c r="U24"/>
  <c r="V24"/>
  <c r="W24"/>
  <c r="X24"/>
  <c r="Y24"/>
  <c r="Z24"/>
  <c r="Q24"/>
  <c r="R23"/>
  <c r="S23"/>
  <c r="T23"/>
  <c r="U23"/>
  <c r="V23"/>
  <c r="W23"/>
  <c r="X23"/>
  <c r="Y23"/>
  <c r="Z23"/>
  <c r="Q23"/>
  <c r="D25"/>
  <c r="E25"/>
  <c r="F25"/>
  <c r="G25"/>
  <c r="H25"/>
  <c r="I25"/>
  <c r="J25"/>
  <c r="K25"/>
  <c r="L25"/>
  <c r="C25"/>
  <c r="A1"/>
  <c r="D24"/>
  <c r="E24"/>
  <c r="F24"/>
  <c r="G24"/>
  <c r="H24"/>
  <c r="I24"/>
  <c r="J24"/>
  <c r="K24"/>
  <c r="L24"/>
  <c r="C24"/>
  <c r="D23"/>
  <c r="E23"/>
  <c r="F23"/>
  <c r="G23"/>
  <c r="H23"/>
  <c r="I23"/>
  <c r="J23"/>
  <c r="K23"/>
  <c r="L23"/>
  <c r="C23"/>
</calcChain>
</file>

<file path=xl/sharedStrings.xml><?xml version="1.0" encoding="utf-8"?>
<sst xmlns="http://schemas.openxmlformats.org/spreadsheetml/2006/main" count="218" uniqueCount="49">
  <si>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</si>
  <si>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</si>
  <si>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</si>
  <si>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</si>
  <si>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</si>
  <si>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</si>
  <si>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</si>
  <si>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</si>
  <si>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</si>
  <si>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</si>
  <si>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F13 DURApro Spalt</t>
  </si>
  <si>
    <t>F13 DURApro Kontur</t>
  </si>
  <si>
    <t>Spalte1</t>
  </si>
  <si>
    <t>Mittelw.</t>
  </si>
  <si>
    <t>Standardab.</t>
  </si>
  <si>
    <t>Fehler</t>
  </si>
  <si>
    <t>Fehler ger.</t>
  </si>
  <si>
    <t>Standarab.</t>
  </si>
  <si>
    <t>Mittelw.ger.</t>
  </si>
  <si>
    <t>Urspr.Teil</t>
  </si>
  <si>
    <t>Nr.</t>
  </si>
  <si>
    <t>FxxDURApro</t>
  </si>
  <si>
    <t>F17DURApro</t>
  </si>
  <si>
    <t>F18DURApro</t>
  </si>
  <si>
    <t>Mitt</t>
  </si>
  <si>
    <t>Stand</t>
  </si>
  <si>
    <t>Fehl</t>
  </si>
  <si>
    <t>Fehl ger</t>
  </si>
  <si>
    <t>Mitt ger.</t>
  </si>
  <si>
    <t xml:space="preserve"> Mitt ger</t>
  </si>
  <si>
    <t>F13</t>
  </si>
  <si>
    <t>Fxx</t>
  </si>
  <si>
    <t>F17</t>
  </si>
  <si>
    <t>F18</t>
  </si>
  <si>
    <t>mitt.ger.</t>
  </si>
  <si>
    <t>fehl.ger.</t>
  </si>
  <si>
    <t>ProzezzDiff</t>
  </si>
  <si>
    <t>Mater.</t>
  </si>
  <si>
    <t>verz</t>
  </si>
  <si>
    <t>orient</t>
  </si>
  <si>
    <t>MittVerz</t>
  </si>
  <si>
    <t>a</t>
  </si>
  <si>
    <t>i</t>
  </si>
  <si>
    <t>kein</t>
  </si>
  <si>
    <t>elx</t>
  </si>
  <si>
    <t>durapro</t>
  </si>
  <si>
    <t>standger</t>
  </si>
  <si>
    <t>Standger.</t>
  </si>
  <si>
    <t>DURApro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</si>
</sst>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2" xfId="0" applyFont="1" applyBorder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8112311432769033E-2"/>
          <c:y val="4.7297843434939153E-2"/>
          <c:w val="0.7603623132014159"/>
          <c:h val="0.91272071502903163"/>
        </c:manualLayout>
      </c:layout>
      <c:lineChart>
        <c:grouping val="standard"/>
        <c:ser>
          <c:idx val="0"/>
          <c:order val="0"/>
          <c:tx>
            <c:strRef>
              <c:f>VergleichDURApro!$C$5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plus>
            <c:minus>
              <c:numRef>
                <c:f>VergleichDURApro!$D$9:$M$9</c:f>
                <c:numCache>
                  <c:formatCode>General</c:formatCode>
                  <c:ptCount val="10"/>
                  <c:pt idx="0">
                    <c:v>0.18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1.6E-2</c:v>
                  </c:pt>
                  <c:pt idx="4">
                    <c:v>1.4999999999999999E-2</c:v>
                  </c:pt>
                  <c:pt idx="5">
                    <c:v>2.4E-2</c:v>
                  </c:pt>
                  <c:pt idx="6">
                    <c:v>2.5000000000000001E-2</c:v>
                  </c:pt>
                  <c:pt idx="7">
                    <c:v>0.09</c:v>
                  </c:pt>
                  <c:pt idx="8">
                    <c:v>0.16</c:v>
                  </c:pt>
                  <c:pt idx="9">
                    <c:v>0.18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VergleichDURApro!$D$5:$M$5</c:f>
              <c:numCache>
                <c:formatCode>General</c:formatCode>
                <c:ptCount val="10"/>
                <c:pt idx="0">
                  <c:v>0.87</c:v>
                </c:pt>
                <c:pt idx="1">
                  <c:v>0.7</c:v>
                </c:pt>
                <c:pt idx="2">
                  <c:v>0.02</c:v>
                </c:pt>
                <c:pt idx="3">
                  <c:v>-0.113</c:v>
                </c:pt>
                <c:pt idx="4">
                  <c:v>-0.25700000000000001</c:v>
                </c:pt>
                <c:pt idx="5">
                  <c:v>-0.28699999999999998</c:v>
                </c:pt>
                <c:pt idx="6">
                  <c:v>-0.23799999999999999</c:v>
                </c:pt>
                <c:pt idx="7">
                  <c:v>-0.91</c:v>
                </c:pt>
                <c:pt idx="8">
                  <c:v>0.02</c:v>
                </c:pt>
                <c:pt idx="9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VergleichDURApro!$C$6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VergleichDURApro!$D$10:$M$10</c:f>
                <c:numCache>
                  <c:formatCode>General</c:formatCode>
                  <c:ptCount val="10"/>
                  <c:pt idx="0">
                    <c:v>0.15</c:v>
                  </c:pt>
                  <c:pt idx="1">
                    <c:v>0.12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2.4E-2</c:v>
                  </c:pt>
                  <c:pt idx="6">
                    <c:v>1.7000000000000001E-2</c:v>
                  </c:pt>
                  <c:pt idx="7">
                    <c:v>7.0000000000000007E-2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VergleichDURApro!$D$6:$M$6</c:f>
              <c:numCache>
                <c:formatCode>General</c:formatCode>
                <c:ptCount val="10"/>
                <c:pt idx="0">
                  <c:v>1.9</c:v>
                </c:pt>
                <c:pt idx="1">
                  <c:v>0.86</c:v>
                </c:pt>
                <c:pt idx="2">
                  <c:v>0.12</c:v>
                </c:pt>
                <c:pt idx="3">
                  <c:v>-0.17599999999999999</c:v>
                </c:pt>
                <c:pt idx="4">
                  <c:v>-0.42499999999999999</c:v>
                </c:pt>
                <c:pt idx="5">
                  <c:v>-0.48399999999999999</c:v>
                </c:pt>
                <c:pt idx="6">
                  <c:v>-0.314</c:v>
                </c:pt>
                <c:pt idx="7">
                  <c:v>-0.64</c:v>
                </c:pt>
                <c:pt idx="8">
                  <c:v>0.34</c:v>
                </c:pt>
                <c:pt idx="9">
                  <c:v>1.5</c:v>
                </c:pt>
              </c:numCache>
            </c:numRef>
          </c:val>
        </c:ser>
        <c:ser>
          <c:idx val="2"/>
          <c:order val="2"/>
          <c:tx>
            <c:strRef>
              <c:f>VergleichDURApro!$C$7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VergleichDURApro!$D$11:$M$11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0.09</c:v>
                  </c:pt>
                  <c:pt idx="2">
                    <c:v>0.1</c:v>
                  </c:pt>
                  <c:pt idx="3">
                    <c:v>0.04</c:v>
                  </c:pt>
                  <c:pt idx="4">
                    <c:v>0.1</c:v>
                  </c:pt>
                  <c:pt idx="5">
                    <c:v>0.11</c:v>
                  </c:pt>
                  <c:pt idx="6">
                    <c:v>0.15</c:v>
                  </c:pt>
                  <c:pt idx="7">
                    <c:v>0.15</c:v>
                  </c:pt>
                  <c:pt idx="8">
                    <c:v>0.13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VergleichDURApro!$D$7:$M$7</c:f>
              <c:numCache>
                <c:formatCode>General</c:formatCode>
                <c:ptCount val="10"/>
                <c:pt idx="0">
                  <c:v>2.72</c:v>
                </c:pt>
                <c:pt idx="1">
                  <c:v>1.17</c:v>
                </c:pt>
                <c:pt idx="2">
                  <c:v>0.33</c:v>
                </c:pt>
                <c:pt idx="3">
                  <c:v>-0.19</c:v>
                </c:pt>
                <c:pt idx="4">
                  <c:v>-0.44</c:v>
                </c:pt>
                <c:pt idx="5">
                  <c:v>-0.43</c:v>
                </c:pt>
                <c:pt idx="6">
                  <c:v>-0.16</c:v>
                </c:pt>
                <c:pt idx="7">
                  <c:v>-0.34</c:v>
                </c:pt>
                <c:pt idx="8">
                  <c:v>0.79</c:v>
                </c:pt>
                <c:pt idx="9">
                  <c:v>2.66</c:v>
                </c:pt>
              </c:numCache>
            </c:numRef>
          </c:val>
        </c:ser>
        <c:ser>
          <c:idx val="3"/>
          <c:order val="3"/>
          <c:tx>
            <c:strRef>
              <c:f>VergleichDURApro!$C$8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plus>
            <c:minus>
              <c:numRef>
                <c:f>VergleichDURApro!$D$12:$M$12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0.06</c:v>
                  </c:pt>
                  <c:pt idx="2">
                    <c:v>0.03</c:v>
                  </c:pt>
                  <c:pt idx="3">
                    <c:v>2.4E-2</c:v>
                  </c:pt>
                  <c:pt idx="4">
                    <c:v>0.05</c:v>
                  </c:pt>
                  <c:pt idx="5">
                    <c:v>0.06</c:v>
                  </c:pt>
                  <c:pt idx="6">
                    <c:v>0.06</c:v>
                  </c:pt>
                  <c:pt idx="7">
                    <c:v>0.1</c:v>
                  </c:pt>
                  <c:pt idx="8">
                    <c:v>0.17</c:v>
                  </c:pt>
                  <c:pt idx="9">
                    <c:v>0.23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VergleichDURApro!$D$4:$M$4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VergleichDURApro!$D$8:$M$8</c:f>
              <c:numCache>
                <c:formatCode>General</c:formatCode>
                <c:ptCount val="10"/>
                <c:pt idx="0">
                  <c:v>4.5</c:v>
                </c:pt>
                <c:pt idx="1">
                  <c:v>1.45</c:v>
                </c:pt>
                <c:pt idx="2">
                  <c:v>0.34699999999999998</c:v>
                </c:pt>
                <c:pt idx="3">
                  <c:v>-0.19600000000000001</c:v>
                </c:pt>
                <c:pt idx="4">
                  <c:v>-0.44</c:v>
                </c:pt>
                <c:pt idx="5">
                  <c:v>-0.41</c:v>
                </c:pt>
                <c:pt idx="6">
                  <c:v>-0.24</c:v>
                </c:pt>
                <c:pt idx="7">
                  <c:v>-0.32</c:v>
                </c:pt>
                <c:pt idx="8">
                  <c:v>1.1599999999999999</c:v>
                </c:pt>
                <c:pt idx="9">
                  <c:v>4.17</c:v>
                </c:pt>
              </c:numCache>
            </c:numRef>
          </c:val>
        </c:ser>
        <c:marker val="1"/>
        <c:axId val="62970496"/>
        <c:axId val="63505152"/>
      </c:lineChart>
      <c:catAx>
        <c:axId val="6297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610822123346723"/>
              <c:y val="0.86756211782889414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3505152"/>
        <c:crosses val="autoZero"/>
        <c:auto val="1"/>
        <c:lblAlgn val="ctr"/>
        <c:lblOffset val="100"/>
      </c:catAx>
      <c:valAx>
        <c:axId val="635051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2970496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0525561693129272"/>
          <c:y val="9.9227460692672409E-2"/>
          <c:w val="0.33985618354542707"/>
          <c:h val="0.13085780830991767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VergleichDURApro!$C$88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plus>
            <c:minus>
              <c:numRef>
                <c:f>VergleichDURApro!$D$96:$M$96</c:f>
                <c:numCache>
                  <c:formatCode>General</c:formatCode>
                  <c:ptCount val="10"/>
                  <c:pt idx="0">
                    <c:v>0.34791629975324084</c:v>
                  </c:pt>
                  <c:pt idx="1">
                    <c:v>0.3015168623819458</c:v>
                  </c:pt>
                  <c:pt idx="2">
                    <c:v>0.1788351926881028</c:v>
                  </c:pt>
                  <c:pt idx="3">
                    <c:v>3.1622776601683777E-2</c:v>
                  </c:pt>
                  <c:pt idx="4">
                    <c:v>2.8657317216818891E-2</c:v>
                  </c:pt>
                  <c:pt idx="5">
                    <c:v>4.5374260648651459E-2</c:v>
                  </c:pt>
                  <c:pt idx="6">
                    <c:v>4.9734589691327387E-2</c:v>
                  </c:pt>
                  <c:pt idx="7">
                    <c:v>0.16675291885814941</c:v>
                  </c:pt>
                  <c:pt idx="8">
                    <c:v>0.31766715017554714</c:v>
                  </c:pt>
                  <c:pt idx="9">
                    <c:v>0.36246297985408904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VergleichDURApro!$D$88:$M$88</c:f>
              <c:numCache>
                <c:formatCode>General</c:formatCode>
                <c:ptCount val="10"/>
                <c:pt idx="0">
                  <c:v>0.87111111111111106</c:v>
                </c:pt>
                <c:pt idx="1">
                  <c:v>0.7022222222222223</c:v>
                </c:pt>
                <c:pt idx="2">
                  <c:v>1.9444444444444445E-2</c:v>
                </c:pt>
                <c:pt idx="3">
                  <c:v>-0.11333333333333334</c:v>
                </c:pt>
                <c:pt idx="4">
                  <c:v>-0.25722222222222224</c:v>
                </c:pt>
                <c:pt idx="5">
                  <c:v>-0.28666666666666668</c:v>
                </c:pt>
                <c:pt idx="6">
                  <c:v>-0.2383333333333334</c:v>
                </c:pt>
                <c:pt idx="7">
                  <c:v>-0.90777777777777779</c:v>
                </c:pt>
                <c:pt idx="8">
                  <c:v>2.2222222222222223E-2</c:v>
                </c:pt>
                <c:pt idx="9">
                  <c:v>0.44833333333333336</c:v>
                </c:pt>
              </c:numCache>
            </c:numRef>
          </c:val>
        </c:ser>
        <c:ser>
          <c:idx val="1"/>
          <c:order val="1"/>
          <c:tx>
            <c:strRef>
              <c:f>VergleichDURApro!$C$89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plus>
            <c:minus>
              <c:numRef>
                <c:f>VergleichDURApro!$D$97:$M$97</c:f>
                <c:numCache>
                  <c:formatCode>General</c:formatCode>
                  <c:ptCount val="10"/>
                  <c:pt idx="0">
                    <c:v>0.31256620351366904</c:v>
                  </c:pt>
                  <c:pt idx="1">
                    <c:v>0.23686327390778794</c:v>
                  </c:pt>
                  <c:pt idx="2">
                    <c:v>0.14230804245498013</c:v>
                  </c:pt>
                  <c:pt idx="3">
                    <c:v>3.663116303454135E-2</c:v>
                  </c:pt>
                  <c:pt idx="4">
                    <c:v>5.1654214685122581E-2</c:v>
                  </c:pt>
                  <c:pt idx="5">
                    <c:v>5.1031466041216972E-2</c:v>
                  </c:pt>
                  <c:pt idx="6">
                    <c:v>3.5003759196617301E-2</c:v>
                  </c:pt>
                  <c:pt idx="7">
                    <c:v>0.14580448336186852</c:v>
                  </c:pt>
                  <c:pt idx="8">
                    <c:v>0.20884330565232276</c:v>
                  </c:pt>
                  <c:pt idx="9">
                    <c:v>0.22571290567770635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VergleichDURApro!$D$89:$M$89</c:f>
              <c:numCache>
                <c:formatCode>General</c:formatCode>
                <c:ptCount val="10"/>
                <c:pt idx="0">
                  <c:v>1.8984999999999999</c:v>
                </c:pt>
                <c:pt idx="1">
                  <c:v>0.85899999999999999</c:v>
                </c:pt>
                <c:pt idx="2">
                  <c:v>0.12099999999999997</c:v>
                </c:pt>
                <c:pt idx="3">
                  <c:v>-0.17550000000000004</c:v>
                </c:pt>
                <c:pt idx="4">
                  <c:v>-0.4245000000000001</c:v>
                </c:pt>
                <c:pt idx="5">
                  <c:v>-0.48399999999999999</c:v>
                </c:pt>
                <c:pt idx="6">
                  <c:v>-0.31399999999999995</c:v>
                </c:pt>
                <c:pt idx="7">
                  <c:v>-0.63799999999999979</c:v>
                </c:pt>
                <c:pt idx="8">
                  <c:v>0.33550000000000002</c:v>
                </c:pt>
                <c:pt idx="9">
                  <c:v>1.5010000000000001</c:v>
                </c:pt>
              </c:numCache>
            </c:numRef>
          </c:val>
        </c:ser>
        <c:ser>
          <c:idx val="2"/>
          <c:order val="2"/>
          <c:tx>
            <c:strRef>
              <c:f>VergleichDURApro!$C$90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plus>
            <c:minus>
              <c:numRef>
                <c:f>VergleichDURApro!$D$98:$M$98</c:f>
                <c:numCache>
                  <c:formatCode>General</c:formatCode>
                  <c:ptCount val="10"/>
                  <c:pt idx="0">
                    <c:v>0.14516415390494672</c:v>
                  </c:pt>
                  <c:pt idx="1">
                    <c:v>0.17347455448171917</c:v>
                  </c:pt>
                  <c:pt idx="2">
                    <c:v>0.20160605149647659</c:v>
                  </c:pt>
                  <c:pt idx="3">
                    <c:v>6.9847578415620934E-2</c:v>
                  </c:pt>
                  <c:pt idx="4">
                    <c:v>0.19313480429891194</c:v>
                  </c:pt>
                  <c:pt idx="5">
                    <c:v>0.22203840350619294</c:v>
                  </c:pt>
                  <c:pt idx="6">
                    <c:v>0.29930577570174127</c:v>
                  </c:pt>
                  <c:pt idx="7">
                    <c:v>0.28310310563653773</c:v>
                  </c:pt>
                  <c:pt idx="8">
                    <c:v>0.25563697533395813</c:v>
                  </c:pt>
                  <c:pt idx="9">
                    <c:v>0.34332123978018891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VergleichDURApro!$D$90:$M$90</c:f>
              <c:numCache>
                <c:formatCode>General</c:formatCode>
                <c:ptCount val="10"/>
                <c:pt idx="0">
                  <c:v>2.721000000000001</c:v>
                </c:pt>
                <c:pt idx="1">
                  <c:v>1.1675</c:v>
                </c:pt>
                <c:pt idx="2">
                  <c:v>0.33350000000000002</c:v>
                </c:pt>
                <c:pt idx="3">
                  <c:v>-0.1905</c:v>
                </c:pt>
                <c:pt idx="4">
                  <c:v>-0.438</c:v>
                </c:pt>
                <c:pt idx="5">
                  <c:v>-0.42800000000000005</c:v>
                </c:pt>
                <c:pt idx="6">
                  <c:v>-0.16449999999999995</c:v>
                </c:pt>
                <c:pt idx="7">
                  <c:v>-0.33999999999999997</c:v>
                </c:pt>
                <c:pt idx="8">
                  <c:v>0.78850000000000009</c:v>
                </c:pt>
                <c:pt idx="9">
                  <c:v>2.6580000000000008</c:v>
                </c:pt>
              </c:numCache>
            </c:numRef>
          </c:val>
        </c:ser>
        <c:ser>
          <c:idx val="3"/>
          <c:order val="3"/>
          <c:tx>
            <c:strRef>
              <c:f>VergleichDURApro!$C$91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plus>
            <c:minus>
              <c:numRef>
                <c:f>VergleichDURApro!$D$99:$M$99</c:f>
                <c:numCache>
                  <c:formatCode>General</c:formatCode>
                  <c:ptCount val="10"/>
                  <c:pt idx="0">
                    <c:v>0.18470745005350522</c:v>
                  </c:pt>
                  <c:pt idx="1">
                    <c:v>0.11113173785150353</c:v>
                  </c:pt>
                  <c:pt idx="2">
                    <c:v>6.2247384218979927E-2</c:v>
                  </c:pt>
                  <c:pt idx="3">
                    <c:v>4.9566542195952655E-2</c:v>
                  </c:pt>
                  <c:pt idx="4">
                    <c:v>8.7796115487741494E-2</c:v>
                  </c:pt>
                  <c:pt idx="5">
                    <c:v>0.12110347902343239</c:v>
                  </c:pt>
                  <c:pt idx="6">
                    <c:v>0.12394714493219325</c:v>
                  </c:pt>
                  <c:pt idx="7">
                    <c:v>0.19991050629298041</c:v>
                  </c:pt>
                  <c:pt idx="8">
                    <c:v>0.34995638826032421</c:v>
                  </c:pt>
                  <c:pt idx="9">
                    <c:v>0.47144207658940995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VergleichDURApro!$D$87:$M$87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VergleichDURApro!$D$91:$M$91</c:f>
              <c:numCache>
                <c:formatCode>General</c:formatCode>
                <c:ptCount val="10"/>
                <c:pt idx="0">
                  <c:v>4.4969999999999999</c:v>
                </c:pt>
                <c:pt idx="1">
                  <c:v>1.4484999999999999</c:v>
                </c:pt>
                <c:pt idx="2">
                  <c:v>0.34699999999999992</c:v>
                </c:pt>
                <c:pt idx="3">
                  <c:v>-0.19600000000000001</c:v>
                </c:pt>
                <c:pt idx="4">
                  <c:v>-0.4415</c:v>
                </c:pt>
                <c:pt idx="5">
                  <c:v>-0.41349999999999998</c:v>
                </c:pt>
                <c:pt idx="6">
                  <c:v>-0.23549999999999999</c:v>
                </c:pt>
                <c:pt idx="7">
                  <c:v>-0.31800000000000006</c:v>
                </c:pt>
                <c:pt idx="8">
                  <c:v>1.1619999999999997</c:v>
                </c:pt>
                <c:pt idx="9">
                  <c:v>4.174500000000001</c:v>
                </c:pt>
              </c:numCache>
            </c:numRef>
          </c:val>
        </c:ser>
        <c:marker val="1"/>
        <c:axId val="63580032"/>
        <c:axId val="63594496"/>
      </c:lineChart>
      <c:catAx>
        <c:axId val="6358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2560350410744113"/>
              <c:y val="0.8302120756466017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3594496"/>
        <c:crosses val="autoZero"/>
        <c:auto val="1"/>
        <c:lblAlgn val="ctr"/>
        <c:lblOffset val="100"/>
      </c:catAx>
      <c:valAx>
        <c:axId val="635944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b="1" i="1">
                    <a:latin typeface="MS Reference Sans Serif" pitchFamily="34" charset="0"/>
                  </a:defRPr>
                </a:pPr>
                <a:r>
                  <a:rPr lang="en-US" sz="1400" b="1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35800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3394041653884204"/>
          <c:y val="8.3392563609220385E-2"/>
          <c:w val="0.38034529774687292"/>
          <c:h val="0.19803327458810976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'verzug und stanabw.'!$E$31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stanabw.'!$F$31:$O$31</c:f>
              <c:numCache>
                <c:formatCode>General</c:formatCode>
                <c:ptCount val="10"/>
                <c:pt idx="0">
                  <c:v>0.42</c:v>
                </c:pt>
                <c:pt idx="1">
                  <c:v>0.17999999999999994</c:v>
                </c:pt>
                <c:pt idx="2">
                  <c:v>0.08</c:v>
                </c:pt>
                <c:pt idx="3">
                  <c:v>-6.0000000000000097E-3</c:v>
                </c:pt>
                <c:pt idx="4">
                  <c:v>3.2999999999999974E-2</c:v>
                </c:pt>
                <c:pt idx="5">
                  <c:v>-1.2E-2</c:v>
                </c:pt>
                <c:pt idx="6" formatCode="0.000">
                  <c:v>-1.4E-2</c:v>
                </c:pt>
                <c:pt idx="7">
                  <c:v>9.9999999999999978E-2</c:v>
                </c:pt>
                <c:pt idx="8">
                  <c:v>0.12000000000000001</c:v>
                </c:pt>
                <c:pt idx="9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'verzug und stanabw.'!$E$32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stanabw.'!$F$32:$O$32</c:f>
              <c:numCache>
                <c:formatCode>General</c:formatCode>
                <c:ptCount val="10"/>
                <c:pt idx="0">
                  <c:v>0.31999999999999984</c:v>
                </c:pt>
                <c:pt idx="1">
                  <c:v>0.12</c:v>
                </c:pt>
                <c:pt idx="2">
                  <c:v>1.999999999999999E-2</c:v>
                </c:pt>
                <c:pt idx="3">
                  <c:v>-3.5999999999999997E-2</c:v>
                </c:pt>
                <c:pt idx="4">
                  <c:v>1.4000000000000012E-2</c:v>
                </c:pt>
                <c:pt idx="5">
                  <c:v>-1E-3</c:v>
                </c:pt>
                <c:pt idx="6">
                  <c:v>-1.0999999999999999E-2</c:v>
                </c:pt>
                <c:pt idx="7">
                  <c:v>7.999999999999996E-2</c:v>
                </c:pt>
                <c:pt idx="8">
                  <c:v>0.12000000000000002</c:v>
                </c:pt>
                <c:pt idx="9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'verzug und stanabw.'!$E$33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stanabw.'!$F$33:$O$33</c:f>
              <c:numCache>
                <c:formatCode>General</c:formatCode>
                <c:ptCount val="10"/>
                <c:pt idx="0">
                  <c:v>0.19000000000000039</c:v>
                </c:pt>
                <c:pt idx="1">
                  <c:v>4.0000000000000036E-2</c:v>
                </c:pt>
                <c:pt idx="2">
                  <c:v>-0.04</c:v>
                </c:pt>
                <c:pt idx="3" formatCode="0.000">
                  <c:v>-4.4999999999999998E-2</c:v>
                </c:pt>
                <c:pt idx="4">
                  <c:v>6.2E-2</c:v>
                </c:pt>
                <c:pt idx="5">
                  <c:v>8.0000000000000016E-2</c:v>
                </c:pt>
                <c:pt idx="6" formatCode="0.000">
                  <c:v>4.9999999999999989E-2</c:v>
                </c:pt>
                <c:pt idx="7">
                  <c:v>0.12999999999999995</c:v>
                </c:pt>
                <c:pt idx="8">
                  <c:v>0.12</c:v>
                </c:pt>
                <c:pt idx="9">
                  <c:v>0.18999999999999995</c:v>
                </c:pt>
              </c:numCache>
            </c:numRef>
          </c:val>
        </c:ser>
        <c:ser>
          <c:idx val="3"/>
          <c:order val="3"/>
          <c:tx>
            <c:strRef>
              <c:f>'verzug und stanabw.'!$E$34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'verzug und stanabw.'!$F$30:$O$30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'verzug und stanabw.'!$F$34:$O$34</c:f>
              <c:numCache>
                <c:formatCode>General</c:formatCode>
                <c:ptCount val="10"/>
                <c:pt idx="0">
                  <c:v>7.0000000000000284E-2</c:v>
                </c:pt>
                <c:pt idx="1">
                  <c:v>-0.03</c:v>
                </c:pt>
                <c:pt idx="2">
                  <c:v>-5.2999999999999999E-2</c:v>
                </c:pt>
                <c:pt idx="3" formatCode="0.000">
                  <c:v>-6.4000000000000001E-2</c:v>
                </c:pt>
                <c:pt idx="4">
                  <c:v>-7.0000000000000097E-3</c:v>
                </c:pt>
                <c:pt idx="5">
                  <c:v>0</c:v>
                </c:pt>
                <c:pt idx="6">
                  <c:v>-2.9000000000000001E-2</c:v>
                </c:pt>
                <c:pt idx="7" formatCode="0.000">
                  <c:v>3.999999999999998E-2</c:v>
                </c:pt>
                <c:pt idx="8" formatCode="0.000">
                  <c:v>5.9999999999999831E-2</c:v>
                </c:pt>
                <c:pt idx="9">
                  <c:v>0.16000000000000014</c:v>
                </c:pt>
              </c:numCache>
            </c:numRef>
          </c:val>
        </c:ser>
        <c:marker val="1"/>
        <c:axId val="75958144"/>
        <c:axId val="75968896"/>
      </c:lineChart>
      <c:catAx>
        <c:axId val="7595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2155353725402417"/>
              <c:y val="0.5681562791939143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75968896"/>
        <c:crosses val="autoZero"/>
        <c:auto val="1"/>
        <c:lblAlgn val="ctr"/>
        <c:lblOffset val="100"/>
      </c:catAx>
      <c:valAx>
        <c:axId val="7596889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Verzug</a:t>
                </a:r>
                <a:r>
                  <a:rPr lang="en-US" sz="1400" i="1" baseline="0">
                    <a:latin typeface="MS Reference Sans Serif" pitchFamily="34" charset="0"/>
                    <a:cs typeface="Microsoft Sans Serif" pitchFamily="34" charset="0"/>
                  </a:rPr>
                  <a:t> </a:t>
                </a:r>
                <a:r>
                  <a:rPr lang="en-US" sz="1400" i="1">
                    <a:latin typeface="MS Reference Sans Serif" pitchFamily="34" charset="0"/>
                    <a:cs typeface="Microsoft Sans Serif" pitchFamily="34" charset="0"/>
                  </a:rPr>
                  <a:t>[mm]</a:t>
                </a:r>
              </a:p>
            </c:rich>
          </c:tx>
          <c:layout>
            <c:manualLayout>
              <c:xMode val="edge"/>
              <c:yMode val="edge"/>
              <c:x val="3.9355996695397848E-2"/>
              <c:y val="0.1332096623515281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  <a:cs typeface="Microsoft Sans Serif" pitchFamily="34" charset="0"/>
              </a:defRPr>
            </a:pPr>
            <a:endParaRPr lang="de-DE"/>
          </a:p>
        </c:txPr>
        <c:crossAx val="7595814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34158054239125962"/>
          <c:y val="1.0830997820187732E-2"/>
          <c:w val="0.39118169996246011"/>
          <c:h val="0.20432670492459618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18</xdr:row>
      <xdr:rowOff>187326</xdr:rowOff>
    </xdr:from>
    <xdr:to>
      <xdr:col>18</xdr:col>
      <xdr:colOff>542925</xdr:colOff>
      <xdr:row>81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103</xdr:row>
      <xdr:rowOff>57149</xdr:rowOff>
    </xdr:from>
    <xdr:to>
      <xdr:col>13</xdr:col>
      <xdr:colOff>323850</xdr:colOff>
      <xdr:row>127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37</xdr:row>
      <xdr:rowOff>171450</xdr:rowOff>
    </xdr:from>
    <xdr:to>
      <xdr:col>14</xdr:col>
      <xdr:colOff>142875</xdr:colOff>
      <xdr:row>61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B4:L28" totalsRowShown="0">
  <autoFilter ref="B4:L28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P4:Z24" totalsRowShown="0">
  <autoFilter ref="P4:Z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D4:N30" totalsRowShown="0">
  <autoFilter ref="D4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1" totalsRowShown="0">
  <autoFilter ref="D5:N31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workbookViewId="0">
      <selection activeCell="C24" sqref="C24:L24"/>
    </sheetView>
  </sheetViews>
  <sheetFormatPr baseColWidth="10" defaultRowHeight="15"/>
  <sheetData>
    <row r="1" spans="1:26">
      <c r="A1">
        <f>2.1/(SQRT(18))</f>
        <v>0.49497474683058335</v>
      </c>
    </row>
    <row r="2" spans="1:26" ht="26.25">
      <c r="F2" s="1" t="s">
        <v>11</v>
      </c>
      <c r="T2" s="1" t="s">
        <v>10</v>
      </c>
    </row>
    <row r="4" spans="1:26">
      <c r="A4" s="3" t="s">
        <v>19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P4" t="s">
        <v>12</v>
      </c>
      <c r="Q4" t="s">
        <v>0</v>
      </c>
      <c r="R4" t="s">
        <v>1</v>
      </c>
      <c r="S4" t="s">
        <v>2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6">
      <c r="A5" s="3">
        <v>1</v>
      </c>
      <c r="B5">
        <v>1</v>
      </c>
      <c r="C5">
        <v>0.89</v>
      </c>
      <c r="D5">
        <v>0.54</v>
      </c>
      <c r="E5">
        <v>-0.09</v>
      </c>
      <c r="F5">
        <v>-0.11</v>
      </c>
      <c r="G5">
        <v>-0.3</v>
      </c>
      <c r="H5">
        <v>-0.35</v>
      </c>
      <c r="I5">
        <v>-0.24</v>
      </c>
      <c r="J5">
        <v>-0.75</v>
      </c>
      <c r="K5">
        <v>0.36</v>
      </c>
      <c r="L5">
        <v>0.8</v>
      </c>
      <c r="P5">
        <v>1</v>
      </c>
      <c r="Q5">
        <v>-3.11</v>
      </c>
      <c r="R5">
        <v>-2.48</v>
      </c>
      <c r="S5">
        <v>-2.91</v>
      </c>
      <c r="T5">
        <v>-2.97</v>
      </c>
      <c r="U5">
        <v>-3.13</v>
      </c>
      <c r="V5">
        <v>-2.74</v>
      </c>
      <c r="W5">
        <v>-2.8</v>
      </c>
      <c r="X5">
        <v>-2.83</v>
      </c>
      <c r="Y5">
        <v>-2.54</v>
      </c>
      <c r="Z5">
        <v>-2.83</v>
      </c>
    </row>
    <row r="6" spans="1:26">
      <c r="A6" s="3">
        <v>2</v>
      </c>
      <c r="B6">
        <v>2</v>
      </c>
      <c r="C6">
        <v>0.85</v>
      </c>
      <c r="D6">
        <v>0.86</v>
      </c>
      <c r="E6">
        <v>0.1</v>
      </c>
      <c r="F6">
        <v>-0.16</v>
      </c>
      <c r="G6">
        <v>-0.28999999999999998</v>
      </c>
      <c r="H6">
        <v>-0.28000000000000003</v>
      </c>
      <c r="I6">
        <v>-0.19</v>
      </c>
      <c r="J6">
        <v>-1.01</v>
      </c>
      <c r="K6">
        <v>-0.09</v>
      </c>
      <c r="L6">
        <v>0.53</v>
      </c>
      <c r="P6">
        <v>2</v>
      </c>
      <c r="Q6">
        <v>-2.76</v>
      </c>
      <c r="R6">
        <v>-2.4</v>
      </c>
      <c r="S6">
        <v>-2.57</v>
      </c>
      <c r="T6">
        <v>-3.07</v>
      </c>
      <c r="U6">
        <v>-3.29</v>
      </c>
      <c r="V6">
        <v>-3.09</v>
      </c>
      <c r="W6">
        <v>-2.99</v>
      </c>
      <c r="X6">
        <v>-2.9</v>
      </c>
      <c r="Y6">
        <v>-2.82</v>
      </c>
      <c r="Z6">
        <v>-2.81</v>
      </c>
    </row>
    <row r="7" spans="1:26">
      <c r="A7" s="3">
        <v>3</v>
      </c>
      <c r="B7">
        <v>3</v>
      </c>
      <c r="C7">
        <v>0.66</v>
      </c>
      <c r="D7">
        <v>0.4</v>
      </c>
      <c r="E7">
        <v>-0.16</v>
      </c>
      <c r="F7">
        <v>-0.08</v>
      </c>
      <c r="G7">
        <v>-0.22</v>
      </c>
      <c r="H7">
        <v>-0.25</v>
      </c>
      <c r="I7">
        <v>-0.23</v>
      </c>
      <c r="J7">
        <v>-0.64</v>
      </c>
      <c r="K7">
        <v>0.48</v>
      </c>
      <c r="L7">
        <v>0.95</v>
      </c>
      <c r="P7">
        <v>3</v>
      </c>
      <c r="Q7">
        <v>-2.67</v>
      </c>
      <c r="R7">
        <v>-2.41</v>
      </c>
      <c r="S7">
        <v>-2.75</v>
      </c>
      <c r="T7">
        <v>-3.03</v>
      </c>
      <c r="U7">
        <v>-3.02</v>
      </c>
      <c r="V7">
        <v>-2.69</v>
      </c>
      <c r="W7">
        <v>-2.75</v>
      </c>
      <c r="X7">
        <v>-2.74</v>
      </c>
      <c r="Y7">
        <v>-2.52</v>
      </c>
      <c r="Z7">
        <v>-3.16</v>
      </c>
    </row>
    <row r="8" spans="1:26">
      <c r="A8" s="3">
        <v>4</v>
      </c>
      <c r="B8">
        <v>4</v>
      </c>
      <c r="C8">
        <v>0.95</v>
      </c>
      <c r="D8">
        <v>0.91</v>
      </c>
      <c r="E8">
        <v>0.11</v>
      </c>
      <c r="F8">
        <v>-0.13</v>
      </c>
      <c r="G8">
        <v>-0.25</v>
      </c>
      <c r="H8">
        <v>-0.25</v>
      </c>
      <c r="I8">
        <v>-0.21</v>
      </c>
      <c r="J8">
        <v>-1.1000000000000001</v>
      </c>
      <c r="K8">
        <v>-0.32</v>
      </c>
      <c r="L8">
        <v>0.17</v>
      </c>
      <c r="P8">
        <v>4</v>
      </c>
      <c r="Q8">
        <v>-2.82</v>
      </c>
      <c r="R8">
        <v>-2.41</v>
      </c>
      <c r="S8">
        <v>-2.5499999999999998</v>
      </c>
      <c r="T8">
        <v>-3.06</v>
      </c>
      <c r="U8">
        <v>-3.28</v>
      </c>
      <c r="V8">
        <v>-3.02</v>
      </c>
      <c r="W8">
        <v>-2.89</v>
      </c>
      <c r="X8">
        <v>-2.83</v>
      </c>
      <c r="Y8">
        <v>-2.71</v>
      </c>
      <c r="Z8">
        <v>-2.72</v>
      </c>
    </row>
    <row r="9" spans="1:26">
      <c r="A9" s="3">
        <v>5</v>
      </c>
      <c r="B9">
        <v>5</v>
      </c>
      <c r="C9">
        <v>0.7</v>
      </c>
      <c r="D9">
        <v>0.43</v>
      </c>
      <c r="E9">
        <v>-0.13</v>
      </c>
      <c r="F9">
        <v>-0.1</v>
      </c>
      <c r="G9">
        <v>-0.27</v>
      </c>
      <c r="H9">
        <v>-0.32</v>
      </c>
      <c r="I9">
        <v>-0.28000000000000003</v>
      </c>
      <c r="J9">
        <v>-0.77</v>
      </c>
      <c r="K9">
        <v>0.33</v>
      </c>
      <c r="L9">
        <v>0.75</v>
      </c>
      <c r="P9">
        <v>5</v>
      </c>
      <c r="Q9">
        <v>-2.6</v>
      </c>
      <c r="R9">
        <v>-2.39</v>
      </c>
      <c r="S9">
        <v>-2.82</v>
      </c>
      <c r="T9">
        <v>-2.89</v>
      </c>
      <c r="U9">
        <v>-3.04</v>
      </c>
      <c r="V9">
        <v>-2.64</v>
      </c>
      <c r="W9">
        <v>-2.65</v>
      </c>
      <c r="X9">
        <v>-2.77</v>
      </c>
      <c r="Y9">
        <v>-2.4900000000000002</v>
      </c>
      <c r="Z9">
        <v>-2.74</v>
      </c>
    </row>
    <row r="10" spans="1:26">
      <c r="A10" s="3">
        <v>6</v>
      </c>
      <c r="B10">
        <v>6</v>
      </c>
      <c r="C10">
        <v>0.85</v>
      </c>
      <c r="D10">
        <v>0.82</v>
      </c>
      <c r="E10">
        <v>0.11</v>
      </c>
      <c r="F10">
        <v>-0.15</v>
      </c>
      <c r="G10">
        <v>-0.25</v>
      </c>
      <c r="H10">
        <v>-0.28000000000000003</v>
      </c>
      <c r="I10">
        <v>-0.27</v>
      </c>
      <c r="J10">
        <v>-1.1499999999999999</v>
      </c>
      <c r="K10">
        <v>-0.55000000000000004</v>
      </c>
      <c r="L10">
        <v>-0.41</v>
      </c>
      <c r="P10">
        <v>6</v>
      </c>
      <c r="Q10">
        <v>-2.88</v>
      </c>
      <c r="R10">
        <v>-2.39</v>
      </c>
      <c r="S10">
        <v>-2.52</v>
      </c>
      <c r="T10">
        <v>-2.95</v>
      </c>
      <c r="U10">
        <v>-3.14</v>
      </c>
      <c r="V10">
        <v>-2.9</v>
      </c>
      <c r="W10">
        <v>-2.73</v>
      </c>
      <c r="X10">
        <v>-2.64</v>
      </c>
      <c r="Y10">
        <v>-2.56</v>
      </c>
      <c r="Z10">
        <v>-2.5299999999999998</v>
      </c>
    </row>
    <row r="11" spans="1:26">
      <c r="A11" s="3">
        <v>7</v>
      </c>
      <c r="B11">
        <v>7</v>
      </c>
      <c r="C11">
        <v>0.28999999999999998</v>
      </c>
      <c r="D11">
        <v>0.2</v>
      </c>
      <c r="E11">
        <v>-0.3</v>
      </c>
      <c r="F11">
        <v>-0.11</v>
      </c>
      <c r="G11">
        <v>-0.24</v>
      </c>
      <c r="H11">
        <v>-0.3</v>
      </c>
      <c r="I11">
        <v>-0.28000000000000003</v>
      </c>
      <c r="J11">
        <v>-0.71</v>
      </c>
      <c r="K11">
        <v>0.39</v>
      </c>
      <c r="L11">
        <v>0.66</v>
      </c>
      <c r="P11">
        <v>7</v>
      </c>
      <c r="Q11">
        <v>-2.19</v>
      </c>
      <c r="R11">
        <v>-2.33</v>
      </c>
      <c r="S11">
        <v>-2.69</v>
      </c>
      <c r="T11">
        <v>-2.75</v>
      </c>
      <c r="U11">
        <v>-2.95</v>
      </c>
      <c r="V11">
        <v>-2.58</v>
      </c>
      <c r="W11">
        <v>-2.63</v>
      </c>
      <c r="X11">
        <v>-2.81</v>
      </c>
      <c r="Y11">
        <v>-2.54</v>
      </c>
      <c r="Z11">
        <v>-2.69</v>
      </c>
    </row>
    <row r="12" spans="1:26">
      <c r="A12" s="3">
        <v>8</v>
      </c>
      <c r="B12">
        <v>8</v>
      </c>
      <c r="C12">
        <v>1.23</v>
      </c>
      <c r="D12">
        <v>0.99</v>
      </c>
      <c r="E12">
        <v>0.16</v>
      </c>
      <c r="F12">
        <v>-0.16</v>
      </c>
      <c r="G12">
        <v>-0.32</v>
      </c>
      <c r="H12">
        <v>-0.34</v>
      </c>
      <c r="I12">
        <v>-0.25</v>
      </c>
      <c r="J12">
        <v>-1.03</v>
      </c>
      <c r="K12">
        <v>-0.18</v>
      </c>
      <c r="L12">
        <v>0.28000000000000003</v>
      </c>
      <c r="P12">
        <v>8</v>
      </c>
      <c r="Q12">
        <v>-2.82</v>
      </c>
      <c r="R12">
        <v>-2.44</v>
      </c>
      <c r="S12">
        <v>-2.61</v>
      </c>
      <c r="T12">
        <v>-3.09</v>
      </c>
      <c r="U12">
        <v>-3.29</v>
      </c>
      <c r="V12">
        <v>-3.03</v>
      </c>
      <c r="W12">
        <v>-2.9</v>
      </c>
      <c r="X12">
        <v>-2.85</v>
      </c>
      <c r="Y12">
        <v>-2.7</v>
      </c>
      <c r="Z12">
        <v>-2.67</v>
      </c>
    </row>
    <row r="13" spans="1:26">
      <c r="A13" s="3">
        <v>10</v>
      </c>
      <c r="B13">
        <v>9</v>
      </c>
      <c r="C13">
        <v>1.45</v>
      </c>
      <c r="D13">
        <v>1.1000000000000001</v>
      </c>
      <c r="E13">
        <v>0.31</v>
      </c>
      <c r="F13">
        <v>-0.09</v>
      </c>
      <c r="G13">
        <v>-0.21</v>
      </c>
      <c r="H13">
        <v>-0.19</v>
      </c>
      <c r="I13">
        <v>-0.11</v>
      </c>
      <c r="J13">
        <v>-0.86</v>
      </c>
      <c r="K13">
        <v>0.01</v>
      </c>
      <c r="L13">
        <v>0.83</v>
      </c>
      <c r="P13">
        <v>9</v>
      </c>
      <c r="Q13">
        <v>-2.83</v>
      </c>
      <c r="R13">
        <v>-2.5</v>
      </c>
      <c r="S13">
        <v>-2.71</v>
      </c>
      <c r="T13">
        <v>-3.13</v>
      </c>
      <c r="U13">
        <v>-3.38</v>
      </c>
      <c r="V13">
        <v>-3.16</v>
      </c>
      <c r="W13">
        <v>-3.1</v>
      </c>
      <c r="X13">
        <v>-2.84</v>
      </c>
      <c r="Y13">
        <v>-2.74</v>
      </c>
      <c r="Z13">
        <v>-2.8</v>
      </c>
    </row>
    <row r="14" spans="1:26">
      <c r="A14" s="3">
        <v>11</v>
      </c>
      <c r="B14">
        <v>10</v>
      </c>
      <c r="C14">
        <v>0.48</v>
      </c>
      <c r="D14">
        <v>0.46</v>
      </c>
      <c r="E14">
        <v>-0.13</v>
      </c>
      <c r="F14">
        <v>-0.08</v>
      </c>
      <c r="G14">
        <v>-0.25</v>
      </c>
      <c r="H14">
        <v>-0.33</v>
      </c>
      <c r="I14">
        <v>-0.32</v>
      </c>
      <c r="J14">
        <v>-0.83</v>
      </c>
      <c r="K14">
        <v>0.21</v>
      </c>
      <c r="L14">
        <v>0.93</v>
      </c>
      <c r="P14">
        <v>10</v>
      </c>
      <c r="Q14">
        <v>-2.35</v>
      </c>
      <c r="R14">
        <v>-2.4700000000000002</v>
      </c>
      <c r="S14">
        <v>-2.77</v>
      </c>
      <c r="T14">
        <v>-2.83</v>
      </c>
      <c r="U14">
        <v>-2.93</v>
      </c>
      <c r="V14">
        <v>-2.5</v>
      </c>
      <c r="W14">
        <v>-2.5499999999999998</v>
      </c>
      <c r="X14">
        <v>-2.84</v>
      </c>
      <c r="Y14">
        <v>-2.66</v>
      </c>
      <c r="Z14">
        <v>-3.56</v>
      </c>
    </row>
    <row r="15" spans="1:26">
      <c r="A15" s="3">
        <v>12</v>
      </c>
      <c r="B15">
        <v>11</v>
      </c>
      <c r="C15">
        <v>0.7</v>
      </c>
      <c r="D15">
        <v>0.75</v>
      </c>
      <c r="E15">
        <v>0.06</v>
      </c>
      <c r="F15">
        <v>-0.14000000000000001</v>
      </c>
      <c r="G15">
        <v>-0.26</v>
      </c>
      <c r="H15">
        <v>-0.27</v>
      </c>
      <c r="I15">
        <v>-0.24</v>
      </c>
      <c r="J15">
        <v>-1.04</v>
      </c>
      <c r="K15">
        <v>-0.3</v>
      </c>
      <c r="L15">
        <v>-0.01</v>
      </c>
      <c r="P15">
        <v>11</v>
      </c>
      <c r="Q15">
        <v>-2.87</v>
      </c>
      <c r="R15">
        <v>-2.36</v>
      </c>
      <c r="S15">
        <v>-2.46</v>
      </c>
      <c r="T15">
        <v>-2.95</v>
      </c>
      <c r="U15">
        <v>-3.13</v>
      </c>
      <c r="V15">
        <v>-2.87</v>
      </c>
      <c r="W15">
        <v>-2.76</v>
      </c>
      <c r="X15">
        <v>-2.66</v>
      </c>
      <c r="Y15">
        <v>-2.67</v>
      </c>
      <c r="Z15">
        <v>-2.63</v>
      </c>
    </row>
    <row r="16" spans="1:26">
      <c r="A16" s="3">
        <v>13</v>
      </c>
      <c r="B16">
        <v>12</v>
      </c>
      <c r="C16">
        <v>0.34</v>
      </c>
      <c r="D16">
        <v>0.3</v>
      </c>
      <c r="E16">
        <v>-0.23</v>
      </c>
      <c r="F16">
        <v>-0.13</v>
      </c>
      <c r="G16">
        <v>-0.25</v>
      </c>
      <c r="H16">
        <v>-0.31</v>
      </c>
      <c r="I16">
        <v>-0.24</v>
      </c>
      <c r="J16">
        <v>-0.78</v>
      </c>
      <c r="K16">
        <v>0.28999999999999998</v>
      </c>
      <c r="L16">
        <v>0.56000000000000005</v>
      </c>
      <c r="P16">
        <v>12</v>
      </c>
      <c r="Q16">
        <v>-2.19</v>
      </c>
      <c r="R16">
        <v>-2.33</v>
      </c>
      <c r="S16">
        <v>-2.67</v>
      </c>
      <c r="T16">
        <v>-2.74</v>
      </c>
      <c r="U16">
        <v>-2.87</v>
      </c>
      <c r="V16">
        <v>-2.48</v>
      </c>
      <c r="W16">
        <v>-2.6</v>
      </c>
      <c r="X16">
        <v>-2.7</v>
      </c>
      <c r="Y16">
        <v>-2.56</v>
      </c>
      <c r="Z16">
        <v>-2.87</v>
      </c>
    </row>
    <row r="17" spans="1:26">
      <c r="A17" s="3">
        <v>14</v>
      </c>
      <c r="B17">
        <v>13</v>
      </c>
      <c r="C17">
        <v>1.24</v>
      </c>
      <c r="D17">
        <v>1.05</v>
      </c>
      <c r="E17">
        <v>0.21</v>
      </c>
      <c r="F17">
        <v>-7.0000000000000007E-2</v>
      </c>
      <c r="G17">
        <v>-0.25</v>
      </c>
      <c r="H17">
        <v>-0.25</v>
      </c>
      <c r="I17">
        <v>-0.19</v>
      </c>
      <c r="J17">
        <v>-1.03</v>
      </c>
      <c r="K17">
        <v>-0.21</v>
      </c>
      <c r="L17">
        <v>0.34</v>
      </c>
      <c r="P17">
        <v>13</v>
      </c>
      <c r="Q17">
        <v>-2.73</v>
      </c>
      <c r="R17">
        <v>-2.41</v>
      </c>
      <c r="S17">
        <v>-2.62</v>
      </c>
      <c r="T17">
        <v>-3.13</v>
      </c>
      <c r="U17">
        <v>-3.38</v>
      </c>
      <c r="V17">
        <v>-3.12</v>
      </c>
      <c r="W17">
        <v>-3.13</v>
      </c>
      <c r="X17">
        <v>-2.88</v>
      </c>
      <c r="Y17">
        <v>-2.7</v>
      </c>
      <c r="Z17">
        <v>-2.7</v>
      </c>
    </row>
    <row r="18" spans="1:26">
      <c r="A18" s="3">
        <v>15</v>
      </c>
      <c r="B18">
        <v>14</v>
      </c>
      <c r="C18">
        <v>0.72</v>
      </c>
      <c r="D18">
        <v>0.39</v>
      </c>
      <c r="E18">
        <v>-0.09</v>
      </c>
      <c r="F18">
        <v>-7.0000000000000007E-2</v>
      </c>
      <c r="G18">
        <v>-0.22</v>
      </c>
      <c r="H18">
        <v>-0.27</v>
      </c>
      <c r="I18">
        <v>-0.25</v>
      </c>
      <c r="J18">
        <v>-0.66</v>
      </c>
      <c r="K18">
        <v>0.41</v>
      </c>
      <c r="L18">
        <v>0.66</v>
      </c>
      <c r="P18">
        <v>14</v>
      </c>
      <c r="Q18">
        <v>-2.63</v>
      </c>
      <c r="R18">
        <v>-2.41</v>
      </c>
      <c r="S18">
        <v>-2.82</v>
      </c>
      <c r="T18">
        <v>-2.86</v>
      </c>
      <c r="U18">
        <v>-3.01</v>
      </c>
      <c r="V18">
        <v>-2.66</v>
      </c>
      <c r="W18">
        <v>-2.61</v>
      </c>
      <c r="X18">
        <v>-2.73</v>
      </c>
      <c r="Y18">
        <v>-2.5099999999999998</v>
      </c>
      <c r="Z18">
        <v>-2.74</v>
      </c>
    </row>
    <row r="19" spans="1:26">
      <c r="A19" s="3">
        <v>16</v>
      </c>
      <c r="B19">
        <v>15</v>
      </c>
      <c r="C19">
        <v>1.05</v>
      </c>
      <c r="D19">
        <v>0.91</v>
      </c>
      <c r="E19">
        <v>0.16</v>
      </c>
      <c r="F19">
        <v>-0.09</v>
      </c>
      <c r="G19">
        <v>-0.24</v>
      </c>
      <c r="H19">
        <v>-0.23</v>
      </c>
      <c r="I19">
        <v>-0.2</v>
      </c>
      <c r="J19">
        <v>-0.99</v>
      </c>
      <c r="K19">
        <v>-0.2</v>
      </c>
      <c r="L19">
        <v>0.14000000000000001</v>
      </c>
      <c r="P19">
        <v>15</v>
      </c>
      <c r="Q19">
        <v>-2.85</v>
      </c>
      <c r="R19">
        <v>-2.48</v>
      </c>
      <c r="S19">
        <v>-2.62</v>
      </c>
      <c r="T19">
        <v>-3.1</v>
      </c>
      <c r="U19">
        <v>-3.3</v>
      </c>
      <c r="V19">
        <v>-3.06</v>
      </c>
      <c r="W19">
        <v>-2.92</v>
      </c>
      <c r="X19">
        <v>-2.77</v>
      </c>
      <c r="Y19">
        <v>-2.68</v>
      </c>
      <c r="Z19">
        <v>-2.67</v>
      </c>
    </row>
    <row r="20" spans="1:26">
      <c r="A20" s="3">
        <v>18</v>
      </c>
      <c r="B20">
        <v>16</v>
      </c>
      <c r="C20">
        <v>0.94</v>
      </c>
      <c r="D20">
        <v>0.89</v>
      </c>
      <c r="E20">
        <v>0.16</v>
      </c>
      <c r="F20">
        <v>-0.16</v>
      </c>
      <c r="G20">
        <v>-0.26</v>
      </c>
      <c r="H20">
        <v>-0.26</v>
      </c>
      <c r="I20">
        <v>-0.22</v>
      </c>
      <c r="J20">
        <v>-1.06</v>
      </c>
      <c r="K20">
        <v>-0.31</v>
      </c>
      <c r="L20">
        <v>0.11</v>
      </c>
      <c r="P20">
        <v>16</v>
      </c>
      <c r="Q20">
        <v>-2.85</v>
      </c>
      <c r="R20">
        <v>-2.41</v>
      </c>
      <c r="S20">
        <v>-2.5299999999999998</v>
      </c>
      <c r="T20">
        <v>-2.98</v>
      </c>
      <c r="U20">
        <v>-3.21</v>
      </c>
      <c r="V20">
        <v>-3</v>
      </c>
      <c r="W20">
        <v>-2.95</v>
      </c>
      <c r="X20">
        <v>-2.78</v>
      </c>
      <c r="Y20">
        <v>-2.75</v>
      </c>
      <c r="Z20">
        <v>-2.67</v>
      </c>
    </row>
    <row r="21" spans="1:26">
      <c r="A21" s="3">
        <v>19</v>
      </c>
      <c r="B21">
        <v>17</v>
      </c>
      <c r="C21">
        <v>0.76</v>
      </c>
      <c r="D21">
        <v>0.48</v>
      </c>
      <c r="E21">
        <v>-0.14000000000000001</v>
      </c>
      <c r="F21">
        <v>-0.09</v>
      </c>
      <c r="G21">
        <v>-0.26</v>
      </c>
      <c r="H21">
        <v>-0.36</v>
      </c>
      <c r="I21">
        <v>-0.32</v>
      </c>
      <c r="J21">
        <v>-0.82</v>
      </c>
      <c r="K21">
        <v>0.25</v>
      </c>
      <c r="L21">
        <v>0.39</v>
      </c>
      <c r="P21">
        <v>17</v>
      </c>
      <c r="Q21">
        <v>-2.85</v>
      </c>
      <c r="R21">
        <v>-2.46</v>
      </c>
      <c r="S21">
        <v>-2.85</v>
      </c>
      <c r="T21">
        <v>-2.99</v>
      </c>
      <c r="U21">
        <v>-3.04</v>
      </c>
      <c r="V21">
        <v>-2.63</v>
      </c>
      <c r="W21">
        <v>-2.6</v>
      </c>
      <c r="X21">
        <v>-2.74</v>
      </c>
      <c r="Y21">
        <v>-2.4300000000000002</v>
      </c>
      <c r="Z21">
        <v>-2.63</v>
      </c>
    </row>
    <row r="22" spans="1:26">
      <c r="A22" s="3">
        <v>20</v>
      </c>
      <c r="B22">
        <v>18</v>
      </c>
      <c r="C22">
        <v>1.58</v>
      </c>
      <c r="D22">
        <v>1.1599999999999999</v>
      </c>
      <c r="E22">
        <v>0.24</v>
      </c>
      <c r="F22">
        <v>-0.12</v>
      </c>
      <c r="G22">
        <v>-0.28999999999999998</v>
      </c>
      <c r="H22">
        <v>-0.32</v>
      </c>
      <c r="I22">
        <v>-0.25</v>
      </c>
      <c r="J22">
        <v>-1.1100000000000001</v>
      </c>
      <c r="K22">
        <v>-0.17</v>
      </c>
      <c r="L22">
        <v>0.39</v>
      </c>
      <c r="P22">
        <v>18</v>
      </c>
      <c r="Q22">
        <v>-2.86</v>
      </c>
      <c r="R22">
        <v>-2.57</v>
      </c>
      <c r="S22">
        <v>-2.73</v>
      </c>
      <c r="T22">
        <v>-3.13</v>
      </c>
      <c r="U22">
        <v>-3.38</v>
      </c>
      <c r="V22">
        <v>-3.1</v>
      </c>
      <c r="W22">
        <v>-3.08</v>
      </c>
      <c r="X22">
        <v>-2.9</v>
      </c>
      <c r="Y22">
        <v>-2.75</v>
      </c>
      <c r="Z22">
        <v>-2.76</v>
      </c>
    </row>
    <row r="23" spans="1:26">
      <c r="B23" s="4" t="s">
        <v>13</v>
      </c>
      <c r="C23">
        <f>SUBTOTAL(101,C5:C22)</f>
        <v>0.87111111111111106</v>
      </c>
      <c r="D23">
        <f t="shared" ref="D23:L23" si="0">SUBTOTAL(101,D5:D22)</f>
        <v>0.7022222222222223</v>
      </c>
      <c r="E23">
        <f t="shared" si="0"/>
        <v>1.9444444444444445E-2</v>
      </c>
      <c r="F23">
        <f t="shared" si="0"/>
        <v>-0.11333333333333334</v>
      </c>
      <c r="G23">
        <f t="shared" si="0"/>
        <v>-0.25722222222222224</v>
      </c>
      <c r="H23">
        <f t="shared" si="0"/>
        <v>-0.28666666666666668</v>
      </c>
      <c r="I23">
        <f t="shared" si="0"/>
        <v>-0.2383333333333334</v>
      </c>
      <c r="J23">
        <f t="shared" si="0"/>
        <v>-0.90777777777777779</v>
      </c>
      <c r="K23">
        <f t="shared" si="0"/>
        <v>2.2222222222222223E-2</v>
      </c>
      <c r="L23">
        <f t="shared" si="0"/>
        <v>0.44833333333333336</v>
      </c>
      <c r="P23" t="s">
        <v>13</v>
      </c>
      <c r="Q23">
        <f>SUBTOTAL(101,Q5:Q22)</f>
        <v>-2.7144444444444447</v>
      </c>
      <c r="R23">
        <f t="shared" ref="R23:Z23" si="1">SUBTOTAL(101,R5:R22)</f>
        <v>-2.4250000000000003</v>
      </c>
      <c r="S23">
        <f t="shared" si="1"/>
        <v>-2.6777777777777776</v>
      </c>
      <c r="T23">
        <f t="shared" si="1"/>
        <v>-2.9805555555555561</v>
      </c>
      <c r="U23">
        <f t="shared" si="1"/>
        <v>-3.1538888888888885</v>
      </c>
      <c r="V23">
        <f t="shared" si="1"/>
        <v>-2.8483333333333332</v>
      </c>
      <c r="W23">
        <f t="shared" si="1"/>
        <v>-2.8133333333333339</v>
      </c>
      <c r="X23">
        <f t="shared" si="1"/>
        <v>-2.7894444444444448</v>
      </c>
      <c r="Y23">
        <f t="shared" si="1"/>
        <v>-2.6294444444444438</v>
      </c>
      <c r="Z23">
        <f t="shared" si="1"/>
        <v>-2.7877777777777784</v>
      </c>
    </row>
    <row r="24" spans="1:26">
      <c r="B24" s="4" t="s">
        <v>14</v>
      </c>
      <c r="C24">
        <f>STDEV(C5:C22)</f>
        <v>0.34791629975324084</v>
      </c>
      <c r="D24">
        <f t="shared" ref="D24:L24" si="2">STDEV(D5:D22)</f>
        <v>0.3015168623819458</v>
      </c>
      <c r="E24">
        <f t="shared" si="2"/>
        <v>0.1788351926881028</v>
      </c>
      <c r="F24">
        <f t="shared" si="2"/>
        <v>3.1622776601683777E-2</v>
      </c>
      <c r="G24">
        <f t="shared" si="2"/>
        <v>2.8657317216818891E-2</v>
      </c>
      <c r="H24">
        <f t="shared" si="2"/>
        <v>4.5374260648651459E-2</v>
      </c>
      <c r="I24">
        <f t="shared" si="2"/>
        <v>4.9734589691327387E-2</v>
      </c>
      <c r="J24">
        <f t="shared" si="2"/>
        <v>0.16675291885814941</v>
      </c>
      <c r="K24">
        <f t="shared" si="2"/>
        <v>0.31766715017554714</v>
      </c>
      <c r="L24">
        <f t="shared" si="2"/>
        <v>0.36246297985408904</v>
      </c>
      <c r="P24" t="s">
        <v>17</v>
      </c>
      <c r="Q24">
        <f>STDEV(Q5:Q22)</f>
        <v>0.2458412261943306</v>
      </c>
      <c r="R24">
        <f t="shared" ref="R24:Z24" si="3">STDEV(R5:R22)</f>
        <v>6.0706623342490842E-2</v>
      </c>
      <c r="S24">
        <f t="shared" si="3"/>
        <v>0.12721244646632543</v>
      </c>
      <c r="T24">
        <f t="shared" si="3"/>
        <v>0.12567334979888609</v>
      </c>
      <c r="U24">
        <f t="shared" si="3"/>
        <v>0.16610198457888975</v>
      </c>
      <c r="V24">
        <f t="shared" si="3"/>
        <v>0.23243594943174192</v>
      </c>
      <c r="W24">
        <f t="shared" si="3"/>
        <v>0.18852367615392038</v>
      </c>
      <c r="X24">
        <f t="shared" si="3"/>
        <v>7.7267466879071975E-2</v>
      </c>
      <c r="Y24">
        <f t="shared" si="3"/>
        <v>0.11122167701445836</v>
      </c>
      <c r="Z24">
        <f t="shared" si="3"/>
        <v>0.23378108300553715</v>
      </c>
    </row>
    <row r="25" spans="1:26">
      <c r="B25" s="4" t="s">
        <v>15</v>
      </c>
      <c r="C25">
        <f>C24*$A$1</f>
        <v>0.17220978238859375</v>
      </c>
      <c r="D25">
        <f t="shared" ref="D25:L25" si="4">D24*$A$1</f>
        <v>0.14924323262265546</v>
      </c>
      <c r="E25">
        <f t="shared" si="4"/>
        <v>8.8518904225192277E-2</v>
      </c>
      <c r="F25">
        <f t="shared" si="4"/>
        <v>1.5652475842498521E-2</v>
      </c>
      <c r="G25">
        <f t="shared" si="4"/>
        <v>1.4184648334238648E-2</v>
      </c>
      <c r="H25">
        <f t="shared" si="4"/>
        <v>2.2459113177191157E-2</v>
      </c>
      <c r="I25">
        <f t="shared" si="4"/>
        <v>2.4617365941187713E-2</v>
      </c>
      <c r="J25">
        <f t="shared" si="4"/>
        <v>8.2538483795073309E-2</v>
      </c>
      <c r="K25">
        <f t="shared" si="4"/>
        <v>0.15723721723453435</v>
      </c>
      <c r="L25">
        <f t="shared" si="4"/>
        <v>0.17941002168873654</v>
      </c>
    </row>
    <row r="26" spans="1:26">
      <c r="B26" s="4" t="s">
        <v>16</v>
      </c>
      <c r="C26">
        <v>0.18</v>
      </c>
      <c r="D26">
        <v>0.15</v>
      </c>
      <c r="E26">
        <v>0.09</v>
      </c>
      <c r="F26">
        <v>1.6E-2</v>
      </c>
      <c r="G26">
        <v>1.4999999999999999E-2</v>
      </c>
      <c r="H26">
        <v>2.4E-2</v>
      </c>
      <c r="I26">
        <v>2.5000000000000001E-2</v>
      </c>
      <c r="J26">
        <v>0.09</v>
      </c>
      <c r="K26">
        <v>0.16</v>
      </c>
      <c r="L26">
        <v>0.18</v>
      </c>
    </row>
    <row r="27" spans="1:26">
      <c r="B27" s="4" t="s">
        <v>18</v>
      </c>
      <c r="C27">
        <v>0.87</v>
      </c>
      <c r="D27" s="2">
        <v>0.7</v>
      </c>
      <c r="E27">
        <v>0.02</v>
      </c>
      <c r="F27">
        <v>-0.113</v>
      </c>
      <c r="G27">
        <v>-0.25700000000000001</v>
      </c>
      <c r="H27">
        <v>-0.28699999999999998</v>
      </c>
      <c r="I27">
        <v>-0.23799999999999999</v>
      </c>
      <c r="J27">
        <v>-0.91</v>
      </c>
      <c r="K27">
        <v>0.02</v>
      </c>
      <c r="L27">
        <v>0.45</v>
      </c>
    </row>
    <row r="28" spans="1:26">
      <c r="B28" s="5" t="s">
        <v>46</v>
      </c>
      <c r="C28" s="5">
        <v>0.34799999999999998</v>
      </c>
      <c r="D28" s="5">
        <v>0.30199999999999999</v>
      </c>
      <c r="E28" s="5">
        <v>0.17899999999999999</v>
      </c>
      <c r="F28" s="5">
        <v>3.2000000000000001E-2</v>
      </c>
      <c r="G28" s="5">
        <v>2.9000000000000001E-2</v>
      </c>
      <c r="H28" s="5">
        <v>4.5999999999999999E-2</v>
      </c>
      <c r="I28" s="7">
        <v>0.05</v>
      </c>
      <c r="J28" s="5">
        <v>0.16700000000000001</v>
      </c>
      <c r="K28" s="5">
        <v>0.318</v>
      </c>
      <c r="L28" s="5">
        <v>0.372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opLeftCell="A4" workbookViewId="0">
      <selection activeCell="E27" sqref="E27:N27"/>
    </sheetView>
  </sheetViews>
  <sheetFormatPr baseColWidth="10" defaultRowHeight="15"/>
  <sheetData>
    <row r="1" spans="1:17">
      <c r="A1">
        <v>0.46733820729745601</v>
      </c>
    </row>
    <row r="2" spans="1:17">
      <c r="Q2">
        <f>2.09/SQRT(20)</f>
        <v>0.46733820729745601</v>
      </c>
    </row>
    <row r="3" spans="1:17">
      <c r="H3" t="s">
        <v>21</v>
      </c>
    </row>
    <row r="5" spans="1:17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7">
      <c r="D6">
        <v>1</v>
      </c>
      <c r="E6">
        <v>1.78</v>
      </c>
      <c r="F6">
        <v>0.71</v>
      </c>
      <c r="G6">
        <v>0.01</v>
      </c>
      <c r="H6">
        <v>-0.19</v>
      </c>
      <c r="I6">
        <v>-0.42</v>
      </c>
      <c r="J6">
        <v>-0.49</v>
      </c>
      <c r="K6">
        <v>-0.34</v>
      </c>
      <c r="L6">
        <v>-0.61</v>
      </c>
      <c r="M6">
        <v>0.49</v>
      </c>
      <c r="N6">
        <v>1.48</v>
      </c>
    </row>
    <row r="7" spans="1:17">
      <c r="D7">
        <v>2</v>
      </c>
      <c r="E7">
        <v>2.21</v>
      </c>
      <c r="F7">
        <v>1.1399999999999999</v>
      </c>
      <c r="G7">
        <v>0.28000000000000003</v>
      </c>
      <c r="H7">
        <v>-0.2</v>
      </c>
      <c r="I7">
        <v>-0.5</v>
      </c>
      <c r="J7">
        <v>-0.56000000000000005</v>
      </c>
      <c r="K7">
        <v>-0.3</v>
      </c>
      <c r="L7">
        <v>-0.77</v>
      </c>
      <c r="M7">
        <v>0.21</v>
      </c>
      <c r="N7">
        <v>1.56</v>
      </c>
    </row>
    <row r="8" spans="1:17">
      <c r="D8">
        <v>3</v>
      </c>
      <c r="E8">
        <v>1.81</v>
      </c>
      <c r="F8">
        <v>0.72</v>
      </c>
      <c r="G8">
        <v>0.04</v>
      </c>
      <c r="H8">
        <v>-0.19</v>
      </c>
      <c r="I8">
        <v>-0.53</v>
      </c>
      <c r="J8">
        <v>-0.59</v>
      </c>
      <c r="K8">
        <v>-0.39</v>
      </c>
      <c r="L8">
        <v>-0.63</v>
      </c>
      <c r="M8">
        <v>0.46</v>
      </c>
      <c r="N8">
        <v>1.57</v>
      </c>
    </row>
    <row r="9" spans="1:17">
      <c r="D9">
        <v>4</v>
      </c>
      <c r="E9">
        <v>2.21</v>
      </c>
      <c r="F9">
        <v>1.18</v>
      </c>
      <c r="G9">
        <v>0.22</v>
      </c>
      <c r="H9">
        <v>-0.23</v>
      </c>
      <c r="I9">
        <v>-0.51</v>
      </c>
      <c r="J9">
        <v>-0.53</v>
      </c>
      <c r="K9">
        <v>-0.28999999999999998</v>
      </c>
      <c r="L9">
        <v>-0.79</v>
      </c>
      <c r="M9">
        <v>0.11</v>
      </c>
      <c r="N9">
        <v>1.42</v>
      </c>
    </row>
    <row r="10" spans="1:17">
      <c r="D10">
        <v>5</v>
      </c>
      <c r="E10">
        <v>1.88</v>
      </c>
      <c r="F10">
        <v>1.03</v>
      </c>
      <c r="G10">
        <v>0.21</v>
      </c>
      <c r="H10">
        <v>-0.22</v>
      </c>
      <c r="I10">
        <v>-0.45</v>
      </c>
      <c r="J10">
        <v>-0.46</v>
      </c>
      <c r="K10">
        <v>-0.28000000000000003</v>
      </c>
      <c r="L10">
        <v>-0.77</v>
      </c>
      <c r="M10">
        <v>0.15</v>
      </c>
      <c r="N10">
        <v>1.42</v>
      </c>
    </row>
    <row r="11" spans="1:17">
      <c r="D11">
        <v>6</v>
      </c>
      <c r="E11">
        <v>2.31</v>
      </c>
      <c r="F11">
        <v>0.92</v>
      </c>
      <c r="G11">
        <v>0.09</v>
      </c>
      <c r="H11">
        <v>-0.1</v>
      </c>
      <c r="I11">
        <v>-0.39</v>
      </c>
      <c r="J11">
        <v>-0.47</v>
      </c>
      <c r="K11">
        <v>-0.27</v>
      </c>
      <c r="L11">
        <v>-0.47</v>
      </c>
      <c r="M11">
        <v>0.72</v>
      </c>
      <c r="N11">
        <v>1.9</v>
      </c>
    </row>
    <row r="12" spans="1:17">
      <c r="D12">
        <v>7</v>
      </c>
      <c r="E12">
        <v>1.76</v>
      </c>
      <c r="F12">
        <v>0.66</v>
      </c>
      <c r="G12">
        <v>0.03</v>
      </c>
      <c r="H12">
        <v>-0.16</v>
      </c>
      <c r="I12">
        <v>-0.43</v>
      </c>
      <c r="J12">
        <v>-0.51</v>
      </c>
      <c r="K12">
        <v>-0.33</v>
      </c>
      <c r="L12">
        <v>-0.5</v>
      </c>
      <c r="M12">
        <v>0.56999999999999995</v>
      </c>
      <c r="N12">
        <v>1.77</v>
      </c>
    </row>
    <row r="13" spans="1:17">
      <c r="D13">
        <v>8</v>
      </c>
      <c r="E13">
        <v>1.79</v>
      </c>
      <c r="F13">
        <v>1</v>
      </c>
      <c r="G13">
        <v>0.2</v>
      </c>
      <c r="H13">
        <v>-0.19</v>
      </c>
      <c r="I13">
        <v>-0.44</v>
      </c>
      <c r="J13">
        <v>-0.47</v>
      </c>
      <c r="K13">
        <v>-0.3</v>
      </c>
      <c r="L13">
        <v>-0.87</v>
      </c>
      <c r="M13">
        <v>0</v>
      </c>
      <c r="N13">
        <v>1.08</v>
      </c>
    </row>
    <row r="14" spans="1:17">
      <c r="D14">
        <v>9</v>
      </c>
      <c r="E14">
        <v>1.85</v>
      </c>
      <c r="F14">
        <v>0.7</v>
      </c>
      <c r="G14">
        <v>0.06</v>
      </c>
      <c r="H14">
        <v>-0.14000000000000001</v>
      </c>
      <c r="I14">
        <v>-0.35</v>
      </c>
      <c r="J14">
        <v>-0.44</v>
      </c>
      <c r="K14">
        <v>-0.32</v>
      </c>
      <c r="L14">
        <v>-0.52</v>
      </c>
      <c r="M14">
        <v>0.56000000000000005</v>
      </c>
      <c r="N14">
        <v>1.66</v>
      </c>
    </row>
    <row r="15" spans="1:17">
      <c r="D15">
        <v>10</v>
      </c>
      <c r="E15">
        <v>1.27</v>
      </c>
      <c r="F15">
        <v>0.51</v>
      </c>
      <c r="G15">
        <v>-0.12</v>
      </c>
      <c r="H15">
        <v>-0.18</v>
      </c>
      <c r="I15">
        <v>-0.37</v>
      </c>
      <c r="J15">
        <v>-0.47</v>
      </c>
      <c r="K15">
        <v>-0.33</v>
      </c>
      <c r="L15">
        <v>-0.63</v>
      </c>
      <c r="M15">
        <v>0.3</v>
      </c>
      <c r="N15">
        <v>1.1599999999999999</v>
      </c>
    </row>
    <row r="16" spans="1:17">
      <c r="D16">
        <v>11</v>
      </c>
      <c r="E16">
        <v>1.64</v>
      </c>
      <c r="F16">
        <v>0.87</v>
      </c>
      <c r="G16">
        <v>0.16</v>
      </c>
      <c r="H16">
        <v>-0.19</v>
      </c>
      <c r="I16">
        <v>-0.39</v>
      </c>
      <c r="J16">
        <v>-0.42</v>
      </c>
      <c r="K16">
        <v>-0.28999999999999998</v>
      </c>
      <c r="L16">
        <v>-0.8</v>
      </c>
      <c r="M16">
        <v>0.08</v>
      </c>
      <c r="N16">
        <v>1.18</v>
      </c>
    </row>
    <row r="17" spans="4:14">
      <c r="D17">
        <v>12</v>
      </c>
      <c r="E17">
        <v>1.66</v>
      </c>
      <c r="F17">
        <v>0.65</v>
      </c>
      <c r="G17">
        <v>0.02</v>
      </c>
      <c r="H17">
        <v>-0.18</v>
      </c>
      <c r="I17">
        <v>-0.42</v>
      </c>
      <c r="J17">
        <v>-0.52</v>
      </c>
      <c r="K17">
        <v>-0.36</v>
      </c>
      <c r="L17">
        <v>-0.6</v>
      </c>
      <c r="M17">
        <v>0.4</v>
      </c>
      <c r="N17">
        <v>1.4</v>
      </c>
    </row>
    <row r="18" spans="4:14">
      <c r="D18">
        <v>13</v>
      </c>
      <c r="E18">
        <v>2.15</v>
      </c>
      <c r="F18">
        <v>1.1000000000000001</v>
      </c>
      <c r="G18">
        <v>0.27</v>
      </c>
      <c r="H18">
        <v>-0.18</v>
      </c>
      <c r="I18">
        <v>-0.38</v>
      </c>
      <c r="J18">
        <v>-0.41</v>
      </c>
      <c r="K18">
        <v>-0.26</v>
      </c>
      <c r="L18">
        <v>-0.73</v>
      </c>
      <c r="M18">
        <v>0.21</v>
      </c>
      <c r="N18">
        <v>1.66</v>
      </c>
    </row>
    <row r="19" spans="4:14">
      <c r="D19">
        <v>14</v>
      </c>
      <c r="E19">
        <v>1.43</v>
      </c>
      <c r="F19">
        <v>0.5</v>
      </c>
      <c r="G19">
        <v>-0.04</v>
      </c>
      <c r="H19">
        <v>-0.14000000000000001</v>
      </c>
      <c r="I19">
        <v>-0.38</v>
      </c>
      <c r="J19">
        <v>-0.45</v>
      </c>
      <c r="K19">
        <v>-0.35</v>
      </c>
      <c r="L19">
        <v>-0.62</v>
      </c>
      <c r="M19">
        <v>0.38</v>
      </c>
      <c r="N19">
        <v>1.28</v>
      </c>
    </row>
    <row r="20" spans="4:14">
      <c r="D20">
        <v>15</v>
      </c>
      <c r="E20">
        <v>2.23</v>
      </c>
      <c r="F20">
        <v>1.1399999999999999</v>
      </c>
      <c r="G20">
        <v>0.44</v>
      </c>
      <c r="H20">
        <v>-0.08</v>
      </c>
      <c r="I20">
        <v>-0.36</v>
      </c>
      <c r="J20">
        <v>-0.42</v>
      </c>
      <c r="K20">
        <v>-0.28000000000000003</v>
      </c>
      <c r="L20">
        <v>-0.75</v>
      </c>
      <c r="M20">
        <v>0.14000000000000001</v>
      </c>
      <c r="N20">
        <v>1.37</v>
      </c>
    </row>
    <row r="21" spans="4:14">
      <c r="D21">
        <v>16</v>
      </c>
      <c r="E21">
        <v>1.64</v>
      </c>
      <c r="F21">
        <v>0.63</v>
      </c>
      <c r="G21">
        <v>-0.03</v>
      </c>
      <c r="H21">
        <v>-0.17</v>
      </c>
      <c r="I21">
        <v>-0.37</v>
      </c>
      <c r="J21">
        <v>-0.44</v>
      </c>
      <c r="K21">
        <v>-0.34</v>
      </c>
      <c r="L21">
        <v>-0.62</v>
      </c>
      <c r="M21">
        <v>0.4</v>
      </c>
      <c r="N21">
        <v>1.46</v>
      </c>
    </row>
    <row r="22" spans="4:14">
      <c r="D22">
        <v>17</v>
      </c>
      <c r="E22">
        <v>2.29</v>
      </c>
      <c r="F22">
        <v>1.1599999999999999</v>
      </c>
      <c r="G22">
        <v>0.26</v>
      </c>
      <c r="H22">
        <v>-0.19</v>
      </c>
      <c r="I22">
        <v>-0.43</v>
      </c>
      <c r="J22">
        <v>-0.45</v>
      </c>
      <c r="K22">
        <v>-0.28000000000000003</v>
      </c>
      <c r="L22">
        <v>-0.77</v>
      </c>
      <c r="M22">
        <v>0.14000000000000001</v>
      </c>
      <c r="N22">
        <v>1.48</v>
      </c>
    </row>
    <row r="23" spans="4:14">
      <c r="D23">
        <v>18</v>
      </c>
      <c r="E23">
        <v>2.06</v>
      </c>
      <c r="F23">
        <v>0.8</v>
      </c>
      <c r="G23">
        <v>0.05</v>
      </c>
      <c r="H23">
        <v>-0.18</v>
      </c>
      <c r="I23">
        <v>-0.44</v>
      </c>
      <c r="J23">
        <v>-0.5</v>
      </c>
      <c r="K23">
        <v>-0.31</v>
      </c>
      <c r="L23">
        <v>-0.52</v>
      </c>
      <c r="M23">
        <v>0.61</v>
      </c>
      <c r="N23">
        <v>1.88</v>
      </c>
    </row>
    <row r="24" spans="4:14">
      <c r="D24">
        <v>19</v>
      </c>
      <c r="E24">
        <v>1.64</v>
      </c>
      <c r="F24">
        <v>0.61</v>
      </c>
      <c r="G24">
        <v>0</v>
      </c>
      <c r="H24">
        <v>-0.2</v>
      </c>
      <c r="I24">
        <v>-0.46</v>
      </c>
      <c r="J24">
        <v>-0.56000000000000005</v>
      </c>
      <c r="K24">
        <v>-0.36</v>
      </c>
      <c r="L24">
        <v>-0.52</v>
      </c>
      <c r="M24">
        <v>0.57999999999999996</v>
      </c>
      <c r="N24">
        <v>1.69</v>
      </c>
    </row>
    <row r="25" spans="4:14">
      <c r="D25">
        <v>20</v>
      </c>
      <c r="E25">
        <v>2.36</v>
      </c>
      <c r="F25">
        <v>1.1499999999999999</v>
      </c>
      <c r="G25">
        <v>0.27</v>
      </c>
      <c r="H25">
        <v>-0.2</v>
      </c>
      <c r="I25">
        <v>-0.47</v>
      </c>
      <c r="J25">
        <v>-0.52</v>
      </c>
      <c r="K25">
        <v>-0.3</v>
      </c>
      <c r="L25">
        <v>-0.27</v>
      </c>
      <c r="M25">
        <v>0.2</v>
      </c>
      <c r="N25">
        <v>1.6</v>
      </c>
    </row>
    <row r="26" spans="4:14">
      <c r="D26" s="5" t="s">
        <v>24</v>
      </c>
      <c r="E26" s="5">
        <f>SUBTOTAL(101,E6:E25)</f>
        <v>1.8984999999999999</v>
      </c>
      <c r="F26" s="5">
        <f t="shared" ref="F26:N26" si="0">SUBTOTAL(101,F6:F25)</f>
        <v>0.85899999999999999</v>
      </c>
      <c r="G26" s="5">
        <f t="shared" si="0"/>
        <v>0.12099999999999997</v>
      </c>
      <c r="H26" s="5">
        <f t="shared" si="0"/>
        <v>-0.17550000000000004</v>
      </c>
      <c r="I26" s="5">
        <f t="shared" si="0"/>
        <v>-0.4245000000000001</v>
      </c>
      <c r="J26" s="5">
        <f t="shared" si="0"/>
        <v>-0.48399999999999999</v>
      </c>
      <c r="K26" s="5">
        <f t="shared" si="0"/>
        <v>-0.31399999999999995</v>
      </c>
      <c r="L26" s="5">
        <f t="shared" si="0"/>
        <v>-0.63799999999999979</v>
      </c>
      <c r="M26" s="5">
        <f t="shared" si="0"/>
        <v>0.33550000000000002</v>
      </c>
      <c r="N26" s="5">
        <f t="shared" si="0"/>
        <v>1.5010000000000001</v>
      </c>
    </row>
    <row r="27" spans="4:14">
      <c r="D27" s="5" t="s">
        <v>25</v>
      </c>
      <c r="E27" s="5">
        <f>STDEV(E6:E25)</f>
        <v>0.31256620351366904</v>
      </c>
      <c r="F27" s="5">
        <f t="shared" ref="F27:N27" si="1">STDEV(F6:F25)</f>
        <v>0.23686327390778794</v>
      </c>
      <c r="G27" s="5">
        <f t="shared" si="1"/>
        <v>0.14230804245498013</v>
      </c>
      <c r="H27" s="5">
        <f t="shared" si="1"/>
        <v>3.663116303454135E-2</v>
      </c>
      <c r="I27" s="5">
        <f t="shared" si="1"/>
        <v>5.1654214685122581E-2</v>
      </c>
      <c r="J27" s="5">
        <f t="shared" si="1"/>
        <v>5.1031466041216972E-2</v>
      </c>
      <c r="K27" s="5">
        <f t="shared" si="1"/>
        <v>3.5003759196617301E-2</v>
      </c>
      <c r="L27" s="5">
        <f t="shared" si="1"/>
        <v>0.14580448336186852</v>
      </c>
      <c r="M27" s="5">
        <f t="shared" si="1"/>
        <v>0.20884330565232276</v>
      </c>
      <c r="N27" s="5">
        <f t="shared" si="1"/>
        <v>0.22571290567770635</v>
      </c>
    </row>
    <row r="28" spans="4:14">
      <c r="D28" s="5" t="s">
        <v>26</v>
      </c>
      <c r="E28" s="5">
        <f>E27*$A$1</f>
        <v>0.1460741292118499</v>
      </c>
      <c r="F28" s="5">
        <f t="shared" ref="F28:N28" si="2">F27*$A$1</f>
        <v>0.11069525780267191</v>
      </c>
      <c r="G28" s="5">
        <f t="shared" si="2"/>
        <v>6.6505985444920673E-2</v>
      </c>
      <c r="H28" s="5">
        <f t="shared" si="2"/>
        <v>1.7119142063783392E-2</v>
      </c>
      <c r="I28" s="5">
        <f t="shared" si="2"/>
        <v>2.4139988090303113E-2</v>
      </c>
      <c r="J28" s="5">
        <f t="shared" si="2"/>
        <v>2.3848953855463345E-2</v>
      </c>
      <c r="K28" s="5">
        <f t="shared" si="2"/>
        <v>1.6358594071618968E-2</v>
      </c>
      <c r="L28" s="5">
        <f t="shared" si="2"/>
        <v>6.8140005870267389E-2</v>
      </c>
      <c r="M28" s="5">
        <f t="shared" si="2"/>
        <v>9.7600456069631178E-2</v>
      </c>
      <c r="N28" s="5">
        <f t="shared" si="2"/>
        <v>0.10548426470331906</v>
      </c>
    </row>
    <row r="29" spans="4:14">
      <c r="D29" s="5" t="s">
        <v>27</v>
      </c>
      <c r="E29" s="5">
        <v>0.15</v>
      </c>
      <c r="F29" s="5">
        <v>0.12</v>
      </c>
      <c r="G29" s="5">
        <v>7.0000000000000007E-2</v>
      </c>
      <c r="H29" s="5">
        <v>1.7999999999999999E-2</v>
      </c>
      <c r="I29" s="5">
        <v>2.5000000000000001E-2</v>
      </c>
      <c r="J29" s="5">
        <v>2.4E-2</v>
      </c>
      <c r="K29" s="5">
        <v>1.7000000000000001E-2</v>
      </c>
      <c r="L29" s="5">
        <v>7.0000000000000007E-2</v>
      </c>
      <c r="M29" s="6">
        <v>0.1</v>
      </c>
      <c r="N29" s="5">
        <v>0.11</v>
      </c>
    </row>
    <row r="30" spans="4:14">
      <c r="D30" s="5" t="s">
        <v>28</v>
      </c>
      <c r="E30" s="6">
        <v>1.9</v>
      </c>
      <c r="F30" s="5">
        <v>0.86</v>
      </c>
      <c r="G30" s="5">
        <v>0.12</v>
      </c>
      <c r="H30" s="5">
        <v>-0.17599999999999999</v>
      </c>
      <c r="I30" s="5">
        <v>-0.42499999999999999</v>
      </c>
      <c r="J30" s="5">
        <v>-0.48399999999999999</v>
      </c>
      <c r="K30" s="5">
        <v>-0.314</v>
      </c>
      <c r="L30" s="5">
        <v>-0.64</v>
      </c>
      <c r="M30" s="5">
        <v>0.34</v>
      </c>
      <c r="N30" s="6">
        <v>1.5</v>
      </c>
    </row>
    <row r="31" spans="4:14">
      <c r="D31" s="5" t="s">
        <v>47</v>
      </c>
      <c r="E31" s="5">
        <v>0.313</v>
      </c>
      <c r="F31" s="5">
        <v>0.23699999999999999</v>
      </c>
      <c r="G31" s="5">
        <v>0.14199999999999999</v>
      </c>
      <c r="H31" s="5">
        <v>3.6999999999999998E-2</v>
      </c>
      <c r="I31" s="5">
        <v>5.1999999999999998E-2</v>
      </c>
      <c r="J31" s="5">
        <v>5.0999999999999997E-2</v>
      </c>
      <c r="K31" s="5">
        <v>3.5000000000000003E-2</v>
      </c>
      <c r="L31" s="5">
        <v>0.14599999999999999</v>
      </c>
      <c r="M31" s="5">
        <v>0.20899999999999999</v>
      </c>
      <c r="N31" s="5">
        <v>0.22600000000000001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topLeftCell="A4" workbookViewId="0">
      <selection activeCell="E26" sqref="E26:N26"/>
    </sheetView>
  </sheetViews>
  <sheetFormatPr baseColWidth="10" defaultRowHeight="15"/>
  <sheetData>
    <row r="1" spans="1:14">
      <c r="A1">
        <v>0.46733820729745601</v>
      </c>
    </row>
    <row r="2" spans="1:14">
      <c r="G2" t="s">
        <v>22</v>
      </c>
    </row>
    <row r="4" spans="1:14">
      <c r="D4" t="s">
        <v>20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</row>
    <row r="5" spans="1:14">
      <c r="D5">
        <v>1</v>
      </c>
      <c r="E5">
        <v>2.84</v>
      </c>
      <c r="F5">
        <v>1.07</v>
      </c>
      <c r="G5">
        <v>0.2</v>
      </c>
      <c r="H5">
        <v>-0.18</v>
      </c>
      <c r="I5">
        <v>-0.48</v>
      </c>
      <c r="J5">
        <v>-0.54</v>
      </c>
      <c r="K5">
        <v>-0.37</v>
      </c>
      <c r="L5">
        <v>-0.41</v>
      </c>
      <c r="M5">
        <v>0.86</v>
      </c>
      <c r="N5">
        <v>2.68</v>
      </c>
    </row>
    <row r="6" spans="1:14">
      <c r="D6">
        <v>2</v>
      </c>
      <c r="E6">
        <v>2.58</v>
      </c>
      <c r="F6">
        <v>1</v>
      </c>
      <c r="G6">
        <v>0.12</v>
      </c>
      <c r="H6">
        <v>-0.24</v>
      </c>
      <c r="I6">
        <v>-0.53</v>
      </c>
      <c r="J6">
        <v>-0.57999999999999996</v>
      </c>
      <c r="K6">
        <v>-0.38</v>
      </c>
      <c r="L6">
        <v>-0.42</v>
      </c>
      <c r="M6">
        <v>0.88</v>
      </c>
      <c r="N6">
        <v>2.48</v>
      </c>
    </row>
    <row r="7" spans="1:14">
      <c r="D7">
        <v>3</v>
      </c>
      <c r="E7">
        <v>2.74</v>
      </c>
      <c r="F7">
        <v>1.32</v>
      </c>
      <c r="G7">
        <v>0.33</v>
      </c>
      <c r="H7">
        <v>-0.2</v>
      </c>
      <c r="I7">
        <v>-0.39</v>
      </c>
      <c r="J7">
        <v>-0.32</v>
      </c>
      <c r="K7">
        <v>-0.01</v>
      </c>
      <c r="L7">
        <v>-0.34</v>
      </c>
      <c r="M7">
        <v>0.63</v>
      </c>
      <c r="N7">
        <v>2.4300000000000002</v>
      </c>
    </row>
    <row r="8" spans="1:14">
      <c r="D8">
        <v>4</v>
      </c>
      <c r="E8">
        <v>2.56</v>
      </c>
      <c r="F8">
        <v>1.03</v>
      </c>
      <c r="G8">
        <v>0.14000000000000001</v>
      </c>
      <c r="H8">
        <v>-0.21</v>
      </c>
      <c r="I8">
        <v>-0.46</v>
      </c>
      <c r="J8">
        <v>-0.52</v>
      </c>
      <c r="K8">
        <v>-0.37</v>
      </c>
      <c r="L8">
        <v>-0.47</v>
      </c>
      <c r="M8">
        <v>0.67</v>
      </c>
      <c r="N8">
        <v>2.39</v>
      </c>
    </row>
    <row r="9" spans="1:14">
      <c r="D9">
        <v>5</v>
      </c>
      <c r="E9">
        <v>2.66</v>
      </c>
      <c r="F9">
        <v>1.28</v>
      </c>
      <c r="G9">
        <v>0.3</v>
      </c>
      <c r="H9">
        <v>-0.26</v>
      </c>
      <c r="I9">
        <v>-0.53</v>
      </c>
      <c r="J9">
        <v>-0.55000000000000004</v>
      </c>
      <c r="K9">
        <v>-0.36</v>
      </c>
      <c r="L9">
        <v>-0.71</v>
      </c>
      <c r="M9">
        <v>0.36</v>
      </c>
      <c r="N9">
        <v>2.12</v>
      </c>
    </row>
    <row r="10" spans="1:14">
      <c r="D10">
        <v>6</v>
      </c>
      <c r="E10">
        <v>2.87</v>
      </c>
      <c r="F10">
        <v>1.1100000000000001</v>
      </c>
      <c r="G10">
        <v>0.25</v>
      </c>
      <c r="H10">
        <v>-0.25</v>
      </c>
      <c r="I10">
        <v>-0.56000000000000005</v>
      </c>
      <c r="J10">
        <v>-0.61</v>
      </c>
      <c r="K10">
        <v>-0.37</v>
      </c>
      <c r="L10">
        <v>-0.35</v>
      </c>
      <c r="M10">
        <v>0.97</v>
      </c>
      <c r="N10">
        <v>2.88</v>
      </c>
    </row>
    <row r="11" spans="1:14">
      <c r="D11">
        <v>7</v>
      </c>
      <c r="E11">
        <v>2.99</v>
      </c>
      <c r="F11">
        <v>1.34</v>
      </c>
      <c r="G11">
        <v>0.37</v>
      </c>
      <c r="H11">
        <v>-0.21</v>
      </c>
      <c r="I11">
        <v>-0.49</v>
      </c>
      <c r="J11">
        <v>-0.49</v>
      </c>
      <c r="K11">
        <v>-0.21</v>
      </c>
      <c r="L11">
        <v>-0.53</v>
      </c>
      <c r="M11">
        <v>0.51</v>
      </c>
      <c r="N11">
        <v>2.39</v>
      </c>
    </row>
    <row r="12" spans="1:14">
      <c r="D12">
        <v>8</v>
      </c>
      <c r="E12">
        <v>2.44</v>
      </c>
      <c r="F12">
        <v>0.84</v>
      </c>
      <c r="G12">
        <v>0.1</v>
      </c>
      <c r="H12">
        <v>-0.22</v>
      </c>
      <c r="I12">
        <v>-0.53</v>
      </c>
      <c r="J12">
        <v>-0.6</v>
      </c>
      <c r="K12">
        <v>-0.4</v>
      </c>
      <c r="L12">
        <v>-0.47</v>
      </c>
      <c r="M12">
        <v>0.69</v>
      </c>
      <c r="N12">
        <v>2.27</v>
      </c>
    </row>
    <row r="13" spans="1:14">
      <c r="D13">
        <v>9</v>
      </c>
      <c r="E13">
        <v>2.96</v>
      </c>
      <c r="F13">
        <v>1.35</v>
      </c>
      <c r="G13">
        <v>0.96</v>
      </c>
      <c r="H13">
        <v>-0.25</v>
      </c>
      <c r="I13">
        <v>0.28999999999999998</v>
      </c>
      <c r="J13">
        <v>0.18</v>
      </c>
      <c r="K13">
        <v>0.54</v>
      </c>
      <c r="L13">
        <v>0.45</v>
      </c>
      <c r="M13">
        <v>1.35</v>
      </c>
      <c r="N13">
        <v>3.49</v>
      </c>
    </row>
    <row r="14" spans="1:14">
      <c r="D14">
        <v>10</v>
      </c>
      <c r="E14">
        <v>2.56</v>
      </c>
      <c r="F14">
        <v>1</v>
      </c>
      <c r="G14">
        <v>0.18</v>
      </c>
      <c r="H14">
        <v>-0.24</v>
      </c>
      <c r="I14">
        <v>-0.55000000000000004</v>
      </c>
      <c r="J14">
        <v>-0.6</v>
      </c>
      <c r="K14">
        <v>-0.37</v>
      </c>
      <c r="L14">
        <v>-0.47</v>
      </c>
      <c r="M14">
        <v>0.71</v>
      </c>
      <c r="N14">
        <v>2.42</v>
      </c>
    </row>
    <row r="15" spans="1:14">
      <c r="D15">
        <v>11</v>
      </c>
      <c r="E15">
        <v>2.83</v>
      </c>
      <c r="F15">
        <v>1.33</v>
      </c>
      <c r="G15">
        <v>0.31</v>
      </c>
      <c r="H15">
        <v>-0.27</v>
      </c>
      <c r="I15">
        <v>-0.52</v>
      </c>
      <c r="J15">
        <v>-0.44</v>
      </c>
      <c r="K15">
        <v>0</v>
      </c>
      <c r="L15">
        <v>-0.08</v>
      </c>
      <c r="M15">
        <v>0.79</v>
      </c>
      <c r="N15">
        <v>2.74</v>
      </c>
    </row>
    <row r="16" spans="1:14">
      <c r="D16">
        <v>12</v>
      </c>
      <c r="E16">
        <v>2.63</v>
      </c>
      <c r="F16">
        <v>0.97</v>
      </c>
      <c r="G16">
        <v>0.18</v>
      </c>
      <c r="H16">
        <v>-0.23</v>
      </c>
      <c r="I16">
        <v>-0.45</v>
      </c>
      <c r="J16">
        <v>-0.51</v>
      </c>
      <c r="K16">
        <v>-0.34</v>
      </c>
      <c r="L16">
        <v>-0.36</v>
      </c>
      <c r="M16">
        <v>0.91</v>
      </c>
      <c r="N16">
        <v>2.77</v>
      </c>
    </row>
    <row r="17" spans="4:14">
      <c r="D17">
        <v>13</v>
      </c>
      <c r="E17">
        <v>2.66</v>
      </c>
      <c r="F17">
        <v>1.36</v>
      </c>
      <c r="G17">
        <v>0.56999999999999995</v>
      </c>
      <c r="H17">
        <v>-0.14000000000000001</v>
      </c>
      <c r="I17">
        <v>-0.47</v>
      </c>
      <c r="J17">
        <v>-0.35</v>
      </c>
      <c r="K17">
        <v>-0.1</v>
      </c>
      <c r="L17">
        <v>-0.6</v>
      </c>
      <c r="M17">
        <v>0.32</v>
      </c>
      <c r="N17">
        <v>2.29</v>
      </c>
    </row>
    <row r="18" spans="4:14">
      <c r="D18">
        <v>14</v>
      </c>
      <c r="E18">
        <v>2.63</v>
      </c>
      <c r="F18">
        <v>1.07</v>
      </c>
      <c r="G18">
        <v>0.41</v>
      </c>
      <c r="H18">
        <v>-0.13</v>
      </c>
      <c r="I18">
        <v>-0.45</v>
      </c>
      <c r="J18">
        <v>-0.5</v>
      </c>
      <c r="K18">
        <v>-0.36</v>
      </c>
      <c r="L18">
        <v>-0.41</v>
      </c>
      <c r="M18">
        <v>1.1599999999999999</v>
      </c>
      <c r="N18">
        <v>3.11</v>
      </c>
    </row>
    <row r="19" spans="4:14">
      <c r="D19">
        <v>15</v>
      </c>
      <c r="E19">
        <v>2.77</v>
      </c>
      <c r="F19">
        <v>1.43</v>
      </c>
      <c r="G19">
        <v>0.57999999999999996</v>
      </c>
      <c r="H19">
        <v>-0.22</v>
      </c>
      <c r="I19">
        <v>-0.62</v>
      </c>
      <c r="J19">
        <v>-0.61</v>
      </c>
      <c r="K19">
        <v>-0.34</v>
      </c>
      <c r="L19">
        <v>-0.61</v>
      </c>
      <c r="M19">
        <v>0.63</v>
      </c>
      <c r="N19">
        <v>2.72</v>
      </c>
    </row>
    <row r="20" spans="4:14">
      <c r="D20">
        <v>16</v>
      </c>
      <c r="E20">
        <v>2.74</v>
      </c>
      <c r="F20">
        <v>1.01</v>
      </c>
      <c r="G20">
        <v>0.28000000000000003</v>
      </c>
      <c r="H20">
        <v>-0.04</v>
      </c>
      <c r="I20">
        <v>-0.53</v>
      </c>
      <c r="J20">
        <v>-0.62</v>
      </c>
      <c r="K20">
        <v>-0.34</v>
      </c>
      <c r="L20">
        <v>-0.45</v>
      </c>
      <c r="M20">
        <v>0.84</v>
      </c>
      <c r="N20">
        <v>2.71</v>
      </c>
    </row>
    <row r="21" spans="4:14">
      <c r="D21">
        <v>17</v>
      </c>
      <c r="E21">
        <v>2.77</v>
      </c>
      <c r="F21">
        <v>1.33</v>
      </c>
      <c r="G21">
        <v>0.52</v>
      </c>
      <c r="H21">
        <v>-0.05</v>
      </c>
      <c r="I21">
        <v>-0.3</v>
      </c>
      <c r="J21">
        <v>0</v>
      </c>
      <c r="K21">
        <v>0.48</v>
      </c>
      <c r="L21">
        <v>7.0000000000000007E-2</v>
      </c>
      <c r="M21">
        <v>1.08</v>
      </c>
      <c r="N21">
        <v>3.2</v>
      </c>
    </row>
    <row r="22" spans="4:14">
      <c r="D22">
        <v>18</v>
      </c>
      <c r="E22">
        <v>2.72</v>
      </c>
      <c r="F22">
        <v>1.03</v>
      </c>
      <c r="G22">
        <v>0.31</v>
      </c>
      <c r="H22">
        <v>-0.1</v>
      </c>
      <c r="I22">
        <v>-0.52</v>
      </c>
      <c r="J22">
        <v>-0.43</v>
      </c>
      <c r="K22">
        <v>-0.28999999999999998</v>
      </c>
      <c r="L22">
        <v>-0.48</v>
      </c>
      <c r="M22">
        <v>0.84</v>
      </c>
      <c r="N22">
        <v>2.63</v>
      </c>
    </row>
    <row r="23" spans="4:14">
      <c r="D23">
        <v>19</v>
      </c>
      <c r="E23">
        <v>2.59</v>
      </c>
      <c r="F23">
        <v>1.1499999999999999</v>
      </c>
      <c r="G23">
        <v>0.26</v>
      </c>
      <c r="H23">
        <v>-0.12</v>
      </c>
      <c r="I23">
        <v>-0.23</v>
      </c>
      <c r="J23">
        <v>-7.0000000000000007E-2</v>
      </c>
      <c r="K23">
        <v>0.35</v>
      </c>
      <c r="L23">
        <v>0.16</v>
      </c>
      <c r="M23">
        <v>0.98</v>
      </c>
      <c r="N23">
        <v>2.95</v>
      </c>
    </row>
    <row r="24" spans="4:14">
      <c r="D24">
        <v>20</v>
      </c>
      <c r="E24">
        <v>2.88</v>
      </c>
      <c r="F24">
        <v>1.33</v>
      </c>
      <c r="G24">
        <v>0.3</v>
      </c>
      <c r="H24">
        <v>-0.25</v>
      </c>
      <c r="I24">
        <v>-0.44</v>
      </c>
      <c r="J24">
        <v>-0.4</v>
      </c>
      <c r="K24">
        <v>-0.05</v>
      </c>
      <c r="L24">
        <v>-0.32</v>
      </c>
      <c r="M24">
        <v>0.59</v>
      </c>
      <c r="N24">
        <v>2.4900000000000002</v>
      </c>
    </row>
    <row r="25" spans="4:14">
      <c r="D25" s="5" t="s">
        <v>24</v>
      </c>
      <c r="E25" s="5">
        <f>SUBTOTAL(101,E5:E24)</f>
        <v>2.721000000000001</v>
      </c>
      <c r="F25" s="5">
        <f t="shared" ref="F25:N25" si="0">SUBTOTAL(101,F5:F24)</f>
        <v>1.1675</v>
      </c>
      <c r="G25" s="5">
        <f t="shared" si="0"/>
        <v>0.33350000000000002</v>
      </c>
      <c r="H25" s="5">
        <f t="shared" si="0"/>
        <v>-0.1905</v>
      </c>
      <c r="I25" s="5">
        <f t="shared" si="0"/>
        <v>-0.438</v>
      </c>
      <c r="J25" s="5">
        <f t="shared" si="0"/>
        <v>-0.42800000000000005</v>
      </c>
      <c r="K25" s="5">
        <f t="shared" si="0"/>
        <v>-0.16449999999999995</v>
      </c>
      <c r="L25" s="5">
        <f t="shared" si="0"/>
        <v>-0.33999999999999997</v>
      </c>
      <c r="M25" s="5">
        <f t="shared" si="0"/>
        <v>0.78850000000000009</v>
      </c>
      <c r="N25" s="5">
        <f t="shared" si="0"/>
        <v>2.6580000000000008</v>
      </c>
    </row>
    <row r="26" spans="4:14">
      <c r="D26" s="5" t="s">
        <v>25</v>
      </c>
      <c r="E26" s="5">
        <f>STDEV(E5:E24)</f>
        <v>0.14516415390494672</v>
      </c>
      <c r="F26" s="5">
        <f t="shared" ref="F26:N26" si="1">STDEV(F5:F24)</f>
        <v>0.17347455448171917</v>
      </c>
      <c r="G26" s="5">
        <f t="shared" si="1"/>
        <v>0.20160605149647659</v>
      </c>
      <c r="H26" s="5">
        <f t="shared" si="1"/>
        <v>6.9847578415620934E-2</v>
      </c>
      <c r="I26" s="5">
        <f t="shared" si="1"/>
        <v>0.19313480429891194</v>
      </c>
      <c r="J26" s="5">
        <f t="shared" si="1"/>
        <v>0.22203840350619294</v>
      </c>
      <c r="K26" s="5">
        <f t="shared" si="1"/>
        <v>0.29930577570174127</v>
      </c>
      <c r="L26" s="5">
        <f t="shared" si="1"/>
        <v>0.28310310563653773</v>
      </c>
      <c r="M26" s="5">
        <f t="shared" si="1"/>
        <v>0.25563697533395813</v>
      </c>
      <c r="N26" s="5">
        <f t="shared" si="1"/>
        <v>0.34332123978018891</v>
      </c>
    </row>
    <row r="27" spans="4:14">
      <c r="D27" s="5" t="s">
        <v>26</v>
      </c>
      <c r="E27" s="5">
        <f>E26*$A$1</f>
        <v>6.7840755449789791E-2</v>
      </c>
      <c r="F27" s="5">
        <f t="shared" ref="F27:N27" si="2">F26*$A$1</f>
        <v>8.1071287303211503E-2</v>
      </c>
      <c r="G27" s="5">
        <f t="shared" si="2"/>
        <v>9.4218210686681972E-2</v>
      </c>
      <c r="H27" s="5">
        <f t="shared" si="2"/>
        <v>3.2642442080824771E-2</v>
      </c>
      <c r="I27" s="5">
        <f t="shared" si="2"/>
        <v>9.0259273207798502E-2</v>
      </c>
      <c r="J27" s="5">
        <f t="shared" si="2"/>
        <v>0.10376702944577339</v>
      </c>
      <c r="K27" s="5">
        <f t="shared" si="2"/>
        <v>0.13987702465022622</v>
      </c>
      <c r="L27" s="5">
        <f t="shared" si="2"/>
        <v>0.13230489786852187</v>
      </c>
      <c r="M27" s="5">
        <f t="shared" si="2"/>
        <v>0.11946892577151597</v>
      </c>
      <c r="N27" s="5">
        <f t="shared" si="2"/>
        <v>0.16044713272601352</v>
      </c>
    </row>
    <row r="28" spans="4:14">
      <c r="D28" s="5" t="s">
        <v>27</v>
      </c>
      <c r="E28" s="5">
        <v>0.08</v>
      </c>
      <c r="F28" s="5">
        <v>0.09</v>
      </c>
      <c r="G28" s="6">
        <v>0.1</v>
      </c>
      <c r="H28" s="5">
        <v>0.04</v>
      </c>
      <c r="I28" s="6">
        <v>0.1</v>
      </c>
      <c r="J28" s="5">
        <v>0.11</v>
      </c>
      <c r="K28" s="5">
        <v>0.15</v>
      </c>
      <c r="L28" s="5">
        <v>0.15</v>
      </c>
      <c r="M28" s="5">
        <v>0.13</v>
      </c>
      <c r="N28" s="5">
        <v>0.17</v>
      </c>
    </row>
    <row r="29" spans="4:14">
      <c r="D29" s="5" t="s">
        <v>29</v>
      </c>
      <c r="E29" s="5">
        <v>2.72</v>
      </c>
      <c r="F29" s="5">
        <v>1.17</v>
      </c>
      <c r="G29" s="5">
        <v>0.33</v>
      </c>
      <c r="H29" s="5">
        <v>-0.19</v>
      </c>
      <c r="I29" s="5">
        <v>-0.44</v>
      </c>
      <c r="J29" s="5">
        <v>-0.43</v>
      </c>
      <c r="K29" s="5">
        <v>-0.16</v>
      </c>
      <c r="L29" s="5">
        <v>-0.34</v>
      </c>
      <c r="M29" s="5">
        <v>0.79</v>
      </c>
      <c r="N29" s="5">
        <v>2.66</v>
      </c>
    </row>
    <row r="30" spans="4:14">
      <c r="D30" s="5" t="s">
        <v>47</v>
      </c>
      <c r="E30" s="5">
        <v>0.14499999999999999</v>
      </c>
      <c r="F30" s="5">
        <v>0.17299999999999999</v>
      </c>
      <c r="G30" s="5">
        <v>0.20200000000000001</v>
      </c>
      <c r="H30" s="7">
        <v>7.0000000000000007E-2</v>
      </c>
      <c r="I30" s="5">
        <v>0.193</v>
      </c>
      <c r="J30" s="5">
        <v>0.222</v>
      </c>
      <c r="K30" s="7">
        <v>0.3</v>
      </c>
      <c r="L30" s="5">
        <v>0.28299999999999997</v>
      </c>
      <c r="M30" s="5">
        <v>0.25600000000000001</v>
      </c>
      <c r="N30" s="5">
        <v>0.34300000000000003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opLeftCell="A4" workbookViewId="0">
      <selection activeCell="E27" sqref="E27:N27"/>
    </sheetView>
  </sheetViews>
  <sheetFormatPr baseColWidth="10" defaultRowHeight="15"/>
  <sheetData>
    <row r="1" spans="1:14">
      <c r="A1">
        <v>0.46733820729745601</v>
      </c>
    </row>
    <row r="3" spans="1:14">
      <c r="G3" t="s">
        <v>23</v>
      </c>
    </row>
    <row r="5" spans="1:14">
      <c r="D5" t="s">
        <v>20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4.7</v>
      </c>
      <c r="F6">
        <v>1.27</v>
      </c>
      <c r="G6">
        <v>0.25</v>
      </c>
      <c r="H6">
        <v>-0.08</v>
      </c>
      <c r="I6">
        <v>-0.31</v>
      </c>
      <c r="J6">
        <v>-0.31</v>
      </c>
      <c r="K6">
        <v>-0.19</v>
      </c>
      <c r="L6">
        <v>-0.25</v>
      </c>
      <c r="M6">
        <v>1.3</v>
      </c>
      <c r="N6">
        <v>4.24</v>
      </c>
    </row>
    <row r="7" spans="1:14">
      <c r="D7">
        <v>2</v>
      </c>
      <c r="E7">
        <v>4.4800000000000004</v>
      </c>
      <c r="F7">
        <v>1.3</v>
      </c>
      <c r="G7">
        <v>0.27</v>
      </c>
      <c r="H7">
        <v>-0.21</v>
      </c>
      <c r="I7">
        <v>-0.47</v>
      </c>
      <c r="J7">
        <v>-0.46</v>
      </c>
      <c r="K7">
        <v>-0.28999999999999998</v>
      </c>
      <c r="L7">
        <v>-0.22</v>
      </c>
      <c r="M7">
        <v>1.38</v>
      </c>
      <c r="N7">
        <v>4.47</v>
      </c>
    </row>
    <row r="8" spans="1:14">
      <c r="D8">
        <v>3</v>
      </c>
      <c r="E8">
        <v>4.3</v>
      </c>
      <c r="F8">
        <v>1.58</v>
      </c>
      <c r="G8">
        <v>0.41</v>
      </c>
      <c r="H8">
        <v>-0.24</v>
      </c>
      <c r="I8">
        <v>-0.44</v>
      </c>
      <c r="J8">
        <v>-0.4</v>
      </c>
      <c r="K8">
        <v>-0.21</v>
      </c>
      <c r="L8">
        <v>-0.49</v>
      </c>
      <c r="M8">
        <v>0.84</v>
      </c>
      <c r="N8">
        <v>4.16</v>
      </c>
    </row>
    <row r="9" spans="1:14">
      <c r="D9">
        <v>4</v>
      </c>
      <c r="E9">
        <v>4.37</v>
      </c>
      <c r="F9">
        <v>1.36</v>
      </c>
      <c r="G9">
        <v>0.39</v>
      </c>
      <c r="H9">
        <v>-0.16</v>
      </c>
      <c r="I9">
        <v>-0.47</v>
      </c>
      <c r="J9">
        <v>-0.47</v>
      </c>
      <c r="K9">
        <v>-0.25</v>
      </c>
      <c r="L9">
        <v>-0.12</v>
      </c>
      <c r="M9">
        <v>1.42</v>
      </c>
      <c r="N9">
        <v>4.2</v>
      </c>
    </row>
    <row r="10" spans="1:14">
      <c r="D10">
        <v>5</v>
      </c>
      <c r="E10">
        <v>4.45</v>
      </c>
      <c r="F10">
        <v>1.36</v>
      </c>
      <c r="G10">
        <v>0.33</v>
      </c>
      <c r="H10">
        <v>-0.17</v>
      </c>
      <c r="I10">
        <v>-0.5</v>
      </c>
      <c r="J10">
        <v>-0.51</v>
      </c>
      <c r="K10">
        <v>-0.28999999999999998</v>
      </c>
      <c r="L10">
        <v>-0.15</v>
      </c>
      <c r="M10">
        <v>1.53</v>
      </c>
      <c r="N10">
        <v>4.49</v>
      </c>
    </row>
    <row r="11" spans="1:14">
      <c r="D11">
        <v>6</v>
      </c>
      <c r="E11">
        <v>4.8600000000000003</v>
      </c>
      <c r="F11">
        <v>1.47</v>
      </c>
      <c r="G11">
        <v>0.39</v>
      </c>
      <c r="H11">
        <v>-0.09</v>
      </c>
      <c r="I11">
        <v>-0.13</v>
      </c>
      <c r="J11">
        <v>0.04</v>
      </c>
      <c r="K11">
        <v>0.27</v>
      </c>
      <c r="L11">
        <v>0.04</v>
      </c>
      <c r="M11">
        <v>1.2</v>
      </c>
      <c r="N11">
        <v>4.17</v>
      </c>
    </row>
    <row r="12" spans="1:14">
      <c r="D12">
        <v>7</v>
      </c>
      <c r="E12">
        <v>4.38</v>
      </c>
      <c r="F12">
        <v>1.37</v>
      </c>
      <c r="G12">
        <v>0.3</v>
      </c>
      <c r="H12">
        <v>-0.18</v>
      </c>
      <c r="I12">
        <v>-0.46</v>
      </c>
      <c r="J12">
        <v>-0.43</v>
      </c>
      <c r="K12">
        <v>-0.28999999999999998</v>
      </c>
      <c r="L12">
        <v>-0.26</v>
      </c>
      <c r="M12">
        <v>1.27</v>
      </c>
      <c r="N12">
        <v>4.0999999999999996</v>
      </c>
    </row>
    <row r="13" spans="1:14">
      <c r="D13">
        <v>8</v>
      </c>
      <c r="E13">
        <v>4.28</v>
      </c>
      <c r="F13">
        <v>1.54</v>
      </c>
      <c r="G13">
        <v>0.38</v>
      </c>
      <c r="H13">
        <v>-0.26</v>
      </c>
      <c r="I13">
        <v>-0.48</v>
      </c>
      <c r="J13">
        <v>-0.43</v>
      </c>
      <c r="K13">
        <v>-0.25</v>
      </c>
      <c r="L13">
        <v>-0.59</v>
      </c>
      <c r="M13">
        <v>0.72</v>
      </c>
      <c r="N13">
        <v>3.53</v>
      </c>
    </row>
    <row r="14" spans="1:14">
      <c r="D14">
        <v>9</v>
      </c>
      <c r="E14">
        <v>4.71</v>
      </c>
      <c r="F14">
        <v>1.47</v>
      </c>
      <c r="G14">
        <v>0.34</v>
      </c>
      <c r="H14">
        <v>-0.16</v>
      </c>
      <c r="I14">
        <v>-0.45</v>
      </c>
      <c r="J14">
        <v>-0.47</v>
      </c>
      <c r="K14">
        <v>-0.25</v>
      </c>
      <c r="L14">
        <v>-0.04</v>
      </c>
      <c r="M14">
        <v>1.69</v>
      </c>
      <c r="N14">
        <v>5.04</v>
      </c>
    </row>
    <row r="15" spans="1:14">
      <c r="D15">
        <v>10</v>
      </c>
      <c r="E15">
        <v>4.29</v>
      </c>
      <c r="F15">
        <v>1.46</v>
      </c>
      <c r="G15">
        <v>0.34</v>
      </c>
      <c r="H15">
        <v>-0.21</v>
      </c>
      <c r="I15">
        <v>-0.38</v>
      </c>
      <c r="J15">
        <v>-0.32</v>
      </c>
      <c r="K15">
        <v>-0.2</v>
      </c>
      <c r="L15">
        <v>-0.5</v>
      </c>
      <c r="M15">
        <v>0.8</v>
      </c>
      <c r="N15">
        <v>3.62</v>
      </c>
    </row>
    <row r="16" spans="1:14">
      <c r="D16">
        <v>11</v>
      </c>
      <c r="E16">
        <v>4.46</v>
      </c>
      <c r="F16">
        <v>1.6</v>
      </c>
      <c r="G16">
        <v>0.41</v>
      </c>
      <c r="H16">
        <v>-0.21</v>
      </c>
      <c r="I16">
        <v>-0.44</v>
      </c>
      <c r="J16">
        <v>-0.41</v>
      </c>
      <c r="K16">
        <v>-0.26</v>
      </c>
      <c r="L16">
        <v>-0.51</v>
      </c>
      <c r="M16">
        <v>0.91</v>
      </c>
      <c r="N16">
        <v>3.9</v>
      </c>
    </row>
    <row r="17" spans="4:14">
      <c r="D17">
        <v>12</v>
      </c>
      <c r="E17">
        <v>4.66</v>
      </c>
      <c r="F17">
        <v>1.44</v>
      </c>
      <c r="G17">
        <v>0.31</v>
      </c>
      <c r="H17">
        <v>-0.19</v>
      </c>
      <c r="I17">
        <v>-0.51</v>
      </c>
      <c r="J17">
        <v>-0.54</v>
      </c>
      <c r="K17">
        <v>-0.31</v>
      </c>
      <c r="L17">
        <v>-0.24</v>
      </c>
      <c r="M17">
        <v>1.44</v>
      </c>
      <c r="N17">
        <v>4.68</v>
      </c>
    </row>
    <row r="18" spans="4:14">
      <c r="D18">
        <v>13</v>
      </c>
      <c r="E18">
        <v>4.6100000000000003</v>
      </c>
      <c r="F18">
        <v>1.6</v>
      </c>
      <c r="G18">
        <v>0.39</v>
      </c>
      <c r="H18">
        <v>-0.24</v>
      </c>
      <c r="I18">
        <v>-0.46</v>
      </c>
      <c r="J18">
        <v>-0.43</v>
      </c>
      <c r="K18">
        <v>-0.25</v>
      </c>
      <c r="L18">
        <v>-0.52</v>
      </c>
      <c r="M18">
        <v>0.91</v>
      </c>
      <c r="N18">
        <v>3.7</v>
      </c>
    </row>
    <row r="19" spans="4:14">
      <c r="D19">
        <v>14</v>
      </c>
      <c r="E19">
        <v>4.6399999999999997</v>
      </c>
      <c r="F19">
        <v>1.33</v>
      </c>
      <c r="G19">
        <v>0.27</v>
      </c>
      <c r="H19">
        <v>-0.17</v>
      </c>
      <c r="I19">
        <v>-0.41</v>
      </c>
      <c r="J19">
        <v>-0.44</v>
      </c>
      <c r="K19">
        <v>-0.28999999999999998</v>
      </c>
      <c r="L19">
        <v>-0.17</v>
      </c>
      <c r="M19">
        <v>1.49</v>
      </c>
      <c r="N19">
        <v>4.57</v>
      </c>
    </row>
    <row r="20" spans="4:14">
      <c r="D20">
        <v>15</v>
      </c>
      <c r="E20">
        <v>4.62</v>
      </c>
      <c r="F20">
        <v>1.34</v>
      </c>
      <c r="G20">
        <v>0.27</v>
      </c>
      <c r="H20">
        <v>-0.21</v>
      </c>
      <c r="I20">
        <v>-0.5</v>
      </c>
      <c r="J20">
        <v>-0.49</v>
      </c>
      <c r="K20">
        <v>-0.31</v>
      </c>
      <c r="L20">
        <v>-0.19</v>
      </c>
      <c r="M20">
        <v>1.51</v>
      </c>
      <c r="N20">
        <v>4.7699999999999996</v>
      </c>
    </row>
    <row r="21" spans="4:14">
      <c r="D21">
        <v>16</v>
      </c>
      <c r="E21">
        <v>4.34</v>
      </c>
      <c r="F21">
        <v>1.57</v>
      </c>
      <c r="G21">
        <v>0.47</v>
      </c>
      <c r="H21">
        <v>-0.24</v>
      </c>
      <c r="I21">
        <v>-0.5</v>
      </c>
      <c r="J21">
        <v>-0.46</v>
      </c>
      <c r="K21">
        <v>-0.24</v>
      </c>
      <c r="L21">
        <v>-0.51</v>
      </c>
      <c r="M21">
        <v>0.81</v>
      </c>
      <c r="N21">
        <v>3.45</v>
      </c>
    </row>
    <row r="22" spans="4:14">
      <c r="D22">
        <v>17</v>
      </c>
      <c r="E22">
        <v>4.71</v>
      </c>
      <c r="F22">
        <v>1.38</v>
      </c>
      <c r="G22">
        <v>0.31</v>
      </c>
      <c r="H22">
        <v>-0.2</v>
      </c>
      <c r="I22">
        <v>-0.48</v>
      </c>
      <c r="J22">
        <v>-0.47</v>
      </c>
      <c r="K22">
        <v>-0.3</v>
      </c>
      <c r="L22">
        <v>-0.23</v>
      </c>
      <c r="M22">
        <v>1.38</v>
      </c>
      <c r="N22">
        <v>4.2</v>
      </c>
    </row>
    <row r="23" spans="4:14">
      <c r="D23">
        <v>18</v>
      </c>
      <c r="E23">
        <v>4.26</v>
      </c>
      <c r="F23">
        <v>1.57</v>
      </c>
      <c r="G23">
        <v>0.4</v>
      </c>
      <c r="H23">
        <v>-0.26</v>
      </c>
      <c r="I23">
        <v>-0.49</v>
      </c>
      <c r="J23">
        <v>-0.44</v>
      </c>
      <c r="K23">
        <v>-0.26</v>
      </c>
      <c r="L23">
        <v>-0.56000000000000005</v>
      </c>
      <c r="M23">
        <v>0.54</v>
      </c>
      <c r="N23">
        <v>4.04</v>
      </c>
    </row>
    <row r="24" spans="4:14">
      <c r="D24">
        <v>19</v>
      </c>
      <c r="E24">
        <v>4.57</v>
      </c>
      <c r="F24">
        <v>1.37</v>
      </c>
      <c r="G24">
        <v>0.28999999999999998</v>
      </c>
      <c r="H24">
        <v>-0.19</v>
      </c>
      <c r="I24">
        <v>-0.51</v>
      </c>
      <c r="J24">
        <v>-0.47</v>
      </c>
      <c r="K24">
        <v>-0.28999999999999998</v>
      </c>
      <c r="L24">
        <v>-0.22</v>
      </c>
      <c r="M24">
        <v>1.45</v>
      </c>
      <c r="N24">
        <v>4.76</v>
      </c>
    </row>
    <row r="25" spans="4:14">
      <c r="D25">
        <v>20</v>
      </c>
      <c r="E25">
        <v>4.25</v>
      </c>
      <c r="F25">
        <v>1.59</v>
      </c>
      <c r="G25">
        <v>0.42</v>
      </c>
      <c r="H25">
        <v>-0.25</v>
      </c>
      <c r="I25">
        <v>-0.44</v>
      </c>
      <c r="J25">
        <v>-0.36</v>
      </c>
      <c r="K25">
        <v>-0.25</v>
      </c>
      <c r="L25">
        <v>-0.63</v>
      </c>
      <c r="M25">
        <v>0.65</v>
      </c>
      <c r="N25">
        <v>3.4</v>
      </c>
    </row>
    <row r="26" spans="4:14">
      <c r="D26" s="5" t="s">
        <v>24</v>
      </c>
      <c r="E26" s="5">
        <f>SUBTOTAL(101,E6:E25)</f>
        <v>4.4969999999999999</v>
      </c>
      <c r="F26" s="5">
        <f t="shared" ref="F26:N26" si="0">SUBTOTAL(101,F6:F25)</f>
        <v>1.4484999999999999</v>
      </c>
      <c r="G26" s="5">
        <f t="shared" si="0"/>
        <v>0.34699999999999992</v>
      </c>
      <c r="H26" s="5">
        <f t="shared" si="0"/>
        <v>-0.19600000000000001</v>
      </c>
      <c r="I26" s="5">
        <f t="shared" si="0"/>
        <v>-0.4415</v>
      </c>
      <c r="J26" s="5">
        <f t="shared" si="0"/>
        <v>-0.41349999999999998</v>
      </c>
      <c r="K26" s="5">
        <f t="shared" si="0"/>
        <v>-0.23549999999999999</v>
      </c>
      <c r="L26" s="5">
        <f t="shared" si="0"/>
        <v>-0.31800000000000006</v>
      </c>
      <c r="M26" s="5">
        <f t="shared" si="0"/>
        <v>1.1619999999999997</v>
      </c>
      <c r="N26" s="5">
        <f t="shared" si="0"/>
        <v>4.174500000000001</v>
      </c>
    </row>
    <row r="27" spans="4:14">
      <c r="D27" s="5" t="s">
        <v>25</v>
      </c>
      <c r="E27" s="5">
        <f>STDEV(E6:E25)</f>
        <v>0.18470745005350522</v>
      </c>
      <c r="F27" s="5">
        <f t="shared" ref="F27:N27" si="1">STDEV(F6:F25)</f>
        <v>0.11113173785150353</v>
      </c>
      <c r="G27" s="5">
        <f t="shared" si="1"/>
        <v>6.2247384218979927E-2</v>
      </c>
      <c r="H27" s="5">
        <f t="shared" si="1"/>
        <v>4.9566542195952655E-2</v>
      </c>
      <c r="I27" s="5">
        <f t="shared" si="1"/>
        <v>8.7796115487741494E-2</v>
      </c>
      <c r="J27" s="5">
        <f t="shared" si="1"/>
        <v>0.12110347902343239</v>
      </c>
      <c r="K27" s="5">
        <f t="shared" si="1"/>
        <v>0.12394714493219325</v>
      </c>
      <c r="L27" s="5">
        <f t="shared" si="1"/>
        <v>0.19991050629298041</v>
      </c>
      <c r="M27" s="5">
        <f t="shared" si="1"/>
        <v>0.34995638826032421</v>
      </c>
      <c r="N27" s="5">
        <f t="shared" si="1"/>
        <v>0.47144207658940995</v>
      </c>
    </row>
    <row r="28" spans="4:14">
      <c r="D28" s="5" t="s">
        <v>26</v>
      </c>
      <c r="E28" s="5">
        <f>E27*$A$1</f>
        <v>8.6320848582489521E-2</v>
      </c>
      <c r="F28" s="5">
        <f t="shared" ref="F28:N28" si="2">F27*$A$1</f>
        <v>5.1936107141372492E-2</v>
      </c>
      <c r="G28" s="5">
        <f t="shared" si="2"/>
        <v>2.9090580949854034E-2</v>
      </c>
      <c r="H28" s="5">
        <f t="shared" si="2"/>
        <v>2.3164338971790221E-2</v>
      </c>
      <c r="I28" s="5">
        <f t="shared" si="2"/>
        <v>4.103047921972152E-2</v>
      </c>
      <c r="J28" s="5">
        <f t="shared" si="2"/>
        <v>5.6596282784295966E-2</v>
      </c>
      <c r="K28" s="5">
        <f t="shared" si="2"/>
        <v>5.7925236512249151E-2</v>
      </c>
      <c r="L28" s="5">
        <f t="shared" si="2"/>
        <v>9.3425817630888267E-2</v>
      </c>
      <c r="M28" s="5">
        <f t="shared" si="2"/>
        <v>0.1635479911218724</v>
      </c>
      <c r="N28" s="5">
        <f t="shared" si="2"/>
        <v>0.22032289491788482</v>
      </c>
    </row>
    <row r="29" spans="4:14">
      <c r="D29" s="5" t="s">
        <v>27</v>
      </c>
      <c r="E29" s="5">
        <v>0.09</v>
      </c>
      <c r="F29" s="5">
        <v>0.06</v>
      </c>
      <c r="G29" s="7">
        <v>0.03</v>
      </c>
      <c r="H29" s="5">
        <v>2.4E-2</v>
      </c>
      <c r="I29" s="5">
        <v>0.05</v>
      </c>
      <c r="J29" s="5">
        <v>0.06</v>
      </c>
      <c r="K29" s="5">
        <v>0.06</v>
      </c>
      <c r="L29" s="6">
        <v>0.1</v>
      </c>
      <c r="M29" s="5">
        <v>0.17</v>
      </c>
      <c r="N29" s="5">
        <v>0.23</v>
      </c>
    </row>
    <row r="30" spans="4:14">
      <c r="D30" s="5" t="s">
        <v>28</v>
      </c>
      <c r="E30" s="6">
        <v>4.5</v>
      </c>
      <c r="F30" s="5">
        <v>1.45</v>
      </c>
      <c r="G30" s="5">
        <v>0.34699999999999998</v>
      </c>
      <c r="H30" s="5">
        <v>-0.19600000000000001</v>
      </c>
      <c r="I30" s="5">
        <v>-0.44</v>
      </c>
      <c r="J30" s="5">
        <v>-0.41</v>
      </c>
      <c r="K30" s="5">
        <v>-0.24</v>
      </c>
      <c r="L30" s="5">
        <v>-0.32</v>
      </c>
      <c r="M30" s="5">
        <v>1.1599999999999999</v>
      </c>
      <c r="N30" s="5">
        <v>4.17</v>
      </c>
    </row>
    <row r="31" spans="4:14">
      <c r="D31" s="5" t="s">
        <v>47</v>
      </c>
      <c r="E31" s="5">
        <v>0.185</v>
      </c>
      <c r="F31" s="5">
        <v>0.111</v>
      </c>
      <c r="G31" s="5">
        <v>6.2E-2</v>
      </c>
      <c r="H31" s="7">
        <v>0.05</v>
      </c>
      <c r="I31" s="5">
        <v>8.7999999999999995E-2</v>
      </c>
      <c r="J31" s="5">
        <v>0.121</v>
      </c>
      <c r="K31" s="5">
        <v>0.124</v>
      </c>
      <c r="L31" s="7">
        <v>0.2</v>
      </c>
      <c r="M31" s="7">
        <v>0.35</v>
      </c>
      <c r="N31" s="5">
        <v>0.47099999999999997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3:M99"/>
  <sheetViews>
    <sheetView topLeftCell="A101" zoomScaleNormal="100" workbookViewId="0">
      <selection activeCell="R127" sqref="R127"/>
    </sheetView>
  </sheetViews>
  <sheetFormatPr baseColWidth="10" defaultRowHeight="15"/>
  <sheetData>
    <row r="3" spans="2:13" ht="26.25">
      <c r="F3" s="1" t="s">
        <v>48</v>
      </c>
    </row>
    <row r="4" spans="2:13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34</v>
      </c>
      <c r="C5" t="s">
        <v>30</v>
      </c>
      <c r="D5">
        <v>0.87</v>
      </c>
      <c r="E5">
        <v>0.7</v>
      </c>
      <c r="F5">
        <v>0.02</v>
      </c>
      <c r="G5">
        <v>-0.113</v>
      </c>
      <c r="H5">
        <v>-0.25700000000000001</v>
      </c>
      <c r="I5">
        <v>-0.28699999999999998</v>
      </c>
      <c r="J5">
        <v>-0.23799999999999999</v>
      </c>
      <c r="K5">
        <v>-0.91</v>
      </c>
      <c r="L5">
        <v>0.02</v>
      </c>
      <c r="M5">
        <v>0.45</v>
      </c>
    </row>
    <row r="6" spans="2:13">
      <c r="C6" t="s">
        <v>31</v>
      </c>
      <c r="D6">
        <v>1.9</v>
      </c>
      <c r="E6">
        <v>0.86</v>
      </c>
      <c r="F6">
        <v>0.12</v>
      </c>
      <c r="G6">
        <v>-0.17599999999999999</v>
      </c>
      <c r="H6">
        <v>-0.42499999999999999</v>
      </c>
      <c r="I6">
        <v>-0.48399999999999999</v>
      </c>
      <c r="J6">
        <v>-0.314</v>
      </c>
      <c r="K6">
        <v>-0.64</v>
      </c>
      <c r="L6">
        <v>0.34</v>
      </c>
      <c r="M6">
        <v>1.5</v>
      </c>
    </row>
    <row r="7" spans="2:13">
      <c r="C7" t="s">
        <v>32</v>
      </c>
      <c r="D7">
        <v>2.72</v>
      </c>
      <c r="E7">
        <v>1.17</v>
      </c>
      <c r="F7">
        <v>0.33</v>
      </c>
      <c r="G7">
        <v>-0.19</v>
      </c>
      <c r="H7">
        <v>-0.44</v>
      </c>
      <c r="I7">
        <v>-0.43</v>
      </c>
      <c r="J7">
        <v>-0.16</v>
      </c>
      <c r="K7">
        <v>-0.34</v>
      </c>
      <c r="L7">
        <v>0.79</v>
      </c>
      <c r="M7">
        <v>2.66</v>
      </c>
    </row>
    <row r="8" spans="2:13">
      <c r="C8" t="s">
        <v>33</v>
      </c>
      <c r="D8">
        <v>4.5</v>
      </c>
      <c r="E8">
        <v>1.45</v>
      </c>
      <c r="F8">
        <v>0.34699999999999998</v>
      </c>
      <c r="G8">
        <v>-0.19600000000000001</v>
      </c>
      <c r="H8">
        <v>-0.44</v>
      </c>
      <c r="I8">
        <v>-0.41</v>
      </c>
      <c r="J8">
        <v>-0.24</v>
      </c>
      <c r="K8">
        <v>-0.32</v>
      </c>
      <c r="L8">
        <v>1.1599999999999999</v>
      </c>
      <c r="M8">
        <v>4.17</v>
      </c>
    </row>
    <row r="9" spans="2:13">
      <c r="B9" t="s">
        <v>35</v>
      </c>
      <c r="C9" t="s">
        <v>30</v>
      </c>
      <c r="D9">
        <v>0.18</v>
      </c>
      <c r="E9">
        <v>0.15</v>
      </c>
      <c r="F9">
        <v>0.09</v>
      </c>
      <c r="G9">
        <v>1.6E-2</v>
      </c>
      <c r="H9">
        <v>1.4999999999999999E-2</v>
      </c>
      <c r="I9">
        <v>2.4E-2</v>
      </c>
      <c r="J9">
        <v>2.5000000000000001E-2</v>
      </c>
      <c r="K9">
        <v>0.09</v>
      </c>
      <c r="L9">
        <v>0.16</v>
      </c>
      <c r="M9">
        <v>0.18</v>
      </c>
    </row>
    <row r="10" spans="2:13">
      <c r="C10" t="s">
        <v>31</v>
      </c>
      <c r="D10">
        <v>0.15</v>
      </c>
      <c r="E10">
        <v>0.12</v>
      </c>
      <c r="F10">
        <v>7.0000000000000007E-2</v>
      </c>
      <c r="G10">
        <v>1.7999999999999999E-2</v>
      </c>
      <c r="H10">
        <v>2.5000000000000001E-2</v>
      </c>
      <c r="I10">
        <v>2.4E-2</v>
      </c>
      <c r="J10">
        <v>1.7000000000000001E-2</v>
      </c>
      <c r="K10">
        <v>7.0000000000000007E-2</v>
      </c>
      <c r="L10">
        <v>0.1</v>
      </c>
      <c r="M10">
        <v>0.11</v>
      </c>
    </row>
    <row r="11" spans="2:13">
      <c r="C11" t="s">
        <v>32</v>
      </c>
      <c r="D11">
        <v>0.08</v>
      </c>
      <c r="E11">
        <v>0.09</v>
      </c>
      <c r="F11">
        <v>0.1</v>
      </c>
      <c r="G11">
        <v>0.04</v>
      </c>
      <c r="H11">
        <v>0.1</v>
      </c>
      <c r="I11">
        <v>0.11</v>
      </c>
      <c r="J11">
        <v>0.15</v>
      </c>
      <c r="K11">
        <v>0.15</v>
      </c>
      <c r="L11">
        <v>0.13</v>
      </c>
      <c r="M11">
        <v>0.17</v>
      </c>
    </row>
    <row r="12" spans="2:13">
      <c r="C12" t="s">
        <v>33</v>
      </c>
      <c r="D12">
        <v>0.09</v>
      </c>
      <c r="E12">
        <v>0.06</v>
      </c>
      <c r="F12">
        <v>0.03</v>
      </c>
      <c r="G12">
        <v>2.4E-2</v>
      </c>
      <c r="H12">
        <v>0.05</v>
      </c>
      <c r="I12">
        <v>0.06</v>
      </c>
      <c r="J12">
        <v>0.06</v>
      </c>
      <c r="K12">
        <v>0.1</v>
      </c>
      <c r="L12">
        <v>0.17</v>
      </c>
      <c r="M12">
        <v>0.23</v>
      </c>
    </row>
    <row r="87" spans="3:13">
      <c r="D87" t="s">
        <v>0</v>
      </c>
      <c r="E87" t="s">
        <v>1</v>
      </c>
      <c r="F87" t="s">
        <v>2</v>
      </c>
      <c r="G87" t="s">
        <v>3</v>
      </c>
      <c r="H87" t="s">
        <v>4</v>
      </c>
      <c r="I87" t="s">
        <v>5</v>
      </c>
      <c r="J87" t="s">
        <v>6</v>
      </c>
      <c r="K87" t="s">
        <v>7</v>
      </c>
      <c r="L87" t="s">
        <v>8</v>
      </c>
      <c r="M87" t="s">
        <v>9</v>
      </c>
    </row>
    <row r="88" spans="3:13">
      <c r="C88" t="s">
        <v>30</v>
      </c>
      <c r="D88">
        <v>0.87111111111111106</v>
      </c>
      <c r="E88">
        <v>0.7022222222222223</v>
      </c>
      <c r="F88">
        <v>1.9444444444444445E-2</v>
      </c>
      <c r="G88">
        <v>-0.11333333333333334</v>
      </c>
      <c r="H88">
        <v>-0.25722222222222224</v>
      </c>
      <c r="I88">
        <v>-0.28666666666666668</v>
      </c>
      <c r="J88">
        <v>-0.2383333333333334</v>
      </c>
      <c r="K88">
        <v>-0.90777777777777779</v>
      </c>
      <c r="L88">
        <v>2.2222222222222223E-2</v>
      </c>
      <c r="M88">
        <v>0.44833333333333336</v>
      </c>
    </row>
    <row r="89" spans="3:13">
      <c r="C89" t="s">
        <v>31</v>
      </c>
      <c r="D89">
        <v>1.8984999999999999</v>
      </c>
      <c r="E89">
        <v>0.85899999999999999</v>
      </c>
      <c r="F89">
        <v>0.12099999999999997</v>
      </c>
      <c r="G89">
        <v>-0.17550000000000004</v>
      </c>
      <c r="H89">
        <v>-0.4245000000000001</v>
      </c>
      <c r="I89">
        <v>-0.48399999999999999</v>
      </c>
      <c r="J89">
        <v>-0.31399999999999995</v>
      </c>
      <c r="K89">
        <v>-0.63799999999999979</v>
      </c>
      <c r="L89">
        <v>0.33550000000000002</v>
      </c>
      <c r="M89">
        <v>1.5010000000000001</v>
      </c>
    </row>
    <row r="90" spans="3:13">
      <c r="C90" t="s">
        <v>32</v>
      </c>
      <c r="D90">
        <v>2.721000000000001</v>
      </c>
      <c r="E90">
        <v>1.1675</v>
      </c>
      <c r="F90">
        <v>0.33350000000000002</v>
      </c>
      <c r="G90">
        <v>-0.1905</v>
      </c>
      <c r="H90">
        <v>-0.438</v>
      </c>
      <c r="I90">
        <v>-0.42800000000000005</v>
      </c>
      <c r="J90">
        <v>-0.16449999999999995</v>
      </c>
      <c r="K90">
        <v>-0.33999999999999997</v>
      </c>
      <c r="L90">
        <v>0.78850000000000009</v>
      </c>
      <c r="M90">
        <v>2.6580000000000008</v>
      </c>
    </row>
    <row r="91" spans="3:13">
      <c r="C91" t="s">
        <v>33</v>
      </c>
      <c r="D91">
        <v>4.4969999999999999</v>
      </c>
      <c r="E91">
        <v>1.4484999999999999</v>
      </c>
      <c r="F91">
        <v>0.34699999999999992</v>
      </c>
      <c r="G91">
        <v>-0.19600000000000001</v>
      </c>
      <c r="H91">
        <v>-0.4415</v>
      </c>
      <c r="I91">
        <v>-0.41349999999999998</v>
      </c>
      <c r="J91">
        <v>-0.23549999999999999</v>
      </c>
      <c r="K91">
        <v>-0.31800000000000006</v>
      </c>
      <c r="L91">
        <v>1.1619999999999997</v>
      </c>
      <c r="M91">
        <v>4.174500000000001</v>
      </c>
    </row>
    <row r="96" spans="3:13">
      <c r="C96" t="s">
        <v>30</v>
      </c>
      <c r="D96">
        <v>0.34791629975324084</v>
      </c>
      <c r="E96">
        <v>0.3015168623819458</v>
      </c>
      <c r="F96">
        <v>0.1788351926881028</v>
      </c>
      <c r="G96">
        <v>3.1622776601683777E-2</v>
      </c>
      <c r="H96">
        <v>2.8657317216818891E-2</v>
      </c>
      <c r="I96">
        <v>4.5374260648651459E-2</v>
      </c>
      <c r="J96">
        <v>4.9734589691327387E-2</v>
      </c>
      <c r="K96">
        <v>0.16675291885814941</v>
      </c>
      <c r="L96">
        <v>0.31766715017554714</v>
      </c>
      <c r="M96">
        <v>0.36246297985408904</v>
      </c>
    </row>
    <row r="97" spans="3:13">
      <c r="C97" t="s">
        <v>31</v>
      </c>
      <c r="D97">
        <v>0.31256620351366904</v>
      </c>
      <c r="E97">
        <v>0.23686327390778794</v>
      </c>
      <c r="F97">
        <v>0.14230804245498013</v>
      </c>
      <c r="G97">
        <v>3.663116303454135E-2</v>
      </c>
      <c r="H97">
        <v>5.1654214685122581E-2</v>
      </c>
      <c r="I97">
        <v>5.1031466041216972E-2</v>
      </c>
      <c r="J97">
        <v>3.5003759196617301E-2</v>
      </c>
      <c r="K97">
        <v>0.14580448336186852</v>
      </c>
      <c r="L97">
        <v>0.20884330565232276</v>
      </c>
      <c r="M97">
        <v>0.22571290567770635</v>
      </c>
    </row>
    <row r="98" spans="3:13">
      <c r="C98" t="s">
        <v>32</v>
      </c>
      <c r="D98">
        <v>0.14516415390494672</v>
      </c>
      <c r="E98">
        <v>0.17347455448171917</v>
      </c>
      <c r="F98">
        <v>0.20160605149647659</v>
      </c>
      <c r="G98">
        <v>6.9847578415620934E-2</v>
      </c>
      <c r="H98">
        <v>0.19313480429891194</v>
      </c>
      <c r="I98">
        <v>0.22203840350619294</v>
      </c>
      <c r="J98">
        <v>0.29930577570174127</v>
      </c>
      <c r="K98">
        <v>0.28310310563653773</v>
      </c>
      <c r="L98">
        <v>0.25563697533395813</v>
      </c>
      <c r="M98">
        <v>0.34332123978018891</v>
      </c>
    </row>
    <row r="99" spans="3:13">
      <c r="C99" t="s">
        <v>33</v>
      </c>
      <c r="D99">
        <v>0.18470745005350522</v>
      </c>
      <c r="E99">
        <v>0.11113173785150353</v>
      </c>
      <c r="F99">
        <v>6.2247384218979927E-2</v>
      </c>
      <c r="G99">
        <v>4.9566542195952655E-2</v>
      </c>
      <c r="H99">
        <v>8.7796115487741494E-2</v>
      </c>
      <c r="I99">
        <v>0.12110347902343239</v>
      </c>
      <c r="J99">
        <v>0.12394714493219325</v>
      </c>
      <c r="K99">
        <v>0.19991050629298041</v>
      </c>
      <c r="L99">
        <v>0.34995638826032421</v>
      </c>
      <c r="M99">
        <v>0.47144207658940995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:O34"/>
  <sheetViews>
    <sheetView tabSelected="1" topLeftCell="A35" zoomScaleNormal="100" workbookViewId="0">
      <selection activeCell="P43" sqref="P43"/>
    </sheetView>
  </sheetViews>
  <sheetFormatPr baseColWidth="10" defaultRowHeight="15"/>
  <sheetData>
    <row r="2" spans="4:15" ht="23.25">
      <c r="J2" s="11" t="s">
        <v>48</v>
      </c>
    </row>
    <row r="5" spans="4:15">
      <c r="D5" t="s">
        <v>36</v>
      </c>
      <c r="E5" t="s">
        <v>37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44</v>
      </c>
      <c r="E6" t="s">
        <v>30</v>
      </c>
      <c r="F6">
        <v>0.45</v>
      </c>
      <c r="G6">
        <v>0.52</v>
      </c>
      <c r="H6">
        <v>-0.06</v>
      </c>
      <c r="I6">
        <v>-0.107</v>
      </c>
      <c r="J6">
        <v>-0.28999999999999998</v>
      </c>
      <c r="K6">
        <v>-0.29899999999999999</v>
      </c>
      <c r="L6">
        <v>-0.252</v>
      </c>
      <c r="M6">
        <v>-1.01</v>
      </c>
      <c r="N6">
        <v>-0.14000000000000001</v>
      </c>
      <c r="O6">
        <v>0.12</v>
      </c>
    </row>
    <row r="7" spans="4:15">
      <c r="D7" t="s">
        <v>45</v>
      </c>
      <c r="F7">
        <v>0.87</v>
      </c>
      <c r="G7">
        <v>0.7</v>
      </c>
      <c r="H7">
        <v>0.02</v>
      </c>
      <c r="I7">
        <v>-0.113</v>
      </c>
      <c r="J7">
        <v>-0.25700000000000001</v>
      </c>
      <c r="K7">
        <v>-0.28699999999999998</v>
      </c>
      <c r="L7">
        <v>-0.23799999999999999</v>
      </c>
      <c r="M7">
        <v>-0.91</v>
      </c>
      <c r="N7">
        <v>0.02</v>
      </c>
      <c r="O7">
        <v>0.45</v>
      </c>
    </row>
    <row r="8" spans="4:15">
      <c r="D8" t="s">
        <v>38</v>
      </c>
      <c r="F8">
        <f>F7-F6</f>
        <v>0.42</v>
      </c>
      <c r="G8">
        <f>G7-G6</f>
        <v>0.17999999999999994</v>
      </c>
      <c r="H8">
        <f>0.02+0.06</f>
        <v>0.08</v>
      </c>
      <c r="I8">
        <f>0.113-0.107</f>
        <v>6.0000000000000053E-3</v>
      </c>
      <c r="J8">
        <f>0.29-0.257</f>
        <v>3.2999999999999974E-2</v>
      </c>
      <c r="K8">
        <f>0.299-0.287</f>
        <v>1.2000000000000011E-2</v>
      </c>
      <c r="L8">
        <f>0.252-0.238</f>
        <v>1.4000000000000012E-2</v>
      </c>
      <c r="M8">
        <f>1.01-0.91</f>
        <v>9.9999999999999978E-2</v>
      </c>
      <c r="N8">
        <f>0.14-0.02</f>
        <v>0.12000000000000001</v>
      </c>
      <c r="O8">
        <f>O7-O6</f>
        <v>0.33</v>
      </c>
    </row>
    <row r="9" spans="4:15">
      <c r="D9" t="s">
        <v>39</v>
      </c>
      <c r="F9" t="s">
        <v>41</v>
      </c>
      <c r="G9" t="s">
        <v>41</v>
      </c>
      <c r="H9" t="s">
        <v>41</v>
      </c>
      <c r="I9" t="s">
        <v>42</v>
      </c>
      <c r="J9" t="s">
        <v>41</v>
      </c>
      <c r="K9" t="s">
        <v>42</v>
      </c>
      <c r="L9" t="s">
        <v>42</v>
      </c>
      <c r="M9" t="s">
        <v>41</v>
      </c>
      <c r="N9" t="s">
        <v>41</v>
      </c>
      <c r="O9" t="s">
        <v>41</v>
      </c>
    </row>
    <row r="10" spans="4:15">
      <c r="D10" t="s">
        <v>40</v>
      </c>
      <c r="F10">
        <f>AVERAGE(F8:O8)</f>
        <v>0.1295</v>
      </c>
    </row>
    <row r="11" spans="4:15">
      <c r="D11" t="s">
        <v>44</v>
      </c>
      <c r="E11" t="s">
        <v>31</v>
      </c>
      <c r="F11">
        <v>1.58</v>
      </c>
      <c r="G11">
        <v>0.74</v>
      </c>
      <c r="H11">
        <v>0.1</v>
      </c>
      <c r="I11">
        <v>-0.14000000000000001</v>
      </c>
      <c r="J11">
        <v>-0.439</v>
      </c>
      <c r="K11">
        <v>-0.48299999999999998</v>
      </c>
      <c r="L11">
        <v>-0.30299999999999999</v>
      </c>
      <c r="M11">
        <v>-0.72</v>
      </c>
      <c r="N11">
        <v>0.22</v>
      </c>
      <c r="O11">
        <v>1.24</v>
      </c>
    </row>
    <row r="12" spans="4:15">
      <c r="D12" t="s">
        <v>45</v>
      </c>
      <c r="F12">
        <v>1.9</v>
      </c>
      <c r="G12">
        <v>0.86</v>
      </c>
      <c r="H12">
        <v>0.12</v>
      </c>
      <c r="I12">
        <v>-0.17599999999999999</v>
      </c>
      <c r="J12">
        <v>-0.42499999999999999</v>
      </c>
      <c r="K12">
        <v>-0.48399999999999999</v>
      </c>
      <c r="L12">
        <v>-0.314</v>
      </c>
      <c r="M12">
        <v>-0.64</v>
      </c>
      <c r="N12">
        <v>0.34</v>
      </c>
      <c r="O12">
        <v>1.5</v>
      </c>
    </row>
    <row r="13" spans="4:15">
      <c r="D13" t="s">
        <v>38</v>
      </c>
      <c r="F13">
        <f>F12-F11</f>
        <v>0.31999999999999984</v>
      </c>
      <c r="G13">
        <f>G12-G11</f>
        <v>0.12</v>
      </c>
      <c r="H13">
        <f>H12-H11</f>
        <v>1.999999999999999E-2</v>
      </c>
      <c r="I13">
        <f>0.176-0.14</f>
        <v>3.5999999999999976E-2</v>
      </c>
      <c r="J13">
        <f>0.439-0.425</f>
        <v>1.4000000000000012E-2</v>
      </c>
      <c r="K13">
        <f>0.484-0.483</f>
        <v>1.0000000000000009E-3</v>
      </c>
      <c r="L13">
        <f>0.314-0.303</f>
        <v>1.100000000000001E-2</v>
      </c>
      <c r="M13">
        <f>0.72-0.64</f>
        <v>7.999999999999996E-2</v>
      </c>
      <c r="N13">
        <f>0.34-0.22</f>
        <v>0.12000000000000002</v>
      </c>
      <c r="O13">
        <f>1.5-1.24</f>
        <v>0.26</v>
      </c>
    </row>
    <row r="14" spans="4:15">
      <c r="D14" t="s">
        <v>39</v>
      </c>
      <c r="F14" t="s">
        <v>41</v>
      </c>
      <c r="G14" t="s">
        <v>41</v>
      </c>
      <c r="H14" t="s">
        <v>41</v>
      </c>
      <c r="I14" t="s">
        <v>42</v>
      </c>
      <c r="J14" t="s">
        <v>41</v>
      </c>
      <c r="K14" t="s">
        <v>42</v>
      </c>
      <c r="L14" t="s">
        <v>42</v>
      </c>
      <c r="M14" t="s">
        <v>41</v>
      </c>
      <c r="N14" t="s">
        <v>41</v>
      </c>
      <c r="O14" t="s">
        <v>41</v>
      </c>
    </row>
    <row r="15" spans="4:15">
      <c r="D15" t="s">
        <v>40</v>
      </c>
      <c r="F15">
        <f>AVERAGE(F13:O13)</f>
        <v>9.8199999999999982E-2</v>
      </c>
    </row>
    <row r="16" spans="4:15">
      <c r="D16" t="s">
        <v>44</v>
      </c>
      <c r="E16" t="s">
        <v>32</v>
      </c>
      <c r="F16">
        <v>2.5299999999999998</v>
      </c>
      <c r="G16">
        <v>1.1299999999999999</v>
      </c>
      <c r="H16">
        <v>0.37</v>
      </c>
      <c r="I16">
        <v>-0.14499999999999999</v>
      </c>
      <c r="J16">
        <v>-0.502</v>
      </c>
      <c r="K16">
        <v>-0.51</v>
      </c>
      <c r="L16">
        <v>-0.21</v>
      </c>
      <c r="M16">
        <v>-0.47</v>
      </c>
      <c r="N16">
        <v>0.67</v>
      </c>
      <c r="O16">
        <v>2.4700000000000002</v>
      </c>
    </row>
    <row r="17" spans="4:15">
      <c r="D17" t="s">
        <v>45</v>
      </c>
      <c r="F17">
        <v>2.72</v>
      </c>
      <c r="G17">
        <v>1.17</v>
      </c>
      <c r="H17">
        <v>0.33</v>
      </c>
      <c r="I17">
        <v>-0.19</v>
      </c>
      <c r="J17">
        <v>-0.44</v>
      </c>
      <c r="K17">
        <v>-0.43</v>
      </c>
      <c r="L17">
        <v>-0.16</v>
      </c>
      <c r="M17">
        <v>-0.34</v>
      </c>
      <c r="N17">
        <v>0.79</v>
      </c>
      <c r="O17">
        <v>2.66</v>
      </c>
    </row>
    <row r="18" spans="4:15">
      <c r="D18" t="s">
        <v>38</v>
      </c>
      <c r="F18">
        <f>F17-F16</f>
        <v>0.19000000000000039</v>
      </c>
      <c r="G18">
        <f>G17-G16</f>
        <v>4.0000000000000036E-2</v>
      </c>
      <c r="H18">
        <f>H16-H17</f>
        <v>3.999999999999998E-2</v>
      </c>
      <c r="I18">
        <f>0.19-0.145</f>
        <v>4.5000000000000012E-2</v>
      </c>
      <c r="J18">
        <f>0.502-0.44</f>
        <v>6.2E-2</v>
      </c>
      <c r="K18">
        <f>0.51-0.43</f>
        <v>8.0000000000000016E-2</v>
      </c>
      <c r="L18">
        <f>0.21-0.16</f>
        <v>4.9999999999999989E-2</v>
      </c>
      <c r="M18">
        <f>0.47-0.34</f>
        <v>0.12999999999999995</v>
      </c>
      <c r="N18">
        <f>N17-N16</f>
        <v>0.12</v>
      </c>
      <c r="O18">
        <f>O17-O16</f>
        <v>0.18999999999999995</v>
      </c>
    </row>
    <row r="19" spans="4:15">
      <c r="D19" t="s">
        <v>39</v>
      </c>
      <c r="F19" t="s">
        <v>41</v>
      </c>
      <c r="G19" t="s">
        <v>41</v>
      </c>
      <c r="H19" t="s">
        <v>42</v>
      </c>
      <c r="I19" t="s">
        <v>42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</row>
    <row r="20" spans="4:15">
      <c r="D20" t="s">
        <v>40</v>
      </c>
      <c r="F20">
        <f>AVERAGE(F18:O18)</f>
        <v>9.470000000000002E-2</v>
      </c>
    </row>
    <row r="21" spans="4:15">
      <c r="D21" t="s">
        <v>44</v>
      </c>
      <c r="E21" t="s">
        <v>33</v>
      </c>
      <c r="F21">
        <v>4.43</v>
      </c>
      <c r="G21">
        <v>1.48</v>
      </c>
      <c r="H21">
        <v>0.4</v>
      </c>
      <c r="I21">
        <v>-0.13200000000000001</v>
      </c>
      <c r="J21">
        <v>-0.433</v>
      </c>
      <c r="K21">
        <v>-0.41</v>
      </c>
      <c r="L21">
        <v>-0.21099999999999999</v>
      </c>
      <c r="M21">
        <v>-0.36</v>
      </c>
      <c r="N21">
        <v>1.1000000000000001</v>
      </c>
      <c r="O21">
        <v>4.01</v>
      </c>
    </row>
    <row r="22" spans="4:15">
      <c r="D22" t="s">
        <v>45</v>
      </c>
      <c r="F22">
        <v>4.5</v>
      </c>
      <c r="G22">
        <v>1.45</v>
      </c>
      <c r="H22">
        <v>0.34699999999999998</v>
      </c>
      <c r="I22">
        <v>-0.19600000000000001</v>
      </c>
      <c r="J22">
        <v>-0.44</v>
      </c>
      <c r="K22">
        <v>-0.41</v>
      </c>
      <c r="L22">
        <v>-0.24</v>
      </c>
      <c r="M22">
        <v>-0.32</v>
      </c>
      <c r="N22">
        <v>1.1599999999999999</v>
      </c>
      <c r="O22">
        <v>4.17</v>
      </c>
    </row>
    <row r="23" spans="4:15">
      <c r="D23" t="s">
        <v>38</v>
      </c>
      <c r="F23">
        <f>F22-F21</f>
        <v>7.0000000000000284E-2</v>
      </c>
      <c r="G23">
        <f>G21-G22</f>
        <v>3.0000000000000027E-2</v>
      </c>
      <c r="H23">
        <f>H21-H22</f>
        <v>5.3000000000000047E-2</v>
      </c>
      <c r="I23">
        <f>0.196-0.132</f>
        <v>6.4000000000000001E-2</v>
      </c>
      <c r="J23">
        <f>0.44-0.433</f>
        <v>7.0000000000000062E-3</v>
      </c>
      <c r="K23">
        <v>0</v>
      </c>
      <c r="L23">
        <f>0.24-0.211</f>
        <v>2.8999999999999998E-2</v>
      </c>
      <c r="M23">
        <f>0.36-0.32</f>
        <v>3.999999999999998E-2</v>
      </c>
      <c r="N23">
        <f>1.16-1.1</f>
        <v>5.9999999999999831E-2</v>
      </c>
      <c r="O23">
        <f>4.17-4.01</f>
        <v>0.16000000000000014</v>
      </c>
    </row>
    <row r="24" spans="4:15">
      <c r="D24" t="s">
        <v>39</v>
      </c>
      <c r="F24" t="s">
        <v>41</v>
      </c>
      <c r="G24" t="s">
        <v>42</v>
      </c>
      <c r="H24" t="s">
        <v>42</v>
      </c>
      <c r="I24" t="s">
        <v>42</v>
      </c>
      <c r="J24" t="s">
        <v>42</v>
      </c>
      <c r="K24" t="s">
        <v>43</v>
      </c>
      <c r="L24" t="s">
        <v>42</v>
      </c>
      <c r="M24" t="s">
        <v>41</v>
      </c>
      <c r="N24" t="s">
        <v>41</v>
      </c>
      <c r="O24" t="s">
        <v>41</v>
      </c>
    </row>
    <row r="25" spans="4:15">
      <c r="D25" t="s">
        <v>40</v>
      </c>
      <c r="F25">
        <f>AVERAGE(F23:O23)</f>
        <v>5.1300000000000033E-2</v>
      </c>
    </row>
    <row r="28" spans="4:15" ht="23.25">
      <c r="H28" s="11" t="s">
        <v>48</v>
      </c>
    </row>
    <row r="30" spans="4:15"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</row>
    <row r="31" spans="4:15">
      <c r="E31" t="s">
        <v>30</v>
      </c>
      <c r="F31" s="8">
        <v>0.42</v>
      </c>
      <c r="G31" s="8">
        <v>0.17999999999999994</v>
      </c>
      <c r="H31" s="8">
        <v>0.08</v>
      </c>
      <c r="I31" s="8">
        <v>-6.0000000000000097E-3</v>
      </c>
      <c r="J31" s="8">
        <v>3.2999999999999974E-2</v>
      </c>
      <c r="K31" s="8">
        <v>-1.2E-2</v>
      </c>
      <c r="L31" s="9">
        <v>-1.4E-2</v>
      </c>
      <c r="M31" s="8">
        <v>9.9999999999999978E-2</v>
      </c>
      <c r="N31" s="8">
        <v>0.12000000000000001</v>
      </c>
      <c r="O31" s="10">
        <v>0.33</v>
      </c>
    </row>
    <row r="32" spans="4:15">
      <c r="E32" t="s">
        <v>31</v>
      </c>
      <c r="F32" s="8">
        <v>0.31999999999999984</v>
      </c>
      <c r="G32" s="8">
        <v>0.12</v>
      </c>
      <c r="H32" s="8">
        <v>1.999999999999999E-2</v>
      </c>
      <c r="I32" s="8">
        <v>-3.5999999999999997E-2</v>
      </c>
      <c r="J32" s="8">
        <v>1.4000000000000012E-2</v>
      </c>
      <c r="K32" s="8">
        <v>-1E-3</v>
      </c>
      <c r="L32" s="8">
        <v>-1.0999999999999999E-2</v>
      </c>
      <c r="M32" s="8">
        <v>7.999999999999996E-2</v>
      </c>
      <c r="N32" s="8">
        <v>0.12000000000000002</v>
      </c>
      <c r="O32" s="10">
        <v>0.26</v>
      </c>
    </row>
    <row r="33" spans="5:15">
      <c r="E33" t="s">
        <v>32</v>
      </c>
      <c r="F33" s="8">
        <v>0.19000000000000039</v>
      </c>
      <c r="G33" s="8">
        <v>4.0000000000000036E-2</v>
      </c>
      <c r="H33" s="8">
        <v>-0.04</v>
      </c>
      <c r="I33" s="9">
        <v>-4.4999999999999998E-2</v>
      </c>
      <c r="J33" s="8">
        <v>6.2E-2</v>
      </c>
      <c r="K33" s="8">
        <v>8.0000000000000016E-2</v>
      </c>
      <c r="L33" s="9">
        <v>4.9999999999999989E-2</v>
      </c>
      <c r="M33" s="8">
        <v>0.12999999999999995</v>
      </c>
      <c r="N33" s="8">
        <v>0.12</v>
      </c>
      <c r="O33" s="10">
        <v>0.18999999999999995</v>
      </c>
    </row>
    <row r="34" spans="5:15">
      <c r="E34" t="s">
        <v>33</v>
      </c>
      <c r="F34" s="8">
        <v>7.0000000000000284E-2</v>
      </c>
      <c r="G34" s="8">
        <v>-0.03</v>
      </c>
      <c r="H34" s="8">
        <v>-5.2999999999999999E-2</v>
      </c>
      <c r="I34" s="9">
        <v>-6.4000000000000001E-2</v>
      </c>
      <c r="J34" s="8">
        <v>-7.0000000000000097E-3</v>
      </c>
      <c r="K34" s="8">
        <v>0</v>
      </c>
      <c r="L34" s="8">
        <v>-2.9000000000000001E-2</v>
      </c>
      <c r="M34" s="9">
        <v>3.999999999999998E-2</v>
      </c>
      <c r="N34" s="9">
        <v>5.9999999999999831E-2</v>
      </c>
      <c r="O34" s="10">
        <v>0.16000000000000014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F13DURApro</vt:lpstr>
      <vt:lpstr>FxxDURApro</vt:lpstr>
      <vt:lpstr>F17DURApro</vt:lpstr>
      <vt:lpstr>F18DURApro</vt:lpstr>
      <vt:lpstr>VergleichDURApro</vt:lpstr>
      <vt:lpstr>verzug und stanabw.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2014-04-04T08:57:45Z</dcterms:created>
  <dcterms:modified xsi:type="dcterms:W3CDTF">2014-05-28T06:32:51Z</dcterms:modified>
</cp:coreProperties>
</file>