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drawings/drawing9.xml" ContentType="application/vnd.openxmlformats-officedocument.drawing+xml"/>
  <Default Extension="png" ContentType="image/png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730" windowHeight="9855"/>
  </bookViews>
  <sheets>
    <sheet name="Kontur aussen Charge1" sheetId="1" r:id="rId1"/>
    <sheet name="Spalt vorne unten Charge1" sheetId="2" r:id="rId2"/>
    <sheet name="Wölbung oben innen  Charge1" sheetId="3" r:id="rId3"/>
    <sheet name="Wölbung oben aussen Charge1" sheetId="4" r:id="rId4"/>
    <sheet name="Kontur aussen Charge2" sheetId="5" r:id="rId5"/>
    <sheet name="Spalt vorne unten Charge2" sheetId="6" r:id="rId6"/>
    <sheet name="Wölbung oben innen Charge2" sheetId="7" r:id="rId7"/>
    <sheet name="Wölbung oben aussen Charge2" sheetId="8" r:id="rId8"/>
    <sheet name="Begriffskkärung" sheetId="9" r:id="rId9"/>
  </sheets>
  <calcPr calcId="125725"/>
</workbook>
</file>

<file path=xl/calcChain.xml><?xml version="1.0" encoding="utf-8"?>
<calcChain xmlns="http://schemas.openxmlformats.org/spreadsheetml/2006/main">
  <c r="M56" i="4"/>
  <c r="L56"/>
  <c r="K56"/>
  <c r="J56"/>
  <c r="I56"/>
  <c r="H56"/>
  <c r="G56"/>
  <c r="F56"/>
  <c r="E56"/>
  <c r="D56"/>
  <c r="M55"/>
  <c r="L55"/>
  <c r="K55"/>
  <c r="J55"/>
  <c r="I55"/>
  <c r="H55"/>
  <c r="G55"/>
  <c r="F55"/>
  <c r="E55"/>
  <c r="D55"/>
  <c r="L56" i="3"/>
  <c r="K56"/>
  <c r="J56"/>
  <c r="I56"/>
  <c r="H56"/>
  <c r="G56"/>
  <c r="F56"/>
  <c r="E56"/>
  <c r="D56"/>
  <c r="C56"/>
  <c r="L55"/>
  <c r="K55"/>
  <c r="J55"/>
  <c r="I55"/>
  <c r="H55"/>
  <c r="G55"/>
  <c r="F55"/>
  <c r="E55"/>
  <c r="D55"/>
  <c r="C55"/>
  <c r="K59" i="2"/>
  <c r="J59"/>
  <c r="I59"/>
  <c r="H59"/>
  <c r="G59"/>
  <c r="F59"/>
  <c r="E59"/>
  <c r="D59"/>
  <c r="K58"/>
  <c r="J58"/>
  <c r="I58"/>
  <c r="H58"/>
  <c r="G58"/>
  <c r="F58"/>
  <c r="E58"/>
  <c r="D58"/>
  <c r="M66" i="1"/>
  <c r="M48"/>
  <c r="L33" i="5"/>
  <c r="L27"/>
  <c r="L66" i="1"/>
  <c r="K66"/>
  <c r="J66"/>
  <c r="I66"/>
  <c r="H66"/>
  <c r="G66"/>
  <c r="F66"/>
  <c r="E66"/>
  <c r="D66"/>
  <c r="M65"/>
  <c r="L65"/>
  <c r="K65"/>
  <c r="J65"/>
  <c r="I65"/>
  <c r="H65"/>
  <c r="G65"/>
  <c r="F65"/>
  <c r="E65"/>
  <c r="D65"/>
  <c r="L48"/>
  <c r="K48"/>
  <c r="J48"/>
  <c r="I48"/>
  <c r="H48"/>
  <c r="G48"/>
  <c r="F48"/>
  <c r="E48"/>
  <c r="D48"/>
  <c r="M47"/>
  <c r="L47"/>
  <c r="K47"/>
  <c r="J47"/>
  <c r="I47"/>
  <c r="H47"/>
  <c r="G47"/>
  <c r="F47"/>
  <c r="E47"/>
  <c r="D47"/>
  <c r="L41" i="3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K43" i="2"/>
  <c r="J43"/>
  <c r="I43"/>
  <c r="H43"/>
  <c r="G43"/>
  <c r="F43"/>
  <c r="E43"/>
  <c r="D43"/>
  <c r="K42"/>
  <c r="J42"/>
  <c r="I42"/>
  <c r="H42"/>
  <c r="G42"/>
  <c r="F42"/>
  <c r="E42"/>
  <c r="D42"/>
  <c r="M42" i="4"/>
  <c r="L42"/>
  <c r="K42"/>
  <c r="J42"/>
  <c r="I42"/>
  <c r="H42"/>
  <c r="G42"/>
  <c r="F42"/>
  <c r="E42"/>
  <c r="D42"/>
  <c r="D41"/>
  <c r="E41"/>
  <c r="F41"/>
  <c r="G41"/>
  <c r="H41"/>
  <c r="I41"/>
  <c r="J41"/>
  <c r="K41"/>
  <c r="L41"/>
  <c r="M41"/>
  <c r="M32" i="7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D25"/>
  <c r="E25"/>
  <c r="F25"/>
  <c r="G25"/>
  <c r="H25"/>
  <c r="I25"/>
  <c r="J25"/>
  <c r="K25"/>
  <c r="L25"/>
  <c r="M32" i="6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K33" i="5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M33" i="4"/>
  <c r="L33"/>
  <c r="K33"/>
  <c r="J33"/>
  <c r="I33"/>
  <c r="H33"/>
  <c r="G33"/>
  <c r="F33"/>
  <c r="E33"/>
  <c r="D33"/>
  <c r="M31"/>
  <c r="L31"/>
  <c r="K31"/>
  <c r="J31"/>
  <c r="I31"/>
  <c r="H31"/>
  <c r="G31"/>
  <c r="F31"/>
  <c r="E31"/>
  <c r="D31"/>
  <c r="D27"/>
  <c r="E27"/>
  <c r="F27"/>
  <c r="G27"/>
  <c r="H27"/>
  <c r="I27"/>
  <c r="J27"/>
  <c r="K27"/>
  <c r="L27"/>
  <c r="L33" i="3"/>
  <c r="K33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D37" i="1"/>
  <c r="E37"/>
  <c r="F37"/>
  <c r="G37"/>
  <c r="H37"/>
  <c r="I37"/>
  <c r="J37"/>
  <c r="K37"/>
  <c r="L37"/>
  <c r="M37"/>
  <c r="D39"/>
  <c r="E39"/>
  <c r="F39"/>
  <c r="G39"/>
  <c r="H39"/>
  <c r="I39"/>
  <c r="J39"/>
  <c r="K39"/>
  <c r="L39"/>
  <c r="M39"/>
  <c r="K35" i="2"/>
  <c r="J35"/>
  <c r="I35"/>
  <c r="H35"/>
  <c r="G35"/>
  <c r="F35"/>
  <c r="E35"/>
  <c r="D35"/>
  <c r="K33"/>
  <c r="J33"/>
  <c r="I33"/>
  <c r="H33"/>
  <c r="G33"/>
  <c r="F33"/>
  <c r="E33"/>
  <c r="D33"/>
  <c r="M38" i="8"/>
  <c r="L38"/>
  <c r="K38"/>
  <c r="J38"/>
  <c r="I38"/>
  <c r="H38"/>
  <c r="G38"/>
  <c r="F38"/>
  <c r="E38"/>
  <c r="D38"/>
  <c r="M36"/>
  <c r="L36"/>
  <c r="K36"/>
  <c r="J36"/>
  <c r="I36"/>
  <c r="H36"/>
  <c r="G36"/>
  <c r="F36"/>
  <c r="E36"/>
  <c r="D36"/>
  <c r="M28"/>
  <c r="L28"/>
  <c r="K28"/>
  <c r="J28"/>
  <c r="I28"/>
  <c r="H28"/>
  <c r="G28"/>
  <c r="F28"/>
  <c r="E28"/>
  <c r="D28"/>
  <c r="M27"/>
  <c r="L27"/>
  <c r="K27"/>
  <c r="J27"/>
  <c r="I27"/>
  <c r="H27"/>
  <c r="G27"/>
  <c r="F27"/>
  <c r="E27"/>
  <c r="D27"/>
  <c r="M26" i="7"/>
  <c r="L26"/>
  <c r="K26"/>
  <c r="J26"/>
  <c r="I26"/>
  <c r="H26"/>
  <c r="G26"/>
  <c r="F26"/>
  <c r="E26"/>
  <c r="D26"/>
  <c r="M25"/>
  <c r="M26" i="6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C27" i="5"/>
  <c r="D27"/>
  <c r="E27"/>
  <c r="F27"/>
  <c r="G27"/>
  <c r="H27"/>
  <c r="I27"/>
  <c r="J27"/>
  <c r="K27"/>
  <c r="L26"/>
  <c r="K26"/>
  <c r="J26"/>
  <c r="I26"/>
  <c r="H26"/>
  <c r="G26"/>
  <c r="F26"/>
  <c r="E26"/>
  <c r="D26"/>
  <c r="C26"/>
  <c r="M28" i="4"/>
  <c r="L28"/>
  <c r="K28"/>
  <c r="J28"/>
  <c r="I28"/>
  <c r="H28"/>
  <c r="G28"/>
  <c r="F28"/>
  <c r="E28"/>
  <c r="D28"/>
  <c r="M27"/>
  <c r="L28" i="3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K29" i="2"/>
  <c r="J29"/>
  <c r="I29"/>
  <c r="H29"/>
  <c r="G29"/>
  <c r="F29"/>
  <c r="E29"/>
  <c r="D29"/>
  <c r="K28"/>
  <c r="J28"/>
  <c r="I28"/>
  <c r="H28"/>
  <c r="G28"/>
  <c r="F28"/>
  <c r="E28"/>
  <c r="D28"/>
  <c r="M34" i="1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</calcChain>
</file>

<file path=xl/sharedStrings.xml><?xml version="1.0" encoding="utf-8"?>
<sst xmlns="http://schemas.openxmlformats.org/spreadsheetml/2006/main" count="389" uniqueCount="65">
  <si>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</si>
  <si>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</si>
  <si>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</si>
  <si>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</si>
  <si>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</si>
  <si>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</si>
  <si>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</si>
  <si>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</si>
  <si>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</si>
  <si>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</si>
  <si>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MP1b</t>
  </si>
  <si>
    <t>MP2b</t>
  </si>
  <si>
    <t>MP7b</t>
  </si>
  <si>
    <t>MP3b</t>
  </si>
  <si>
    <t>MP4b</t>
  </si>
  <si>
    <t>MP5b</t>
  </si>
  <si>
    <t>MP6b</t>
  </si>
  <si>
    <t>MP8b</t>
  </si>
  <si>
    <t>MP9b</t>
  </si>
  <si>
    <t>MP10b</t>
  </si>
  <si>
    <t>MP1c</t>
  </si>
  <si>
    <t>MP2c</t>
  </si>
  <si>
    <t>MP3c</t>
  </si>
  <si>
    <t>MP4c</t>
  </si>
  <si>
    <t>MP5c</t>
  </si>
  <si>
    <t>MP6c</t>
  </si>
  <si>
    <t>MP7c</t>
  </si>
  <si>
    <t>MP8c</t>
  </si>
  <si>
    <t>MP9c</t>
  </si>
  <si>
    <t>MP10c</t>
  </si>
  <si>
    <t>MP1d</t>
  </si>
  <si>
    <t>MP2d</t>
  </si>
  <si>
    <t>MP3d</t>
  </si>
  <si>
    <t>MP4d</t>
  </si>
  <si>
    <t>MP5d</t>
  </si>
  <si>
    <t>MP6d</t>
  </si>
  <si>
    <t>MP7d</t>
  </si>
  <si>
    <t>MP8d</t>
  </si>
  <si>
    <t>MP9d</t>
  </si>
  <si>
    <t>MP10d</t>
  </si>
  <si>
    <t>Nr/MP</t>
  </si>
  <si>
    <t>Charge 2 Kontur aussen</t>
  </si>
  <si>
    <t>Charge 1 Kontur aussen</t>
  </si>
  <si>
    <t>Charge 1 Spalt vorne unten</t>
  </si>
  <si>
    <t>Charge 1 Wölbung oben innen</t>
  </si>
  <si>
    <t>Charge 1 Wölbung oben aussen</t>
  </si>
  <si>
    <t>Charge 2 Spalt vorne unten</t>
  </si>
  <si>
    <t>Charge 2 Wölbung oben innen</t>
  </si>
  <si>
    <t>Charge 2 Wölbung oben aussen</t>
  </si>
  <si>
    <t>Mittelwert</t>
  </si>
  <si>
    <t>Standardab.</t>
  </si>
  <si>
    <t>Mittelw.</t>
  </si>
  <si>
    <t>Mittelew.</t>
  </si>
  <si>
    <t>Charge 1</t>
  </si>
  <si>
    <t>charge 2</t>
  </si>
  <si>
    <t>Chargen Mittelwerte</t>
  </si>
  <si>
    <t>MP9d2</t>
  </si>
  <si>
    <t>Gegenüberstellung Mittelwert Charge 1/2</t>
  </si>
  <si>
    <t>Charg.Mittelw</t>
  </si>
  <si>
    <t>Charge 2</t>
  </si>
  <si>
    <t>Charg. Mittelw.</t>
  </si>
  <si>
    <t>Charge</t>
  </si>
  <si>
    <t>Gegenüberstellung Standardabweichung Charge 1/2</t>
  </si>
  <si>
    <t>Charg.</t>
  </si>
  <si>
    <t>Chargen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</si>
</sst>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6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double">
        <color theme="5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double">
        <color theme="5"/>
      </top>
      <bottom style="thin">
        <color theme="5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5" borderId="13" xfId="0" applyFont="1" applyFill="1" applyBorder="1"/>
    <xf numFmtId="0" fontId="1" fillId="5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6" fillId="0" borderId="0" xfId="0" applyFont="1"/>
    <xf numFmtId="0" fontId="1" fillId="3" borderId="23" xfId="0" applyFont="1" applyFill="1" applyBorder="1"/>
    <xf numFmtId="0" fontId="1" fillId="5" borderId="24" xfId="0" applyFont="1" applyFill="1" applyBorder="1"/>
    <xf numFmtId="0" fontId="1" fillId="4" borderId="25" xfId="0" applyFont="1" applyFill="1" applyBorder="1"/>
  </cellXfs>
  <cellStyles count="1">
    <cellStyle name="Standard" xfId="0" builtinId="0"/>
  </cellStyles>
  <dxfs count="7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Charge1'!$C$37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Charge1'!$D$36:$M$36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Charge1'!$D$37:$M$37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60211200"/>
        <c:axId val="60213504"/>
        <c:axId val="0"/>
      </c:bar3DChart>
      <c:catAx>
        <c:axId val="6021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60213504"/>
        <c:crosses val="autoZero"/>
        <c:auto val="1"/>
        <c:lblAlgn val="ctr"/>
        <c:lblOffset val="100"/>
      </c:catAx>
      <c:valAx>
        <c:axId val="60213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6021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je Teil</a:t>
            </a:r>
          </a:p>
        </c:rich>
      </c:tx>
      <c:layout>
        <c:manualLayout>
          <c:xMode val="edge"/>
          <c:yMode val="edge"/>
          <c:x val="0.34048408325799329"/>
          <c:y val="1.2903225806451615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Charge1'!$D$8:$K$8</c:f>
              <c:numCache>
                <c:formatCode>General</c:formatCode>
                <c:ptCount val="8"/>
                <c:pt idx="0">
                  <c:v>-0.97</c:v>
                </c:pt>
                <c:pt idx="1">
                  <c:v>-2.16</c:v>
                </c:pt>
                <c:pt idx="2">
                  <c:v>-0.94</c:v>
                </c:pt>
                <c:pt idx="3">
                  <c:v>-1.25</c:v>
                </c:pt>
                <c:pt idx="4">
                  <c:v>-1.29</c:v>
                </c:pt>
                <c:pt idx="5">
                  <c:v>-1.1399999999999999</c:v>
                </c:pt>
                <c:pt idx="6">
                  <c:v>-2.11</c:v>
                </c:pt>
                <c:pt idx="7">
                  <c:v>-1.41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Charge1'!$D$9:$K$9</c:f>
              <c:numCache>
                <c:formatCode>General</c:formatCode>
                <c:ptCount val="8"/>
                <c:pt idx="0">
                  <c:v>-1.05</c:v>
                </c:pt>
                <c:pt idx="1">
                  <c:v>-2.29</c:v>
                </c:pt>
                <c:pt idx="2">
                  <c:v>-1.03</c:v>
                </c:pt>
                <c:pt idx="3">
                  <c:v>-1.35</c:v>
                </c:pt>
                <c:pt idx="4">
                  <c:v>-1.35</c:v>
                </c:pt>
                <c:pt idx="5">
                  <c:v>-1.1499999999999999</c:v>
                </c:pt>
                <c:pt idx="6">
                  <c:v>-2.09</c:v>
                </c:pt>
                <c:pt idx="7">
                  <c:v>-1.41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Charge1'!$D$10:$K$10</c:f>
              <c:numCache>
                <c:formatCode>General</c:formatCode>
                <c:ptCount val="8"/>
                <c:pt idx="0">
                  <c:v>-1.32</c:v>
                </c:pt>
                <c:pt idx="1">
                  <c:v>-2.63</c:v>
                </c:pt>
                <c:pt idx="2">
                  <c:v>-1.08</c:v>
                </c:pt>
                <c:pt idx="3">
                  <c:v>-1.42</c:v>
                </c:pt>
                <c:pt idx="4">
                  <c:v>-1.47</c:v>
                </c:pt>
                <c:pt idx="5">
                  <c:v>-1.22</c:v>
                </c:pt>
                <c:pt idx="6">
                  <c:v>-2.75</c:v>
                </c:pt>
                <c:pt idx="7">
                  <c:v>-1.82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Charge1'!$D$11:$K$11</c:f>
              <c:numCache>
                <c:formatCode>General</c:formatCode>
                <c:ptCount val="8"/>
                <c:pt idx="0">
                  <c:v>-1.36</c:v>
                </c:pt>
                <c:pt idx="1">
                  <c:v>-2.6</c:v>
                </c:pt>
                <c:pt idx="2">
                  <c:v>-1.02</c:v>
                </c:pt>
                <c:pt idx="3">
                  <c:v>-1.42</c:v>
                </c:pt>
                <c:pt idx="4">
                  <c:v>-1.44</c:v>
                </c:pt>
                <c:pt idx="5">
                  <c:v>-1.18</c:v>
                </c:pt>
                <c:pt idx="6">
                  <c:v>-2.75</c:v>
                </c:pt>
                <c:pt idx="7">
                  <c:v>-1.57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Charge1'!$D$12:$K$12</c:f>
              <c:numCache>
                <c:formatCode>General</c:formatCode>
                <c:ptCount val="8"/>
                <c:pt idx="0">
                  <c:v>-1.3</c:v>
                </c:pt>
                <c:pt idx="1">
                  <c:v>-2.66</c:v>
                </c:pt>
                <c:pt idx="2">
                  <c:v>-1</c:v>
                </c:pt>
                <c:pt idx="3">
                  <c:v>-1.33</c:v>
                </c:pt>
                <c:pt idx="4">
                  <c:v>-1.34</c:v>
                </c:pt>
                <c:pt idx="5">
                  <c:v>-1.1499999999999999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Charge1'!$D$13:$K$13</c:f>
              <c:numCache>
                <c:formatCode>General</c:formatCode>
                <c:ptCount val="8"/>
                <c:pt idx="0">
                  <c:v>-1.27</c:v>
                </c:pt>
                <c:pt idx="1">
                  <c:v>-2.6</c:v>
                </c:pt>
                <c:pt idx="2">
                  <c:v>-1.03</c:v>
                </c:pt>
                <c:pt idx="3">
                  <c:v>-1.4</c:v>
                </c:pt>
                <c:pt idx="4">
                  <c:v>-1.38</c:v>
                </c:pt>
                <c:pt idx="5">
                  <c:v>-1.1399999999999999</c:v>
                </c:pt>
                <c:pt idx="6">
                  <c:v>-2.56</c:v>
                </c:pt>
                <c:pt idx="7">
                  <c:v>-1.55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Charge1'!$D$14:$K$14</c:f>
              <c:numCache>
                <c:formatCode>General</c:formatCode>
                <c:ptCount val="8"/>
                <c:pt idx="0">
                  <c:v>-1.36</c:v>
                </c:pt>
                <c:pt idx="1">
                  <c:v>-2.64</c:v>
                </c:pt>
                <c:pt idx="2">
                  <c:v>-1.05</c:v>
                </c:pt>
                <c:pt idx="3">
                  <c:v>-1.46</c:v>
                </c:pt>
                <c:pt idx="4">
                  <c:v>-1.49</c:v>
                </c:pt>
                <c:pt idx="5">
                  <c:v>-1.19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Charge1'!$D$15:$K$15</c:f>
              <c:numCache>
                <c:formatCode>General</c:formatCode>
                <c:ptCount val="8"/>
                <c:pt idx="0">
                  <c:v>-1.32</c:v>
                </c:pt>
                <c:pt idx="1">
                  <c:v>-2.64</c:v>
                </c:pt>
                <c:pt idx="2">
                  <c:v>-1.05</c:v>
                </c:pt>
                <c:pt idx="3">
                  <c:v>-1.39</c:v>
                </c:pt>
                <c:pt idx="4">
                  <c:v>-1.4</c:v>
                </c:pt>
                <c:pt idx="5">
                  <c:v>-1.18</c:v>
                </c:pt>
                <c:pt idx="6">
                  <c:v>-2.64</c:v>
                </c:pt>
                <c:pt idx="7">
                  <c:v>-1.59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Charge1'!$D$16:$K$16</c:f>
              <c:numCache>
                <c:formatCode>General</c:formatCode>
                <c:ptCount val="8"/>
                <c:pt idx="0">
                  <c:v>-1.29</c:v>
                </c:pt>
                <c:pt idx="1">
                  <c:v>-2.63</c:v>
                </c:pt>
                <c:pt idx="2">
                  <c:v>-1.07</c:v>
                </c:pt>
                <c:pt idx="3">
                  <c:v>-1.46</c:v>
                </c:pt>
                <c:pt idx="4">
                  <c:v>-1.42</c:v>
                </c:pt>
                <c:pt idx="5">
                  <c:v>-1.18</c:v>
                </c:pt>
                <c:pt idx="6">
                  <c:v>-2.67</c:v>
                </c:pt>
                <c:pt idx="7">
                  <c:v>-1.61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Charge1'!$D$17:$K$17</c:f>
              <c:numCache>
                <c:formatCode>General</c:formatCode>
                <c:ptCount val="8"/>
                <c:pt idx="0">
                  <c:v>-1.29</c:v>
                </c:pt>
                <c:pt idx="1">
                  <c:v>-2.68</c:v>
                </c:pt>
                <c:pt idx="2">
                  <c:v>-1.05</c:v>
                </c:pt>
                <c:pt idx="3">
                  <c:v>-1.4</c:v>
                </c:pt>
                <c:pt idx="4">
                  <c:v>-1.41</c:v>
                </c:pt>
                <c:pt idx="5">
                  <c:v>-1.18</c:v>
                </c:pt>
                <c:pt idx="6">
                  <c:v>-2.64</c:v>
                </c:pt>
                <c:pt idx="7">
                  <c:v>-1.62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Charge1'!$D$18:$K$18</c:f>
              <c:numCache>
                <c:formatCode>General</c:formatCode>
                <c:ptCount val="8"/>
                <c:pt idx="0">
                  <c:v>-1.2</c:v>
                </c:pt>
                <c:pt idx="1">
                  <c:v>-2.57</c:v>
                </c:pt>
                <c:pt idx="2">
                  <c:v>-0.98</c:v>
                </c:pt>
                <c:pt idx="3">
                  <c:v>-1.35</c:v>
                </c:pt>
                <c:pt idx="4">
                  <c:v>-1.37</c:v>
                </c:pt>
                <c:pt idx="5">
                  <c:v>-1.1100000000000001</c:v>
                </c:pt>
                <c:pt idx="6">
                  <c:v>-2.7</c:v>
                </c:pt>
                <c:pt idx="7">
                  <c:v>-1.75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Charge1'!$D$19:$K$19</c:f>
              <c:numCache>
                <c:formatCode>General</c:formatCode>
                <c:ptCount val="8"/>
                <c:pt idx="0">
                  <c:v>-1.28</c:v>
                </c:pt>
                <c:pt idx="1">
                  <c:v>-2.69</c:v>
                </c:pt>
                <c:pt idx="2">
                  <c:v>-1.0900000000000001</c:v>
                </c:pt>
                <c:pt idx="3">
                  <c:v>-1.46</c:v>
                </c:pt>
                <c:pt idx="4">
                  <c:v>-1.46</c:v>
                </c:pt>
                <c:pt idx="5">
                  <c:v>-1.2</c:v>
                </c:pt>
                <c:pt idx="6">
                  <c:v>-2.63</c:v>
                </c:pt>
                <c:pt idx="7">
                  <c:v>-1.6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Charge1'!$D$20:$K$20</c:f>
              <c:numCache>
                <c:formatCode>General</c:formatCode>
                <c:ptCount val="8"/>
                <c:pt idx="0">
                  <c:v>-1.25</c:v>
                </c:pt>
                <c:pt idx="1">
                  <c:v>-2.61</c:v>
                </c:pt>
                <c:pt idx="2">
                  <c:v>-1.05</c:v>
                </c:pt>
                <c:pt idx="3">
                  <c:v>-1.4</c:v>
                </c:pt>
                <c:pt idx="4">
                  <c:v>-1.42</c:v>
                </c:pt>
                <c:pt idx="5">
                  <c:v>-1.2</c:v>
                </c:pt>
                <c:pt idx="6">
                  <c:v>-2.65</c:v>
                </c:pt>
                <c:pt idx="7">
                  <c:v>-1.6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Charge1'!$D$21:$K$21</c:f>
              <c:numCache>
                <c:formatCode>General</c:formatCode>
                <c:ptCount val="8"/>
                <c:pt idx="0">
                  <c:v>-1.3</c:v>
                </c:pt>
                <c:pt idx="1">
                  <c:v>-2.68</c:v>
                </c:pt>
                <c:pt idx="2">
                  <c:v>-1.03</c:v>
                </c:pt>
                <c:pt idx="3">
                  <c:v>-1.38</c:v>
                </c:pt>
                <c:pt idx="4">
                  <c:v>-1.4</c:v>
                </c:pt>
                <c:pt idx="5">
                  <c:v>-1.18</c:v>
                </c:pt>
                <c:pt idx="6">
                  <c:v>-2.66</c:v>
                </c:pt>
                <c:pt idx="7">
                  <c:v>-1.58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Charge1'!$D$22:$K$22</c:f>
              <c:numCache>
                <c:formatCode>General</c:formatCode>
                <c:ptCount val="8"/>
                <c:pt idx="0">
                  <c:v>-1.26</c:v>
                </c:pt>
                <c:pt idx="1">
                  <c:v>-2.69</c:v>
                </c:pt>
                <c:pt idx="2">
                  <c:v>-0.7</c:v>
                </c:pt>
                <c:pt idx="3">
                  <c:v>-1.45</c:v>
                </c:pt>
                <c:pt idx="4">
                  <c:v>-1.45</c:v>
                </c:pt>
                <c:pt idx="5">
                  <c:v>-1.26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Charge1'!$D$23:$K$23</c:f>
              <c:numCache>
                <c:formatCode>General</c:formatCode>
                <c:ptCount val="8"/>
                <c:pt idx="0">
                  <c:v>-1.25</c:v>
                </c:pt>
                <c:pt idx="1">
                  <c:v>-2.67</c:v>
                </c:pt>
                <c:pt idx="2">
                  <c:v>-1.04</c:v>
                </c:pt>
                <c:pt idx="3">
                  <c:v>-1.41</c:v>
                </c:pt>
                <c:pt idx="4">
                  <c:v>-1.41</c:v>
                </c:pt>
                <c:pt idx="5">
                  <c:v>-1.1399999999999999</c:v>
                </c:pt>
                <c:pt idx="6">
                  <c:v>-2.62</c:v>
                </c:pt>
                <c:pt idx="7">
                  <c:v>-1.53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Charge1'!$D$24:$K$24</c:f>
              <c:numCache>
                <c:formatCode>General</c:formatCode>
                <c:ptCount val="8"/>
                <c:pt idx="0">
                  <c:v>-1.34</c:v>
                </c:pt>
                <c:pt idx="1">
                  <c:v>-2.66</c:v>
                </c:pt>
                <c:pt idx="2">
                  <c:v>-1.05</c:v>
                </c:pt>
                <c:pt idx="3">
                  <c:v>-1.41</c:v>
                </c:pt>
                <c:pt idx="4">
                  <c:v>-1.57</c:v>
                </c:pt>
                <c:pt idx="5">
                  <c:v>-1.19</c:v>
                </c:pt>
                <c:pt idx="6">
                  <c:v>-2.71</c:v>
                </c:pt>
                <c:pt idx="7">
                  <c:v>-1.67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Charge1'!$D$25:$K$25</c:f>
              <c:numCache>
                <c:formatCode>General</c:formatCode>
                <c:ptCount val="8"/>
                <c:pt idx="0">
                  <c:v>-1.26</c:v>
                </c:pt>
                <c:pt idx="1">
                  <c:v>-2.71</c:v>
                </c:pt>
                <c:pt idx="2">
                  <c:v>-1.07</c:v>
                </c:pt>
                <c:pt idx="3">
                  <c:v>-1.42</c:v>
                </c:pt>
                <c:pt idx="4">
                  <c:v>-1.44</c:v>
                </c:pt>
                <c:pt idx="5">
                  <c:v>-1.19</c:v>
                </c:pt>
                <c:pt idx="6">
                  <c:v>-2.61</c:v>
                </c:pt>
                <c:pt idx="7">
                  <c:v>-1.57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Charge1'!$D$26:$K$26</c:f>
              <c:numCache>
                <c:formatCode>General</c:formatCode>
                <c:ptCount val="8"/>
                <c:pt idx="0">
                  <c:v>-1.28</c:v>
                </c:pt>
                <c:pt idx="1">
                  <c:v>-2.64</c:v>
                </c:pt>
                <c:pt idx="2">
                  <c:v>-0.97</c:v>
                </c:pt>
                <c:pt idx="3">
                  <c:v>-1.36</c:v>
                </c:pt>
                <c:pt idx="4">
                  <c:v>-1.35</c:v>
                </c:pt>
                <c:pt idx="5">
                  <c:v>-1.02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Charge1'!$D$27:$K$27</c:f>
              <c:numCache>
                <c:formatCode>General</c:formatCode>
                <c:ptCount val="8"/>
                <c:pt idx="0">
                  <c:v>-1.31</c:v>
                </c:pt>
                <c:pt idx="1">
                  <c:v>-2.64</c:v>
                </c:pt>
                <c:pt idx="2">
                  <c:v>-1</c:v>
                </c:pt>
                <c:pt idx="3">
                  <c:v>-1.34</c:v>
                </c:pt>
                <c:pt idx="4">
                  <c:v>-1.36</c:v>
                </c:pt>
                <c:pt idx="5">
                  <c:v>-1.1200000000000001</c:v>
                </c:pt>
                <c:pt idx="6">
                  <c:v>-2.61</c:v>
                </c:pt>
                <c:pt idx="7">
                  <c:v>-1.69</c:v>
                </c:pt>
              </c:numCache>
            </c:numRef>
          </c:val>
        </c:ser>
        <c:marker val="1"/>
        <c:axId val="71556480"/>
        <c:axId val="71108096"/>
      </c:lineChart>
      <c:catAx>
        <c:axId val="7155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108096"/>
        <c:crosses val="autoZero"/>
        <c:auto val="1"/>
        <c:lblAlgn val="ctr"/>
        <c:lblOffset val="100"/>
      </c:catAx>
      <c:valAx>
        <c:axId val="7110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7155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innen  Charge1'!$C$30:$L$30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Charge1'!$C$31:$L$31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72694400"/>
        <c:axId val="72729344"/>
        <c:axId val="0"/>
      </c:bar3DChart>
      <c:catAx>
        <c:axId val="7269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2729344"/>
        <c:crosses val="autoZero"/>
        <c:auto val="1"/>
        <c:lblAlgn val="ctr"/>
        <c:lblOffset val="100"/>
      </c:catAx>
      <c:valAx>
        <c:axId val="7272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269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 Charge1'!$C$32:$L$32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Charge1'!$C$33:$L$33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72635520"/>
        <c:axId val="72637440"/>
        <c:axId val="0"/>
      </c:bar3DChart>
      <c:catAx>
        <c:axId val="726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2637440"/>
        <c:crosses val="autoZero"/>
        <c:auto val="1"/>
        <c:lblAlgn val="ctr"/>
        <c:lblOffset val="100"/>
      </c:catAx>
      <c:valAx>
        <c:axId val="7263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263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2671616"/>
        <c:axId val="72673536"/>
        <c:axId val="0"/>
      </c:bar3DChart>
      <c:catAx>
        <c:axId val="7267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2673536"/>
        <c:crosses val="autoZero"/>
        <c:auto val="1"/>
        <c:lblAlgn val="ctr"/>
        <c:lblOffset val="100"/>
      </c:catAx>
      <c:valAx>
        <c:axId val="72673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267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2764800"/>
        <c:axId val="72787456"/>
        <c:axId val="0"/>
      </c:bar3DChart>
      <c:catAx>
        <c:axId val="7276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2787456"/>
        <c:crosses val="autoZero"/>
        <c:auto val="1"/>
        <c:lblAlgn val="ctr"/>
        <c:lblOffset val="100"/>
      </c:catAx>
      <c:valAx>
        <c:axId val="72787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276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Charge1'!$C$7:$L$7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-0.16</c:v>
                </c:pt>
                <c:pt idx="3">
                  <c:v>-0.66</c:v>
                </c:pt>
                <c:pt idx="4">
                  <c:v>-0.5</c:v>
                </c:pt>
                <c:pt idx="5">
                  <c:v>-0.51</c:v>
                </c:pt>
                <c:pt idx="6">
                  <c:v>-0.6</c:v>
                </c:pt>
                <c:pt idx="7">
                  <c:v>-0.16</c:v>
                </c:pt>
                <c:pt idx="8">
                  <c:v>-0.31</c:v>
                </c:pt>
                <c:pt idx="9">
                  <c:v>-0.88</c:v>
                </c:pt>
              </c:numCache>
            </c:numRef>
          </c:val>
        </c:ser>
        <c:ser>
          <c:idx val="1"/>
          <c:order val="1"/>
          <c:tx>
            <c:v>Teil 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Charge1'!$C$8:$L$8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-0.26</c:v>
                </c:pt>
                <c:pt idx="2">
                  <c:v>-0.09</c:v>
                </c:pt>
                <c:pt idx="3">
                  <c:v>-0.6</c:v>
                </c:pt>
                <c:pt idx="4">
                  <c:v>-0.46</c:v>
                </c:pt>
                <c:pt idx="5">
                  <c:v>-0.51</c:v>
                </c:pt>
                <c:pt idx="6">
                  <c:v>-0.63</c:v>
                </c:pt>
                <c:pt idx="7">
                  <c:v>-0.13</c:v>
                </c:pt>
                <c:pt idx="8">
                  <c:v>-0.31</c:v>
                </c:pt>
                <c:pt idx="9">
                  <c:v>-0.83</c:v>
                </c:pt>
              </c:numCache>
            </c:numRef>
          </c:val>
        </c:ser>
        <c:ser>
          <c:idx val="2"/>
          <c:order val="2"/>
          <c:tx>
            <c:v>Teil 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Charge1'!$C$9:$L$9</c:f>
              <c:numCache>
                <c:formatCode>General</c:formatCode>
                <c:ptCount val="10"/>
                <c:pt idx="0">
                  <c:v>-0.1</c:v>
                </c:pt>
                <c:pt idx="1">
                  <c:v>-0.28999999999999998</c:v>
                </c:pt>
                <c:pt idx="2">
                  <c:v>-0.11</c:v>
                </c:pt>
                <c:pt idx="3">
                  <c:v>-0.63</c:v>
                </c:pt>
                <c:pt idx="4">
                  <c:v>-0.56000000000000005</c:v>
                </c:pt>
                <c:pt idx="5">
                  <c:v>-0.56000000000000005</c:v>
                </c:pt>
                <c:pt idx="6">
                  <c:v>-0.69</c:v>
                </c:pt>
                <c:pt idx="7">
                  <c:v>-0.15</c:v>
                </c:pt>
                <c:pt idx="8">
                  <c:v>-0.31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Charge1'!$C$10:$L$10</c:f>
              <c:numCache>
                <c:formatCode>General</c:formatCode>
                <c:ptCount val="10"/>
                <c:pt idx="0">
                  <c:v>-0.08</c:v>
                </c:pt>
                <c:pt idx="1">
                  <c:v>-0.3</c:v>
                </c:pt>
                <c:pt idx="2">
                  <c:v>-0.08</c:v>
                </c:pt>
                <c:pt idx="3">
                  <c:v>-0.7</c:v>
                </c:pt>
                <c:pt idx="4">
                  <c:v>-0.5</c:v>
                </c:pt>
                <c:pt idx="5">
                  <c:v>-0.5</c:v>
                </c:pt>
                <c:pt idx="6">
                  <c:v>-0.68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-0.73</c:v>
                </c:pt>
              </c:numCache>
            </c:numRef>
          </c:val>
        </c:ser>
        <c:ser>
          <c:idx val="4"/>
          <c:order val="4"/>
          <c:tx>
            <c:v>Teil 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Charge1'!$C$11:$L$11</c:f>
              <c:numCache>
                <c:formatCode>General</c:formatCode>
                <c:ptCount val="10"/>
                <c:pt idx="0">
                  <c:v>-0.14000000000000001</c:v>
                </c:pt>
                <c:pt idx="1">
                  <c:v>-0.22</c:v>
                </c:pt>
                <c:pt idx="2">
                  <c:v>-7.0000000000000007E-2</c:v>
                </c:pt>
                <c:pt idx="3">
                  <c:v>-0.7</c:v>
                </c:pt>
                <c:pt idx="4">
                  <c:v>-0.51</c:v>
                </c:pt>
                <c:pt idx="5">
                  <c:v>-0.51</c:v>
                </c:pt>
                <c:pt idx="6">
                  <c:v>-0.63</c:v>
                </c:pt>
                <c:pt idx="7">
                  <c:v>-0.15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5"/>
          <c:order val="5"/>
          <c:tx>
            <c:v>Teil 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Charge1'!$C$12:$L$12</c:f>
              <c:numCache>
                <c:formatCode>General</c:formatCode>
                <c:ptCount val="10"/>
                <c:pt idx="0">
                  <c:v>-0.6</c:v>
                </c:pt>
                <c:pt idx="1">
                  <c:v>-0.26</c:v>
                </c:pt>
                <c:pt idx="2">
                  <c:v>-0.17</c:v>
                </c:pt>
                <c:pt idx="3">
                  <c:v>-0.7</c:v>
                </c:pt>
                <c:pt idx="4">
                  <c:v>-0.51</c:v>
                </c:pt>
                <c:pt idx="5">
                  <c:v>-0.5</c:v>
                </c:pt>
                <c:pt idx="6">
                  <c:v>-0.63</c:v>
                </c:pt>
                <c:pt idx="7">
                  <c:v>-0.13</c:v>
                </c:pt>
                <c:pt idx="8">
                  <c:v>-0.33</c:v>
                </c:pt>
                <c:pt idx="9">
                  <c:v>-0.83</c:v>
                </c:pt>
              </c:numCache>
            </c:numRef>
          </c:val>
        </c:ser>
        <c:ser>
          <c:idx val="6"/>
          <c:order val="6"/>
          <c:tx>
            <c:v>Teil 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Charge1'!$C$13:$L$13</c:f>
              <c:numCache>
                <c:formatCode>General</c:formatCode>
                <c:ptCount val="10"/>
                <c:pt idx="0">
                  <c:v>-0.16</c:v>
                </c:pt>
                <c:pt idx="1">
                  <c:v>-0.31</c:v>
                </c:pt>
                <c:pt idx="2">
                  <c:v>-0.11</c:v>
                </c:pt>
                <c:pt idx="3">
                  <c:v>-0.72</c:v>
                </c:pt>
                <c:pt idx="4">
                  <c:v>-0.49</c:v>
                </c:pt>
                <c:pt idx="5">
                  <c:v>-0.54</c:v>
                </c:pt>
                <c:pt idx="6">
                  <c:v>-0.66</c:v>
                </c:pt>
                <c:pt idx="7">
                  <c:v>-0.14000000000000001</c:v>
                </c:pt>
                <c:pt idx="8">
                  <c:v>-0.3</c:v>
                </c:pt>
                <c:pt idx="9">
                  <c:v>-0.78</c:v>
                </c:pt>
              </c:numCache>
            </c:numRef>
          </c:val>
        </c:ser>
        <c:ser>
          <c:idx val="7"/>
          <c:order val="7"/>
          <c:tx>
            <c:v>Teil 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Charge1'!$C$14:$L$14</c:f>
              <c:numCache>
                <c:formatCode>General</c:formatCode>
                <c:ptCount val="10"/>
                <c:pt idx="0">
                  <c:v>-0.06</c:v>
                </c:pt>
                <c:pt idx="1">
                  <c:v>-0.27</c:v>
                </c:pt>
                <c:pt idx="2">
                  <c:v>-0.08</c:v>
                </c:pt>
                <c:pt idx="3">
                  <c:v>-0.71</c:v>
                </c:pt>
                <c:pt idx="4">
                  <c:v>-0.45</c:v>
                </c:pt>
                <c:pt idx="5">
                  <c:v>-0.49</c:v>
                </c:pt>
                <c:pt idx="6">
                  <c:v>-0.62</c:v>
                </c:pt>
                <c:pt idx="7">
                  <c:v>-0.11</c:v>
                </c:pt>
                <c:pt idx="8">
                  <c:v>-0.28999999999999998</c:v>
                </c:pt>
                <c:pt idx="9">
                  <c:v>-0.76</c:v>
                </c:pt>
              </c:numCache>
            </c:numRef>
          </c:val>
        </c:ser>
        <c:ser>
          <c:idx val="8"/>
          <c:order val="8"/>
          <c:tx>
            <c:v>Teil 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Charge1'!$C$15:$L$15</c:f>
              <c:numCache>
                <c:formatCode>General</c:formatCode>
                <c:ptCount val="10"/>
                <c:pt idx="0">
                  <c:v>-0.08</c:v>
                </c:pt>
                <c:pt idx="1">
                  <c:v>-0.27</c:v>
                </c:pt>
                <c:pt idx="2">
                  <c:v>-0.09</c:v>
                </c:pt>
                <c:pt idx="3">
                  <c:v>-0.73</c:v>
                </c:pt>
                <c:pt idx="4">
                  <c:v>-0.53</c:v>
                </c:pt>
                <c:pt idx="5">
                  <c:v>-0.52</c:v>
                </c:pt>
                <c:pt idx="6">
                  <c:v>-0.66</c:v>
                </c:pt>
                <c:pt idx="7">
                  <c:v>-0.16</c:v>
                </c:pt>
                <c:pt idx="8">
                  <c:v>-0.32</c:v>
                </c:pt>
                <c:pt idx="9">
                  <c:v>-0.75</c:v>
                </c:pt>
              </c:numCache>
            </c:numRef>
          </c:val>
        </c:ser>
        <c:ser>
          <c:idx val="9"/>
          <c:order val="9"/>
          <c:tx>
            <c:v>Teil 10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Charge1'!$C$16:$L$16</c:f>
              <c:numCache>
                <c:formatCode>General</c:formatCode>
                <c:ptCount val="10"/>
                <c:pt idx="0">
                  <c:v>-0.1</c:v>
                </c:pt>
                <c:pt idx="1">
                  <c:v>-0.26</c:v>
                </c:pt>
                <c:pt idx="2">
                  <c:v>-0.13</c:v>
                </c:pt>
                <c:pt idx="3">
                  <c:v>-0.72</c:v>
                </c:pt>
                <c:pt idx="4">
                  <c:v>-0.47</c:v>
                </c:pt>
                <c:pt idx="5">
                  <c:v>-0.45</c:v>
                </c:pt>
                <c:pt idx="6">
                  <c:v>-0.63</c:v>
                </c:pt>
                <c:pt idx="7">
                  <c:v>-0.14000000000000001</c:v>
                </c:pt>
                <c:pt idx="8">
                  <c:v>-0.13</c:v>
                </c:pt>
                <c:pt idx="9">
                  <c:v>-0.86</c:v>
                </c:pt>
              </c:numCache>
            </c:numRef>
          </c:val>
        </c:ser>
        <c:ser>
          <c:idx val="10"/>
          <c:order val="10"/>
          <c:tx>
            <c:v>Teil 11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Charge1'!$C$17:$L$17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-0.28999999999999998</c:v>
                </c:pt>
                <c:pt idx="2">
                  <c:v>-0.1</c:v>
                </c:pt>
                <c:pt idx="3">
                  <c:v>-0.7</c:v>
                </c:pt>
                <c:pt idx="4">
                  <c:v>-0.52</c:v>
                </c:pt>
                <c:pt idx="5">
                  <c:v>-0.5</c:v>
                </c:pt>
                <c:pt idx="6">
                  <c:v>-0.66</c:v>
                </c:pt>
                <c:pt idx="7">
                  <c:v>-0.13</c:v>
                </c:pt>
                <c:pt idx="8">
                  <c:v>-0.31</c:v>
                </c:pt>
                <c:pt idx="9">
                  <c:v>-0.74</c:v>
                </c:pt>
              </c:numCache>
            </c:numRef>
          </c:val>
        </c:ser>
        <c:ser>
          <c:idx val="11"/>
          <c:order val="11"/>
          <c:tx>
            <c:v>Teil 12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Charge1'!$C$18:$L$18</c:f>
              <c:numCache>
                <c:formatCode>General</c:formatCode>
                <c:ptCount val="10"/>
                <c:pt idx="0">
                  <c:v>-0.08</c:v>
                </c:pt>
                <c:pt idx="1">
                  <c:v>-0.28000000000000003</c:v>
                </c:pt>
                <c:pt idx="2">
                  <c:v>-0.09</c:v>
                </c:pt>
                <c:pt idx="3">
                  <c:v>-0.75</c:v>
                </c:pt>
                <c:pt idx="4">
                  <c:v>-0.56000000000000005</c:v>
                </c:pt>
                <c:pt idx="5">
                  <c:v>-0.55000000000000004</c:v>
                </c:pt>
                <c:pt idx="6">
                  <c:v>-0.7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12"/>
          <c:order val="12"/>
          <c:tx>
            <c:v>Teil 13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Charge1'!$C$19:$L$19</c:f>
              <c:numCache>
                <c:formatCode>General</c:formatCode>
                <c:ptCount val="10"/>
                <c:pt idx="0">
                  <c:v>-0.06</c:v>
                </c:pt>
                <c:pt idx="1">
                  <c:v>-0.28000000000000003</c:v>
                </c:pt>
                <c:pt idx="2">
                  <c:v>-0.17</c:v>
                </c:pt>
                <c:pt idx="3">
                  <c:v>-0.73</c:v>
                </c:pt>
                <c:pt idx="4">
                  <c:v>-0.47</c:v>
                </c:pt>
                <c:pt idx="5">
                  <c:v>-0.52</c:v>
                </c:pt>
                <c:pt idx="6">
                  <c:v>-0.62</c:v>
                </c:pt>
                <c:pt idx="7">
                  <c:v>-0.13</c:v>
                </c:pt>
                <c:pt idx="8">
                  <c:v>-0.3</c:v>
                </c:pt>
                <c:pt idx="9">
                  <c:v>-0.8</c:v>
                </c:pt>
              </c:numCache>
            </c:numRef>
          </c:val>
        </c:ser>
        <c:ser>
          <c:idx val="13"/>
          <c:order val="13"/>
          <c:tx>
            <c:v>Teil 14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Charge1'!$C$20:$L$20</c:f>
              <c:numCache>
                <c:formatCode>General</c:formatCode>
                <c:ptCount val="10"/>
                <c:pt idx="0">
                  <c:v>-0.08</c:v>
                </c:pt>
                <c:pt idx="1">
                  <c:v>-0.24</c:v>
                </c:pt>
                <c:pt idx="2">
                  <c:v>-0.12</c:v>
                </c:pt>
                <c:pt idx="3">
                  <c:v>-0.73</c:v>
                </c:pt>
                <c:pt idx="4">
                  <c:v>-0.53</c:v>
                </c:pt>
                <c:pt idx="5">
                  <c:v>-0.51</c:v>
                </c:pt>
                <c:pt idx="6">
                  <c:v>-0.64</c:v>
                </c:pt>
                <c:pt idx="7">
                  <c:v>-0.15</c:v>
                </c:pt>
                <c:pt idx="8">
                  <c:v>-0.37</c:v>
                </c:pt>
                <c:pt idx="9">
                  <c:v>-0.82</c:v>
                </c:pt>
              </c:numCache>
            </c:numRef>
          </c:val>
        </c:ser>
        <c:ser>
          <c:idx val="14"/>
          <c:order val="14"/>
          <c:tx>
            <c:v>Teil 15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Charge1'!$C$21:$L$21</c:f>
              <c:numCache>
                <c:formatCode>General</c:formatCode>
                <c:ptCount val="10"/>
                <c:pt idx="0">
                  <c:v>-0.09</c:v>
                </c:pt>
                <c:pt idx="1">
                  <c:v>-0.28999999999999998</c:v>
                </c:pt>
                <c:pt idx="2">
                  <c:v>-0.15</c:v>
                </c:pt>
                <c:pt idx="3">
                  <c:v>-0.74</c:v>
                </c:pt>
                <c:pt idx="4">
                  <c:v>-0.55000000000000004</c:v>
                </c:pt>
                <c:pt idx="5">
                  <c:v>-0.55000000000000004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-0.81</c:v>
                </c:pt>
              </c:numCache>
            </c:numRef>
          </c:val>
        </c:ser>
        <c:ser>
          <c:idx val="15"/>
          <c:order val="15"/>
          <c:tx>
            <c:v>Teil 16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Charge1'!$C$22:$L$22</c:f>
              <c:numCache>
                <c:formatCode>General</c:formatCode>
                <c:ptCount val="10"/>
                <c:pt idx="0">
                  <c:v>-0.05</c:v>
                </c:pt>
                <c:pt idx="1">
                  <c:v>-0.25</c:v>
                </c:pt>
                <c:pt idx="2">
                  <c:v>-7.0000000000000007E-2</c:v>
                </c:pt>
                <c:pt idx="3">
                  <c:v>-0.73</c:v>
                </c:pt>
                <c:pt idx="4">
                  <c:v>-0.49</c:v>
                </c:pt>
                <c:pt idx="5">
                  <c:v>-0.51</c:v>
                </c:pt>
                <c:pt idx="6">
                  <c:v>-0.65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-0.77</c:v>
                </c:pt>
              </c:numCache>
            </c:numRef>
          </c:val>
        </c:ser>
        <c:ser>
          <c:idx val="16"/>
          <c:order val="16"/>
          <c:tx>
            <c:v>Teil 17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Charge1'!$C$23:$L$23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-0.11</c:v>
                </c:pt>
                <c:pt idx="3">
                  <c:v>-0.74</c:v>
                </c:pt>
                <c:pt idx="4">
                  <c:v>-0.52</c:v>
                </c:pt>
                <c:pt idx="5">
                  <c:v>-0.53</c:v>
                </c:pt>
                <c:pt idx="6">
                  <c:v>-0.67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7"/>
          <c:order val="17"/>
          <c:tx>
            <c:v>Teil 18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Charge1'!$C$24:$L$24</c:f>
              <c:numCache>
                <c:formatCode>General</c:formatCode>
                <c:ptCount val="10"/>
                <c:pt idx="0">
                  <c:v>-0.06</c:v>
                </c:pt>
                <c:pt idx="1">
                  <c:v>-0.26</c:v>
                </c:pt>
                <c:pt idx="2">
                  <c:v>-0.08</c:v>
                </c:pt>
                <c:pt idx="3">
                  <c:v>-0.75</c:v>
                </c:pt>
                <c:pt idx="4">
                  <c:v>-0.55000000000000004</c:v>
                </c:pt>
                <c:pt idx="5">
                  <c:v>-0.54</c:v>
                </c:pt>
                <c:pt idx="6">
                  <c:v>-0.66</c:v>
                </c:pt>
                <c:pt idx="7">
                  <c:v>-0.15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8"/>
          <c:order val="18"/>
          <c:tx>
            <c:v>Teil 19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Charge1'!$C$25:$L$25</c:f>
              <c:numCache>
                <c:formatCode>General</c:formatCode>
                <c:ptCount val="10"/>
                <c:pt idx="0">
                  <c:v>-0.11</c:v>
                </c:pt>
                <c:pt idx="1">
                  <c:v>-0.28000000000000003</c:v>
                </c:pt>
                <c:pt idx="2">
                  <c:v>-0.11</c:v>
                </c:pt>
                <c:pt idx="3">
                  <c:v>-0.72</c:v>
                </c:pt>
                <c:pt idx="4">
                  <c:v>-0.47</c:v>
                </c:pt>
                <c:pt idx="5">
                  <c:v>-0.5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-0.85</c:v>
                </c:pt>
              </c:numCache>
            </c:numRef>
          </c:val>
        </c:ser>
        <c:ser>
          <c:idx val="19"/>
          <c:order val="19"/>
          <c:tx>
            <c:v>Teil 20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Charge1'!$C$26:$L$26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-0.09</c:v>
                </c:pt>
                <c:pt idx="3">
                  <c:v>-0.74</c:v>
                </c:pt>
                <c:pt idx="4">
                  <c:v>-0.47</c:v>
                </c:pt>
                <c:pt idx="5">
                  <c:v>-0.52</c:v>
                </c:pt>
                <c:pt idx="6">
                  <c:v>-0.64</c:v>
                </c:pt>
                <c:pt idx="7">
                  <c:v>-0.14000000000000001</c:v>
                </c:pt>
                <c:pt idx="8">
                  <c:v>-0.31</c:v>
                </c:pt>
                <c:pt idx="9">
                  <c:v>-0.81</c:v>
                </c:pt>
              </c:numCache>
            </c:numRef>
          </c:val>
        </c:ser>
        <c:marker val="1"/>
        <c:axId val="73949952"/>
        <c:axId val="73951872"/>
      </c:lineChart>
      <c:catAx>
        <c:axId val="7394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951872"/>
        <c:crosses val="autoZero"/>
        <c:auto val="1"/>
        <c:lblAlgn val="ctr"/>
        <c:lblOffset val="100"/>
      </c:catAx>
      <c:valAx>
        <c:axId val="7395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 [mm]</a:t>
                </a:r>
              </a:p>
            </c:rich>
          </c:tx>
          <c:layout/>
        </c:title>
        <c:numFmt formatCode="General" sourceLinked="1"/>
        <c:tickLblPos val="nextTo"/>
        <c:crossAx val="7394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Charge1'!$D$30:$M$30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Charge1'!$D$31:$M$31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74108928"/>
        <c:axId val="74110848"/>
        <c:axId val="0"/>
      </c:bar3DChart>
      <c:catAx>
        <c:axId val="7410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110848"/>
        <c:crosses val="autoZero"/>
        <c:auto val="1"/>
        <c:lblAlgn val="ctr"/>
        <c:lblOffset val="100"/>
      </c:catAx>
      <c:valAx>
        <c:axId val="74110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4108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Charge1'!$D$32:$M$32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Charge1'!$D$33:$M$33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75241728"/>
        <c:axId val="75264384"/>
        <c:axId val="0"/>
      </c:bar3DChart>
      <c:catAx>
        <c:axId val="7524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264384"/>
        <c:crosses val="autoZero"/>
        <c:auto val="1"/>
        <c:lblAlgn val="ctr"/>
        <c:lblOffset val="100"/>
      </c:catAx>
      <c:valAx>
        <c:axId val="75264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5241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5306496"/>
        <c:axId val="75308416"/>
        <c:axId val="0"/>
      </c:bar3DChart>
      <c:catAx>
        <c:axId val="7530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5308416"/>
        <c:crosses val="autoZero"/>
        <c:auto val="1"/>
        <c:lblAlgn val="ctr"/>
        <c:lblOffset val="100"/>
      </c:catAx>
      <c:valAx>
        <c:axId val="75308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530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5334400"/>
        <c:axId val="75336320"/>
        <c:axId val="0"/>
      </c:bar3DChart>
      <c:catAx>
        <c:axId val="7533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5336320"/>
        <c:crosses val="autoZero"/>
        <c:auto val="1"/>
        <c:lblAlgn val="ctr"/>
        <c:lblOffset val="100"/>
      </c:catAx>
      <c:valAx>
        <c:axId val="75336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533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Charge1'!$C$39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Charge1'!$D$38:$M$38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Charge1'!$D$39:$M$39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60312192"/>
        <c:axId val="60322560"/>
        <c:axId val="0"/>
      </c:bar3DChart>
      <c:catAx>
        <c:axId val="6031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60322560"/>
        <c:crosses val="autoZero"/>
        <c:auto val="1"/>
        <c:lblAlgn val="ctr"/>
        <c:lblOffset val="100"/>
      </c:catAx>
      <c:valAx>
        <c:axId val="6032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6031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Charge1'!$D$7:$M$7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-0.04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0.14000000000000001</c:v>
                </c:pt>
                <c:pt idx="7">
                  <c:v>0.34</c:v>
                </c:pt>
                <c:pt idx="8">
                  <c:v>0.35</c:v>
                </c:pt>
                <c:pt idx="9">
                  <c:v>-0.03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Charge1'!$D$8:$M$8</c:f>
              <c:numCache>
                <c:formatCode>General</c:formatCode>
                <c:ptCount val="10"/>
                <c:pt idx="0">
                  <c:v>0.17</c:v>
                </c:pt>
                <c:pt idx="1">
                  <c:v>-0.01</c:v>
                </c:pt>
                <c:pt idx="2">
                  <c:v>0.17</c:v>
                </c:pt>
                <c:pt idx="3">
                  <c:v>0.19</c:v>
                </c:pt>
                <c:pt idx="4">
                  <c:v>0.41</c:v>
                </c:pt>
                <c:pt idx="5">
                  <c:v>0.37</c:v>
                </c:pt>
                <c:pt idx="6">
                  <c:v>0.25</c:v>
                </c:pt>
                <c:pt idx="7">
                  <c:v>0.3</c:v>
                </c:pt>
                <c:pt idx="8">
                  <c:v>0.32</c:v>
                </c:pt>
                <c:pt idx="9">
                  <c:v>-0.38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Charge1'!$D$9:$M$9</c:f>
              <c:numCache>
                <c:formatCode>General</c:formatCode>
                <c:ptCount val="10"/>
                <c:pt idx="0">
                  <c:v>0.18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0.41</c:v>
                </c:pt>
                <c:pt idx="4">
                  <c:v>0.55000000000000004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0.44</c:v>
                </c:pt>
                <c:pt idx="8">
                  <c:v>0.37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Charge1'!$D$10:$M$10</c:f>
              <c:numCache>
                <c:formatCode>General</c:formatCode>
                <c:ptCount val="10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0.46</c:v>
                </c:pt>
                <c:pt idx="5">
                  <c:v>0.42</c:v>
                </c:pt>
                <c:pt idx="6">
                  <c:v>0.16</c:v>
                </c:pt>
                <c:pt idx="7">
                  <c:v>0.42</c:v>
                </c:pt>
                <c:pt idx="8">
                  <c:v>0.36</c:v>
                </c:pt>
                <c:pt idx="9">
                  <c:v>0.01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Charge1'!$D$11:$M$11</c:f>
              <c:numCache>
                <c:formatCode>General</c:formatCode>
                <c:ptCount val="10"/>
                <c:pt idx="0">
                  <c:v>0.06</c:v>
                </c:pt>
                <c:pt idx="1">
                  <c:v>0.19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0.43</c:v>
                </c:pt>
                <c:pt idx="6">
                  <c:v>0.22</c:v>
                </c:pt>
                <c:pt idx="7">
                  <c:v>0.38</c:v>
                </c:pt>
                <c:pt idx="8">
                  <c:v>0.35</c:v>
                </c:pt>
                <c:pt idx="9">
                  <c:v>-0.38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Charge1'!$D$12:$M$12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0.19</c:v>
                </c:pt>
                <c:pt idx="3">
                  <c:v>0.2</c:v>
                </c:pt>
                <c:pt idx="4">
                  <c:v>0.48</c:v>
                </c:pt>
                <c:pt idx="5">
                  <c:v>0.44</c:v>
                </c:pt>
                <c:pt idx="6">
                  <c:v>0.28999999999999998</c:v>
                </c:pt>
                <c:pt idx="7">
                  <c:v>0.36</c:v>
                </c:pt>
                <c:pt idx="8">
                  <c:v>0.36</c:v>
                </c:pt>
                <c:pt idx="9">
                  <c:v>-0.43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Charge1'!$D$13:$M$13</c:f>
              <c:numCache>
                <c:formatCode>General</c:formatCode>
                <c:ptCount val="10"/>
                <c:pt idx="0">
                  <c:v>0.17</c:v>
                </c:pt>
                <c:pt idx="1">
                  <c:v>0.16</c:v>
                </c:pt>
                <c:pt idx="2">
                  <c:v>0.26</c:v>
                </c:pt>
                <c:pt idx="3">
                  <c:v>0.17</c:v>
                </c:pt>
                <c:pt idx="4">
                  <c:v>0.6</c:v>
                </c:pt>
                <c:pt idx="5">
                  <c:v>0.5</c:v>
                </c:pt>
                <c:pt idx="6">
                  <c:v>0.27</c:v>
                </c:pt>
                <c:pt idx="7">
                  <c:v>0.37</c:v>
                </c:pt>
                <c:pt idx="8">
                  <c:v>0.35</c:v>
                </c:pt>
                <c:pt idx="9">
                  <c:v>-0.41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Charge1'!$D$14:$M$14</c:f>
              <c:numCache>
                <c:formatCode>General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0.3</c:v>
                </c:pt>
                <c:pt idx="3">
                  <c:v>0.18</c:v>
                </c:pt>
                <c:pt idx="4">
                  <c:v>0.59</c:v>
                </c:pt>
                <c:pt idx="5">
                  <c:v>0.44</c:v>
                </c:pt>
                <c:pt idx="6">
                  <c:v>0.26</c:v>
                </c:pt>
                <c:pt idx="7">
                  <c:v>0.39</c:v>
                </c:pt>
                <c:pt idx="8">
                  <c:v>0.36</c:v>
                </c:pt>
                <c:pt idx="9">
                  <c:v>-0.37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Charge1'!$D$15:$M$15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0.18</c:v>
                </c:pt>
                <c:pt idx="4">
                  <c:v>0.57999999999999996</c:v>
                </c:pt>
                <c:pt idx="5">
                  <c:v>0.43</c:v>
                </c:pt>
                <c:pt idx="6">
                  <c:v>0.27</c:v>
                </c:pt>
                <c:pt idx="7">
                  <c:v>0.35</c:v>
                </c:pt>
                <c:pt idx="8">
                  <c:v>0.33</c:v>
                </c:pt>
                <c:pt idx="9">
                  <c:v>-0.43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Charge1'!$D$16:$M$16</c:f>
              <c:numCache>
                <c:formatCode>General</c:formatCode>
                <c:ptCount val="10"/>
                <c:pt idx="0">
                  <c:v>0.09</c:v>
                </c:pt>
                <c:pt idx="1">
                  <c:v>0.16</c:v>
                </c:pt>
                <c:pt idx="2">
                  <c:v>0.35</c:v>
                </c:pt>
                <c:pt idx="3">
                  <c:v>0.2</c:v>
                </c:pt>
                <c:pt idx="4">
                  <c:v>0.6</c:v>
                </c:pt>
                <c:pt idx="5">
                  <c:v>0.45</c:v>
                </c:pt>
                <c:pt idx="6">
                  <c:v>0.28999999999999998</c:v>
                </c:pt>
                <c:pt idx="7">
                  <c:v>0.4</c:v>
                </c:pt>
                <c:pt idx="8">
                  <c:v>0.38</c:v>
                </c:pt>
                <c:pt idx="9">
                  <c:v>-0.49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Charge1'!$D$17:$M$17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</c:v>
                </c:pt>
                <c:pt idx="2">
                  <c:v>0.25</c:v>
                </c:pt>
                <c:pt idx="3">
                  <c:v>0.15</c:v>
                </c:pt>
                <c:pt idx="4">
                  <c:v>0.49</c:v>
                </c:pt>
                <c:pt idx="5">
                  <c:v>0.44</c:v>
                </c:pt>
                <c:pt idx="6">
                  <c:v>0.25</c:v>
                </c:pt>
                <c:pt idx="7">
                  <c:v>0.39</c:v>
                </c:pt>
                <c:pt idx="8">
                  <c:v>0.38</c:v>
                </c:pt>
                <c:pt idx="9">
                  <c:v>-0.3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Charge1'!$D$18:$M$18</c:f>
              <c:numCache>
                <c:formatCode>General</c:formatCode>
                <c:ptCount val="10"/>
                <c:pt idx="0">
                  <c:v>0.08</c:v>
                </c:pt>
                <c:pt idx="1">
                  <c:v>0.14000000000000001</c:v>
                </c:pt>
                <c:pt idx="2">
                  <c:v>0.32</c:v>
                </c:pt>
                <c:pt idx="3">
                  <c:v>0.19</c:v>
                </c:pt>
                <c:pt idx="4">
                  <c:v>0.49</c:v>
                </c:pt>
                <c:pt idx="5">
                  <c:v>0.45</c:v>
                </c:pt>
                <c:pt idx="6">
                  <c:v>0.27</c:v>
                </c:pt>
                <c:pt idx="7">
                  <c:v>0.35</c:v>
                </c:pt>
                <c:pt idx="8">
                  <c:v>0.3</c:v>
                </c:pt>
                <c:pt idx="9">
                  <c:v>-0.34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Charge1'!$D$19:$M$19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0.38</c:v>
                </c:pt>
                <c:pt idx="3">
                  <c:v>0.18</c:v>
                </c:pt>
                <c:pt idx="4">
                  <c:v>0.45</c:v>
                </c:pt>
                <c:pt idx="5">
                  <c:v>0.42</c:v>
                </c:pt>
                <c:pt idx="6">
                  <c:v>0.3</c:v>
                </c:pt>
                <c:pt idx="7">
                  <c:v>0.38</c:v>
                </c:pt>
                <c:pt idx="8">
                  <c:v>0.35</c:v>
                </c:pt>
                <c:pt idx="9">
                  <c:v>-0.3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Charge1'!$D$20:$M$20</c:f>
              <c:numCache>
                <c:formatCode>General</c:formatCode>
                <c:ptCount val="10"/>
                <c:pt idx="0">
                  <c:v>0.08</c:v>
                </c:pt>
                <c:pt idx="1">
                  <c:v>0.18</c:v>
                </c:pt>
                <c:pt idx="2">
                  <c:v>0.35</c:v>
                </c:pt>
                <c:pt idx="3">
                  <c:v>0.18</c:v>
                </c:pt>
                <c:pt idx="4">
                  <c:v>0.5</c:v>
                </c:pt>
                <c:pt idx="5">
                  <c:v>0.45</c:v>
                </c:pt>
                <c:pt idx="6">
                  <c:v>0.27</c:v>
                </c:pt>
                <c:pt idx="7">
                  <c:v>0.38</c:v>
                </c:pt>
                <c:pt idx="8">
                  <c:v>0.35</c:v>
                </c:pt>
                <c:pt idx="9">
                  <c:v>-0.4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Charge1'!$D$21:$M$21</c:f>
              <c:numCache>
                <c:formatCode>General</c:formatCode>
                <c:ptCount val="10"/>
                <c:pt idx="0">
                  <c:v>0.08</c:v>
                </c:pt>
                <c:pt idx="1">
                  <c:v>0.13</c:v>
                </c:pt>
                <c:pt idx="2">
                  <c:v>0.2</c:v>
                </c:pt>
                <c:pt idx="3">
                  <c:v>0.17</c:v>
                </c:pt>
                <c:pt idx="4">
                  <c:v>0.45</c:v>
                </c:pt>
                <c:pt idx="5">
                  <c:v>0.42</c:v>
                </c:pt>
                <c:pt idx="6">
                  <c:v>0.27</c:v>
                </c:pt>
                <c:pt idx="7">
                  <c:v>0.38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0.16</c:v>
                </c:pt>
                <c:pt idx="4">
                  <c:v>0.55000000000000004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Charge1'!$D$23:$M$23</c:f>
              <c:numCache>
                <c:formatCode>General</c:formatCode>
                <c:ptCount val="10"/>
                <c:pt idx="0">
                  <c:v>0.1</c:v>
                </c:pt>
                <c:pt idx="1">
                  <c:v>0.17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0.39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Charge1'!$D$24:$M$24</c:f>
              <c:numCache>
                <c:formatCode>General</c:formatCode>
                <c:ptCount val="10"/>
                <c:pt idx="0">
                  <c:v>0.15</c:v>
                </c:pt>
                <c:pt idx="1">
                  <c:v>0.14000000000000001</c:v>
                </c:pt>
                <c:pt idx="2">
                  <c:v>0.34</c:v>
                </c:pt>
                <c:pt idx="3">
                  <c:v>0.16</c:v>
                </c:pt>
                <c:pt idx="4">
                  <c:v>0.6</c:v>
                </c:pt>
                <c:pt idx="5">
                  <c:v>0.45</c:v>
                </c:pt>
                <c:pt idx="6">
                  <c:v>0.28000000000000003</c:v>
                </c:pt>
                <c:pt idx="7">
                  <c:v>0.38</c:v>
                </c:pt>
                <c:pt idx="8">
                  <c:v>0.36</c:v>
                </c:pt>
                <c:pt idx="9">
                  <c:v>-0.32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Charge1'!$D$25:$M$25</c:f>
              <c:numCache>
                <c:formatCode>General</c:formatCode>
                <c:ptCount val="10"/>
                <c:pt idx="0">
                  <c:v>0.06</c:v>
                </c:pt>
                <c:pt idx="1">
                  <c:v>0.1</c:v>
                </c:pt>
                <c:pt idx="2">
                  <c:v>0.24</c:v>
                </c:pt>
                <c:pt idx="3">
                  <c:v>0.11</c:v>
                </c:pt>
                <c:pt idx="4">
                  <c:v>0.52</c:v>
                </c:pt>
                <c:pt idx="5">
                  <c:v>0.4</c:v>
                </c:pt>
                <c:pt idx="6">
                  <c:v>0.23</c:v>
                </c:pt>
                <c:pt idx="7">
                  <c:v>0.37</c:v>
                </c:pt>
                <c:pt idx="8">
                  <c:v>0.36</c:v>
                </c:pt>
                <c:pt idx="9">
                  <c:v>-0.34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Charge1'!$D$26:$M$26</c:f>
              <c:numCache>
                <c:formatCode>General</c:formatCode>
                <c:ptCount val="10"/>
                <c:pt idx="0">
                  <c:v>0.06</c:v>
                </c:pt>
                <c:pt idx="1">
                  <c:v>0.13</c:v>
                </c:pt>
                <c:pt idx="2">
                  <c:v>0.31</c:v>
                </c:pt>
                <c:pt idx="3">
                  <c:v>0.18</c:v>
                </c:pt>
                <c:pt idx="4">
                  <c:v>0.48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-0.41</c:v>
                </c:pt>
              </c:numCache>
            </c:numRef>
          </c:val>
        </c:ser>
        <c:marker val="1"/>
        <c:axId val="76523392"/>
        <c:axId val="76537856"/>
      </c:lineChart>
      <c:catAx>
        <c:axId val="7652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6537856"/>
        <c:crosses val="autoZero"/>
        <c:auto val="1"/>
        <c:lblAlgn val="ctr"/>
        <c:lblOffset val="100"/>
      </c:catAx>
      <c:valAx>
        <c:axId val="7653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7652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'Kontur aussen Charge2'!$C$30:$L$30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Charge2'!$C$31:$L$31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6633216"/>
        <c:axId val="76635136"/>
        <c:axId val="0"/>
      </c:bar3DChart>
      <c:catAx>
        <c:axId val="7663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6635136"/>
        <c:crosses val="autoZero"/>
        <c:auto val="1"/>
        <c:lblAlgn val="ctr"/>
        <c:lblOffset val="100"/>
      </c:catAx>
      <c:valAx>
        <c:axId val="76635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663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Charge2'!$C$32:$L$32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Charge2'!$C$33:$L$33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6660096"/>
        <c:axId val="76678656"/>
        <c:axId val="0"/>
      </c:bar3DChart>
      <c:catAx>
        <c:axId val="7666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6678656"/>
        <c:crosses val="autoZero"/>
        <c:auto val="1"/>
        <c:lblAlgn val="ctr"/>
        <c:lblOffset val="100"/>
      </c:catAx>
      <c:valAx>
        <c:axId val="7667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666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6696192"/>
        <c:axId val="76718848"/>
        <c:axId val="0"/>
      </c:bar3DChart>
      <c:catAx>
        <c:axId val="7669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6718848"/>
        <c:crosses val="autoZero"/>
        <c:auto val="1"/>
        <c:lblAlgn val="ctr"/>
        <c:lblOffset val="100"/>
      </c:catAx>
      <c:valAx>
        <c:axId val="7671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669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6822400"/>
        <c:axId val="76828672"/>
        <c:axId val="0"/>
      </c:bar3DChart>
      <c:catAx>
        <c:axId val="7682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6828672"/>
        <c:crosses val="autoZero"/>
        <c:auto val="1"/>
        <c:lblAlgn val="ctr"/>
        <c:lblOffset val="100"/>
      </c:catAx>
      <c:valAx>
        <c:axId val="76828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682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Charge2'!$C$8:$L$8</c:f>
              <c:numCache>
                <c:formatCode>General</c:formatCode>
                <c:ptCount val="10"/>
                <c:pt idx="0">
                  <c:v>-0.15</c:v>
                </c:pt>
                <c:pt idx="1">
                  <c:v>0</c:v>
                </c:pt>
                <c:pt idx="2">
                  <c:v>-0.15</c:v>
                </c:pt>
                <c:pt idx="3">
                  <c:v>-0.09</c:v>
                </c:pt>
                <c:pt idx="4">
                  <c:v>-0.27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-0.44</c:v>
                </c:pt>
                <c:pt idx="8">
                  <c:v>0.32</c:v>
                </c:pt>
                <c:pt idx="9">
                  <c:v>0.74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Charge2'!$C$9:$L$9</c:f>
              <c:numCache>
                <c:formatCode>General</c:formatCode>
                <c:ptCount val="10"/>
                <c:pt idx="0">
                  <c:v>0.89</c:v>
                </c:pt>
                <c:pt idx="1">
                  <c:v>0.37</c:v>
                </c:pt>
                <c:pt idx="2">
                  <c:v>0.16</c:v>
                </c:pt>
                <c:pt idx="3">
                  <c:v>0.02</c:v>
                </c:pt>
                <c:pt idx="4">
                  <c:v>-0.22</c:v>
                </c:pt>
                <c:pt idx="5">
                  <c:v>-0.24</c:v>
                </c:pt>
                <c:pt idx="6">
                  <c:v>-0.21</c:v>
                </c:pt>
                <c:pt idx="7">
                  <c:v>-0.19</c:v>
                </c:pt>
                <c:pt idx="8">
                  <c:v>0.55000000000000004</c:v>
                </c:pt>
                <c:pt idx="9">
                  <c:v>1.42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Charge2'!$C$10:$L$10</c:f>
              <c:numCache>
                <c:formatCode>General</c:formatCode>
                <c:ptCount val="10"/>
                <c:pt idx="0">
                  <c:v>0.93</c:v>
                </c:pt>
                <c:pt idx="1">
                  <c:v>0.36</c:v>
                </c:pt>
                <c:pt idx="2">
                  <c:v>0.18</c:v>
                </c:pt>
                <c:pt idx="3">
                  <c:v>0.06</c:v>
                </c:pt>
                <c:pt idx="4">
                  <c:v>-0.2</c:v>
                </c:pt>
                <c:pt idx="5">
                  <c:v>-0.24</c:v>
                </c:pt>
                <c:pt idx="6">
                  <c:v>-0.24</c:v>
                </c:pt>
                <c:pt idx="7">
                  <c:v>-0.2</c:v>
                </c:pt>
                <c:pt idx="8">
                  <c:v>0.57999999999999996</c:v>
                </c:pt>
                <c:pt idx="9">
                  <c:v>1.33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Charge2'!$C$11:$L$11</c:f>
              <c:numCache>
                <c:formatCode>General</c:formatCode>
                <c:ptCount val="10"/>
                <c:pt idx="0">
                  <c:v>1.45</c:v>
                </c:pt>
                <c:pt idx="1">
                  <c:v>0.53</c:v>
                </c:pt>
                <c:pt idx="2">
                  <c:v>0.23</c:v>
                </c:pt>
                <c:pt idx="3">
                  <c:v>0.05</c:v>
                </c:pt>
                <c:pt idx="4">
                  <c:v>-0.22</c:v>
                </c:pt>
                <c:pt idx="5">
                  <c:v>-0.26</c:v>
                </c:pt>
                <c:pt idx="6">
                  <c:v>-0.23</c:v>
                </c:pt>
                <c:pt idx="7">
                  <c:v>-0.12</c:v>
                </c:pt>
                <c:pt idx="8">
                  <c:v>0.75</c:v>
                </c:pt>
                <c:pt idx="9">
                  <c:v>1.98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Charge2'!$C$12:$L$12</c:f>
              <c:numCache>
                <c:formatCode>General</c:formatCode>
                <c:ptCount val="10"/>
                <c:pt idx="0">
                  <c:v>1.4</c:v>
                </c:pt>
                <c:pt idx="1">
                  <c:v>0.48</c:v>
                </c:pt>
                <c:pt idx="2">
                  <c:v>0.2</c:v>
                </c:pt>
                <c:pt idx="3">
                  <c:v>0.05</c:v>
                </c:pt>
                <c:pt idx="4">
                  <c:v>-0.2</c:v>
                </c:pt>
                <c:pt idx="5">
                  <c:v>-0.26</c:v>
                </c:pt>
                <c:pt idx="6">
                  <c:v>-0.24</c:v>
                </c:pt>
                <c:pt idx="7">
                  <c:v>-0.15</c:v>
                </c:pt>
                <c:pt idx="8">
                  <c:v>0.68</c:v>
                </c:pt>
                <c:pt idx="9">
                  <c:v>1.75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Charge2'!$C$13:$L$13</c:f>
              <c:numCache>
                <c:formatCode>General</c:formatCode>
                <c:ptCount val="10"/>
                <c:pt idx="0">
                  <c:v>1.26</c:v>
                </c:pt>
                <c:pt idx="1">
                  <c:v>0.45</c:v>
                </c:pt>
                <c:pt idx="2">
                  <c:v>0.19</c:v>
                </c:pt>
                <c:pt idx="3">
                  <c:v>-0.05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-0.32</c:v>
                </c:pt>
                <c:pt idx="8">
                  <c:v>0.57999999999999996</c:v>
                </c:pt>
                <c:pt idx="9">
                  <c:v>1.59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Charge2'!$C$14:$L$14</c:f>
              <c:numCache>
                <c:formatCode>General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0.04</c:v>
                </c:pt>
                <c:pt idx="3">
                  <c:v>-0.03</c:v>
                </c:pt>
                <c:pt idx="4">
                  <c:v>-0.24</c:v>
                </c:pt>
                <c:pt idx="5">
                  <c:v>-0.27</c:v>
                </c:pt>
                <c:pt idx="6">
                  <c:v>-0.27</c:v>
                </c:pt>
                <c:pt idx="7">
                  <c:v>-0.28999999999999998</c:v>
                </c:pt>
                <c:pt idx="8">
                  <c:v>0.46</c:v>
                </c:pt>
                <c:pt idx="9">
                  <c:v>1.28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Charge2'!$C$15:$L$15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0.22</c:v>
                </c:pt>
                <c:pt idx="2">
                  <c:v>7.0000000000000007E-2</c:v>
                </c:pt>
                <c:pt idx="3">
                  <c:v>-0.01</c:v>
                </c:pt>
                <c:pt idx="4">
                  <c:v>-0.18</c:v>
                </c:pt>
                <c:pt idx="5">
                  <c:v>-0.21</c:v>
                </c:pt>
                <c:pt idx="6">
                  <c:v>-0.33</c:v>
                </c:pt>
                <c:pt idx="7">
                  <c:v>-0.23</c:v>
                </c:pt>
                <c:pt idx="8">
                  <c:v>0.42</c:v>
                </c:pt>
                <c:pt idx="9">
                  <c:v>1.06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Charge2'!$C$16:$L$16</c:f>
              <c:numCache>
                <c:formatCode>General</c:formatCode>
                <c:ptCount val="10"/>
                <c:pt idx="0">
                  <c:v>0.71</c:v>
                </c:pt>
                <c:pt idx="1">
                  <c:v>0.33</c:v>
                </c:pt>
                <c:pt idx="2">
                  <c:v>7.0000000000000007E-2</c:v>
                </c:pt>
                <c:pt idx="3">
                  <c:v>-0.05</c:v>
                </c:pt>
                <c:pt idx="4">
                  <c:v>-0.22</c:v>
                </c:pt>
                <c:pt idx="5">
                  <c:v>-0.24</c:v>
                </c:pt>
                <c:pt idx="6">
                  <c:v>-0.25</c:v>
                </c:pt>
                <c:pt idx="7">
                  <c:v>-0.25</c:v>
                </c:pt>
                <c:pt idx="8">
                  <c:v>0.47</c:v>
                </c:pt>
                <c:pt idx="9">
                  <c:v>1.27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Charge2'!$C$17:$L$17</c:f>
              <c:numCache>
                <c:formatCode>General</c:formatCode>
                <c:ptCount val="10"/>
                <c:pt idx="0">
                  <c:v>1.33</c:v>
                </c:pt>
                <c:pt idx="1">
                  <c:v>0.5</c:v>
                </c:pt>
                <c:pt idx="2">
                  <c:v>0.22</c:v>
                </c:pt>
                <c:pt idx="3">
                  <c:v>0</c:v>
                </c:pt>
                <c:pt idx="4">
                  <c:v>-0.26</c:v>
                </c:pt>
                <c:pt idx="5">
                  <c:v>-0.28999999999999998</c:v>
                </c:pt>
                <c:pt idx="6">
                  <c:v>-0.24</c:v>
                </c:pt>
                <c:pt idx="7">
                  <c:v>-0.17</c:v>
                </c:pt>
                <c:pt idx="8">
                  <c:v>0.73</c:v>
                </c:pt>
                <c:pt idx="9">
                  <c:v>1.68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Charge2'!$C$18:$L$18</c:f>
              <c:numCache>
                <c:formatCode>General</c:formatCode>
                <c:ptCount val="10"/>
                <c:pt idx="0">
                  <c:v>0.65</c:v>
                </c:pt>
                <c:pt idx="1">
                  <c:v>0.23</c:v>
                </c:pt>
                <c:pt idx="2">
                  <c:v>0.06</c:v>
                </c:pt>
                <c:pt idx="3">
                  <c:v>0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-0.19</c:v>
                </c:pt>
                <c:pt idx="8">
                  <c:v>0.59</c:v>
                </c:pt>
                <c:pt idx="9">
                  <c:v>1.41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Charge2'!$C$19:$L$19</c:f>
              <c:numCache>
                <c:formatCode>General</c:formatCode>
                <c:ptCount val="10"/>
                <c:pt idx="0">
                  <c:v>1.27</c:v>
                </c:pt>
                <c:pt idx="1">
                  <c:v>0.46</c:v>
                </c:pt>
                <c:pt idx="2">
                  <c:v>0.19</c:v>
                </c:pt>
                <c:pt idx="3">
                  <c:v>0.01</c:v>
                </c:pt>
                <c:pt idx="4">
                  <c:v>-0.22</c:v>
                </c:pt>
                <c:pt idx="5">
                  <c:v>-0.27</c:v>
                </c:pt>
                <c:pt idx="6">
                  <c:v>-0.27</c:v>
                </c:pt>
                <c:pt idx="7">
                  <c:v>-0.19</c:v>
                </c:pt>
                <c:pt idx="8">
                  <c:v>0.61</c:v>
                </c:pt>
                <c:pt idx="9">
                  <c:v>1.56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Charge2'!$C$20:$L$20</c:f>
              <c:numCache>
                <c:formatCode>General</c:formatCode>
                <c:ptCount val="10"/>
                <c:pt idx="0">
                  <c:v>0.85</c:v>
                </c:pt>
                <c:pt idx="1">
                  <c:v>0.4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-0.15</c:v>
                </c:pt>
                <c:pt idx="5">
                  <c:v>-0.22</c:v>
                </c:pt>
                <c:pt idx="6">
                  <c:v>-0.25</c:v>
                </c:pt>
                <c:pt idx="7">
                  <c:v>-0.2</c:v>
                </c:pt>
                <c:pt idx="8">
                  <c:v>0.64</c:v>
                </c:pt>
                <c:pt idx="9">
                  <c:v>1.47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Charge2'!$C$21:$L$21</c:f>
              <c:numCache>
                <c:formatCode>General</c:formatCode>
                <c:ptCount val="10"/>
                <c:pt idx="0">
                  <c:v>0.51</c:v>
                </c:pt>
                <c:pt idx="1">
                  <c:v>0.43</c:v>
                </c:pt>
                <c:pt idx="2">
                  <c:v>0.22</c:v>
                </c:pt>
                <c:pt idx="3">
                  <c:v>0.09</c:v>
                </c:pt>
                <c:pt idx="4">
                  <c:v>-0.08</c:v>
                </c:pt>
                <c:pt idx="5">
                  <c:v>-0.13</c:v>
                </c:pt>
                <c:pt idx="6">
                  <c:v>-0.22</c:v>
                </c:pt>
                <c:pt idx="7">
                  <c:v>-0.14000000000000001</c:v>
                </c:pt>
                <c:pt idx="8">
                  <c:v>0.45</c:v>
                </c:pt>
                <c:pt idx="9">
                  <c:v>1.05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Charge2'!$C$22:$L$22</c:f>
              <c:numCache>
                <c:formatCode>General</c:formatCode>
                <c:ptCount val="10"/>
                <c:pt idx="0">
                  <c:v>0.63</c:v>
                </c:pt>
                <c:pt idx="1">
                  <c:v>0.43</c:v>
                </c:pt>
                <c:pt idx="2">
                  <c:v>0.2</c:v>
                </c:pt>
                <c:pt idx="3">
                  <c:v>0.05</c:v>
                </c:pt>
                <c:pt idx="4">
                  <c:v>-0.13</c:v>
                </c:pt>
                <c:pt idx="5">
                  <c:v>-0.17</c:v>
                </c:pt>
                <c:pt idx="6">
                  <c:v>-0.22</c:v>
                </c:pt>
                <c:pt idx="7">
                  <c:v>-0.08</c:v>
                </c:pt>
                <c:pt idx="8">
                  <c:v>0.55000000000000004</c:v>
                </c:pt>
                <c:pt idx="9">
                  <c:v>1.25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Charge2'!$C$23:$L$23</c:f>
              <c:numCache>
                <c:formatCode>General</c:formatCode>
                <c:ptCount val="10"/>
                <c:pt idx="0">
                  <c:v>0.54</c:v>
                </c:pt>
                <c:pt idx="1">
                  <c:v>0.32</c:v>
                </c:pt>
                <c:pt idx="2">
                  <c:v>0.22</c:v>
                </c:pt>
                <c:pt idx="3">
                  <c:v>0.03</c:v>
                </c:pt>
                <c:pt idx="4">
                  <c:v>-0.12</c:v>
                </c:pt>
                <c:pt idx="5">
                  <c:v>-0.18</c:v>
                </c:pt>
                <c:pt idx="6">
                  <c:v>-0.23</c:v>
                </c:pt>
                <c:pt idx="7">
                  <c:v>-0.03</c:v>
                </c:pt>
                <c:pt idx="8">
                  <c:v>0.53</c:v>
                </c:pt>
                <c:pt idx="9">
                  <c:v>1.1599999999999999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Charge2'!$C$24:$L$24</c:f>
              <c:numCache>
                <c:formatCode>General</c:formatCode>
                <c:ptCount val="10"/>
                <c:pt idx="0">
                  <c:v>0.72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0.11</c:v>
                </c:pt>
                <c:pt idx="4">
                  <c:v>-0.12</c:v>
                </c:pt>
                <c:pt idx="5">
                  <c:v>-0.2</c:v>
                </c:pt>
                <c:pt idx="6">
                  <c:v>-0.25</c:v>
                </c:pt>
                <c:pt idx="7">
                  <c:v>0.13</c:v>
                </c:pt>
                <c:pt idx="8">
                  <c:v>0.77</c:v>
                </c:pt>
                <c:pt idx="9">
                  <c:v>1.46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Charge2'!$C$25:$L$25</c:f>
              <c:numCache>
                <c:formatCode>General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-0.08</c:v>
                </c:pt>
                <c:pt idx="5">
                  <c:v>-0.17</c:v>
                </c:pt>
                <c:pt idx="6">
                  <c:v>-0.27</c:v>
                </c:pt>
                <c:pt idx="7">
                  <c:v>0.06</c:v>
                </c:pt>
                <c:pt idx="8">
                  <c:v>0.65</c:v>
                </c:pt>
                <c:pt idx="9">
                  <c:v>1.1599999999999999</c:v>
                </c:pt>
              </c:numCache>
            </c:numRef>
          </c:val>
        </c:ser>
        <c:marker val="1"/>
        <c:axId val="76805632"/>
        <c:axId val="76807552"/>
      </c:lineChart>
      <c:catAx>
        <c:axId val="7680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6807552"/>
        <c:crosses val="autoZero"/>
        <c:auto val="1"/>
        <c:lblAlgn val="ctr"/>
        <c:lblOffset val="100"/>
      </c:catAx>
      <c:valAx>
        <c:axId val="76807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7680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Charge2'!$C$30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Charge2'!$D$29:$M$29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Charge2'!$D$30:$M$30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shape val="cylinder"/>
        <c:axId val="77021952"/>
        <c:axId val="77023872"/>
        <c:axId val="0"/>
      </c:bar3DChart>
      <c:catAx>
        <c:axId val="7702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7023872"/>
        <c:crosses val="autoZero"/>
        <c:auto val="1"/>
        <c:lblAlgn val="ctr"/>
        <c:lblOffset val="100"/>
      </c:catAx>
      <c:valAx>
        <c:axId val="7702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7021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Charge2'!$D$31:$M$31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Charge2'!$D$32:$M$32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0.11545307169887575</c:v>
                </c:pt>
                <c:pt idx="2">
                  <c:v>0.17752841989180798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0.10328746610114131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shape val="cylinder"/>
        <c:axId val="77044736"/>
        <c:axId val="77063296"/>
        <c:axId val="0"/>
      </c:bar3DChart>
      <c:catAx>
        <c:axId val="7704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7063296"/>
        <c:crosses val="autoZero"/>
        <c:auto val="1"/>
        <c:lblAlgn val="ctr"/>
        <c:lblOffset val="100"/>
      </c:catAx>
      <c:valAx>
        <c:axId val="7706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7044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76966144"/>
        <c:axId val="76976512"/>
        <c:axId val="0"/>
      </c:bar3DChart>
      <c:catAx>
        <c:axId val="7696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76976512"/>
        <c:crosses val="autoZero"/>
        <c:auto val="1"/>
        <c:lblAlgn val="ctr"/>
        <c:lblOffset val="100"/>
      </c:catAx>
      <c:valAx>
        <c:axId val="76976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6966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77137408"/>
        <c:axId val="77139328"/>
        <c:axId val="0"/>
      </c:bar3DChart>
      <c:catAx>
        <c:axId val="7713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7139328"/>
        <c:crosses val="autoZero"/>
        <c:auto val="1"/>
        <c:lblAlgn val="ctr"/>
        <c:lblOffset val="100"/>
      </c:catAx>
      <c:valAx>
        <c:axId val="77139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713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60348288"/>
        <c:axId val="60817408"/>
        <c:axId val="0"/>
      </c:bar3DChart>
      <c:catAx>
        <c:axId val="6034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60817408"/>
        <c:crosses val="autoZero"/>
        <c:auto val="1"/>
        <c:lblAlgn val="ctr"/>
        <c:lblOffset val="100"/>
      </c:catAx>
      <c:valAx>
        <c:axId val="60817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6034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Charge2'!$D$7:$M$7</c:f>
              <c:numCache>
                <c:formatCode>General</c:formatCode>
                <c:ptCount val="10"/>
                <c:pt idx="0">
                  <c:v>0.88</c:v>
                </c:pt>
                <c:pt idx="1">
                  <c:v>-1.01</c:v>
                </c:pt>
                <c:pt idx="2">
                  <c:v>-1.6</c:v>
                </c:pt>
                <c:pt idx="3">
                  <c:v>-0.6</c:v>
                </c:pt>
                <c:pt idx="4">
                  <c:v>-0.87</c:v>
                </c:pt>
                <c:pt idx="5">
                  <c:v>-0.9</c:v>
                </c:pt>
                <c:pt idx="6">
                  <c:v>-0.82</c:v>
                </c:pt>
                <c:pt idx="7">
                  <c:v>-1.52</c:v>
                </c:pt>
                <c:pt idx="8">
                  <c:v>-1.42</c:v>
                </c:pt>
                <c:pt idx="9">
                  <c:v>0.32</c:v>
                </c:pt>
              </c:numCache>
            </c:numRef>
          </c:val>
        </c:ser>
        <c:ser>
          <c:idx val="1"/>
          <c:order val="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Charge2'!$D$8:$M$8</c:f>
              <c:numCache>
                <c:formatCode>General</c:formatCode>
                <c:ptCount val="10"/>
                <c:pt idx="0">
                  <c:v>0.47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-0.87</c:v>
                </c:pt>
                <c:pt idx="4">
                  <c:v>-1.17</c:v>
                </c:pt>
                <c:pt idx="5">
                  <c:v>-1.2</c:v>
                </c:pt>
                <c:pt idx="6">
                  <c:v>-1</c:v>
                </c:pt>
                <c:pt idx="7">
                  <c:v>-1.79</c:v>
                </c:pt>
                <c:pt idx="8">
                  <c:v>-1.44</c:v>
                </c:pt>
                <c:pt idx="9">
                  <c:v>0.14000000000000001</c:v>
                </c:pt>
              </c:numCache>
            </c:numRef>
          </c:val>
        </c:ser>
        <c:ser>
          <c:idx val="2"/>
          <c:order val="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Charge2'!$D$9:$M$9</c:f>
              <c:numCache>
                <c:formatCode>General</c:formatCode>
                <c:ptCount val="10"/>
                <c:pt idx="0">
                  <c:v>0.49</c:v>
                </c:pt>
                <c:pt idx="1">
                  <c:v>-1.1200000000000001</c:v>
                </c:pt>
                <c:pt idx="2">
                  <c:v>-1.9</c:v>
                </c:pt>
                <c:pt idx="3">
                  <c:v>-0.86</c:v>
                </c:pt>
                <c:pt idx="4">
                  <c:v>-1.17</c:v>
                </c:pt>
                <c:pt idx="5">
                  <c:v>-1.17</c:v>
                </c:pt>
                <c:pt idx="6">
                  <c:v>-1.01</c:v>
                </c:pt>
                <c:pt idx="7">
                  <c:v>-1.72</c:v>
                </c:pt>
                <c:pt idx="8">
                  <c:v>-1.41</c:v>
                </c:pt>
                <c:pt idx="9">
                  <c:v>-0.18</c:v>
                </c:pt>
              </c:numCache>
            </c:numRef>
          </c:val>
        </c:ser>
        <c:ser>
          <c:idx val="3"/>
          <c:order val="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Charge2'!$D$10:$M$10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-1.05</c:v>
                </c:pt>
                <c:pt idx="2">
                  <c:v>-1.89</c:v>
                </c:pt>
                <c:pt idx="3">
                  <c:v>-0.95</c:v>
                </c:pt>
                <c:pt idx="4">
                  <c:v>-1.28</c:v>
                </c:pt>
                <c:pt idx="5">
                  <c:v>-1.27</c:v>
                </c:pt>
                <c:pt idx="6">
                  <c:v>-1.07</c:v>
                </c:pt>
                <c:pt idx="7">
                  <c:v>-1.76</c:v>
                </c:pt>
                <c:pt idx="8">
                  <c:v>-1.35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Charge2'!$D$11:$M$11</c:f>
              <c:numCache>
                <c:formatCode>General</c:formatCode>
                <c:ptCount val="10"/>
                <c:pt idx="0">
                  <c:v>0.68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-0.9</c:v>
                </c:pt>
                <c:pt idx="4">
                  <c:v>-1.23</c:v>
                </c:pt>
                <c:pt idx="5">
                  <c:v>-1.22</c:v>
                </c:pt>
                <c:pt idx="6">
                  <c:v>-1.26</c:v>
                </c:pt>
                <c:pt idx="7">
                  <c:v>-1.77</c:v>
                </c:pt>
                <c:pt idx="8">
                  <c:v>-1.36</c:v>
                </c:pt>
                <c:pt idx="9">
                  <c:v>0.05</c:v>
                </c:pt>
              </c:numCache>
            </c:numRef>
          </c:val>
        </c:ser>
        <c:ser>
          <c:idx val="5"/>
          <c:order val="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Charge2'!$D$12:$M$12</c:f>
              <c:numCache>
                <c:formatCode>General</c:formatCode>
                <c:ptCount val="10"/>
                <c:pt idx="0">
                  <c:v>0.63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-1.22</c:v>
                </c:pt>
                <c:pt idx="4">
                  <c:v>-1.62</c:v>
                </c:pt>
                <c:pt idx="5">
                  <c:v>-1.3</c:v>
                </c:pt>
                <c:pt idx="6">
                  <c:v>-1.01</c:v>
                </c:pt>
                <c:pt idx="7">
                  <c:v>-1.97</c:v>
                </c:pt>
                <c:pt idx="8">
                  <c:v>-1.65</c:v>
                </c:pt>
                <c:pt idx="9">
                  <c:v>-0.18</c:v>
                </c:pt>
              </c:numCache>
            </c:numRef>
          </c:val>
        </c:ser>
        <c:ser>
          <c:idx val="6"/>
          <c:order val="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Charge2'!$D$13:$M$13</c:f>
              <c:numCache>
                <c:formatCode>General</c:formatCode>
                <c:ptCount val="10"/>
                <c:pt idx="0">
                  <c:v>0.62</c:v>
                </c:pt>
                <c:pt idx="1">
                  <c:v>-1.05</c:v>
                </c:pt>
                <c:pt idx="2">
                  <c:v>-1.8</c:v>
                </c:pt>
                <c:pt idx="3">
                  <c:v>-0.75</c:v>
                </c:pt>
                <c:pt idx="4">
                  <c:v>-1.2</c:v>
                </c:pt>
                <c:pt idx="5">
                  <c:v>-1.03</c:v>
                </c:pt>
                <c:pt idx="6">
                  <c:v>-1.24</c:v>
                </c:pt>
                <c:pt idx="7">
                  <c:v>-1.98</c:v>
                </c:pt>
                <c:pt idx="8">
                  <c:v>-1.41</c:v>
                </c:pt>
                <c:pt idx="9">
                  <c:v>-0.04</c:v>
                </c:pt>
              </c:numCache>
            </c:numRef>
          </c:val>
        </c:ser>
        <c:ser>
          <c:idx val="7"/>
          <c:order val="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Charge2'!$D$14:$M$14</c:f>
              <c:numCache>
                <c:formatCode>General</c:formatCode>
                <c:ptCount val="10"/>
                <c:pt idx="0">
                  <c:v>0.49</c:v>
                </c:pt>
                <c:pt idx="1">
                  <c:v>-1.3</c:v>
                </c:pt>
                <c:pt idx="2">
                  <c:v>-2.17</c:v>
                </c:pt>
                <c:pt idx="3">
                  <c:v>-0.97</c:v>
                </c:pt>
                <c:pt idx="4">
                  <c:v>-1.54</c:v>
                </c:pt>
                <c:pt idx="5">
                  <c:v>-1.5</c:v>
                </c:pt>
                <c:pt idx="6">
                  <c:v>-0.89</c:v>
                </c:pt>
                <c:pt idx="7">
                  <c:v>-1.89</c:v>
                </c:pt>
                <c:pt idx="8">
                  <c:v>-1.86</c:v>
                </c:pt>
                <c:pt idx="9">
                  <c:v>0.08</c:v>
                </c:pt>
              </c:numCache>
            </c:numRef>
          </c:val>
        </c:ser>
        <c:ser>
          <c:idx val="8"/>
          <c:order val="8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Charge2'!$D$15:$M$15</c:f>
              <c:numCache>
                <c:formatCode>General</c:formatCode>
                <c:ptCount val="10"/>
                <c:pt idx="0">
                  <c:v>0.39</c:v>
                </c:pt>
                <c:pt idx="1">
                  <c:v>-1.17</c:v>
                </c:pt>
                <c:pt idx="2">
                  <c:v>-1.81</c:v>
                </c:pt>
                <c:pt idx="3">
                  <c:v>-0.77</c:v>
                </c:pt>
                <c:pt idx="4">
                  <c:v>-1.08</c:v>
                </c:pt>
                <c:pt idx="5">
                  <c:v>-1.0900000000000001</c:v>
                </c:pt>
                <c:pt idx="6">
                  <c:v>-0.95</c:v>
                </c:pt>
                <c:pt idx="7">
                  <c:v>-1.76</c:v>
                </c:pt>
                <c:pt idx="8">
                  <c:v>-1.47</c:v>
                </c:pt>
                <c:pt idx="9">
                  <c:v>0.11</c:v>
                </c:pt>
              </c:numCache>
            </c:numRef>
          </c:val>
        </c:ser>
        <c:ser>
          <c:idx val="9"/>
          <c:order val="9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Charge2'!$D$16:$M$16</c:f>
              <c:numCache>
                <c:formatCode>General</c:formatCode>
                <c:ptCount val="10"/>
                <c:pt idx="0">
                  <c:v>0.69</c:v>
                </c:pt>
                <c:pt idx="1">
                  <c:v>-1.05</c:v>
                </c:pt>
                <c:pt idx="2">
                  <c:v>-1.84</c:v>
                </c:pt>
                <c:pt idx="3">
                  <c:v>-0.93</c:v>
                </c:pt>
                <c:pt idx="4">
                  <c:v>-1.4</c:v>
                </c:pt>
                <c:pt idx="5">
                  <c:v>-1.27</c:v>
                </c:pt>
                <c:pt idx="6">
                  <c:v>-1.08</c:v>
                </c:pt>
                <c:pt idx="7">
                  <c:v>-1.76</c:v>
                </c:pt>
                <c:pt idx="8">
                  <c:v>-1.51</c:v>
                </c:pt>
                <c:pt idx="9">
                  <c:v>0.2</c:v>
                </c:pt>
              </c:numCache>
            </c:numRef>
          </c:val>
        </c:ser>
        <c:ser>
          <c:idx val="10"/>
          <c:order val="1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Charge2'!$D$17:$M$17</c:f>
              <c:numCache>
                <c:formatCode>General</c:formatCode>
                <c:ptCount val="10"/>
                <c:pt idx="0">
                  <c:v>0.53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-0.81</c:v>
                </c:pt>
                <c:pt idx="4">
                  <c:v>-1.1100000000000001</c:v>
                </c:pt>
                <c:pt idx="5">
                  <c:v>-1.1200000000000001</c:v>
                </c:pt>
                <c:pt idx="6">
                  <c:v>-0.99</c:v>
                </c:pt>
                <c:pt idx="7">
                  <c:v>-1.78</c:v>
                </c:pt>
                <c:pt idx="8">
                  <c:v>-1.42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Charge2'!$D$18:$M$18</c:f>
              <c:numCache>
                <c:formatCode>General</c:formatCode>
                <c:ptCount val="10"/>
                <c:pt idx="0">
                  <c:v>0.48</c:v>
                </c:pt>
                <c:pt idx="1">
                  <c:v>-1.18</c:v>
                </c:pt>
                <c:pt idx="2">
                  <c:v>-1.9</c:v>
                </c:pt>
                <c:pt idx="3">
                  <c:v>-0.84</c:v>
                </c:pt>
                <c:pt idx="4">
                  <c:v>-1.19</c:v>
                </c:pt>
                <c:pt idx="5">
                  <c:v>-1.18</c:v>
                </c:pt>
                <c:pt idx="6">
                  <c:v>-1.01</c:v>
                </c:pt>
                <c:pt idx="7">
                  <c:v>-1.76</c:v>
                </c:pt>
                <c:pt idx="8">
                  <c:v>-1.38</c:v>
                </c:pt>
                <c:pt idx="9">
                  <c:v>0.08</c:v>
                </c:pt>
              </c:numCache>
            </c:numRef>
          </c:val>
        </c:ser>
        <c:ser>
          <c:idx val="12"/>
          <c:order val="1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Charge2'!$D$19:$M$19</c:f>
              <c:numCache>
                <c:formatCode>General</c:formatCode>
                <c:ptCount val="10"/>
                <c:pt idx="0">
                  <c:v>-0.03</c:v>
                </c:pt>
                <c:pt idx="1">
                  <c:v>-1.1499999999999999</c:v>
                </c:pt>
                <c:pt idx="2">
                  <c:v>-1.89</c:v>
                </c:pt>
                <c:pt idx="3">
                  <c:v>-0.89</c:v>
                </c:pt>
                <c:pt idx="4">
                  <c:v>-1.19</c:v>
                </c:pt>
                <c:pt idx="5">
                  <c:v>-1.1599999999999999</c:v>
                </c:pt>
                <c:pt idx="6">
                  <c:v>-1</c:v>
                </c:pt>
                <c:pt idx="7">
                  <c:v>-1.81</c:v>
                </c:pt>
                <c:pt idx="8">
                  <c:v>1.54</c:v>
                </c:pt>
                <c:pt idx="9">
                  <c:v>0.45</c:v>
                </c:pt>
              </c:numCache>
            </c:numRef>
          </c:val>
        </c:ser>
        <c:ser>
          <c:idx val="13"/>
          <c:order val="1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Charge2'!$D$20:$M$20</c:f>
              <c:numCache>
                <c:formatCode>General</c:formatCode>
                <c:ptCount val="10"/>
                <c:pt idx="0">
                  <c:v>-0.64</c:v>
                </c:pt>
                <c:pt idx="1">
                  <c:v>-1.4</c:v>
                </c:pt>
                <c:pt idx="2">
                  <c:v>-2.06</c:v>
                </c:pt>
                <c:pt idx="3">
                  <c:v>-0.87</c:v>
                </c:pt>
                <c:pt idx="4">
                  <c:v>-1.1299999999999999</c:v>
                </c:pt>
                <c:pt idx="5">
                  <c:v>-1.1299999999999999</c:v>
                </c:pt>
                <c:pt idx="6">
                  <c:v>-0.97</c:v>
                </c:pt>
                <c:pt idx="7">
                  <c:v>-2.04</c:v>
                </c:pt>
                <c:pt idx="8">
                  <c:v>-1.62</c:v>
                </c:pt>
                <c:pt idx="9">
                  <c:v>-0.6</c:v>
                </c:pt>
              </c:numCache>
            </c:numRef>
          </c:val>
        </c:ser>
        <c:ser>
          <c:idx val="14"/>
          <c:order val="1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Charge2'!$D$21:$M$21</c:f>
              <c:numCache>
                <c:formatCode>General</c:formatCode>
                <c:ptCount val="10"/>
                <c:pt idx="0">
                  <c:v>-0.3</c:v>
                </c:pt>
                <c:pt idx="1">
                  <c:v>-1.27</c:v>
                </c:pt>
                <c:pt idx="2">
                  <c:v>-1.99</c:v>
                </c:pt>
                <c:pt idx="3">
                  <c:v>-0.93</c:v>
                </c:pt>
                <c:pt idx="4">
                  <c:v>-1.24</c:v>
                </c:pt>
                <c:pt idx="5">
                  <c:v>-1.23</c:v>
                </c:pt>
                <c:pt idx="6">
                  <c:v>-1.01</c:v>
                </c:pt>
                <c:pt idx="7">
                  <c:v>-2.0499999999999998</c:v>
                </c:pt>
                <c:pt idx="8">
                  <c:v>-1.57</c:v>
                </c:pt>
                <c:pt idx="9">
                  <c:v>-0.18</c:v>
                </c:pt>
              </c:numCache>
            </c:numRef>
          </c:val>
        </c:ser>
        <c:ser>
          <c:idx val="15"/>
          <c:order val="1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Charge2'!$D$22:$M$22</c:f>
              <c:numCache>
                <c:formatCode>General</c:formatCode>
                <c:ptCount val="10"/>
                <c:pt idx="0">
                  <c:v>-0.08</c:v>
                </c:pt>
                <c:pt idx="1">
                  <c:v>-1.29</c:v>
                </c:pt>
                <c:pt idx="2">
                  <c:v>-2.2000000000000002</c:v>
                </c:pt>
                <c:pt idx="3">
                  <c:v>-0.88</c:v>
                </c:pt>
                <c:pt idx="4">
                  <c:v>-1.17</c:v>
                </c:pt>
                <c:pt idx="5">
                  <c:v>-1.17</c:v>
                </c:pt>
                <c:pt idx="6">
                  <c:v>-1</c:v>
                </c:pt>
                <c:pt idx="7">
                  <c:v>-2.2200000000000002</c:v>
                </c:pt>
                <c:pt idx="8">
                  <c:v>-1.6</c:v>
                </c:pt>
                <c:pt idx="9">
                  <c:v>-0.19</c:v>
                </c:pt>
              </c:numCache>
            </c:numRef>
          </c:val>
        </c:ser>
        <c:ser>
          <c:idx val="16"/>
          <c:order val="1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Charge2'!$D$23:$M$23</c:f>
              <c:numCache>
                <c:formatCode>General</c:formatCode>
                <c:ptCount val="10"/>
                <c:pt idx="0">
                  <c:v>-0.12</c:v>
                </c:pt>
                <c:pt idx="1">
                  <c:v>-1.28</c:v>
                </c:pt>
                <c:pt idx="2">
                  <c:v>-2.2799999999999998</c:v>
                </c:pt>
                <c:pt idx="3">
                  <c:v>-0.94</c:v>
                </c:pt>
                <c:pt idx="4">
                  <c:v>-1.23</c:v>
                </c:pt>
                <c:pt idx="5">
                  <c:v>-1.21</c:v>
                </c:pt>
                <c:pt idx="6">
                  <c:v>-1.03</c:v>
                </c:pt>
                <c:pt idx="7">
                  <c:v>-2.3199999999999998</c:v>
                </c:pt>
                <c:pt idx="8">
                  <c:v>-1.61</c:v>
                </c:pt>
                <c:pt idx="9">
                  <c:v>-0.21</c:v>
                </c:pt>
              </c:numCache>
            </c:numRef>
          </c:val>
        </c:ser>
        <c:ser>
          <c:idx val="17"/>
          <c:order val="1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Charge2'!$D$24:$M$24</c:f>
              <c:numCache>
                <c:formatCode>General</c:formatCode>
                <c:ptCount val="10"/>
                <c:pt idx="0">
                  <c:v>-0.15</c:v>
                </c:pt>
                <c:pt idx="1">
                  <c:v>-1.34</c:v>
                </c:pt>
                <c:pt idx="2">
                  <c:v>-2.25</c:v>
                </c:pt>
                <c:pt idx="3">
                  <c:v>-0.84</c:v>
                </c:pt>
                <c:pt idx="4">
                  <c:v>-1.1299999999999999</c:v>
                </c:pt>
                <c:pt idx="5">
                  <c:v>-1.1200000000000001</c:v>
                </c:pt>
                <c:pt idx="6">
                  <c:v>-0.97</c:v>
                </c:pt>
                <c:pt idx="7">
                  <c:v>-2.3199999999999998</c:v>
                </c:pt>
                <c:pt idx="8">
                  <c:v>-1.65</c:v>
                </c:pt>
                <c:pt idx="9">
                  <c:v>-0.26</c:v>
                </c:pt>
              </c:numCache>
            </c:numRef>
          </c:val>
        </c:ser>
        <c:marker val="1"/>
        <c:axId val="77132928"/>
        <c:axId val="77134848"/>
      </c:lineChart>
      <c:catAx>
        <c:axId val="7713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7134848"/>
        <c:crosses val="autoZero"/>
        <c:auto val="1"/>
        <c:lblAlgn val="ctr"/>
        <c:lblOffset val="100"/>
      </c:catAx>
      <c:valAx>
        <c:axId val="77134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7713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Charge2'!$C$30</c:f>
              <c:strCache>
                <c:ptCount val="1"/>
                <c:pt idx="0">
                  <c:v>Mittelew.</c:v>
                </c:pt>
              </c:strCache>
            </c:strRef>
          </c:tx>
          <c:cat>
            <c:strRef>
              <c:f>'Wölbung oben innen Charge2'!$D$29:$M$29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Charge2'!$D$30:$M$30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7357440"/>
        <c:axId val="77359360"/>
        <c:axId val="0"/>
      </c:bar3DChart>
      <c:catAx>
        <c:axId val="7735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7359360"/>
        <c:crosses val="autoZero"/>
        <c:auto val="1"/>
        <c:lblAlgn val="ctr"/>
        <c:lblOffset val="100"/>
      </c:catAx>
      <c:valAx>
        <c:axId val="7735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7357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Charge2'!$D$31:$M$31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Charge2'!$D$32:$M$32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7380224"/>
        <c:axId val="77472512"/>
        <c:axId val="0"/>
      </c:bar3DChart>
      <c:catAx>
        <c:axId val="7738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7472512"/>
        <c:crosses val="autoZero"/>
        <c:auto val="1"/>
        <c:lblAlgn val="ctr"/>
        <c:lblOffset val="100"/>
      </c:catAx>
      <c:valAx>
        <c:axId val="77472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 [mm]</a:t>
                </a:r>
              </a:p>
            </c:rich>
          </c:tx>
        </c:title>
        <c:numFmt formatCode="General" sourceLinked="1"/>
        <c:tickLblPos val="nextTo"/>
        <c:crossAx val="77380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7498240"/>
        <c:axId val="77504512"/>
        <c:axId val="0"/>
      </c:bar3DChart>
      <c:catAx>
        <c:axId val="77498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7504512"/>
        <c:crosses val="autoZero"/>
        <c:auto val="1"/>
        <c:lblAlgn val="ctr"/>
        <c:lblOffset val="100"/>
      </c:catAx>
      <c:valAx>
        <c:axId val="77504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749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7558912"/>
        <c:axId val="77560832"/>
        <c:axId val="0"/>
      </c:bar3DChart>
      <c:catAx>
        <c:axId val="7755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7560832"/>
        <c:crosses val="autoZero"/>
        <c:auto val="1"/>
        <c:lblAlgn val="ctr"/>
        <c:lblOffset val="100"/>
      </c:catAx>
      <c:valAx>
        <c:axId val="77560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755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Charge2'!$D$7:$M$7</c:f>
              <c:numCache>
                <c:formatCode>General</c:formatCode>
                <c:ptCount val="10"/>
                <c:pt idx="0">
                  <c:v>-0.32</c:v>
                </c:pt>
                <c:pt idx="1">
                  <c:v>-0.15</c:v>
                </c:pt>
                <c:pt idx="2">
                  <c:v>-0.15</c:v>
                </c:pt>
                <c:pt idx="3">
                  <c:v>-0.54</c:v>
                </c:pt>
                <c:pt idx="4">
                  <c:v>-0.44</c:v>
                </c:pt>
                <c:pt idx="5">
                  <c:v>-0.42</c:v>
                </c:pt>
                <c:pt idx="6">
                  <c:v>-0.48</c:v>
                </c:pt>
                <c:pt idx="7">
                  <c:v>-0.12</c:v>
                </c:pt>
                <c:pt idx="8">
                  <c:v>-0.24</c:v>
                </c:pt>
                <c:pt idx="9">
                  <c:v>-1.04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Charge2'!$D$8:$M$8</c:f>
              <c:numCache>
                <c:formatCode>General</c:formatCode>
                <c:ptCount val="10"/>
                <c:pt idx="0">
                  <c:v>-0.12</c:v>
                </c:pt>
                <c:pt idx="1">
                  <c:v>-0.18</c:v>
                </c:pt>
                <c:pt idx="2">
                  <c:v>-0.15</c:v>
                </c:pt>
                <c:pt idx="3">
                  <c:v>-0.61</c:v>
                </c:pt>
                <c:pt idx="4">
                  <c:v>-0.48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-0.26</c:v>
                </c:pt>
                <c:pt idx="9">
                  <c:v>-0.94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Charge2'!$D$9:$M$9</c:f>
              <c:numCache>
                <c:formatCode>General</c:formatCode>
                <c:ptCount val="10"/>
                <c:pt idx="0">
                  <c:v>-0.13</c:v>
                </c:pt>
                <c:pt idx="1">
                  <c:v>-0.16</c:v>
                </c:pt>
                <c:pt idx="2">
                  <c:v>-0.15</c:v>
                </c:pt>
                <c:pt idx="3">
                  <c:v>-0.62</c:v>
                </c:pt>
                <c:pt idx="4">
                  <c:v>-0.46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-0.24</c:v>
                </c:pt>
                <c:pt idx="9">
                  <c:v>-0.93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Charge2'!$D$10:$M$10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-0.16</c:v>
                </c:pt>
                <c:pt idx="3">
                  <c:v>-0.66</c:v>
                </c:pt>
                <c:pt idx="4">
                  <c:v>-0.52</c:v>
                </c:pt>
                <c:pt idx="5">
                  <c:v>-0.52</c:v>
                </c:pt>
                <c:pt idx="6">
                  <c:v>-0.6</c:v>
                </c:pt>
                <c:pt idx="7">
                  <c:v>-0.13</c:v>
                </c:pt>
                <c:pt idx="8">
                  <c:v>-0.28999999999999998</c:v>
                </c:pt>
                <c:pt idx="9">
                  <c:v>-0.9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Charge2'!$D$11:$M$11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-0.08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-0.28000000000000003</c:v>
                </c:pt>
                <c:pt idx="9">
                  <c:v>-0.97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Charge2'!$D$12:$M$12</c:f>
              <c:numCache>
                <c:formatCode>General</c:formatCode>
                <c:ptCount val="10"/>
                <c:pt idx="0">
                  <c:v>-0.12</c:v>
                </c:pt>
                <c:pt idx="1">
                  <c:v>-0.2</c:v>
                </c:pt>
                <c:pt idx="2">
                  <c:v>-0.14000000000000001</c:v>
                </c:pt>
                <c:pt idx="3">
                  <c:v>-0.65</c:v>
                </c:pt>
                <c:pt idx="4">
                  <c:v>-0.48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-0.14000000000000001</c:v>
                </c:pt>
                <c:pt idx="8">
                  <c:v>-0.28000000000000003</c:v>
                </c:pt>
                <c:pt idx="9">
                  <c:v>-0.96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Charge2'!$D$13:$M$13</c:f>
              <c:numCache>
                <c:formatCode>General</c:formatCode>
                <c:ptCount val="10"/>
                <c:pt idx="0">
                  <c:v>-0.17</c:v>
                </c:pt>
                <c:pt idx="1">
                  <c:v>-0.2</c:v>
                </c:pt>
                <c:pt idx="2">
                  <c:v>-0.11</c:v>
                </c:pt>
                <c:pt idx="3">
                  <c:v>-0.57999999999999996</c:v>
                </c:pt>
                <c:pt idx="4">
                  <c:v>-0.43</c:v>
                </c:pt>
                <c:pt idx="5">
                  <c:v>-0.46</c:v>
                </c:pt>
                <c:pt idx="6">
                  <c:v>-0.5</c:v>
                </c:pt>
                <c:pt idx="7">
                  <c:v>-0.13</c:v>
                </c:pt>
                <c:pt idx="8">
                  <c:v>-0.27</c:v>
                </c:pt>
                <c:pt idx="9">
                  <c:v>-1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Charge2'!$D$14:$M$14</c:f>
              <c:numCache>
                <c:formatCode>General</c:formatCode>
                <c:ptCount val="10"/>
                <c:pt idx="0">
                  <c:v>-0.16</c:v>
                </c:pt>
                <c:pt idx="1">
                  <c:v>-0.16</c:v>
                </c:pt>
                <c:pt idx="2">
                  <c:v>-0.1</c:v>
                </c:pt>
                <c:pt idx="3">
                  <c:v>-0.56000000000000005</c:v>
                </c:pt>
                <c:pt idx="4">
                  <c:v>-0.41</c:v>
                </c:pt>
                <c:pt idx="5">
                  <c:v>-0.42</c:v>
                </c:pt>
                <c:pt idx="6">
                  <c:v>-0.49</c:v>
                </c:pt>
                <c:pt idx="7">
                  <c:v>-0.1</c:v>
                </c:pt>
                <c:pt idx="8">
                  <c:v>-0.24</c:v>
                </c:pt>
                <c:pt idx="9">
                  <c:v>-0.95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Charge2'!$D$15:$M$15</c:f>
              <c:numCache>
                <c:formatCode>General</c:formatCode>
                <c:ptCount val="10"/>
                <c:pt idx="0">
                  <c:v>-0.22</c:v>
                </c:pt>
                <c:pt idx="1">
                  <c:v>-0.2</c:v>
                </c:pt>
                <c:pt idx="2">
                  <c:v>-0.04</c:v>
                </c:pt>
                <c:pt idx="3">
                  <c:v>-0.57999999999999996</c:v>
                </c:pt>
                <c:pt idx="4">
                  <c:v>-0.38</c:v>
                </c:pt>
                <c:pt idx="5">
                  <c:v>-0.44</c:v>
                </c:pt>
                <c:pt idx="6">
                  <c:v>-0.52</c:v>
                </c:pt>
                <c:pt idx="7">
                  <c:v>-0.11</c:v>
                </c:pt>
                <c:pt idx="8">
                  <c:v>-0.24</c:v>
                </c:pt>
                <c:pt idx="9">
                  <c:v>-0.96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-0.2</c:v>
                </c:pt>
                <c:pt idx="2">
                  <c:v>-0.06</c:v>
                </c:pt>
                <c:pt idx="3">
                  <c:v>-0.66</c:v>
                </c:pt>
                <c:pt idx="4">
                  <c:v>-0.53</c:v>
                </c:pt>
                <c:pt idx="5">
                  <c:v>-0.51</c:v>
                </c:pt>
                <c:pt idx="6">
                  <c:v>-0.57999999999999996</c:v>
                </c:pt>
                <c:pt idx="7">
                  <c:v>-0.13</c:v>
                </c:pt>
                <c:pt idx="8">
                  <c:v>-0.27</c:v>
                </c:pt>
                <c:pt idx="9">
                  <c:v>-0.96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Charge2'!$D$17:$M$17</c:f>
              <c:numCache>
                <c:formatCode>General</c:formatCode>
                <c:ptCount val="10"/>
                <c:pt idx="0">
                  <c:v>-0.15</c:v>
                </c:pt>
                <c:pt idx="1">
                  <c:v>-0.19</c:v>
                </c:pt>
                <c:pt idx="2">
                  <c:v>-0.06</c:v>
                </c:pt>
                <c:pt idx="3">
                  <c:v>-0.6</c:v>
                </c:pt>
                <c:pt idx="4">
                  <c:v>-0.47</c:v>
                </c:pt>
                <c:pt idx="5">
                  <c:v>-0.46</c:v>
                </c:pt>
                <c:pt idx="6">
                  <c:v>-0.54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-0.98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Charge2'!$D$18:$M$18</c:f>
              <c:numCache>
                <c:formatCode>General</c:formatCode>
                <c:ptCount val="10"/>
                <c:pt idx="0">
                  <c:v>-0.17</c:v>
                </c:pt>
                <c:pt idx="1">
                  <c:v>-0.21</c:v>
                </c:pt>
                <c:pt idx="2">
                  <c:v>-0.05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-0.27</c:v>
                </c:pt>
                <c:pt idx="9">
                  <c:v>-0.94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Charge2'!$D$19:$M$19</c:f>
              <c:numCache>
                <c:formatCode>General</c:formatCode>
                <c:ptCount val="10"/>
                <c:pt idx="0">
                  <c:v>-0.1</c:v>
                </c:pt>
                <c:pt idx="1">
                  <c:v>-0.23</c:v>
                </c:pt>
                <c:pt idx="2">
                  <c:v>-0.08</c:v>
                </c:pt>
                <c:pt idx="3">
                  <c:v>-0.64</c:v>
                </c:pt>
                <c:pt idx="4">
                  <c:v>-0.45</c:v>
                </c:pt>
                <c:pt idx="5">
                  <c:v>-0.49</c:v>
                </c:pt>
                <c:pt idx="6">
                  <c:v>-0.55000000000000004</c:v>
                </c:pt>
                <c:pt idx="7">
                  <c:v>-0.13</c:v>
                </c:pt>
                <c:pt idx="8">
                  <c:v>-0.27</c:v>
                </c:pt>
                <c:pt idx="9">
                  <c:v>-0.78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Charge2'!$D$20:$M$20</c:f>
              <c:numCache>
                <c:formatCode>General</c:formatCode>
                <c:ptCount val="10"/>
                <c:pt idx="0">
                  <c:v>-0.21</c:v>
                </c:pt>
                <c:pt idx="1">
                  <c:v>-0.24</c:v>
                </c:pt>
                <c:pt idx="2">
                  <c:v>-0.06</c:v>
                </c:pt>
                <c:pt idx="3">
                  <c:v>-0.61</c:v>
                </c:pt>
                <c:pt idx="4">
                  <c:v>-0.44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-0.24</c:v>
                </c:pt>
                <c:pt idx="9">
                  <c:v>-0.73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Charge2'!$D$21:$M$21</c:f>
              <c:numCache>
                <c:formatCode>General</c:formatCode>
                <c:ptCount val="10"/>
                <c:pt idx="0">
                  <c:v>-0.13</c:v>
                </c:pt>
                <c:pt idx="1">
                  <c:v>-0.23</c:v>
                </c:pt>
                <c:pt idx="2">
                  <c:v>-0.08</c:v>
                </c:pt>
                <c:pt idx="3">
                  <c:v>-0.63</c:v>
                </c:pt>
                <c:pt idx="4">
                  <c:v>-0.45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-0.25</c:v>
                </c:pt>
                <c:pt idx="9">
                  <c:v>-0.88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Charge2'!$D$22:$M$22</c:f>
              <c:numCache>
                <c:formatCode>General</c:formatCode>
                <c:ptCount val="10"/>
                <c:pt idx="0">
                  <c:v>-0.13</c:v>
                </c:pt>
                <c:pt idx="1">
                  <c:v>-0.2</c:v>
                </c:pt>
                <c:pt idx="2">
                  <c:v>-7.0000000000000007E-2</c:v>
                </c:pt>
                <c:pt idx="3">
                  <c:v>-0.63</c:v>
                </c:pt>
                <c:pt idx="4">
                  <c:v>-0.43</c:v>
                </c:pt>
                <c:pt idx="5">
                  <c:v>-0.47</c:v>
                </c:pt>
                <c:pt idx="6">
                  <c:v>-0.56000000000000005</c:v>
                </c:pt>
                <c:pt idx="7">
                  <c:v>-0.13</c:v>
                </c:pt>
                <c:pt idx="8">
                  <c:v>-0.25</c:v>
                </c:pt>
                <c:pt idx="9">
                  <c:v>-1.04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Charge2'!$D$23:$M$23</c:f>
              <c:numCache>
                <c:formatCode>General</c:formatCode>
                <c:ptCount val="10"/>
                <c:pt idx="0">
                  <c:v>-0.09</c:v>
                </c:pt>
                <c:pt idx="1">
                  <c:v>-0.23</c:v>
                </c:pt>
                <c:pt idx="2">
                  <c:v>-0.08</c:v>
                </c:pt>
                <c:pt idx="3">
                  <c:v>-0.65</c:v>
                </c:pt>
                <c:pt idx="4">
                  <c:v>-0.47</c:v>
                </c:pt>
                <c:pt idx="5">
                  <c:v>-0.49</c:v>
                </c:pt>
                <c:pt idx="6">
                  <c:v>-0.56999999999999995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-0.87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Charge2'!$D$24:$M$24</c:f>
              <c:numCache>
                <c:formatCode>General</c:formatCode>
                <c:ptCount val="10"/>
                <c:pt idx="0">
                  <c:v>-0.11</c:v>
                </c:pt>
                <c:pt idx="1">
                  <c:v>-0.21</c:v>
                </c:pt>
                <c:pt idx="2">
                  <c:v>-0.06</c:v>
                </c:pt>
                <c:pt idx="3">
                  <c:v>-0.61</c:v>
                </c:pt>
                <c:pt idx="4">
                  <c:v>-0.42</c:v>
                </c:pt>
                <c:pt idx="5">
                  <c:v>-0.46</c:v>
                </c:pt>
                <c:pt idx="6">
                  <c:v>-0.54</c:v>
                </c:pt>
                <c:pt idx="7">
                  <c:v>-0.13</c:v>
                </c:pt>
                <c:pt idx="8">
                  <c:v>-0.26</c:v>
                </c:pt>
                <c:pt idx="9">
                  <c:v>-0.88</c:v>
                </c:pt>
              </c:numCache>
            </c:numRef>
          </c:val>
        </c:ser>
        <c:marker val="1"/>
        <c:axId val="77730560"/>
        <c:axId val="77732480"/>
      </c:lineChart>
      <c:catAx>
        <c:axId val="7773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77732480"/>
        <c:crosses val="autoZero"/>
        <c:auto val="1"/>
        <c:lblAlgn val="ctr"/>
        <c:lblOffset val="100"/>
      </c:catAx>
      <c:valAx>
        <c:axId val="7773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</a:t>
                </a:r>
              </a:p>
            </c:rich>
          </c:tx>
          <c:layout/>
        </c:title>
        <c:numFmt formatCode="General" sourceLinked="1"/>
        <c:tickLblPos val="nextTo"/>
        <c:crossAx val="7773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view3D>
      <c:rAngAx val="1"/>
    </c:view3D>
    <c:plotArea>
      <c:layout>
        <c:manualLayout>
          <c:layoutTarget val="inner"/>
          <c:xMode val="edge"/>
          <c:yMode val="edge"/>
          <c:x val="0.26460984962050083"/>
          <c:y val="2.8853520969453286E-2"/>
          <c:w val="0.7329451554026688"/>
          <c:h val="0.74855754732786051"/>
        </c:manualLayout>
      </c:layout>
      <c:bar3DChart>
        <c:barDir val="col"/>
        <c:grouping val="clustered"/>
        <c:ser>
          <c:idx val="0"/>
          <c:order val="0"/>
          <c:tx>
            <c:strRef>
              <c:f>'Wölbung oben aussen Charge2'!$C$36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Charge2'!$D$35:$M$35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Charge2'!$D$36:$M$36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7901824"/>
        <c:axId val="77903744"/>
        <c:axId val="0"/>
      </c:bar3DChart>
      <c:catAx>
        <c:axId val="7790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7903744"/>
        <c:crosses val="autoZero"/>
        <c:auto val="1"/>
        <c:lblAlgn val="ctr"/>
        <c:lblOffset val="100"/>
      </c:catAx>
      <c:valAx>
        <c:axId val="77903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790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Charge2'!$C$38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Charge2'!$D$37:$M$37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Charge2'!$D$38:$M$38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7920512"/>
        <c:axId val="77934976"/>
        <c:axId val="0"/>
      </c:bar3DChart>
      <c:catAx>
        <c:axId val="7792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7934976"/>
        <c:crosses val="autoZero"/>
        <c:auto val="1"/>
        <c:lblAlgn val="ctr"/>
        <c:lblOffset val="100"/>
      </c:catAx>
      <c:valAx>
        <c:axId val="77934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792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7964800"/>
        <c:axId val="77966720"/>
        <c:axId val="0"/>
      </c:bar3DChart>
      <c:catAx>
        <c:axId val="7796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7966720"/>
        <c:crosses val="autoZero"/>
        <c:auto val="1"/>
        <c:lblAlgn val="ctr"/>
        <c:lblOffset val="100"/>
      </c:catAx>
      <c:valAx>
        <c:axId val="7796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796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8021376"/>
        <c:axId val="78023296"/>
        <c:axId val="0"/>
      </c:bar3DChart>
      <c:catAx>
        <c:axId val="7802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8023296"/>
        <c:crosses val="autoZero"/>
        <c:auto val="1"/>
        <c:lblAlgn val="ctr"/>
        <c:lblOffset val="100"/>
      </c:catAx>
      <c:valAx>
        <c:axId val="7802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802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60863616"/>
        <c:axId val="60865536"/>
        <c:axId val="0"/>
      </c:bar3DChart>
      <c:catAx>
        <c:axId val="6086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60865536"/>
        <c:crosses val="autoZero"/>
        <c:auto val="1"/>
        <c:lblAlgn val="ctr"/>
        <c:lblOffset val="100"/>
      </c:catAx>
      <c:valAx>
        <c:axId val="60865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6086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>
        <c:manualLayout>
          <c:xMode val="edge"/>
          <c:yMode val="edge"/>
          <c:x val="0.3649804578447795"/>
          <c:y val="1.2422360248447208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Charge2'!$D$9:$M$9</c:f>
              <c:numCache>
                <c:formatCode>General</c:formatCode>
                <c:ptCount val="10"/>
                <c:pt idx="0">
                  <c:v>-0.42</c:v>
                </c:pt>
                <c:pt idx="1">
                  <c:v>0.09</c:v>
                </c:pt>
                <c:pt idx="2">
                  <c:v>-0.08</c:v>
                </c:pt>
                <c:pt idx="3">
                  <c:v>0.03</c:v>
                </c:pt>
                <c:pt idx="4">
                  <c:v>0.22</c:v>
                </c:pt>
                <c:pt idx="5">
                  <c:v>0.22</c:v>
                </c:pt>
                <c:pt idx="6">
                  <c:v>0.16</c:v>
                </c:pt>
                <c:pt idx="7">
                  <c:v>0.13</c:v>
                </c:pt>
                <c:pt idx="8">
                  <c:v>0.28000000000000003</c:v>
                </c:pt>
                <c:pt idx="9">
                  <c:v>-0.85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Charge2'!$D$10:$M$10</c:f>
              <c:numCache>
                <c:formatCode>General</c:formatCode>
                <c:ptCount val="10"/>
                <c:pt idx="0">
                  <c:v>-0.12</c:v>
                </c:pt>
                <c:pt idx="1">
                  <c:v>0.12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0.44</c:v>
                </c:pt>
                <c:pt idx="5">
                  <c:v>0.34</c:v>
                </c:pt>
                <c:pt idx="6">
                  <c:v>0.23</c:v>
                </c:pt>
                <c:pt idx="7">
                  <c:v>0.26</c:v>
                </c:pt>
                <c:pt idx="8">
                  <c:v>0.24</c:v>
                </c:pt>
                <c:pt idx="9">
                  <c:v>-0.6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Charge2'!$D$11:$M$11</c:f>
              <c:numCache>
                <c:formatCode>General</c:formatCode>
                <c:ptCount val="10"/>
                <c:pt idx="0">
                  <c:v>-0.13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0.38</c:v>
                </c:pt>
                <c:pt idx="5">
                  <c:v>0.33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-0.6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Charge2'!$D$12:$M$12</c:f>
              <c:numCache>
                <c:formatCode>General</c:formatCode>
                <c:ptCount val="10"/>
                <c:pt idx="0">
                  <c:v>-0.06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0.4</c:v>
                </c:pt>
                <c:pt idx="5">
                  <c:v>0.38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-0.57999999999999996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Charge2'!$D$13:$M$13</c:f>
              <c:numCache>
                <c:formatCode>General</c:formatCode>
                <c:ptCount val="10"/>
                <c:pt idx="0">
                  <c:v>-0.1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0.53</c:v>
                </c:pt>
                <c:pt idx="5">
                  <c:v>0.38</c:v>
                </c:pt>
                <c:pt idx="6">
                  <c:v>0.24</c:v>
                </c:pt>
                <c:pt idx="7">
                  <c:v>0.25</c:v>
                </c:pt>
                <c:pt idx="8">
                  <c:v>0.28000000000000003</c:v>
                </c:pt>
                <c:pt idx="9">
                  <c:v>-0.63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Charge2'!$D$14:$M$14</c:f>
              <c:numCache>
                <c:formatCode>General</c:formatCode>
                <c:ptCount val="10"/>
                <c:pt idx="0">
                  <c:v>-0.18</c:v>
                </c:pt>
                <c:pt idx="1">
                  <c:v>0.1</c:v>
                </c:pt>
                <c:pt idx="2">
                  <c:v>0.21</c:v>
                </c:pt>
                <c:pt idx="3">
                  <c:v>0.08</c:v>
                </c:pt>
                <c:pt idx="4">
                  <c:v>0.36</c:v>
                </c:pt>
                <c:pt idx="5">
                  <c:v>0.31</c:v>
                </c:pt>
                <c:pt idx="6">
                  <c:v>0.22</c:v>
                </c:pt>
                <c:pt idx="7">
                  <c:v>0.23</c:v>
                </c:pt>
                <c:pt idx="8">
                  <c:v>0.28999999999999998</c:v>
                </c:pt>
                <c:pt idx="9">
                  <c:v>-0.74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Charge2'!$D$15:$M$15</c:f>
              <c:numCache>
                <c:formatCode>General</c:formatCode>
                <c:ptCount val="10"/>
                <c:pt idx="0">
                  <c:v>-0.16</c:v>
                </c:pt>
                <c:pt idx="1">
                  <c:v>0.1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0.18</c:v>
                </c:pt>
                <c:pt idx="7">
                  <c:v>0.2</c:v>
                </c:pt>
                <c:pt idx="8">
                  <c:v>0.28000000000000003</c:v>
                </c:pt>
                <c:pt idx="9">
                  <c:v>-0.68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0.15</c:v>
                </c:pt>
                <c:pt idx="2">
                  <c:v>0.19</c:v>
                </c:pt>
                <c:pt idx="3">
                  <c:v>0.05</c:v>
                </c:pt>
                <c:pt idx="4">
                  <c:v>0.34</c:v>
                </c:pt>
                <c:pt idx="5">
                  <c:v>0.26</c:v>
                </c:pt>
                <c:pt idx="6">
                  <c:v>0.17</c:v>
                </c:pt>
                <c:pt idx="7">
                  <c:v>0.26</c:v>
                </c:pt>
                <c:pt idx="8">
                  <c:v>0.33</c:v>
                </c:pt>
                <c:pt idx="9">
                  <c:v>-0.69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Charge2'!$D$17:$M$17</c:f>
              <c:numCache>
                <c:formatCode>General</c:formatCode>
                <c:ptCount val="10"/>
                <c:pt idx="0">
                  <c:v>-0.08</c:v>
                </c:pt>
                <c:pt idx="1">
                  <c:v>0.18</c:v>
                </c:pt>
                <c:pt idx="2">
                  <c:v>0.18</c:v>
                </c:pt>
                <c:pt idx="3">
                  <c:v>0.09</c:v>
                </c:pt>
                <c:pt idx="4">
                  <c:v>0.46</c:v>
                </c:pt>
                <c:pt idx="5">
                  <c:v>0.31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-0.71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Charge2'!$D$18:$M$18</c:f>
              <c:numCache>
                <c:formatCode>General</c:formatCode>
                <c:ptCount val="10"/>
                <c:pt idx="0">
                  <c:v>-0.16</c:v>
                </c:pt>
                <c:pt idx="1">
                  <c:v>0.11</c:v>
                </c:pt>
                <c:pt idx="2">
                  <c:v>0.7</c:v>
                </c:pt>
                <c:pt idx="3">
                  <c:v>0.15</c:v>
                </c:pt>
                <c:pt idx="4">
                  <c:v>0.5</c:v>
                </c:pt>
                <c:pt idx="5">
                  <c:v>0.4</c:v>
                </c:pt>
                <c:pt idx="6">
                  <c:v>0.27</c:v>
                </c:pt>
                <c:pt idx="7">
                  <c:v>0.26</c:v>
                </c:pt>
                <c:pt idx="8">
                  <c:v>0.3</c:v>
                </c:pt>
                <c:pt idx="9">
                  <c:v>-0.63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Charge2'!$D$19:$M$19</c:f>
              <c:numCache>
                <c:formatCode>General</c:formatCode>
                <c:ptCount val="10"/>
                <c:pt idx="0">
                  <c:v>-0.2</c:v>
                </c:pt>
                <c:pt idx="1">
                  <c:v>0.12</c:v>
                </c:pt>
                <c:pt idx="2">
                  <c:v>0.06</c:v>
                </c:pt>
                <c:pt idx="3">
                  <c:v>0.12</c:v>
                </c:pt>
                <c:pt idx="4">
                  <c:v>0.35</c:v>
                </c:pt>
                <c:pt idx="5">
                  <c:v>0.33</c:v>
                </c:pt>
                <c:pt idx="6">
                  <c:v>0.23</c:v>
                </c:pt>
                <c:pt idx="7">
                  <c:v>0.26</c:v>
                </c:pt>
                <c:pt idx="8">
                  <c:v>0.2</c:v>
                </c:pt>
                <c:pt idx="9">
                  <c:v>-0.64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Charge2'!$D$20:$M$20</c:f>
              <c:numCache>
                <c:formatCode>General</c:formatCode>
                <c:ptCount val="10"/>
                <c:pt idx="0">
                  <c:v>-0.1</c:v>
                </c:pt>
                <c:pt idx="1">
                  <c:v>-0.12</c:v>
                </c:pt>
                <c:pt idx="2">
                  <c:v>-0.22</c:v>
                </c:pt>
                <c:pt idx="3">
                  <c:v>-0.13</c:v>
                </c:pt>
                <c:pt idx="4">
                  <c:v>0.4</c:v>
                </c:pt>
                <c:pt idx="5">
                  <c:v>0.34</c:v>
                </c:pt>
                <c:pt idx="6">
                  <c:v>0.21</c:v>
                </c:pt>
                <c:pt idx="7">
                  <c:v>0.23</c:v>
                </c:pt>
                <c:pt idx="8">
                  <c:v>0.28000000000000003</c:v>
                </c:pt>
                <c:pt idx="9">
                  <c:v>-0.67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Charge2'!$D$21:$M$21</c:f>
              <c:numCache>
                <c:formatCode>General</c:formatCode>
                <c:ptCount val="10"/>
                <c:pt idx="0">
                  <c:v>-0.02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0.21</c:v>
                </c:pt>
                <c:pt idx="7">
                  <c:v>0.22</c:v>
                </c:pt>
                <c:pt idx="8">
                  <c:v>0.28000000000000003</c:v>
                </c:pt>
                <c:pt idx="9">
                  <c:v>-0.53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0.18</c:v>
                </c:pt>
                <c:pt idx="2">
                  <c:v>0.23</c:v>
                </c:pt>
                <c:pt idx="3">
                  <c:v>0.17</c:v>
                </c:pt>
                <c:pt idx="4">
                  <c:v>0.53</c:v>
                </c:pt>
                <c:pt idx="5">
                  <c:v>0.37</c:v>
                </c:pt>
                <c:pt idx="6">
                  <c:v>0.22</c:v>
                </c:pt>
                <c:pt idx="7">
                  <c:v>0.26</c:v>
                </c:pt>
                <c:pt idx="8">
                  <c:v>0.31</c:v>
                </c:pt>
                <c:pt idx="9">
                  <c:v>-0.44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Charge2'!$D$23:$M$23</c:f>
              <c:numCache>
                <c:formatCode>General</c:formatCode>
                <c:ptCount val="10"/>
                <c:pt idx="0">
                  <c:v>0.02</c:v>
                </c:pt>
                <c:pt idx="1">
                  <c:v>0.12</c:v>
                </c:pt>
                <c:pt idx="2">
                  <c:v>0.18</c:v>
                </c:pt>
                <c:pt idx="3">
                  <c:v>0.16</c:v>
                </c:pt>
                <c:pt idx="4">
                  <c:v>0.44</c:v>
                </c:pt>
                <c:pt idx="5">
                  <c:v>0.37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Charge2'!$D$24:$M$24</c:f>
              <c:numCache>
                <c:formatCode>General</c:formatCode>
                <c:ptCount val="10"/>
                <c:pt idx="0">
                  <c:v>-0.02</c:v>
                </c:pt>
                <c:pt idx="1">
                  <c:v>0.14000000000000001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0.41</c:v>
                </c:pt>
                <c:pt idx="5">
                  <c:v>0.35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Charge2'!$D$25:$M$25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0.23</c:v>
                </c:pt>
                <c:pt idx="3">
                  <c:v>0.17</c:v>
                </c:pt>
                <c:pt idx="4">
                  <c:v>0.47</c:v>
                </c:pt>
                <c:pt idx="5">
                  <c:v>0.36</c:v>
                </c:pt>
                <c:pt idx="6">
                  <c:v>0.22</c:v>
                </c:pt>
                <c:pt idx="7">
                  <c:v>0.3</c:v>
                </c:pt>
                <c:pt idx="8">
                  <c:v>0.32</c:v>
                </c:pt>
                <c:pt idx="9">
                  <c:v>-0.54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Charge2'!$D$26:$M$26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0.12</c:v>
                </c:pt>
                <c:pt idx="4">
                  <c:v>0.49</c:v>
                </c:pt>
                <c:pt idx="5">
                  <c:v>0.31</c:v>
                </c:pt>
                <c:pt idx="6">
                  <c:v>0.18</c:v>
                </c:pt>
                <c:pt idx="7">
                  <c:v>0.26</c:v>
                </c:pt>
                <c:pt idx="8">
                  <c:v>0.32</c:v>
                </c:pt>
                <c:pt idx="9">
                  <c:v>-0.55000000000000004</c:v>
                </c:pt>
              </c:numCache>
            </c:numRef>
          </c:val>
        </c:ser>
        <c:marker val="1"/>
        <c:axId val="78393728"/>
        <c:axId val="78395648"/>
      </c:lineChart>
      <c:catAx>
        <c:axId val="7839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8395648"/>
        <c:crosses val="autoZero"/>
        <c:auto val="1"/>
        <c:lblAlgn val="ctr"/>
        <c:lblOffset val="100"/>
      </c:catAx>
      <c:valAx>
        <c:axId val="7839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7839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b="1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Charge1'!$D$13:$M$13</c:f>
              <c:numCache>
                <c:formatCode>General</c:formatCode>
                <c:ptCount val="10"/>
                <c:pt idx="0">
                  <c:v>2.23</c:v>
                </c:pt>
                <c:pt idx="1">
                  <c:v>0.76</c:v>
                </c:pt>
                <c:pt idx="2">
                  <c:v>0.43</c:v>
                </c:pt>
                <c:pt idx="3">
                  <c:v>-0.04</c:v>
                </c:pt>
                <c:pt idx="4">
                  <c:v>-0.38</c:v>
                </c:pt>
                <c:pt idx="5">
                  <c:v>-0.4</c:v>
                </c:pt>
                <c:pt idx="6">
                  <c:v>-0.28000000000000003</c:v>
                </c:pt>
                <c:pt idx="7">
                  <c:v>0.15</c:v>
                </c:pt>
                <c:pt idx="8">
                  <c:v>1.17</c:v>
                </c:pt>
                <c:pt idx="9">
                  <c:v>3.34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Charge1'!$D$14:$M$14</c:f>
              <c:numCache>
                <c:formatCode>General</c:formatCode>
                <c:ptCount val="10"/>
                <c:pt idx="0">
                  <c:v>2.82</c:v>
                </c:pt>
                <c:pt idx="1">
                  <c:v>0.92</c:v>
                </c:pt>
                <c:pt idx="2">
                  <c:v>0.47</c:v>
                </c:pt>
                <c:pt idx="3">
                  <c:v>-0.01</c:v>
                </c:pt>
                <c:pt idx="4">
                  <c:v>-0.35</c:v>
                </c:pt>
                <c:pt idx="5">
                  <c:v>-0.39</c:v>
                </c:pt>
                <c:pt idx="6">
                  <c:v>-0.28999999999999998</c:v>
                </c:pt>
                <c:pt idx="7">
                  <c:v>0.15</c:v>
                </c:pt>
                <c:pt idx="8">
                  <c:v>1.17</c:v>
                </c:pt>
                <c:pt idx="9">
                  <c:v>3.38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Charge1'!$D$15:$M$15</c:f>
              <c:numCache>
                <c:formatCode>General</c:formatCode>
                <c:ptCount val="10"/>
                <c:pt idx="0">
                  <c:v>2.1</c:v>
                </c:pt>
                <c:pt idx="1">
                  <c:v>0.84</c:v>
                </c:pt>
                <c:pt idx="2">
                  <c:v>0.68</c:v>
                </c:pt>
                <c:pt idx="3">
                  <c:v>7.0000000000000007E-2</c:v>
                </c:pt>
                <c:pt idx="4">
                  <c:v>-0.27</c:v>
                </c:pt>
                <c:pt idx="5">
                  <c:v>-0.34</c:v>
                </c:pt>
                <c:pt idx="6">
                  <c:v>-0.28000000000000003</c:v>
                </c:pt>
                <c:pt idx="7">
                  <c:v>0.54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Charge1'!$D$16:$M$16</c:f>
              <c:numCache>
                <c:formatCode>General</c:formatCode>
                <c:ptCount val="10"/>
                <c:pt idx="0">
                  <c:v>1.84</c:v>
                </c:pt>
                <c:pt idx="1">
                  <c:v>0.67</c:v>
                </c:pt>
                <c:pt idx="2">
                  <c:v>0.54</c:v>
                </c:pt>
                <c:pt idx="3">
                  <c:v>0.01</c:v>
                </c:pt>
                <c:pt idx="4">
                  <c:v>-0.3</c:v>
                </c:pt>
                <c:pt idx="5">
                  <c:v>-0.37</c:v>
                </c:pt>
                <c:pt idx="6">
                  <c:v>-0.28000000000000003</c:v>
                </c:pt>
                <c:pt idx="7">
                  <c:v>0.61</c:v>
                </c:pt>
                <c:pt idx="8">
                  <c:v>1.46</c:v>
                </c:pt>
                <c:pt idx="9">
                  <c:v>3.13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Charge1'!$D$17:$M$17</c:f>
              <c:numCache>
                <c:formatCode>General</c:formatCode>
                <c:ptCount val="10"/>
                <c:pt idx="0">
                  <c:v>1.8</c:v>
                </c:pt>
                <c:pt idx="1">
                  <c:v>0.7</c:v>
                </c:pt>
                <c:pt idx="2">
                  <c:v>0.66</c:v>
                </c:pt>
                <c:pt idx="3">
                  <c:v>7.0000000000000007E-2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-0.28000000000000003</c:v>
                </c:pt>
                <c:pt idx="7">
                  <c:v>0.5</c:v>
                </c:pt>
                <c:pt idx="8">
                  <c:v>1.3</c:v>
                </c:pt>
                <c:pt idx="9">
                  <c:v>2.76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Charge1'!$D$18:$M$18</c:f>
              <c:numCache>
                <c:formatCode>General</c:formatCode>
                <c:ptCount val="10"/>
                <c:pt idx="0">
                  <c:v>1.73</c:v>
                </c:pt>
                <c:pt idx="1">
                  <c:v>0.59</c:v>
                </c:pt>
                <c:pt idx="2">
                  <c:v>0.51</c:v>
                </c:pt>
                <c:pt idx="3">
                  <c:v>0.04</c:v>
                </c:pt>
                <c:pt idx="4">
                  <c:v>-0.28999999999999998</c:v>
                </c:pt>
                <c:pt idx="5">
                  <c:v>-0.38</c:v>
                </c:pt>
                <c:pt idx="6">
                  <c:v>-0.3</c:v>
                </c:pt>
                <c:pt idx="7">
                  <c:v>0.43</c:v>
                </c:pt>
                <c:pt idx="8">
                  <c:v>1.31</c:v>
                </c:pt>
                <c:pt idx="9">
                  <c:v>2.75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Charge1'!$D$19:$M$19</c:f>
              <c:numCache>
                <c:formatCode>General</c:formatCode>
                <c:ptCount val="10"/>
                <c:pt idx="0">
                  <c:v>2.0699999999999998</c:v>
                </c:pt>
                <c:pt idx="1">
                  <c:v>0.98</c:v>
                </c:pt>
                <c:pt idx="2">
                  <c:v>0.6</c:v>
                </c:pt>
                <c:pt idx="3">
                  <c:v>0.02</c:v>
                </c:pt>
                <c:pt idx="4">
                  <c:v>-0.3</c:v>
                </c:pt>
                <c:pt idx="5">
                  <c:v>-0.37</c:v>
                </c:pt>
                <c:pt idx="6">
                  <c:v>-0.3</c:v>
                </c:pt>
                <c:pt idx="7">
                  <c:v>0.52</c:v>
                </c:pt>
                <c:pt idx="8">
                  <c:v>1.33</c:v>
                </c:pt>
                <c:pt idx="9">
                  <c:v>2.96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Charge1'!$D$20:$M$20</c:f>
              <c:numCache>
                <c:formatCode>General</c:formatCode>
                <c:ptCount val="10"/>
                <c:pt idx="0">
                  <c:v>1.86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0.05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</c:v>
                </c:pt>
                <c:pt idx="7">
                  <c:v>0.5</c:v>
                </c:pt>
                <c:pt idx="8">
                  <c:v>1.36</c:v>
                </c:pt>
                <c:pt idx="9">
                  <c:v>2.94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Charge1'!$D$21:$M$21</c:f>
              <c:numCache>
                <c:formatCode>General</c:formatCode>
                <c:ptCount val="10"/>
                <c:pt idx="0">
                  <c:v>1.94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0.46</c:v>
                </c:pt>
                <c:pt idx="8">
                  <c:v>1.28</c:v>
                </c:pt>
                <c:pt idx="9">
                  <c:v>2.91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Charge1'!$D$22:$M$22</c:f>
              <c:numCache>
                <c:formatCode>General</c:formatCode>
                <c:ptCount val="10"/>
                <c:pt idx="0">
                  <c:v>1.82</c:v>
                </c:pt>
                <c:pt idx="1">
                  <c:v>0.69</c:v>
                </c:pt>
                <c:pt idx="2">
                  <c:v>0.61</c:v>
                </c:pt>
                <c:pt idx="3">
                  <c:v>0.04</c:v>
                </c:pt>
                <c:pt idx="4">
                  <c:v>-0.3</c:v>
                </c:pt>
                <c:pt idx="5">
                  <c:v>-0.38</c:v>
                </c:pt>
                <c:pt idx="6">
                  <c:v>-0.3</c:v>
                </c:pt>
                <c:pt idx="7">
                  <c:v>0.49</c:v>
                </c:pt>
                <c:pt idx="8">
                  <c:v>1.37</c:v>
                </c:pt>
                <c:pt idx="9">
                  <c:v>2.78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Charge1'!$D$23:$M$23</c:f>
              <c:numCache>
                <c:formatCode>General</c:formatCode>
                <c:ptCount val="10"/>
                <c:pt idx="0">
                  <c:v>1.62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0.03</c:v>
                </c:pt>
                <c:pt idx="4">
                  <c:v>-0.24</c:v>
                </c:pt>
                <c:pt idx="5">
                  <c:v>-0.3</c:v>
                </c:pt>
                <c:pt idx="6">
                  <c:v>-0.28000000000000003</c:v>
                </c:pt>
                <c:pt idx="7">
                  <c:v>0.48</c:v>
                </c:pt>
                <c:pt idx="8">
                  <c:v>1.3</c:v>
                </c:pt>
                <c:pt idx="9">
                  <c:v>2.95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Charge1'!$D$24:$M$24</c:f>
              <c:numCache>
                <c:formatCode>General</c:formatCode>
                <c:ptCount val="10"/>
                <c:pt idx="0">
                  <c:v>2</c:v>
                </c:pt>
                <c:pt idx="1">
                  <c:v>0.75</c:v>
                </c:pt>
                <c:pt idx="2">
                  <c:v>0.7</c:v>
                </c:pt>
                <c:pt idx="3">
                  <c:v>0.08</c:v>
                </c:pt>
                <c:pt idx="4">
                  <c:v>-0.26</c:v>
                </c:pt>
                <c:pt idx="5">
                  <c:v>-0.34</c:v>
                </c:pt>
                <c:pt idx="6">
                  <c:v>-0.3</c:v>
                </c:pt>
                <c:pt idx="7">
                  <c:v>0.49</c:v>
                </c:pt>
                <c:pt idx="8">
                  <c:v>1.35</c:v>
                </c:pt>
                <c:pt idx="9">
                  <c:v>2.97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Charge1'!$D$25:$M$25</c:f>
              <c:numCache>
                <c:formatCode>General</c:formatCode>
                <c:ptCount val="10"/>
                <c:pt idx="0">
                  <c:v>1.9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-0.32</c:v>
                </c:pt>
                <c:pt idx="5">
                  <c:v>-0.41</c:v>
                </c:pt>
                <c:pt idx="6">
                  <c:v>-0.28999999999999998</c:v>
                </c:pt>
                <c:pt idx="7">
                  <c:v>0.5</c:v>
                </c:pt>
                <c:pt idx="8">
                  <c:v>1.38</c:v>
                </c:pt>
                <c:pt idx="9">
                  <c:v>3.06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Charge1'!$D$26:$M$26</c:f>
              <c:numCache>
                <c:formatCode>General</c:formatCode>
                <c:ptCount val="10"/>
                <c:pt idx="0">
                  <c:v>1.92</c:v>
                </c:pt>
                <c:pt idx="1">
                  <c:v>0.8</c:v>
                </c:pt>
                <c:pt idx="2">
                  <c:v>0.72</c:v>
                </c:pt>
                <c:pt idx="3">
                  <c:v>0.04</c:v>
                </c:pt>
                <c:pt idx="4">
                  <c:v>-0.3</c:v>
                </c:pt>
                <c:pt idx="5">
                  <c:v>-0.37</c:v>
                </c:pt>
                <c:pt idx="6">
                  <c:v>-0.31</c:v>
                </c:pt>
                <c:pt idx="7">
                  <c:v>0.45</c:v>
                </c:pt>
                <c:pt idx="8">
                  <c:v>1.26</c:v>
                </c:pt>
                <c:pt idx="9">
                  <c:v>2.75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Charge1'!$D$27:$M$27</c:f>
              <c:numCache>
                <c:formatCode>General</c:formatCode>
                <c:ptCount val="10"/>
                <c:pt idx="0">
                  <c:v>2.06</c:v>
                </c:pt>
                <c:pt idx="1">
                  <c:v>0.77</c:v>
                </c:pt>
                <c:pt idx="2">
                  <c:v>0.65</c:v>
                </c:pt>
                <c:pt idx="3">
                  <c:v>0</c:v>
                </c:pt>
                <c:pt idx="4">
                  <c:v>-0.35</c:v>
                </c:pt>
                <c:pt idx="5">
                  <c:v>-0.43</c:v>
                </c:pt>
                <c:pt idx="6">
                  <c:v>-0.21</c:v>
                </c:pt>
                <c:pt idx="7">
                  <c:v>0.52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Charge1'!$D$28:$M$28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0.73</c:v>
                </c:pt>
                <c:pt idx="2">
                  <c:v>0.68</c:v>
                </c:pt>
                <c:pt idx="3">
                  <c:v>0.08</c:v>
                </c:pt>
                <c:pt idx="4">
                  <c:v>-0.3</c:v>
                </c:pt>
                <c:pt idx="5">
                  <c:v>-0.38</c:v>
                </c:pt>
                <c:pt idx="6">
                  <c:v>-0.33</c:v>
                </c:pt>
                <c:pt idx="7">
                  <c:v>0.46</c:v>
                </c:pt>
                <c:pt idx="8">
                  <c:v>1.28</c:v>
                </c:pt>
                <c:pt idx="9">
                  <c:v>2.82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Charge1'!$D$29:$M$29</c:f>
              <c:numCache>
                <c:formatCode>General</c:formatCode>
                <c:ptCount val="10"/>
                <c:pt idx="0">
                  <c:v>1.81</c:v>
                </c:pt>
                <c:pt idx="1">
                  <c:v>0.73</c:v>
                </c:pt>
                <c:pt idx="2">
                  <c:v>0.69</c:v>
                </c:pt>
                <c:pt idx="3">
                  <c:v>0.06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-0.3</c:v>
                </c:pt>
                <c:pt idx="7">
                  <c:v>0.51</c:v>
                </c:pt>
                <c:pt idx="8">
                  <c:v>1.32</c:v>
                </c:pt>
                <c:pt idx="9">
                  <c:v>2.92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Charge1'!$D$30:$M$30</c:f>
              <c:numCache>
                <c:formatCode>General</c:formatCode>
                <c:ptCount val="10"/>
                <c:pt idx="0">
                  <c:v>2.17</c:v>
                </c:pt>
                <c:pt idx="1">
                  <c:v>0.83</c:v>
                </c:pt>
                <c:pt idx="2">
                  <c:v>0.72</c:v>
                </c:pt>
                <c:pt idx="3">
                  <c:v>-0.01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0.45</c:v>
                </c:pt>
                <c:pt idx="8">
                  <c:v>1.33</c:v>
                </c:pt>
                <c:pt idx="9">
                  <c:v>3.03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Charge1'!$D$31:$M$31</c:f>
              <c:numCache>
                <c:formatCode>General</c:formatCode>
                <c:ptCount val="10"/>
                <c:pt idx="0">
                  <c:v>1.66</c:v>
                </c:pt>
                <c:pt idx="1">
                  <c:v>0.55000000000000004</c:v>
                </c:pt>
                <c:pt idx="2">
                  <c:v>0.53</c:v>
                </c:pt>
                <c:pt idx="3">
                  <c:v>-0.04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-0.33</c:v>
                </c:pt>
                <c:pt idx="7">
                  <c:v>0.49</c:v>
                </c:pt>
                <c:pt idx="8">
                  <c:v>1.35</c:v>
                </c:pt>
                <c:pt idx="9">
                  <c:v>2.95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Charge1'!$D$32:$M$32</c:f>
              <c:numCache>
                <c:formatCode>General</c:formatCode>
                <c:ptCount val="10"/>
                <c:pt idx="0">
                  <c:v>1.6</c:v>
                </c:pt>
                <c:pt idx="1">
                  <c:v>0.59</c:v>
                </c:pt>
                <c:pt idx="2">
                  <c:v>0.61</c:v>
                </c:pt>
                <c:pt idx="3">
                  <c:v>0.01</c:v>
                </c:pt>
                <c:pt idx="4">
                  <c:v>-0.26</c:v>
                </c:pt>
                <c:pt idx="5">
                  <c:v>-0.34</c:v>
                </c:pt>
                <c:pt idx="6">
                  <c:v>-0.32</c:v>
                </c:pt>
                <c:pt idx="7">
                  <c:v>0.41</c:v>
                </c:pt>
                <c:pt idx="8">
                  <c:v>1.17</c:v>
                </c:pt>
                <c:pt idx="9">
                  <c:v>2.5</c:v>
                </c:pt>
              </c:numCache>
            </c:numRef>
          </c:val>
        </c:ser>
        <c:marker val="1"/>
        <c:axId val="70801664"/>
        <c:axId val="70828416"/>
      </c:lineChart>
      <c:catAx>
        <c:axId val="7080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0828416"/>
        <c:crosses val="autoZero"/>
        <c:auto val="1"/>
        <c:lblAlgn val="ctr"/>
        <c:lblOffset val="100"/>
      </c:catAx>
      <c:valAx>
        <c:axId val="70828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  <c:layout/>
        </c:title>
        <c:numFmt formatCode="General" sourceLinked="1"/>
        <c:tickLblPos val="nextTo"/>
        <c:crossAx val="7080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Charge1'!$C$33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Charge1'!$D$32:$K$32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Charge1'!$D$33:$K$33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71042944"/>
        <c:axId val="71061504"/>
        <c:axId val="0"/>
      </c:bar3DChart>
      <c:catAx>
        <c:axId val="7104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061504"/>
        <c:crosses val="autoZero"/>
        <c:auto val="1"/>
        <c:lblAlgn val="ctr"/>
        <c:lblOffset val="100"/>
      </c:catAx>
      <c:valAx>
        <c:axId val="71061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1042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Charge1'!$C$35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Charge1'!$D$34:$K$34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Charge1'!$D$35:$K$35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71090560"/>
        <c:axId val="71092480"/>
        <c:axId val="0"/>
      </c:bar3DChart>
      <c:catAx>
        <c:axId val="7109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092480"/>
        <c:crosses val="autoZero"/>
        <c:auto val="1"/>
        <c:lblAlgn val="ctr"/>
        <c:lblOffset val="100"/>
      </c:catAx>
      <c:valAx>
        <c:axId val="7109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1090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70982656"/>
        <c:axId val="71013504"/>
        <c:axId val="0"/>
      </c:bar3DChart>
      <c:catAx>
        <c:axId val="7098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71013504"/>
        <c:crosses val="autoZero"/>
        <c:auto val="1"/>
        <c:lblAlgn val="ctr"/>
        <c:lblOffset val="100"/>
      </c:catAx>
      <c:valAx>
        <c:axId val="71013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098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71026944"/>
        <c:axId val="71184768"/>
        <c:axId val="0"/>
      </c:bar3DChart>
      <c:catAx>
        <c:axId val="7102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184768"/>
        <c:crosses val="autoZero"/>
        <c:auto val="1"/>
        <c:lblAlgn val="ctr"/>
        <c:lblOffset val="100"/>
      </c:catAx>
      <c:valAx>
        <c:axId val="7118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102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152400</xdr:rowOff>
    </xdr:from>
    <xdr:to>
      <xdr:col>20</xdr:col>
      <xdr:colOff>0</xdr:colOff>
      <xdr:row>25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26</xdr:row>
      <xdr:rowOff>19050</xdr:rowOff>
    </xdr:from>
    <xdr:to>
      <xdr:col>20</xdr:col>
      <xdr:colOff>9525</xdr:colOff>
      <xdr:row>40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9525</xdr:rowOff>
    </xdr:from>
    <xdr:to>
      <xdr:col>20</xdr:col>
      <xdr:colOff>0</xdr:colOff>
      <xdr:row>60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62</xdr:row>
      <xdr:rowOff>9525</xdr:rowOff>
    </xdr:from>
    <xdr:to>
      <xdr:col>20</xdr:col>
      <xdr:colOff>9525</xdr:colOff>
      <xdr:row>76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86</xdr:row>
      <xdr:rowOff>114300</xdr:rowOff>
    </xdr:from>
    <xdr:to>
      <xdr:col>19</xdr:col>
      <xdr:colOff>76200</xdr:colOff>
      <xdr:row>116</xdr:row>
      <xdr:rowOff>38100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161925</xdr:rowOff>
    </xdr:from>
    <xdr:to>
      <xdr:col>18</xdr:col>
      <xdr:colOff>9525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21</xdr:row>
      <xdr:rowOff>57150</xdr:rowOff>
    </xdr:from>
    <xdr:to>
      <xdr:col>17</xdr:col>
      <xdr:colOff>733425</xdr:colOff>
      <xdr:row>35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40</xdr:row>
      <xdr:rowOff>0</xdr:rowOff>
    </xdr:from>
    <xdr:to>
      <xdr:col>18</xdr:col>
      <xdr:colOff>9525</xdr:colOff>
      <xdr:row>54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752475</xdr:colOff>
      <xdr:row>55</xdr:row>
      <xdr:rowOff>38100</xdr:rowOff>
    </xdr:from>
    <xdr:to>
      <xdr:col>18</xdr:col>
      <xdr:colOff>123825</xdr:colOff>
      <xdr:row>69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72</xdr:row>
      <xdr:rowOff>104775</xdr:rowOff>
    </xdr:from>
    <xdr:to>
      <xdr:col>13</xdr:col>
      <xdr:colOff>561974</xdr:colOff>
      <xdr:row>103</xdr:row>
      <xdr:rowOff>104775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190499</xdr:rowOff>
    </xdr:from>
    <xdr:to>
      <xdr:col>19</xdr:col>
      <xdr:colOff>9525</xdr:colOff>
      <xdr:row>18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114300</xdr:rowOff>
    </xdr:from>
    <xdr:to>
      <xdr:col>18</xdr:col>
      <xdr:colOff>647700</xdr:colOff>
      <xdr:row>34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37</xdr:row>
      <xdr:rowOff>57150</xdr:rowOff>
    </xdr:from>
    <xdr:to>
      <xdr:col>19</xdr:col>
      <xdr:colOff>66675</xdr:colOff>
      <xdr:row>51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52</xdr:row>
      <xdr:rowOff>28574</xdr:rowOff>
    </xdr:from>
    <xdr:to>
      <xdr:col>19</xdr:col>
      <xdr:colOff>123825</xdr:colOff>
      <xdr:row>68</xdr:row>
      <xdr:rowOff>38099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190499</xdr:rowOff>
    </xdr:from>
    <xdr:to>
      <xdr:col>15</xdr:col>
      <xdr:colOff>95250</xdr:colOff>
      <xdr:row>107</xdr:row>
      <xdr:rowOff>142875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20</xdr:row>
      <xdr:rowOff>152400</xdr:rowOff>
    </xdr:from>
    <xdr:to>
      <xdr:col>20</xdr:col>
      <xdr:colOff>9525</xdr:colOff>
      <xdr:row>35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133350</xdr:rowOff>
    </xdr:from>
    <xdr:to>
      <xdr:col>20</xdr:col>
      <xdr:colOff>0</xdr:colOff>
      <xdr:row>51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142875</xdr:rowOff>
    </xdr:from>
    <xdr:to>
      <xdr:col>20</xdr:col>
      <xdr:colOff>0</xdr:colOff>
      <xdr:row>66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69</xdr:row>
      <xdr:rowOff>95249</xdr:rowOff>
    </xdr:from>
    <xdr:to>
      <xdr:col>17</xdr:col>
      <xdr:colOff>142875</xdr:colOff>
      <xdr:row>101</xdr:row>
      <xdr:rowOff>180974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9525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22</xdr:row>
      <xdr:rowOff>114300</xdr:rowOff>
    </xdr:from>
    <xdr:to>
      <xdr:col>19</xdr:col>
      <xdr:colOff>581025</xdr:colOff>
      <xdr:row>36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761999</xdr:colOff>
      <xdr:row>39</xdr:row>
      <xdr:rowOff>171450</xdr:rowOff>
    </xdr:from>
    <xdr:to>
      <xdr:col>19</xdr:col>
      <xdr:colOff>695324</xdr:colOff>
      <xdr:row>56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0</xdr:colOff>
      <xdr:row>73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77</xdr:row>
      <xdr:rowOff>0</xdr:rowOff>
    </xdr:from>
    <xdr:to>
      <xdr:col>16</xdr:col>
      <xdr:colOff>85724</xdr:colOff>
      <xdr:row>114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85725</xdr:rowOff>
    </xdr:from>
    <xdr:to>
      <xdr:col>20</xdr:col>
      <xdr:colOff>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36</xdr:row>
      <xdr:rowOff>47625</xdr:rowOff>
    </xdr:from>
    <xdr:to>
      <xdr:col>20</xdr:col>
      <xdr:colOff>47625</xdr:colOff>
      <xdr:row>50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133350</xdr:colOff>
      <xdr:row>67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190499</xdr:rowOff>
    </xdr:from>
    <xdr:to>
      <xdr:col>16</xdr:col>
      <xdr:colOff>209550</xdr:colOff>
      <xdr:row>99</xdr:row>
      <xdr:rowOff>161924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9525</xdr:rowOff>
    </xdr:from>
    <xdr:to>
      <xdr:col>20</xdr:col>
      <xdr:colOff>0</xdr:colOff>
      <xdr:row>19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152400</xdr:rowOff>
    </xdr:from>
    <xdr:to>
      <xdr:col>20</xdr:col>
      <xdr:colOff>0</xdr:colOff>
      <xdr:row>35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20</xdr:col>
      <xdr:colOff>95250</xdr:colOff>
      <xdr:row>72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74</xdr:row>
      <xdr:rowOff>190499</xdr:rowOff>
    </xdr:from>
    <xdr:to>
      <xdr:col>17</xdr:col>
      <xdr:colOff>142874</xdr:colOff>
      <xdr:row>109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752474</xdr:colOff>
      <xdr:row>7</xdr:row>
      <xdr:rowOff>28575</xdr:rowOff>
    </xdr:from>
    <xdr:to>
      <xdr:col>20</xdr:col>
      <xdr:colOff>9525</xdr:colOff>
      <xdr:row>21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22</xdr:row>
      <xdr:rowOff>57150</xdr:rowOff>
    </xdr:from>
    <xdr:to>
      <xdr:col>20</xdr:col>
      <xdr:colOff>9525</xdr:colOff>
      <xdr:row>36</xdr:row>
      <xdr:rowOff>133350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0</xdr:colOff>
      <xdr:row>54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20</xdr:col>
      <xdr:colOff>0</xdr:colOff>
      <xdr:row>71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16</xdr:col>
      <xdr:colOff>704850</xdr:colOff>
      <xdr:row>105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2</xdr:row>
      <xdr:rowOff>171450</xdr:rowOff>
    </xdr:from>
    <xdr:ext cx="184731" cy="264560"/>
    <xdr:sp macro="" textlink="">
      <xdr:nvSpPr>
        <xdr:cNvPr id="2" name="Textfeld 1"/>
        <xdr:cNvSpPr txBox="1"/>
      </xdr:nvSpPr>
      <xdr:spPr>
        <a:xfrm>
          <a:off x="2200275" y="552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198858</xdr:colOff>
      <xdr:row>32</xdr:row>
      <xdr:rowOff>84953</xdr:rowOff>
    </xdr:to>
    <xdr:pic>
      <xdr:nvPicPr>
        <xdr:cNvPr id="4" name="Grafik 3" descr="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42858" cy="61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12</xdr:col>
      <xdr:colOff>560763</xdr:colOff>
      <xdr:row>50</xdr:row>
      <xdr:rowOff>37691</xdr:rowOff>
    </xdr:to>
    <xdr:pic>
      <xdr:nvPicPr>
        <xdr:cNvPr id="5" name="Grafik 4" descr="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286500"/>
          <a:ext cx="9704763" cy="32761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4" name="Tabelle14" displayName="Tabelle14" ref="C12:M33" totalsRowCount="1">
  <autoFilter ref="C12:M32">
    <filterColumn colId="6"/>
  </autoFilter>
  <tableColumns count="11">
    <tableColumn id="1" name="Nr/MP" totalsRowLabel="Mittelwert" totalsRowDxfId="75"/>
    <tableColumn id="2" name="MP1a" totalsRowFunction="average" totalsRowDxfId="74"/>
    <tableColumn id="3" name="MP2a" totalsRowFunction="average" totalsRowDxfId="73"/>
    <tableColumn id="4" name="MP3a" totalsRowFunction="average" totalsRowDxfId="72"/>
    <tableColumn id="5" name="MP4a" totalsRowFunction="average" totalsRowDxfId="71"/>
    <tableColumn id="6" name="MP5a" totalsRowFunction="average" totalsRowDxfId="70"/>
    <tableColumn id="12" name="MP6a" totalsRowFunction="average" totalsRowDxfId="69"/>
    <tableColumn id="7" name="MP7a" totalsRowFunction="average" totalsRowDxfId="68"/>
    <tableColumn id="8" name="MP8a" totalsRowFunction="average" totalsRowDxfId="67"/>
    <tableColumn id="9" name="MP9a" totalsRowFunction="average" totalsRowDxfId="66"/>
    <tableColumn id="10" name="MP10a" totalsRowFunction="average" totalsRowDxfId="6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5" name="Tabelle1416" displayName="Tabelle1416" ref="C7:K28" totalsRowCount="1">
  <autoFilter ref="C7:K27">
    <filterColumn colId="5"/>
  </autoFilter>
  <tableColumns count="9">
    <tableColumn id="1" name="Nr/MP" totalsRowLabel="Mittelw." totalsRowDxfId="64"/>
    <tableColumn id="3" name="MP2b" totalsRowFunction="average" totalsRowDxfId="63"/>
    <tableColumn id="4" name="MP3b" totalsRowFunction="average" totalsRowDxfId="62"/>
    <tableColumn id="5" name="MP4b" totalsRowFunction="average" totalsRowDxfId="61"/>
    <tableColumn id="6" name="MP5b" totalsRowFunction="average" totalsRowDxfId="60"/>
    <tableColumn id="12" name="MP6b" totalsRowFunction="average" totalsRowDxfId="59"/>
    <tableColumn id="7" name="MP7b" totalsRowFunction="average" totalsRowDxfId="58"/>
    <tableColumn id="8" name="MP8b" totalsRowFunction="average" totalsRowDxfId="57"/>
    <tableColumn id="9" name="MP9b" totalsRowFunction="average" totalsRowDxfId="5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6" name="Tabelle1417" displayName="Tabelle1417" ref="B6:L27" totalsRowCount="1">
  <autoFilter ref="B6:L26">
    <filterColumn colId="6"/>
  </autoFilter>
  <tableColumns count="11">
    <tableColumn id="1" name="Nr/MP" totalsRowLabel="Mittelw." totalsRowDxfId="55"/>
    <tableColumn id="2" name="MP1c" totalsRowFunction="average" totalsRowDxfId="54"/>
    <tableColumn id="3" name="MP2c" totalsRowFunction="average" totalsRowDxfId="53"/>
    <tableColumn id="4" name="MP3c" totalsRowFunction="average" totalsRowDxfId="52"/>
    <tableColumn id="5" name="MP4c" totalsRowFunction="average" totalsRowDxfId="51"/>
    <tableColumn id="6" name="MP5c" totalsRowFunction="average" totalsRowDxfId="50"/>
    <tableColumn id="12" name="MP6c" totalsRowFunction="average" totalsRowDxfId="49"/>
    <tableColumn id="7" name="MP7c" totalsRowFunction="average" totalsRowDxfId="48"/>
    <tableColumn id="8" name="MP8c" totalsRowFunction="average" totalsRowDxfId="47"/>
    <tableColumn id="9" name="MP9c" totalsRowFunction="average" totalsRowDxfId="46"/>
    <tableColumn id="10" name="MP10c" totalsRowFunction="average" totalsRowDxfId="4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7" name="Tabelle1418" displayName="Tabelle1418" ref="C6:M27" totalsRowCount="1">
  <autoFilter ref="C6:M26">
    <filterColumn colId="6"/>
  </autoFilter>
  <tableColumns count="11">
    <tableColumn id="1" name="Nr/MP" totalsRowLabel="Mittelw."/>
    <tableColumn id="2" name="MP1d" totalsRowFunction="average"/>
    <tableColumn id="3" name="MP2d" totalsRowFunction="average"/>
    <tableColumn id="4" name="MP3d" totalsRowFunction="average"/>
    <tableColumn id="5" name="MP4d" totalsRowFunction="average"/>
    <tableColumn id="6" name="MP5d" totalsRowFunction="average"/>
    <tableColumn id="12" name="MP6d" totalsRowFunction="average"/>
    <tableColumn id="7" name="MP7d" totalsRowFunction="average"/>
    <tableColumn id="8" name="MP8d" totalsRowFunction="average"/>
    <tableColumn id="9" name="MP9d" totalsRowFunction="average"/>
    <tableColumn id="10" name="MP10d" totalsRowFunction="average" totalsRowDxfId="4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elle1" displayName="Tabelle1" ref="C40:M42" totalsRowShown="0">
  <autoFilter ref="C40:M42"/>
  <tableColumns count="11">
    <tableColumn id="1" name="Chargen Mittelwerte"/>
    <tableColumn id="2" name="MP1d" dataDxfId="43"/>
    <tableColumn id="3" name="MP2d" dataDxfId="42"/>
    <tableColumn id="4" name="MP3d" dataDxfId="41"/>
    <tableColumn id="5" name="MP4d" dataDxfId="40"/>
    <tableColumn id="6" name="MP5d" dataDxfId="39"/>
    <tableColumn id="7" name="MP6d" dataDxfId="38"/>
    <tableColumn id="8" name="MP7d" dataDxfId="37"/>
    <tableColumn id="9" name="MP8d" dataDxfId="36"/>
    <tableColumn id="10" name="MP9d" dataDxfId="35"/>
    <tableColumn id="11" name="MP9d2" dataDxfId="3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8" name="Tabelle1419" displayName="Tabelle1419" ref="B7:L26" totalsRowCount="1">
  <autoFilter ref="B7:L25">
    <filterColumn colId="6"/>
  </autoFilter>
  <tableColumns count="11">
    <tableColumn id="1" name="Nr/MP" totalsRowLabel="Mittelw." totalsRowDxfId="33"/>
    <tableColumn id="2" name="MP1a" totalsRowFunction="average" totalsRowDxfId="32"/>
    <tableColumn id="3" name="MP2a" totalsRowFunction="average" totalsRowDxfId="31"/>
    <tableColumn id="4" name="MP3a" totalsRowFunction="average" totalsRowDxfId="30"/>
    <tableColumn id="5" name="MP4a" totalsRowFunction="average" totalsRowDxfId="29"/>
    <tableColumn id="6" name="MP5a" totalsRowFunction="average" totalsRowDxfId="28"/>
    <tableColumn id="12" name="MP6a" totalsRowFunction="average" totalsRowDxfId="27"/>
    <tableColumn id="7" name="MP7a" totalsRowFunction="average" totalsRowDxfId="26"/>
    <tableColumn id="8" name="MP8a" totalsRowFunction="average" totalsRowDxfId="25"/>
    <tableColumn id="9" name="MP9a" totalsRowFunction="average" totalsRowDxfId="24"/>
    <tableColumn id="10" name="MP10a" totalsRowFunction="average" totalsRowDxfId="2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9" name="Tabelle1420" displayName="Tabelle1420" ref="C6:M25" totalsRowCount="1">
  <autoFilter ref="C6:M24">
    <filterColumn colId="6"/>
  </autoFilter>
  <tableColumns count="11">
    <tableColumn id="1" name="Nr/MP" totalsRowLabel="Mittelw." totalsRowDxfId="22"/>
    <tableColumn id="2" name="MP1b" totalsRowFunction="average" totalsRowDxfId="21"/>
    <tableColumn id="3" name="MP2b" totalsRowFunction="average" totalsRowDxfId="20"/>
    <tableColumn id="4" name="MP3b" totalsRowFunction="average" totalsRowDxfId="19"/>
    <tableColumn id="5" name="MP4b" totalsRowFunction="average" totalsRowDxfId="18"/>
    <tableColumn id="6" name="MP5b" totalsRowFunction="average" totalsRowDxfId="17"/>
    <tableColumn id="12" name="MP6b" totalsRowFunction="average" totalsRowDxfId="16"/>
    <tableColumn id="7" name="MP7b" totalsRowFunction="average" totalsRowDxfId="15"/>
    <tableColumn id="8" name="MP8b" totalsRowFunction="average" totalsRowDxfId="14"/>
    <tableColumn id="9" name="MP9b" totalsRowFunction="average" totalsRowDxfId="13"/>
    <tableColumn id="10" name="MP10b" totalsRowFunction="average" totalsRow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20" name="Tabelle1421" displayName="Tabelle1421" ref="C6:M25" totalsRowCount="1">
  <autoFilter ref="C6:M24">
    <filterColumn colId="6"/>
  </autoFilter>
  <tableColumns count="11">
    <tableColumn id="1" name="Nr/MP" totalsRowLabel="Mittelew."/>
    <tableColumn id="2" name="MP1c" totalsRowFunction="average"/>
    <tableColumn id="3" name="MP2c" totalsRowFunction="average"/>
    <tableColumn id="4" name="MP3c" totalsRowFunction="average"/>
    <tableColumn id="5" name="MP4c" totalsRowFunction="average"/>
    <tableColumn id="6" name="MP5c" totalsRowFunction="average"/>
    <tableColumn id="12" name="MP6c" totalsRowFunction="average"/>
    <tableColumn id="7" name="MP7c" totalsRowFunction="average"/>
    <tableColumn id="8" name="MP8c" totalsRowFunction="average"/>
    <tableColumn id="9" name="MP9c" totalsRowFunction="average"/>
    <tableColumn id="10" name="MP10c" totalsRowFunction="average" totalsRowDxfId="1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21" name="Tabelle141922" displayName="Tabelle141922" ref="C8:M27" totalsRowCount="1">
  <autoFilter ref="C8:M26">
    <filterColumn colId="6"/>
    <filterColumn colId="7"/>
  </autoFilter>
  <tableColumns count="11">
    <tableColumn id="1" name="Nr/MP" totalsRowLabel="Mittelw." totalsRowDxfId="10"/>
    <tableColumn id="2" name="MP1d" totalsRowFunction="average" totalsRowDxfId="9"/>
    <tableColumn id="3" name="MP2d" totalsRowFunction="average" totalsRowDxfId="8"/>
    <tableColumn id="4" name="MP3d" totalsRowFunction="average" totalsRowDxfId="7"/>
    <tableColumn id="5" name="MP4d" totalsRowFunction="average" totalsRowDxfId="6"/>
    <tableColumn id="6" name="MP5d" totalsRowFunction="average" totalsRowDxfId="5"/>
    <tableColumn id="13" name="MP6d" totalsRowFunction="average" totalsRowDxfId="4"/>
    <tableColumn id="12" name="MP7d" totalsRowFunction="average" totalsRowDxfId="3"/>
    <tableColumn id="8" name="MP8d" totalsRowFunction="average" totalsRowDxfId="2"/>
    <tableColumn id="9" name="MP9d" totalsRowFunction="average" totalsRowDxfId="1"/>
    <tableColumn id="10" name="MP10d" totalsRowFunction="average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M66"/>
  <sheetViews>
    <sheetView tabSelected="1" topLeftCell="E85" workbookViewId="0">
      <selection activeCell="U108" sqref="U108"/>
    </sheetView>
  </sheetViews>
  <sheetFormatPr baseColWidth="10" defaultRowHeight="15"/>
  <sheetData>
    <row r="10" spans="3:13" ht="21">
      <c r="G10" s="3" t="s">
        <v>42</v>
      </c>
      <c r="H10" s="3"/>
      <c r="I10" s="4"/>
    </row>
    <row r="12" spans="3:13">
      <c r="C12" t="s">
        <v>40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</row>
    <row r="13" spans="3:13">
      <c r="C13">
        <v>1</v>
      </c>
      <c r="D13">
        <v>2.23</v>
      </c>
      <c r="E13">
        <v>0.76</v>
      </c>
      <c r="F13">
        <v>0.43</v>
      </c>
      <c r="G13">
        <v>-0.04</v>
      </c>
      <c r="H13">
        <v>-0.38</v>
      </c>
      <c r="I13">
        <v>-0.4</v>
      </c>
      <c r="J13">
        <v>-0.28000000000000003</v>
      </c>
      <c r="K13">
        <v>0.15</v>
      </c>
      <c r="L13">
        <v>1.17</v>
      </c>
      <c r="M13">
        <v>3.34</v>
      </c>
    </row>
    <row r="14" spans="3:13">
      <c r="C14">
        <v>2</v>
      </c>
      <c r="D14">
        <v>2.82</v>
      </c>
      <c r="E14">
        <v>0.92</v>
      </c>
      <c r="F14">
        <v>0.47</v>
      </c>
      <c r="G14">
        <v>-0.01</v>
      </c>
      <c r="H14">
        <v>-0.35</v>
      </c>
      <c r="I14">
        <v>-0.39</v>
      </c>
      <c r="J14">
        <v>-0.28999999999999998</v>
      </c>
      <c r="K14">
        <v>0.15</v>
      </c>
      <c r="L14">
        <v>1.17</v>
      </c>
      <c r="M14">
        <v>3.38</v>
      </c>
    </row>
    <row r="15" spans="3:13">
      <c r="C15">
        <v>3</v>
      </c>
      <c r="D15">
        <v>2.1</v>
      </c>
      <c r="E15">
        <v>0.84</v>
      </c>
      <c r="F15">
        <v>0.68</v>
      </c>
      <c r="G15">
        <v>7.0000000000000007E-2</v>
      </c>
      <c r="H15">
        <v>-0.27</v>
      </c>
      <c r="I15">
        <v>-0.34</v>
      </c>
      <c r="J15">
        <v>-0.28000000000000003</v>
      </c>
      <c r="K15">
        <v>0.54</v>
      </c>
      <c r="L15">
        <v>1.4</v>
      </c>
      <c r="M15">
        <v>3.16</v>
      </c>
    </row>
    <row r="16" spans="3:13">
      <c r="C16">
        <v>4</v>
      </c>
      <c r="D16">
        <v>1.84</v>
      </c>
      <c r="E16">
        <v>0.67</v>
      </c>
      <c r="F16">
        <v>0.54</v>
      </c>
      <c r="G16">
        <v>0.01</v>
      </c>
      <c r="H16">
        <v>-0.3</v>
      </c>
      <c r="I16">
        <v>-0.37</v>
      </c>
      <c r="J16">
        <v>-0.28000000000000003</v>
      </c>
      <c r="K16">
        <v>0.61</v>
      </c>
      <c r="L16">
        <v>1.46</v>
      </c>
      <c r="M16">
        <v>3.13</v>
      </c>
    </row>
    <row r="17" spans="3:13">
      <c r="C17">
        <v>5</v>
      </c>
      <c r="D17">
        <v>1.8</v>
      </c>
      <c r="E17">
        <v>0.7</v>
      </c>
      <c r="F17">
        <v>0.66</v>
      </c>
      <c r="G17">
        <v>7.0000000000000007E-2</v>
      </c>
      <c r="H17">
        <v>-0.28999999999999998</v>
      </c>
      <c r="I17">
        <v>-0.36</v>
      </c>
      <c r="J17">
        <v>-0.28000000000000003</v>
      </c>
      <c r="K17">
        <v>0.5</v>
      </c>
      <c r="L17">
        <v>1.3</v>
      </c>
      <c r="M17">
        <v>2.76</v>
      </c>
    </row>
    <row r="18" spans="3:13">
      <c r="C18">
        <v>6</v>
      </c>
      <c r="D18">
        <v>1.73</v>
      </c>
      <c r="E18">
        <v>0.59</v>
      </c>
      <c r="F18">
        <v>0.51</v>
      </c>
      <c r="G18">
        <v>0.04</v>
      </c>
      <c r="H18">
        <v>-0.28999999999999998</v>
      </c>
      <c r="I18">
        <v>-0.38</v>
      </c>
      <c r="J18">
        <v>-0.3</v>
      </c>
      <c r="K18">
        <v>0.43</v>
      </c>
      <c r="L18">
        <v>1.31</v>
      </c>
      <c r="M18">
        <v>2.75</v>
      </c>
    </row>
    <row r="19" spans="3:13">
      <c r="C19">
        <v>7</v>
      </c>
      <c r="D19">
        <v>2.0699999999999998</v>
      </c>
      <c r="E19">
        <v>0.98</v>
      </c>
      <c r="F19">
        <v>0.6</v>
      </c>
      <c r="G19">
        <v>0.02</v>
      </c>
      <c r="H19">
        <v>-0.3</v>
      </c>
      <c r="I19">
        <v>-0.37</v>
      </c>
      <c r="J19">
        <v>-0.3</v>
      </c>
      <c r="K19">
        <v>0.52</v>
      </c>
      <c r="L19">
        <v>1.33</v>
      </c>
      <c r="M19">
        <v>2.96</v>
      </c>
    </row>
    <row r="20" spans="3:13">
      <c r="C20">
        <v>8</v>
      </c>
      <c r="D20">
        <v>1.86</v>
      </c>
      <c r="E20">
        <v>0.62</v>
      </c>
      <c r="F20">
        <v>0.56999999999999995</v>
      </c>
      <c r="G20">
        <v>0.05</v>
      </c>
      <c r="H20">
        <v>-0.28999999999999998</v>
      </c>
      <c r="I20">
        <v>-0.36</v>
      </c>
      <c r="J20">
        <v>-0.3</v>
      </c>
      <c r="K20">
        <v>0.5</v>
      </c>
      <c r="L20">
        <v>1.36</v>
      </c>
      <c r="M20">
        <v>2.94</v>
      </c>
    </row>
    <row r="21" spans="3:13">
      <c r="C21">
        <v>9</v>
      </c>
      <c r="D21">
        <v>1.94</v>
      </c>
      <c r="E21">
        <v>0.65</v>
      </c>
      <c r="F21">
        <v>0.56999999999999995</v>
      </c>
      <c r="G21">
        <v>0.03</v>
      </c>
      <c r="H21">
        <v>-0.28000000000000003</v>
      </c>
      <c r="I21">
        <v>-0.36</v>
      </c>
      <c r="J21">
        <v>-0.28999999999999998</v>
      </c>
      <c r="K21">
        <v>0.46</v>
      </c>
      <c r="L21">
        <v>1.28</v>
      </c>
      <c r="M21">
        <v>2.91</v>
      </c>
    </row>
    <row r="22" spans="3:13">
      <c r="C22">
        <v>10</v>
      </c>
      <c r="D22">
        <v>1.82</v>
      </c>
      <c r="E22">
        <v>0.69</v>
      </c>
      <c r="F22">
        <v>0.61</v>
      </c>
      <c r="G22">
        <v>0.04</v>
      </c>
      <c r="H22">
        <v>-0.3</v>
      </c>
      <c r="I22">
        <v>-0.38</v>
      </c>
      <c r="J22">
        <v>-0.3</v>
      </c>
      <c r="K22">
        <v>0.49</v>
      </c>
      <c r="L22">
        <v>1.37</v>
      </c>
      <c r="M22">
        <v>2.78</v>
      </c>
    </row>
    <row r="23" spans="3:13">
      <c r="C23">
        <v>11</v>
      </c>
      <c r="D23">
        <v>1.62</v>
      </c>
      <c r="E23">
        <v>0.56999999999999995</v>
      </c>
      <c r="F23">
        <v>0.51</v>
      </c>
      <c r="G23">
        <v>0.03</v>
      </c>
      <c r="H23">
        <v>-0.24</v>
      </c>
      <c r="I23">
        <v>-0.3</v>
      </c>
      <c r="J23">
        <v>-0.28000000000000003</v>
      </c>
      <c r="K23">
        <v>0.48</v>
      </c>
      <c r="L23">
        <v>1.3</v>
      </c>
      <c r="M23">
        <v>2.95</v>
      </c>
    </row>
    <row r="24" spans="3:13">
      <c r="C24">
        <v>12</v>
      </c>
      <c r="D24">
        <v>2</v>
      </c>
      <c r="E24">
        <v>0.75</v>
      </c>
      <c r="F24">
        <v>0.7</v>
      </c>
      <c r="G24">
        <v>0.08</v>
      </c>
      <c r="H24">
        <v>-0.26</v>
      </c>
      <c r="I24">
        <v>-0.34</v>
      </c>
      <c r="J24">
        <v>-0.3</v>
      </c>
      <c r="K24">
        <v>0.49</v>
      </c>
      <c r="L24">
        <v>1.35</v>
      </c>
      <c r="M24">
        <v>2.97</v>
      </c>
    </row>
    <row r="25" spans="3:13">
      <c r="C25">
        <v>13</v>
      </c>
      <c r="D25">
        <v>1.9</v>
      </c>
      <c r="E25">
        <v>0.65</v>
      </c>
      <c r="F25">
        <v>0.56999999999999995</v>
      </c>
      <c r="G25">
        <v>0.03</v>
      </c>
      <c r="H25">
        <v>-0.32</v>
      </c>
      <c r="I25">
        <v>-0.41</v>
      </c>
      <c r="J25">
        <v>-0.28999999999999998</v>
      </c>
      <c r="K25">
        <v>0.5</v>
      </c>
      <c r="L25">
        <v>1.38</v>
      </c>
      <c r="M25">
        <v>3.06</v>
      </c>
    </row>
    <row r="26" spans="3:13">
      <c r="C26">
        <v>14</v>
      </c>
      <c r="D26">
        <v>1.92</v>
      </c>
      <c r="E26">
        <v>0.8</v>
      </c>
      <c r="F26">
        <v>0.72</v>
      </c>
      <c r="G26">
        <v>0.04</v>
      </c>
      <c r="H26">
        <v>-0.3</v>
      </c>
      <c r="I26">
        <v>-0.37</v>
      </c>
      <c r="J26">
        <v>-0.31</v>
      </c>
      <c r="K26">
        <v>0.45</v>
      </c>
      <c r="L26">
        <v>1.26</v>
      </c>
      <c r="M26">
        <v>2.75</v>
      </c>
    </row>
    <row r="27" spans="3:13">
      <c r="C27">
        <v>15</v>
      </c>
      <c r="D27">
        <v>2.06</v>
      </c>
      <c r="E27">
        <v>0.77</v>
      </c>
      <c r="F27">
        <v>0.65</v>
      </c>
      <c r="G27">
        <v>0</v>
      </c>
      <c r="H27">
        <v>-0.35</v>
      </c>
      <c r="I27">
        <v>-0.43</v>
      </c>
      <c r="J27">
        <v>-0.21</v>
      </c>
      <c r="K27">
        <v>0.52</v>
      </c>
      <c r="L27">
        <v>1.4</v>
      </c>
      <c r="M27">
        <v>3.16</v>
      </c>
    </row>
    <row r="28" spans="3:13">
      <c r="C28">
        <v>16</v>
      </c>
      <c r="D28">
        <v>2.0299999999999998</v>
      </c>
      <c r="E28">
        <v>0.73</v>
      </c>
      <c r="F28">
        <v>0.68</v>
      </c>
      <c r="G28">
        <v>0.08</v>
      </c>
      <c r="H28">
        <v>-0.3</v>
      </c>
      <c r="I28">
        <v>-0.38</v>
      </c>
      <c r="J28">
        <v>-0.33</v>
      </c>
      <c r="K28">
        <v>0.46</v>
      </c>
      <c r="L28">
        <v>1.28</v>
      </c>
      <c r="M28">
        <v>2.82</v>
      </c>
    </row>
    <row r="29" spans="3:13">
      <c r="C29">
        <v>17</v>
      </c>
      <c r="D29">
        <v>1.81</v>
      </c>
      <c r="E29">
        <v>0.73</v>
      </c>
      <c r="F29">
        <v>0.69</v>
      </c>
      <c r="G29">
        <v>0.06</v>
      </c>
      <c r="H29">
        <v>-0.28000000000000003</v>
      </c>
      <c r="I29">
        <v>-0.36</v>
      </c>
      <c r="J29">
        <v>-0.3</v>
      </c>
      <c r="K29">
        <v>0.51</v>
      </c>
      <c r="L29">
        <v>1.32</v>
      </c>
      <c r="M29">
        <v>2.92</v>
      </c>
    </row>
    <row r="30" spans="3:13">
      <c r="C30">
        <v>18</v>
      </c>
      <c r="D30">
        <v>2.17</v>
      </c>
      <c r="E30">
        <v>0.83</v>
      </c>
      <c r="F30">
        <v>0.72</v>
      </c>
      <c r="G30">
        <v>-0.01</v>
      </c>
      <c r="H30">
        <v>-0.28999999999999998</v>
      </c>
      <c r="I30">
        <v>-0.36</v>
      </c>
      <c r="J30">
        <v>-0.28999999999999998</v>
      </c>
      <c r="K30">
        <v>0.45</v>
      </c>
      <c r="L30">
        <v>1.33</v>
      </c>
      <c r="M30">
        <v>3.03</v>
      </c>
    </row>
    <row r="31" spans="3:13">
      <c r="C31">
        <v>19</v>
      </c>
      <c r="D31">
        <v>1.66</v>
      </c>
      <c r="E31">
        <v>0.55000000000000004</v>
      </c>
      <c r="F31">
        <v>0.53</v>
      </c>
      <c r="G31">
        <v>-0.04</v>
      </c>
      <c r="H31">
        <v>-0.28999999999999998</v>
      </c>
      <c r="I31">
        <v>-0.36</v>
      </c>
      <c r="J31">
        <v>-0.33</v>
      </c>
      <c r="K31">
        <v>0.49</v>
      </c>
      <c r="L31">
        <v>1.35</v>
      </c>
      <c r="M31">
        <v>2.95</v>
      </c>
    </row>
    <row r="32" spans="3:13">
      <c r="C32" s="1">
        <v>20</v>
      </c>
      <c r="D32" s="1">
        <v>1.6</v>
      </c>
      <c r="E32" s="1">
        <v>0.59</v>
      </c>
      <c r="F32" s="1">
        <v>0.61</v>
      </c>
      <c r="G32" s="1">
        <v>0.01</v>
      </c>
      <c r="H32" s="1">
        <v>-0.26</v>
      </c>
      <c r="I32" s="1">
        <v>-0.34</v>
      </c>
      <c r="J32" s="1">
        <v>-0.32</v>
      </c>
      <c r="K32" s="1">
        <v>0.41</v>
      </c>
      <c r="L32" s="1">
        <v>1.17</v>
      </c>
      <c r="M32" s="1">
        <v>2.5</v>
      </c>
    </row>
    <row r="33" spans="3:13">
      <c r="C33" s="1" t="s">
        <v>49</v>
      </c>
      <c r="D33" s="1">
        <f>SUBTOTAL(101,[MP1a])</f>
        <v>1.9490000000000003</v>
      </c>
      <c r="E33" s="1">
        <f>SUBTOTAL(101,[MP2a])</f>
        <v>0.71950000000000014</v>
      </c>
      <c r="F33" s="1">
        <f>SUBTOTAL(101,[MP3a])</f>
        <v>0.60099999999999998</v>
      </c>
      <c r="G33" s="1">
        <f>SUBTOTAL(101,[MP4a])</f>
        <v>2.8000000000000004E-2</v>
      </c>
      <c r="H33" s="1">
        <f>SUBTOTAL(101,[MP5a])</f>
        <v>-0.29699999999999999</v>
      </c>
      <c r="I33" s="1">
        <f>SUBTOTAL(101,[MP6a])</f>
        <v>-0.36799999999999999</v>
      </c>
      <c r="J33" s="1">
        <f>SUBTOTAL(101,[MP7a])</f>
        <v>-0.29299999999999998</v>
      </c>
      <c r="K33" s="1">
        <f>SUBTOTAL(101,[MP8a])</f>
        <v>0.45550000000000007</v>
      </c>
      <c r="L33" s="1">
        <f>SUBTOTAL(101,[MP9a])</f>
        <v>1.3145000000000002</v>
      </c>
      <c r="M33" s="1">
        <f>SUBTOTAL(101,[MP10a])</f>
        <v>2.9610000000000003</v>
      </c>
    </row>
    <row r="34" spans="3:13">
      <c r="C34" s="2" t="s">
        <v>50</v>
      </c>
      <c r="D34">
        <f>STDEV(Tabelle14[MP1a])</f>
        <v>0.27030002823373267</v>
      </c>
      <c r="E34">
        <f>STDEV(Tabelle14[MP2a])</f>
        <v>0.11573449651772093</v>
      </c>
      <c r="F34">
        <f>STDEV(Tabelle14[MP3a])</f>
        <v>8.5587751214146704E-2</v>
      </c>
      <c r="G34">
        <f>STDEV(Tabelle14[MP4a])</f>
        <v>3.592389616661136E-2</v>
      </c>
      <c r="H34">
        <f>STDEV(Tabelle14[MP6a])</f>
        <v>2.8022547312739773E-2</v>
      </c>
      <c r="I34">
        <f>STDEV(Tabelle14[MP6a])</f>
        <v>2.8022547312739773E-2</v>
      </c>
      <c r="J34">
        <f>STDEV(Tabelle14[MP7a])</f>
        <v>2.4942038071455556E-2</v>
      </c>
      <c r="K34">
        <f>STDEV(Tabelle14[MP8a])</f>
        <v>0.1128331324987196</v>
      </c>
      <c r="L34">
        <f>STDEV(Tabelle14[MP9a])</f>
        <v>7.83699056096306E-2</v>
      </c>
      <c r="M34">
        <f>STDEV(Tabelle14[MP10a])</f>
        <v>0.21041062610748731</v>
      </c>
    </row>
    <row r="36" spans="3:13" ht="15.75" thickBot="1">
      <c r="D36" s="13" t="s">
        <v>0</v>
      </c>
      <c r="E36" s="13" t="s">
        <v>1</v>
      </c>
      <c r="F36" s="13" t="s">
        <v>2</v>
      </c>
      <c r="G36" s="13" t="s">
        <v>3</v>
      </c>
      <c r="H36" s="13" t="s">
        <v>4</v>
      </c>
      <c r="I36" s="13" t="s">
        <v>5</v>
      </c>
      <c r="J36" s="13" t="s">
        <v>6</v>
      </c>
      <c r="K36" s="13" t="s">
        <v>7</v>
      </c>
      <c r="L36" s="13" t="s">
        <v>8</v>
      </c>
      <c r="M36" s="14" t="s">
        <v>9</v>
      </c>
    </row>
    <row r="37" spans="3:13" ht="15.75" thickTop="1">
      <c r="C37" s="15" t="s">
        <v>49</v>
      </c>
      <c r="D37" s="16">
        <f>SUBTOTAL(101,Tabelle14[MP1a])</f>
        <v>1.9490000000000003</v>
      </c>
      <c r="E37" s="16">
        <f>SUBTOTAL(101,Tabelle14[MP2a])</f>
        <v>0.71950000000000014</v>
      </c>
      <c r="F37" s="16">
        <f>SUBTOTAL(101,Tabelle14[MP3a])</f>
        <v>0.60099999999999998</v>
      </c>
      <c r="G37" s="16">
        <f>SUBTOTAL(101,Tabelle14[MP4a])</f>
        <v>2.8000000000000004E-2</v>
      </c>
      <c r="H37" s="16">
        <f>SUBTOTAL(101,Tabelle14[MP5a])</f>
        <v>-0.29699999999999999</v>
      </c>
      <c r="I37" s="16">
        <f>SUBTOTAL(101,Tabelle14[MP6a])</f>
        <v>-0.36799999999999999</v>
      </c>
      <c r="J37" s="16">
        <f>SUBTOTAL(101,Tabelle14[MP7a])</f>
        <v>-0.29299999999999998</v>
      </c>
      <c r="K37" s="16">
        <f>SUBTOTAL(101,Tabelle14[MP8a])</f>
        <v>0.45550000000000007</v>
      </c>
      <c r="L37" s="16">
        <f>SUBTOTAL(101,Tabelle14[MP9a])</f>
        <v>1.3145000000000002</v>
      </c>
      <c r="M37" s="17">
        <f>SUBTOTAL(101,Tabelle14[MP10a])</f>
        <v>2.9610000000000003</v>
      </c>
    </row>
    <row r="38" spans="3:13">
      <c r="D38" s="13" t="s">
        <v>0</v>
      </c>
      <c r="E38" s="13" t="s">
        <v>1</v>
      </c>
      <c r="F38" s="13" t="s">
        <v>2</v>
      </c>
      <c r="G38" s="13" t="s">
        <v>3</v>
      </c>
      <c r="H38" s="13" t="s">
        <v>4</v>
      </c>
      <c r="I38" s="13" t="s">
        <v>5</v>
      </c>
      <c r="J38" s="13" t="s">
        <v>6</v>
      </c>
      <c r="K38" s="13" t="s">
        <v>7</v>
      </c>
      <c r="L38" s="13" t="s">
        <v>8</v>
      </c>
      <c r="M38" s="14" t="s">
        <v>9</v>
      </c>
    </row>
    <row r="39" spans="3:13">
      <c r="C39" s="2" t="s">
        <v>50</v>
      </c>
      <c r="D39">
        <f>STDEV(Tabelle14[MP1a])</f>
        <v>0.27030002823373267</v>
      </c>
      <c r="E39">
        <f>STDEV(Tabelle14[MP2a])</f>
        <v>0.11573449651772093</v>
      </c>
      <c r="F39">
        <f>STDEV(Tabelle14[MP3a])</f>
        <v>8.5587751214146704E-2</v>
      </c>
      <c r="G39">
        <f>STDEV(Tabelle14[MP4a])</f>
        <v>3.592389616661136E-2</v>
      </c>
      <c r="H39">
        <f>STDEV(Tabelle14[MP6a])</f>
        <v>2.8022547312739773E-2</v>
      </c>
      <c r="I39">
        <f>STDEV(Tabelle14[MP6a])</f>
        <v>2.8022547312739773E-2</v>
      </c>
      <c r="J39">
        <f>STDEV(Tabelle14[MP7a])</f>
        <v>2.4942038071455556E-2</v>
      </c>
      <c r="K39">
        <f>STDEV(Tabelle14[MP8a])</f>
        <v>0.1128331324987196</v>
      </c>
      <c r="L39">
        <f>STDEV(Tabelle14[MP9a])</f>
        <v>7.83699056096306E-2</v>
      </c>
      <c r="M39">
        <f>STDEV(Tabelle14[MP10a])</f>
        <v>0.21041062610748731</v>
      </c>
    </row>
    <row r="45" spans="3:13" ht="21">
      <c r="F45" s="28" t="s">
        <v>57</v>
      </c>
      <c r="G45" s="28"/>
      <c r="H45" s="28"/>
    </row>
    <row r="46" spans="3:13" ht="15.75" thickBot="1">
      <c r="C46" s="31" t="s">
        <v>60</v>
      </c>
      <c r="D46" s="13" t="s">
        <v>0</v>
      </c>
      <c r="E46" s="13" t="s">
        <v>1</v>
      </c>
      <c r="F46" s="13" t="s">
        <v>2</v>
      </c>
      <c r="G46" s="13" t="s">
        <v>3</v>
      </c>
      <c r="H46" s="13" t="s">
        <v>4</v>
      </c>
      <c r="I46" s="13" t="s">
        <v>5</v>
      </c>
      <c r="J46" s="13" t="s">
        <v>6</v>
      </c>
      <c r="K46" s="13" t="s">
        <v>7</v>
      </c>
      <c r="L46" s="13" t="s">
        <v>8</v>
      </c>
      <c r="M46" s="14" t="s">
        <v>9</v>
      </c>
    </row>
    <row r="47" spans="3:13" ht="16.5" thickTop="1" thickBot="1">
      <c r="C47" s="2" t="s">
        <v>53</v>
      </c>
      <c r="D47" s="16">
        <f>SUBTOTAL(101,Tabelle14[MP1a])</f>
        <v>1.9490000000000003</v>
      </c>
      <c r="E47" s="16">
        <f>SUBTOTAL(101,Tabelle14[MP2a])</f>
        <v>0.71950000000000014</v>
      </c>
      <c r="F47" s="16">
        <f>SUBTOTAL(101,Tabelle14[MP3a])</f>
        <v>0.60099999999999998</v>
      </c>
      <c r="G47" s="16">
        <f>SUBTOTAL(101,Tabelle14[MP4a])</f>
        <v>2.8000000000000004E-2</v>
      </c>
      <c r="H47" s="16">
        <f>SUBTOTAL(101,Tabelle14[MP5a])</f>
        <v>-0.29699999999999999</v>
      </c>
      <c r="I47" s="16">
        <f>SUBTOTAL(101,Tabelle14[MP6a])</f>
        <v>-0.36799999999999999</v>
      </c>
      <c r="J47" s="16">
        <f>SUBTOTAL(101,Tabelle14[MP7a])</f>
        <v>-0.29299999999999998</v>
      </c>
      <c r="K47" s="16">
        <f>SUBTOTAL(101,Tabelle14[MP8a])</f>
        <v>0.45550000000000007</v>
      </c>
      <c r="L47" s="16">
        <f>SUBTOTAL(101,Tabelle14[MP9a])</f>
        <v>1.3145000000000002</v>
      </c>
      <c r="M47" s="17">
        <f>SUBTOTAL(101,Tabelle14[MP10a])</f>
        <v>2.9610000000000003</v>
      </c>
    </row>
    <row r="48" spans="3:13" ht="15.75" thickTop="1">
      <c r="C48" s="2" t="s">
        <v>59</v>
      </c>
      <c r="D48" s="16">
        <f>SUBTOTAL(101,Tabelle1419[MP1a])</f>
        <v>0.81166666666666676</v>
      </c>
      <c r="E48" s="16">
        <f>SUBTOTAL(101,Tabelle1419[MP2a])</f>
        <v>0.34333333333333338</v>
      </c>
      <c r="F48" s="16">
        <f>SUBTOTAL(101,Tabelle1419[MP3a])</f>
        <v>0.14944444444444446</v>
      </c>
      <c r="G48" s="16">
        <f>SUBTOTAL(101,Tabelle1419[MP4a])</f>
        <v>2.1111111111111112E-2</v>
      </c>
      <c r="H48" s="16">
        <f>SUBTOTAL(101,Tabelle1419[MP5a])</f>
        <v>-0.18833333333333335</v>
      </c>
      <c r="I48" s="16">
        <f>SUBTOTAL(101,Tabelle1419[MP6a])</f>
        <v>-0.23333333333333334</v>
      </c>
      <c r="J48" s="16">
        <f>SUBTOTAL(101,Tabelle1419[MP7a])</f>
        <v>-0.25055555555555553</v>
      </c>
      <c r="K48" s="16">
        <f>SUBTOTAL(101,Tabelle1419[MP8a])</f>
        <v>-0.16666666666666669</v>
      </c>
      <c r="L48" s="16">
        <f>SUBTOTAL(101,Tabelle1419[MP9a])</f>
        <v>0.57388888888888889</v>
      </c>
      <c r="M48" s="17">
        <f>SUBTOTAL(101,Tabelle1419[MP10a])</f>
        <v>1.3677777777777778</v>
      </c>
    </row>
    <row r="63" spans="3:13" ht="21">
      <c r="F63" s="28" t="s">
        <v>62</v>
      </c>
      <c r="G63" s="28"/>
      <c r="H63" s="28"/>
      <c r="I63" s="28"/>
      <c r="J63" s="28"/>
    </row>
    <row r="64" spans="3:13">
      <c r="C64" s="31" t="s">
        <v>61</v>
      </c>
      <c r="D64" s="13" t="s">
        <v>0</v>
      </c>
      <c r="E64" s="13" t="s">
        <v>1</v>
      </c>
      <c r="F64" s="13" t="s">
        <v>2</v>
      </c>
      <c r="G64" s="13" t="s">
        <v>3</v>
      </c>
      <c r="H64" s="13" t="s">
        <v>4</v>
      </c>
      <c r="I64" s="13" t="s">
        <v>5</v>
      </c>
      <c r="J64" s="13" t="s">
        <v>6</v>
      </c>
      <c r="K64" s="13" t="s">
        <v>7</v>
      </c>
      <c r="L64" s="13" t="s">
        <v>8</v>
      </c>
      <c r="M64" s="14" t="s">
        <v>9</v>
      </c>
    </row>
    <row r="65" spans="3:13">
      <c r="C65" s="2" t="s">
        <v>53</v>
      </c>
      <c r="D65">
        <f>STDEV(Tabelle14[MP1a])</f>
        <v>0.27030002823373267</v>
      </c>
      <c r="E65">
        <f>STDEV(Tabelle14[MP2a])</f>
        <v>0.11573449651772093</v>
      </c>
      <c r="F65">
        <f>STDEV(Tabelle14[MP3a])</f>
        <v>8.5587751214146704E-2</v>
      </c>
      <c r="G65">
        <f>STDEV(Tabelle14[MP4a])</f>
        <v>3.592389616661136E-2</v>
      </c>
      <c r="H65">
        <f>STDEV(Tabelle14[MP6a])</f>
        <v>2.8022547312739773E-2</v>
      </c>
      <c r="I65">
        <f>STDEV(Tabelle14[MP6a])</f>
        <v>2.8022547312739773E-2</v>
      </c>
      <c r="J65">
        <f>STDEV(Tabelle14[MP7a])</f>
        <v>2.4942038071455556E-2</v>
      </c>
      <c r="K65">
        <f>STDEV(Tabelle14[MP8a])</f>
        <v>0.1128331324987196</v>
      </c>
      <c r="L65">
        <f>STDEV(Tabelle14[MP9a])</f>
        <v>7.83699056096306E-2</v>
      </c>
      <c r="M65">
        <f>STDEV(Tabelle14[MP10a])</f>
        <v>0.21041062610748731</v>
      </c>
    </row>
    <row r="66" spans="3:13">
      <c r="C66" s="2" t="s">
        <v>59</v>
      </c>
      <c r="D66" s="1">
        <f>STDEV(Tabelle1419[MP1a])</f>
        <v>0.4156108190858081</v>
      </c>
      <c r="E66" s="1">
        <f>STDEV(Tabelle1419[MP2a])</f>
        <v>0.13784048752090203</v>
      </c>
      <c r="F66" s="1">
        <f>STDEV(Tabelle1419[MP3a])</f>
        <v>9.8247719459969976E-2</v>
      </c>
      <c r="G66" s="1">
        <f>STDEV(Tabelle1419[MP4a])</f>
        <v>5.3455741879327438E-2</v>
      </c>
      <c r="H66" s="1">
        <f>STDEV(Tabelle1419[MP5a])</f>
        <v>6.0317785885405518E-2</v>
      </c>
      <c r="I66" s="1">
        <f>STDEV(Tabelle1419[MP6a])</f>
        <v>4.7527082062880359E-2</v>
      </c>
      <c r="J66" s="1">
        <f>STDEV(Tabelle1419[MP7a])</f>
        <v>2.8382310609877344E-2</v>
      </c>
      <c r="K66" s="1">
        <f>STDEV(Tabelle1419[MP8a])</f>
        <v>0.13217635278405179</v>
      </c>
      <c r="L66" s="1">
        <f>STDEV(Tabelle1419[MP9a])</f>
        <v>0.12059357552339342</v>
      </c>
      <c r="M66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5:K59"/>
  <sheetViews>
    <sheetView topLeftCell="A49" workbookViewId="0">
      <selection activeCell="O84" sqref="O84"/>
    </sheetView>
  </sheetViews>
  <sheetFormatPr baseColWidth="10" defaultRowHeight="15"/>
  <sheetData>
    <row r="5" spans="3:11" ht="21">
      <c r="F5" s="3" t="s">
        <v>43</v>
      </c>
      <c r="G5" s="4"/>
      <c r="H5" s="4"/>
    </row>
    <row r="7" spans="3:11">
      <c r="C7" t="s">
        <v>40</v>
      </c>
      <c r="D7" t="s">
        <v>11</v>
      </c>
      <c r="E7" t="s">
        <v>13</v>
      </c>
      <c r="F7" t="s">
        <v>14</v>
      </c>
      <c r="G7" t="s">
        <v>15</v>
      </c>
      <c r="H7" t="s">
        <v>16</v>
      </c>
      <c r="I7" t="s">
        <v>12</v>
      </c>
      <c r="J7" t="s">
        <v>17</v>
      </c>
      <c r="K7" t="s">
        <v>18</v>
      </c>
    </row>
    <row r="8" spans="3:11">
      <c r="C8">
        <v>1</v>
      </c>
      <c r="D8">
        <v>-0.97</v>
      </c>
      <c r="E8">
        <v>-2.16</v>
      </c>
      <c r="F8">
        <v>-0.94</v>
      </c>
      <c r="G8">
        <v>-1.25</v>
      </c>
      <c r="H8">
        <v>-1.29</v>
      </c>
      <c r="I8">
        <v>-1.1399999999999999</v>
      </c>
      <c r="J8">
        <v>-2.11</v>
      </c>
      <c r="K8">
        <v>-1.41</v>
      </c>
    </row>
    <row r="9" spans="3:11">
      <c r="C9">
        <v>2</v>
      </c>
      <c r="D9">
        <v>-1.05</v>
      </c>
      <c r="E9">
        <v>-2.29</v>
      </c>
      <c r="F9">
        <v>-1.03</v>
      </c>
      <c r="G9">
        <v>-1.35</v>
      </c>
      <c r="H9">
        <v>-1.35</v>
      </c>
      <c r="I9">
        <v>-1.1499999999999999</v>
      </c>
      <c r="J9">
        <v>-2.09</v>
      </c>
      <c r="K9">
        <v>-1.41</v>
      </c>
    </row>
    <row r="10" spans="3:11">
      <c r="C10">
        <v>3</v>
      </c>
      <c r="D10">
        <v>-1.32</v>
      </c>
      <c r="E10">
        <v>-2.63</v>
      </c>
      <c r="F10">
        <v>-1.08</v>
      </c>
      <c r="G10">
        <v>-1.42</v>
      </c>
      <c r="H10">
        <v>-1.47</v>
      </c>
      <c r="I10">
        <v>-1.22</v>
      </c>
      <c r="J10">
        <v>-2.75</v>
      </c>
      <c r="K10">
        <v>-1.82</v>
      </c>
    </row>
    <row r="11" spans="3:11">
      <c r="C11">
        <v>4</v>
      </c>
      <c r="D11">
        <v>-1.36</v>
      </c>
      <c r="E11">
        <v>-2.6</v>
      </c>
      <c r="F11">
        <v>-1.02</v>
      </c>
      <c r="G11">
        <v>-1.42</v>
      </c>
      <c r="H11">
        <v>-1.44</v>
      </c>
      <c r="I11">
        <v>-1.18</v>
      </c>
      <c r="J11">
        <v>-2.75</v>
      </c>
      <c r="K11">
        <v>-1.57</v>
      </c>
    </row>
    <row r="12" spans="3:11">
      <c r="C12">
        <v>5</v>
      </c>
      <c r="D12">
        <v>-1.3</v>
      </c>
      <c r="E12">
        <v>-2.66</v>
      </c>
      <c r="F12">
        <v>-1</v>
      </c>
      <c r="G12">
        <v>-1.33</v>
      </c>
      <c r="H12">
        <v>-1.34</v>
      </c>
      <c r="I12">
        <v>-1.1499999999999999</v>
      </c>
      <c r="J12">
        <v>-2.68</v>
      </c>
      <c r="K12">
        <v>-1.6</v>
      </c>
    </row>
    <row r="13" spans="3:11">
      <c r="C13">
        <v>6</v>
      </c>
      <c r="D13">
        <v>-1.27</v>
      </c>
      <c r="E13">
        <v>-2.6</v>
      </c>
      <c r="F13">
        <v>-1.03</v>
      </c>
      <c r="G13">
        <v>-1.4</v>
      </c>
      <c r="H13">
        <v>-1.38</v>
      </c>
      <c r="I13">
        <v>-1.1399999999999999</v>
      </c>
      <c r="J13">
        <v>-2.56</v>
      </c>
      <c r="K13">
        <v>-1.55</v>
      </c>
    </row>
    <row r="14" spans="3:11">
      <c r="C14">
        <v>7</v>
      </c>
      <c r="D14">
        <v>-1.36</v>
      </c>
      <c r="E14">
        <v>-2.64</v>
      </c>
      <c r="F14">
        <v>-1.05</v>
      </c>
      <c r="G14">
        <v>-1.46</v>
      </c>
      <c r="H14">
        <v>-1.49</v>
      </c>
      <c r="I14">
        <v>-1.19</v>
      </c>
      <c r="J14">
        <v>-2.7</v>
      </c>
      <c r="K14">
        <v>-1.6</v>
      </c>
    </row>
    <row r="15" spans="3:11">
      <c r="C15">
        <v>8</v>
      </c>
      <c r="D15">
        <v>-1.32</v>
      </c>
      <c r="E15">
        <v>-2.64</v>
      </c>
      <c r="F15">
        <v>-1.05</v>
      </c>
      <c r="G15">
        <v>-1.39</v>
      </c>
      <c r="H15">
        <v>-1.4</v>
      </c>
      <c r="I15">
        <v>-1.18</v>
      </c>
      <c r="J15">
        <v>-2.64</v>
      </c>
      <c r="K15">
        <v>-1.59</v>
      </c>
    </row>
    <row r="16" spans="3:11">
      <c r="C16">
        <v>9</v>
      </c>
      <c r="D16">
        <v>-1.29</v>
      </c>
      <c r="E16">
        <v>-2.63</v>
      </c>
      <c r="F16">
        <v>-1.07</v>
      </c>
      <c r="G16">
        <v>-1.46</v>
      </c>
      <c r="H16">
        <v>-1.42</v>
      </c>
      <c r="I16">
        <v>-1.18</v>
      </c>
      <c r="J16">
        <v>-2.67</v>
      </c>
      <c r="K16">
        <v>-1.61</v>
      </c>
    </row>
    <row r="17" spans="3:11">
      <c r="C17">
        <v>10</v>
      </c>
      <c r="D17">
        <v>-1.29</v>
      </c>
      <c r="E17">
        <v>-2.68</v>
      </c>
      <c r="F17">
        <v>-1.05</v>
      </c>
      <c r="G17">
        <v>-1.4</v>
      </c>
      <c r="H17">
        <v>-1.41</v>
      </c>
      <c r="I17">
        <v>-1.18</v>
      </c>
      <c r="J17">
        <v>-2.64</v>
      </c>
      <c r="K17">
        <v>-1.62</v>
      </c>
    </row>
    <row r="18" spans="3:11">
      <c r="C18">
        <v>11</v>
      </c>
      <c r="D18">
        <v>-1.2</v>
      </c>
      <c r="E18">
        <v>-2.57</v>
      </c>
      <c r="F18">
        <v>-0.98</v>
      </c>
      <c r="G18">
        <v>-1.35</v>
      </c>
      <c r="H18">
        <v>-1.37</v>
      </c>
      <c r="I18">
        <v>-1.1100000000000001</v>
      </c>
      <c r="J18">
        <v>-2.7</v>
      </c>
      <c r="K18">
        <v>-1.75</v>
      </c>
    </row>
    <row r="19" spans="3:11">
      <c r="C19">
        <v>12</v>
      </c>
      <c r="D19">
        <v>-1.28</v>
      </c>
      <c r="E19">
        <v>-2.69</v>
      </c>
      <c r="F19">
        <v>-1.0900000000000001</v>
      </c>
      <c r="G19">
        <v>-1.46</v>
      </c>
      <c r="H19">
        <v>-1.46</v>
      </c>
      <c r="I19">
        <v>-1.2</v>
      </c>
      <c r="J19">
        <v>-2.63</v>
      </c>
      <c r="K19">
        <v>-1.6</v>
      </c>
    </row>
    <row r="20" spans="3:11">
      <c r="C20">
        <v>13</v>
      </c>
      <c r="D20">
        <v>-1.25</v>
      </c>
      <c r="E20">
        <v>-2.61</v>
      </c>
      <c r="F20">
        <v>-1.05</v>
      </c>
      <c r="G20">
        <v>-1.4</v>
      </c>
      <c r="H20">
        <v>-1.42</v>
      </c>
      <c r="I20">
        <v>-1.2</v>
      </c>
      <c r="J20">
        <v>-2.65</v>
      </c>
      <c r="K20">
        <v>-1.6</v>
      </c>
    </row>
    <row r="21" spans="3:11">
      <c r="C21">
        <v>14</v>
      </c>
      <c r="D21">
        <v>-1.3</v>
      </c>
      <c r="E21">
        <v>-2.68</v>
      </c>
      <c r="F21">
        <v>-1.03</v>
      </c>
      <c r="G21">
        <v>-1.38</v>
      </c>
      <c r="H21">
        <v>-1.4</v>
      </c>
      <c r="I21">
        <v>-1.18</v>
      </c>
      <c r="J21">
        <v>-2.66</v>
      </c>
      <c r="K21">
        <v>-1.58</v>
      </c>
    </row>
    <row r="22" spans="3:11">
      <c r="C22">
        <v>15</v>
      </c>
      <c r="D22">
        <v>-1.26</v>
      </c>
      <c r="E22">
        <v>-2.69</v>
      </c>
      <c r="F22">
        <v>-0.7</v>
      </c>
      <c r="G22">
        <v>-1.45</v>
      </c>
      <c r="H22">
        <v>-1.45</v>
      </c>
      <c r="I22">
        <v>-1.26</v>
      </c>
      <c r="J22">
        <v>-2.7</v>
      </c>
      <c r="K22">
        <v>-1.6</v>
      </c>
    </row>
    <row r="23" spans="3:11">
      <c r="C23">
        <v>16</v>
      </c>
      <c r="D23">
        <v>-1.25</v>
      </c>
      <c r="E23">
        <v>-2.67</v>
      </c>
      <c r="F23">
        <v>-1.04</v>
      </c>
      <c r="G23">
        <v>-1.41</v>
      </c>
      <c r="H23">
        <v>-1.41</v>
      </c>
      <c r="I23">
        <v>-1.1399999999999999</v>
      </c>
      <c r="J23">
        <v>-2.62</v>
      </c>
      <c r="K23">
        <v>-1.53</v>
      </c>
    </row>
    <row r="24" spans="3:11">
      <c r="C24">
        <v>17</v>
      </c>
      <c r="D24">
        <v>-1.34</v>
      </c>
      <c r="E24">
        <v>-2.66</v>
      </c>
      <c r="F24">
        <v>-1.05</v>
      </c>
      <c r="G24">
        <v>-1.41</v>
      </c>
      <c r="H24">
        <v>-1.57</v>
      </c>
      <c r="I24">
        <v>-1.19</v>
      </c>
      <c r="J24">
        <v>-2.71</v>
      </c>
      <c r="K24">
        <v>-1.67</v>
      </c>
    </row>
    <row r="25" spans="3:11">
      <c r="C25">
        <v>18</v>
      </c>
      <c r="D25">
        <v>-1.26</v>
      </c>
      <c r="E25">
        <v>-2.71</v>
      </c>
      <c r="F25">
        <v>-1.07</v>
      </c>
      <c r="G25">
        <v>-1.42</v>
      </c>
      <c r="H25">
        <v>-1.44</v>
      </c>
      <c r="I25">
        <v>-1.19</v>
      </c>
      <c r="J25">
        <v>-2.61</v>
      </c>
      <c r="K25">
        <v>-1.57</v>
      </c>
    </row>
    <row r="26" spans="3:11">
      <c r="C26">
        <v>19</v>
      </c>
      <c r="D26">
        <v>-1.28</v>
      </c>
      <c r="E26">
        <v>-2.64</v>
      </c>
      <c r="F26">
        <v>-0.97</v>
      </c>
      <c r="G26">
        <v>-1.36</v>
      </c>
      <c r="H26">
        <v>-1.35</v>
      </c>
      <c r="I26">
        <v>-1.02</v>
      </c>
      <c r="J26">
        <v>-2.68</v>
      </c>
      <c r="K26">
        <v>-1.6</v>
      </c>
    </row>
    <row r="27" spans="3:11">
      <c r="C27" s="1">
        <v>20</v>
      </c>
      <c r="D27" s="1">
        <v>-1.31</v>
      </c>
      <c r="E27" s="1">
        <v>-2.64</v>
      </c>
      <c r="F27" s="1">
        <v>-1</v>
      </c>
      <c r="G27" s="1">
        <v>-1.34</v>
      </c>
      <c r="H27" s="1">
        <v>-1.36</v>
      </c>
      <c r="I27" s="1">
        <v>-1.1200000000000001</v>
      </c>
      <c r="J27" s="1">
        <v>-2.61</v>
      </c>
      <c r="K27" s="1">
        <v>-1.69</v>
      </c>
    </row>
    <row r="28" spans="3:11">
      <c r="C28" s="1" t="s">
        <v>51</v>
      </c>
      <c r="D28" s="1">
        <f>SUBTOTAL(101,[MP2b])</f>
        <v>-1.2630000000000001</v>
      </c>
      <c r="E28" s="1">
        <f>SUBTOTAL(101,[MP3b])</f>
        <v>-2.6044999999999998</v>
      </c>
      <c r="F28" s="1">
        <f>SUBTOTAL(101,[MP4b])</f>
        <v>-1.0150000000000001</v>
      </c>
      <c r="G28" s="1">
        <f>SUBTOTAL(101,[MP5b])</f>
        <v>-1.3929999999999998</v>
      </c>
      <c r="H28" s="1">
        <f>SUBTOTAL(101,[MP6b])</f>
        <v>-1.411</v>
      </c>
      <c r="I28" s="1">
        <f>SUBTOTAL(101,[MP7b])</f>
        <v>-1.1660000000000001</v>
      </c>
      <c r="J28" s="1">
        <f>SUBTOTAL(101,[MP8b])</f>
        <v>-2.6080000000000001</v>
      </c>
      <c r="K28" s="1">
        <f>SUBTOTAL(101,[MP9b])</f>
        <v>-1.5985000000000005</v>
      </c>
    </row>
    <row r="29" spans="3:11">
      <c r="C29" s="2" t="s">
        <v>50</v>
      </c>
      <c r="D29">
        <f>STDEV(Tabelle1416[MP2b])</f>
        <v>9.5647378702354083E-2</v>
      </c>
      <c r="E29">
        <f>STDEV(Tabelle1416[MP3b])</f>
        <v>0.13605242797501474</v>
      </c>
      <c r="F29">
        <f>STDEV(Tabelle1416[MP4b])</f>
        <v>8.3319297063512224E-2</v>
      </c>
      <c r="G29">
        <f>STDEV(Tabelle1416[MP5b])</f>
        <v>5.2224212976865143E-2</v>
      </c>
      <c r="H29">
        <f>STDEV(Tabelle1416[MP6b])</f>
        <v>6.2145838663237613E-2</v>
      </c>
      <c r="I29">
        <f>STDEV(Tabelle1416[MP7b])</f>
        <v>4.913997193838137E-2</v>
      </c>
      <c r="J29">
        <f>STDEV(Tabelle1416[MP8b])</f>
        <v>0.18007600734426663</v>
      </c>
      <c r="K29">
        <f>STDEV(Tabelle1416[MP9b])</f>
        <v>9.3542841296881687E-2</v>
      </c>
    </row>
    <row r="32" spans="3:11" ht="15.75" thickBot="1">
      <c r="D32" s="8" t="s">
        <v>11</v>
      </c>
      <c r="E32" s="8" t="s">
        <v>13</v>
      </c>
      <c r="F32" s="8" t="s">
        <v>14</v>
      </c>
      <c r="G32" s="8" t="s">
        <v>15</v>
      </c>
      <c r="H32" s="8" t="s">
        <v>16</v>
      </c>
      <c r="I32" s="8" t="s">
        <v>12</v>
      </c>
      <c r="J32" s="8" t="s">
        <v>17</v>
      </c>
      <c r="K32" s="9" t="s">
        <v>18</v>
      </c>
    </row>
    <row r="33" spans="3:11" ht="15.75" thickTop="1">
      <c r="C33" s="10" t="s">
        <v>51</v>
      </c>
      <c r="D33" s="11">
        <f>SUBTOTAL(101,Tabelle1416[MP2b])</f>
        <v>-1.2630000000000001</v>
      </c>
      <c r="E33" s="11">
        <f>SUBTOTAL(101,Tabelle1416[MP3b])</f>
        <v>-2.6044999999999998</v>
      </c>
      <c r="F33" s="11">
        <f>SUBTOTAL(101,Tabelle1416[MP4b])</f>
        <v>-1.0150000000000001</v>
      </c>
      <c r="G33" s="11">
        <f>SUBTOTAL(101,Tabelle1416[MP5b])</f>
        <v>-1.3929999999999998</v>
      </c>
      <c r="H33" s="11">
        <f>SUBTOTAL(101,Tabelle1416[MP6b])</f>
        <v>-1.411</v>
      </c>
      <c r="I33" s="11">
        <f>SUBTOTAL(101,Tabelle1416[MP7b])</f>
        <v>-1.1660000000000001</v>
      </c>
      <c r="J33" s="11">
        <f>SUBTOTAL(101,Tabelle1416[MP8b])</f>
        <v>-2.6080000000000001</v>
      </c>
      <c r="K33" s="12">
        <f>SUBTOTAL(101,Tabelle1416[MP9b])</f>
        <v>-1.5985000000000005</v>
      </c>
    </row>
    <row r="34" spans="3:11">
      <c r="D34" s="8" t="s">
        <v>11</v>
      </c>
      <c r="E34" s="8" t="s">
        <v>13</v>
      </c>
      <c r="F34" s="8" t="s">
        <v>14</v>
      </c>
      <c r="G34" s="8" t="s">
        <v>15</v>
      </c>
      <c r="H34" s="8" t="s">
        <v>16</v>
      </c>
      <c r="I34" s="8" t="s">
        <v>12</v>
      </c>
      <c r="J34" s="8" t="s">
        <v>17</v>
      </c>
      <c r="K34" s="9" t="s">
        <v>18</v>
      </c>
    </row>
    <row r="35" spans="3:11">
      <c r="C35" s="2" t="s">
        <v>50</v>
      </c>
      <c r="D35">
        <f>STDEV(Tabelle1416[MP2b])</f>
        <v>9.5647378702354083E-2</v>
      </c>
      <c r="E35">
        <f>STDEV(Tabelle1416[MP3b])</f>
        <v>0.13605242797501474</v>
      </c>
      <c r="F35">
        <f>STDEV(Tabelle1416[MP4b])</f>
        <v>8.3319297063512224E-2</v>
      </c>
      <c r="G35">
        <f>STDEV(Tabelle1416[MP5b])</f>
        <v>5.2224212976865143E-2</v>
      </c>
      <c r="H35">
        <f>STDEV(Tabelle1416[MP6b])</f>
        <v>6.2145838663237613E-2</v>
      </c>
      <c r="I35">
        <f>STDEV(Tabelle1416[MP7b])</f>
        <v>4.913997193838137E-2</v>
      </c>
      <c r="J35">
        <f>STDEV(Tabelle1416[MP8b])</f>
        <v>0.18007600734426663</v>
      </c>
      <c r="K35">
        <f>STDEV(Tabelle1416[MP9b])</f>
        <v>9.3542841296881687E-2</v>
      </c>
    </row>
    <row r="40" spans="3:11" ht="21">
      <c r="E40" s="28" t="s">
        <v>57</v>
      </c>
      <c r="F40" s="28"/>
      <c r="G40" s="28"/>
    </row>
    <row r="41" spans="3:11" ht="15.75" thickBot="1">
      <c r="C41" s="29" t="s">
        <v>58</v>
      </c>
      <c r="D41" s="8" t="s">
        <v>11</v>
      </c>
      <c r="E41" s="8" t="s">
        <v>13</v>
      </c>
      <c r="F41" s="8" t="s">
        <v>14</v>
      </c>
      <c r="G41" s="8" t="s">
        <v>15</v>
      </c>
      <c r="H41" s="8" t="s">
        <v>16</v>
      </c>
      <c r="I41" s="8" t="s">
        <v>12</v>
      </c>
      <c r="J41" s="8" t="s">
        <v>17</v>
      </c>
      <c r="K41" s="9" t="s">
        <v>18</v>
      </c>
    </row>
    <row r="42" spans="3:11" ht="16.5" thickTop="1" thickBot="1">
      <c r="C42" t="s">
        <v>53</v>
      </c>
      <c r="D42" s="11">
        <f>SUBTOTAL(101,Tabelle1416[MP2b])</f>
        <v>-1.2630000000000001</v>
      </c>
      <c r="E42" s="11">
        <f>SUBTOTAL(101,Tabelle1416[MP3b])</f>
        <v>-2.6044999999999998</v>
      </c>
      <c r="F42" s="11">
        <f>SUBTOTAL(101,Tabelle1416[MP4b])</f>
        <v>-1.0150000000000001</v>
      </c>
      <c r="G42" s="11">
        <f>SUBTOTAL(101,Tabelle1416[MP5b])</f>
        <v>-1.3929999999999998</v>
      </c>
      <c r="H42" s="11">
        <f>SUBTOTAL(101,Tabelle1416[MP6b])</f>
        <v>-1.411</v>
      </c>
      <c r="I42" s="11">
        <f>SUBTOTAL(101,Tabelle1416[MP7b])</f>
        <v>-1.1660000000000001</v>
      </c>
      <c r="J42" s="11">
        <f>SUBTOTAL(101,Tabelle1416[MP8b])</f>
        <v>-2.6080000000000001</v>
      </c>
      <c r="K42" s="12">
        <f>SUBTOTAL(101,Tabelle1416[MP9b])</f>
        <v>-1.5985000000000005</v>
      </c>
    </row>
    <row r="43" spans="3:11" ht="15.75" thickTop="1">
      <c r="C43" t="s">
        <v>59</v>
      </c>
      <c r="D43" s="11">
        <f>SUBTOTAL(101,Tabelle1420[MP2b])</f>
        <v>-1.1700000000000002</v>
      </c>
      <c r="E43" s="11">
        <f>SUBTOTAL(101,Tabelle1420[MP3b])</f>
        <v>-1.9488888888888889</v>
      </c>
      <c r="F43" s="11">
        <f>SUBTOTAL(101,Tabelle1420[MP4b])</f>
        <v>-0.87888888888888894</v>
      </c>
      <c r="G43" s="11">
        <f>SUBTOTAL(101,Tabelle1420[MP5b])</f>
        <v>-1.2194444444444441</v>
      </c>
      <c r="H43" s="11">
        <f>SUBTOTAL(101,Tabelle1420[MP6b])</f>
        <v>-1.1816666666666666</v>
      </c>
      <c r="I43" s="11">
        <f>SUBTOTAL(101,Tabelle1420[MP7b])</f>
        <v>-1.0172222222222222</v>
      </c>
      <c r="J43" s="11">
        <f>SUBTOTAL(101,Tabelle1420[MP8b])</f>
        <v>-1.9011111111111114</v>
      </c>
      <c r="K43" s="11">
        <f>SUBTOTAL(101,Tabelle1420[MP9b])</f>
        <v>-1.3438888888888887</v>
      </c>
    </row>
    <row r="56" spans="3:11" ht="21">
      <c r="E56" s="28" t="s">
        <v>62</v>
      </c>
    </row>
    <row r="57" spans="3:11">
      <c r="C57" s="29" t="s">
        <v>63</v>
      </c>
      <c r="D57" s="8" t="s">
        <v>11</v>
      </c>
      <c r="E57" s="8" t="s">
        <v>13</v>
      </c>
      <c r="F57" s="8" t="s">
        <v>14</v>
      </c>
      <c r="G57" s="8" t="s">
        <v>15</v>
      </c>
      <c r="H57" s="8" t="s">
        <v>16</v>
      </c>
      <c r="I57" s="8" t="s">
        <v>12</v>
      </c>
      <c r="J57" s="8" t="s">
        <v>17</v>
      </c>
      <c r="K57" s="9" t="s">
        <v>18</v>
      </c>
    </row>
    <row r="58" spans="3:11">
      <c r="C58" s="2" t="s">
        <v>53</v>
      </c>
      <c r="D58">
        <f>STDEV(Tabelle1416[MP2b])</f>
        <v>9.5647378702354083E-2</v>
      </c>
      <c r="E58">
        <f>STDEV(Tabelle1416[MP3b])</f>
        <v>0.13605242797501474</v>
      </c>
      <c r="F58">
        <f>STDEV(Tabelle1416[MP4b])</f>
        <v>8.3319297063512224E-2</v>
      </c>
      <c r="G58">
        <f>STDEV(Tabelle1416[MP5b])</f>
        <v>5.2224212976865143E-2</v>
      </c>
      <c r="H58">
        <f>STDEV(Tabelle1416[MP6b])</f>
        <v>6.2145838663237613E-2</v>
      </c>
      <c r="I58">
        <f>STDEV(Tabelle1416[MP7b])</f>
        <v>4.913997193838137E-2</v>
      </c>
      <c r="J58">
        <f>STDEV(Tabelle1416[MP8b])</f>
        <v>0.18007600734426663</v>
      </c>
      <c r="K58">
        <f>STDEV(Tabelle1416[MP9b])</f>
        <v>9.3542841296881687E-2</v>
      </c>
    </row>
    <row r="59" spans="3:11">
      <c r="C59" s="2" t="s">
        <v>59</v>
      </c>
      <c r="D59">
        <f>STDEV(Tabelle1420[MP2b])</f>
        <v>0.11545307169887575</v>
      </c>
      <c r="E59">
        <f>STDEV(Tabelle1420[MP3b])</f>
        <v>0.17752841989180798</v>
      </c>
      <c r="F59">
        <f>STDEV(Tabelle1420[MP4b])</f>
        <v>0.12218062274830405</v>
      </c>
      <c r="G59">
        <f>STDEV(Tabelle1420[MP5b])</f>
        <v>0.16787503132923473</v>
      </c>
      <c r="H59">
        <f>STDEV(Tabelle1420[MP6b])</f>
        <v>0.12310922935727149</v>
      </c>
      <c r="I59">
        <f>STDEV(Tabelle1420[MP7b])</f>
        <v>0.10328746610114131</v>
      </c>
      <c r="J59">
        <f>STDEV(Tabelle1420[MP8b])</f>
        <v>0.21900547639912823</v>
      </c>
      <c r="K59">
        <f>STDEV(Tabelle1420[MP9b])</f>
        <v>0.73200079467080714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L56"/>
  <sheetViews>
    <sheetView topLeftCell="A35" workbookViewId="0">
      <selection activeCell="Q102" sqref="Q102"/>
    </sheetView>
  </sheetViews>
  <sheetFormatPr baseColWidth="10" defaultRowHeight="15"/>
  <sheetData>
    <row r="4" spans="2:12" ht="21">
      <c r="E4" s="3" t="s">
        <v>44</v>
      </c>
      <c r="F4" s="3"/>
      <c r="G4" s="3"/>
      <c r="H4" s="4"/>
    </row>
    <row r="6" spans="2:12">
      <c r="B6" t="s">
        <v>40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</row>
    <row r="7" spans="2:12">
      <c r="B7">
        <v>1</v>
      </c>
      <c r="C7">
        <v>-0.24</v>
      </c>
      <c r="D7">
        <v>-0.19</v>
      </c>
      <c r="E7">
        <v>-0.16</v>
      </c>
      <c r="F7">
        <v>-0.66</v>
      </c>
      <c r="G7">
        <v>-0.5</v>
      </c>
      <c r="H7">
        <v>-0.51</v>
      </c>
      <c r="I7">
        <v>-0.6</v>
      </c>
      <c r="J7">
        <v>-0.16</v>
      </c>
      <c r="K7">
        <v>-0.31</v>
      </c>
      <c r="L7">
        <v>-0.88</v>
      </c>
    </row>
    <row r="8" spans="2:12">
      <c r="B8">
        <v>2</v>
      </c>
      <c r="C8">
        <v>-0.28000000000000003</v>
      </c>
      <c r="D8">
        <v>-0.26</v>
      </c>
      <c r="E8">
        <v>-0.09</v>
      </c>
      <c r="F8">
        <v>-0.6</v>
      </c>
      <c r="G8">
        <v>-0.46</v>
      </c>
      <c r="H8">
        <v>-0.51</v>
      </c>
      <c r="I8">
        <v>-0.63</v>
      </c>
      <c r="J8">
        <v>-0.13</v>
      </c>
      <c r="K8">
        <v>-0.31</v>
      </c>
      <c r="L8">
        <v>-0.83</v>
      </c>
    </row>
    <row r="9" spans="2:12">
      <c r="B9">
        <v>3</v>
      </c>
      <c r="C9">
        <v>-0.1</v>
      </c>
      <c r="D9">
        <v>-0.28999999999999998</v>
      </c>
      <c r="E9">
        <v>-0.11</v>
      </c>
      <c r="F9">
        <v>-0.63</v>
      </c>
      <c r="G9">
        <v>-0.56000000000000005</v>
      </c>
      <c r="H9">
        <v>-0.56000000000000005</v>
      </c>
      <c r="I9">
        <v>-0.69</v>
      </c>
      <c r="J9">
        <v>-0.15</v>
      </c>
      <c r="K9">
        <v>-0.31</v>
      </c>
      <c r="L9">
        <v>-0.5</v>
      </c>
    </row>
    <row r="10" spans="2:12">
      <c r="B10">
        <v>4</v>
      </c>
      <c r="C10">
        <v>-0.08</v>
      </c>
      <c r="D10">
        <v>-0.3</v>
      </c>
      <c r="E10">
        <v>-0.08</v>
      </c>
      <c r="F10">
        <v>-0.7</v>
      </c>
      <c r="G10">
        <v>-0.5</v>
      </c>
      <c r="H10">
        <v>-0.5</v>
      </c>
      <c r="I10">
        <v>-0.68</v>
      </c>
      <c r="J10">
        <v>-0.12</v>
      </c>
      <c r="K10">
        <v>-0.28999999999999998</v>
      </c>
      <c r="L10">
        <v>-0.73</v>
      </c>
    </row>
    <row r="11" spans="2:12">
      <c r="B11">
        <v>5</v>
      </c>
      <c r="C11">
        <v>-0.14000000000000001</v>
      </c>
      <c r="D11">
        <v>-0.22</v>
      </c>
      <c r="E11">
        <v>-7.0000000000000007E-2</v>
      </c>
      <c r="F11">
        <v>-0.7</v>
      </c>
      <c r="G11">
        <v>-0.51</v>
      </c>
      <c r="H11">
        <v>-0.51</v>
      </c>
      <c r="I11">
        <v>-0.63</v>
      </c>
      <c r="J11">
        <v>-0.15</v>
      </c>
      <c r="K11">
        <v>-0.32</v>
      </c>
      <c r="L11">
        <v>-0.78</v>
      </c>
    </row>
    <row r="12" spans="2:12">
      <c r="B12">
        <v>6</v>
      </c>
      <c r="C12">
        <v>-0.6</v>
      </c>
      <c r="D12">
        <v>-0.26</v>
      </c>
      <c r="E12">
        <v>-0.17</v>
      </c>
      <c r="F12">
        <v>-0.7</v>
      </c>
      <c r="G12">
        <v>-0.51</v>
      </c>
      <c r="H12">
        <v>-0.5</v>
      </c>
      <c r="I12">
        <v>-0.63</v>
      </c>
      <c r="J12">
        <v>-0.13</v>
      </c>
      <c r="K12">
        <v>-0.33</v>
      </c>
      <c r="L12">
        <v>-0.83</v>
      </c>
    </row>
    <row r="13" spans="2:12">
      <c r="B13">
        <v>7</v>
      </c>
      <c r="C13">
        <v>-0.16</v>
      </c>
      <c r="D13">
        <v>-0.31</v>
      </c>
      <c r="E13">
        <v>-0.11</v>
      </c>
      <c r="F13">
        <v>-0.72</v>
      </c>
      <c r="G13">
        <v>-0.49</v>
      </c>
      <c r="H13">
        <v>-0.54</v>
      </c>
      <c r="I13">
        <v>-0.66</v>
      </c>
      <c r="J13">
        <v>-0.14000000000000001</v>
      </c>
      <c r="K13">
        <v>-0.3</v>
      </c>
      <c r="L13">
        <v>-0.78</v>
      </c>
    </row>
    <row r="14" spans="2:12">
      <c r="B14">
        <v>8</v>
      </c>
      <c r="C14">
        <v>-0.06</v>
      </c>
      <c r="D14">
        <v>-0.27</v>
      </c>
      <c r="E14">
        <v>-0.08</v>
      </c>
      <c r="F14">
        <v>-0.71</v>
      </c>
      <c r="G14">
        <v>-0.45</v>
      </c>
      <c r="H14">
        <v>-0.49</v>
      </c>
      <c r="I14">
        <v>-0.62</v>
      </c>
      <c r="J14">
        <v>-0.11</v>
      </c>
      <c r="K14">
        <v>-0.28999999999999998</v>
      </c>
      <c r="L14">
        <v>-0.76</v>
      </c>
    </row>
    <row r="15" spans="2:12">
      <c r="B15">
        <v>9</v>
      </c>
      <c r="C15">
        <v>-0.08</v>
      </c>
      <c r="D15">
        <v>-0.27</v>
      </c>
      <c r="E15">
        <v>-0.09</v>
      </c>
      <c r="F15">
        <v>-0.73</v>
      </c>
      <c r="G15">
        <v>-0.53</v>
      </c>
      <c r="H15">
        <v>-0.52</v>
      </c>
      <c r="I15">
        <v>-0.66</v>
      </c>
      <c r="J15">
        <v>-0.16</v>
      </c>
      <c r="K15">
        <v>-0.32</v>
      </c>
      <c r="L15">
        <v>-0.75</v>
      </c>
    </row>
    <row r="16" spans="2:12">
      <c r="B16">
        <v>10</v>
      </c>
      <c r="C16">
        <v>-0.1</v>
      </c>
      <c r="D16">
        <v>-0.26</v>
      </c>
      <c r="E16">
        <v>-0.13</v>
      </c>
      <c r="F16">
        <v>-0.72</v>
      </c>
      <c r="G16">
        <v>-0.47</v>
      </c>
      <c r="H16">
        <v>-0.45</v>
      </c>
      <c r="I16">
        <v>-0.63</v>
      </c>
      <c r="J16">
        <v>-0.14000000000000001</v>
      </c>
      <c r="K16">
        <v>-0.13</v>
      </c>
      <c r="L16">
        <v>-0.86</v>
      </c>
    </row>
    <row r="17" spans="2:12">
      <c r="B17">
        <v>11</v>
      </c>
      <c r="C17">
        <v>-7.0000000000000007E-2</v>
      </c>
      <c r="D17">
        <v>-0.28999999999999998</v>
      </c>
      <c r="E17">
        <v>-0.1</v>
      </c>
      <c r="F17">
        <v>-0.7</v>
      </c>
      <c r="G17">
        <v>-0.52</v>
      </c>
      <c r="H17">
        <v>-0.5</v>
      </c>
      <c r="I17">
        <v>-0.66</v>
      </c>
      <c r="J17">
        <v>-0.13</v>
      </c>
      <c r="K17">
        <v>-0.31</v>
      </c>
      <c r="L17">
        <v>-0.74</v>
      </c>
    </row>
    <row r="18" spans="2:12">
      <c r="B18">
        <v>12</v>
      </c>
      <c r="C18">
        <v>-0.08</v>
      </c>
      <c r="D18">
        <v>-0.28000000000000003</v>
      </c>
      <c r="E18">
        <v>-0.09</v>
      </c>
      <c r="F18">
        <v>-0.75</v>
      </c>
      <c r="G18">
        <v>-0.56000000000000005</v>
      </c>
      <c r="H18">
        <v>-0.55000000000000004</v>
      </c>
      <c r="I18">
        <v>-0.7</v>
      </c>
      <c r="J18">
        <v>-0.14000000000000001</v>
      </c>
      <c r="K18">
        <v>-0.32</v>
      </c>
      <c r="L18">
        <v>-0.78</v>
      </c>
    </row>
    <row r="19" spans="2:12">
      <c r="B19">
        <v>13</v>
      </c>
      <c r="C19">
        <v>-0.06</v>
      </c>
      <c r="D19">
        <v>-0.28000000000000003</v>
      </c>
      <c r="E19">
        <v>-0.17</v>
      </c>
      <c r="F19">
        <v>-0.73</v>
      </c>
      <c r="G19">
        <v>-0.47</v>
      </c>
      <c r="H19">
        <v>-0.52</v>
      </c>
      <c r="I19">
        <v>-0.62</v>
      </c>
      <c r="J19">
        <v>-0.13</v>
      </c>
      <c r="K19">
        <v>-0.3</v>
      </c>
      <c r="L19">
        <v>-0.8</v>
      </c>
    </row>
    <row r="20" spans="2:12">
      <c r="B20">
        <v>14</v>
      </c>
      <c r="C20">
        <v>-0.08</v>
      </c>
      <c r="D20">
        <v>-0.24</v>
      </c>
      <c r="E20">
        <v>-0.12</v>
      </c>
      <c r="F20">
        <v>-0.73</v>
      </c>
      <c r="G20">
        <v>-0.53</v>
      </c>
      <c r="H20">
        <v>-0.51</v>
      </c>
      <c r="I20">
        <v>-0.64</v>
      </c>
      <c r="J20">
        <v>-0.15</v>
      </c>
      <c r="K20">
        <v>-0.37</v>
      </c>
      <c r="L20">
        <v>-0.82</v>
      </c>
    </row>
    <row r="21" spans="2:12">
      <c r="B21">
        <v>15</v>
      </c>
      <c r="C21">
        <v>-0.09</v>
      </c>
      <c r="D21">
        <v>-0.28999999999999998</v>
      </c>
      <c r="E21">
        <v>-0.15</v>
      </c>
      <c r="F21">
        <v>-0.74</v>
      </c>
      <c r="G21">
        <v>-0.55000000000000004</v>
      </c>
      <c r="H21">
        <v>-0.55000000000000004</v>
      </c>
      <c r="I21">
        <v>-0.67</v>
      </c>
      <c r="J21">
        <v>-0.16</v>
      </c>
      <c r="K21">
        <v>-0.33</v>
      </c>
      <c r="L21">
        <v>-0.81</v>
      </c>
    </row>
    <row r="22" spans="2:12">
      <c r="B22">
        <v>16</v>
      </c>
      <c r="C22">
        <v>-0.05</v>
      </c>
      <c r="D22">
        <v>-0.25</v>
      </c>
      <c r="E22">
        <v>-7.0000000000000007E-2</v>
      </c>
      <c r="F22">
        <v>-0.73</v>
      </c>
      <c r="G22">
        <v>-0.49</v>
      </c>
      <c r="H22">
        <v>-0.51</v>
      </c>
      <c r="I22">
        <v>-0.65</v>
      </c>
      <c r="J22">
        <v>-0.12</v>
      </c>
      <c r="K22">
        <v>-0.28999999999999998</v>
      </c>
      <c r="L22">
        <v>-0.77</v>
      </c>
    </row>
    <row r="23" spans="2:12">
      <c r="B23">
        <v>17</v>
      </c>
      <c r="C23">
        <v>-0.11</v>
      </c>
      <c r="D23">
        <v>-0.25</v>
      </c>
      <c r="E23">
        <v>-0.11</v>
      </c>
      <c r="F23">
        <v>-0.74</v>
      </c>
      <c r="G23">
        <v>-0.52</v>
      </c>
      <c r="H23">
        <v>-0.53</v>
      </c>
      <c r="I23">
        <v>-0.67</v>
      </c>
      <c r="J23">
        <v>-0.14000000000000001</v>
      </c>
      <c r="K23">
        <v>-0.32</v>
      </c>
      <c r="L23">
        <v>-0.82</v>
      </c>
    </row>
    <row r="24" spans="2:12">
      <c r="B24">
        <v>18</v>
      </c>
      <c r="C24">
        <v>-0.06</v>
      </c>
      <c r="D24">
        <v>-0.26</v>
      </c>
      <c r="E24">
        <v>-0.08</v>
      </c>
      <c r="F24">
        <v>-0.75</v>
      </c>
      <c r="G24">
        <v>-0.55000000000000004</v>
      </c>
      <c r="H24">
        <v>-0.54</v>
      </c>
      <c r="I24">
        <v>-0.66</v>
      </c>
      <c r="J24">
        <v>-0.15</v>
      </c>
      <c r="K24">
        <v>-0.32</v>
      </c>
      <c r="L24">
        <v>-0.82</v>
      </c>
    </row>
    <row r="25" spans="2:12">
      <c r="B25">
        <v>19</v>
      </c>
      <c r="C25">
        <v>-0.11</v>
      </c>
      <c r="D25">
        <v>-0.28000000000000003</v>
      </c>
      <c r="E25">
        <v>-0.11</v>
      </c>
      <c r="F25">
        <v>-0.72</v>
      </c>
      <c r="G25">
        <v>-0.47</v>
      </c>
      <c r="H25">
        <v>-0.5</v>
      </c>
      <c r="I25">
        <v>-0.67</v>
      </c>
      <c r="J25">
        <v>-0.16</v>
      </c>
      <c r="K25">
        <v>-0.33</v>
      </c>
      <c r="L25">
        <v>-0.85</v>
      </c>
    </row>
    <row r="26" spans="2:12">
      <c r="B26" s="1">
        <v>20</v>
      </c>
      <c r="C26" s="1">
        <v>-0.11</v>
      </c>
      <c r="D26" s="1">
        <v>-0.25</v>
      </c>
      <c r="E26" s="1">
        <v>-0.09</v>
      </c>
      <c r="F26" s="1">
        <v>-0.74</v>
      </c>
      <c r="G26" s="1">
        <v>-0.47</v>
      </c>
      <c r="H26" s="1">
        <v>-0.52</v>
      </c>
      <c r="I26" s="1">
        <v>-0.64</v>
      </c>
      <c r="J26" s="1">
        <v>-0.14000000000000001</v>
      </c>
      <c r="K26" s="1">
        <v>-0.31</v>
      </c>
      <c r="L26" s="1">
        <v>-0.81</v>
      </c>
    </row>
    <row r="27" spans="2:12">
      <c r="B27" s="1" t="s">
        <v>51</v>
      </c>
      <c r="C27" s="1">
        <f>SUBTOTAL(101,[MP1c])</f>
        <v>-0.13299999999999998</v>
      </c>
      <c r="D27" s="1">
        <f>SUBTOTAL(101,[MP2c])</f>
        <v>-0.26500000000000001</v>
      </c>
      <c r="E27" s="1">
        <f>SUBTOTAL(101,[MP3c])</f>
        <v>-0.10899999999999999</v>
      </c>
      <c r="F27" s="1">
        <f>SUBTOTAL(101,[MP4c])</f>
        <v>-0.71000000000000019</v>
      </c>
      <c r="G27" s="1">
        <f>SUBTOTAL(101,[MP5c])</f>
        <v>-0.50550000000000006</v>
      </c>
      <c r="H27" s="1">
        <f>SUBTOTAL(101,[MP6c])</f>
        <v>-0.51600000000000001</v>
      </c>
      <c r="I27" s="1">
        <f>SUBTOTAL(101,[MP7c])</f>
        <v>-0.65050000000000008</v>
      </c>
      <c r="J27" s="1">
        <f>SUBTOTAL(101,[MP8c])</f>
        <v>-0.14050000000000001</v>
      </c>
      <c r="K27" s="1">
        <f>SUBTOTAL(101,[MP9c])</f>
        <v>-0.30549999999999999</v>
      </c>
      <c r="L27" s="1">
        <f>SUBTOTAL(101,[MP10c])</f>
        <v>-0.78600000000000003</v>
      </c>
    </row>
    <row r="28" spans="2:12">
      <c r="B28" s="2" t="s">
        <v>50</v>
      </c>
      <c r="C28">
        <f>STDEV(Tabelle1417[MP1c])</f>
        <v>0.12473550965310982</v>
      </c>
      <c r="D28">
        <f>STDEV(Tabelle1417[MP2c])</f>
        <v>2.8003759146153662E-2</v>
      </c>
      <c r="E28">
        <f>STDEV(Tabelle1417[MP3c])</f>
        <v>3.1937438845342676E-2</v>
      </c>
      <c r="F28">
        <f>STDEV(Tabelle1417[MP4c])</f>
        <v>3.9202577788491857E-2</v>
      </c>
      <c r="G28">
        <f>STDEV(Tabelle1417[MP5c])</f>
        <v>3.4255233945071295E-2</v>
      </c>
      <c r="H28">
        <f>STDEV(Tabelle1417[MP7c])</f>
        <v>2.5848750351550657E-2</v>
      </c>
      <c r="I28">
        <f>STDEV(Tabelle1417[MP7c])</f>
        <v>2.5848750351550657E-2</v>
      </c>
      <c r="J28">
        <f>STDEV(Tabelle1417[MP8c])</f>
        <v>1.4680814547887616E-2</v>
      </c>
      <c r="K28">
        <f>STDEV(Tabelle1417[MP9c])</f>
        <v>4.5128471582455171E-2</v>
      </c>
      <c r="L28">
        <f>STDEV(Tabelle1417[MP10c])</f>
        <v>7.8297677588734613E-2</v>
      </c>
    </row>
    <row r="30" spans="2:12" ht="15.75" thickBot="1">
      <c r="C30" s="18" t="s">
        <v>20</v>
      </c>
      <c r="D30" s="18" t="s">
        <v>21</v>
      </c>
      <c r="E30" s="18" t="s">
        <v>22</v>
      </c>
      <c r="F30" s="18" t="s">
        <v>23</v>
      </c>
      <c r="G30" s="18" t="s">
        <v>24</v>
      </c>
      <c r="H30" s="18" t="s">
        <v>25</v>
      </c>
      <c r="I30" s="18" t="s">
        <v>26</v>
      </c>
      <c r="J30" s="18" t="s">
        <v>27</v>
      </c>
      <c r="K30" s="18" t="s">
        <v>28</v>
      </c>
      <c r="L30" s="19" t="s">
        <v>29</v>
      </c>
    </row>
    <row r="31" spans="2:12" ht="15.75" thickTop="1">
      <c r="B31" s="20" t="s">
        <v>51</v>
      </c>
      <c r="C31" s="21">
        <f>SUBTOTAL(101,Tabelle1417[MP1c])</f>
        <v>-0.13299999999999998</v>
      </c>
      <c r="D31" s="21">
        <f>SUBTOTAL(101,Tabelle1417[MP2c])</f>
        <v>-0.26500000000000001</v>
      </c>
      <c r="E31" s="21">
        <f>SUBTOTAL(101,Tabelle1417[MP3c])</f>
        <v>-0.10899999999999999</v>
      </c>
      <c r="F31" s="21">
        <f>SUBTOTAL(101,Tabelle1417[MP4c])</f>
        <v>-0.71000000000000019</v>
      </c>
      <c r="G31" s="21">
        <f>SUBTOTAL(101,Tabelle1417[MP5c])</f>
        <v>-0.50550000000000006</v>
      </c>
      <c r="H31" s="21">
        <f>SUBTOTAL(101,Tabelle1417[MP6c])</f>
        <v>-0.51600000000000001</v>
      </c>
      <c r="I31" s="21">
        <f>SUBTOTAL(101,Tabelle1417[MP7c])</f>
        <v>-0.65050000000000008</v>
      </c>
      <c r="J31" s="21">
        <f>SUBTOTAL(101,Tabelle1417[MP8c])</f>
        <v>-0.14050000000000001</v>
      </c>
      <c r="K31" s="21">
        <f>SUBTOTAL(101,Tabelle1417[MP9c])</f>
        <v>-0.30549999999999999</v>
      </c>
      <c r="L31" s="22">
        <f>SUBTOTAL(101,Tabelle1417[MP10c])</f>
        <v>-0.78600000000000003</v>
      </c>
    </row>
    <row r="32" spans="2:12">
      <c r="C32" s="18" t="s">
        <v>20</v>
      </c>
      <c r="D32" s="18" t="s">
        <v>21</v>
      </c>
      <c r="E32" s="18" t="s">
        <v>22</v>
      </c>
      <c r="F32" s="18" t="s">
        <v>23</v>
      </c>
      <c r="G32" s="18" t="s">
        <v>24</v>
      </c>
      <c r="H32" s="18" t="s">
        <v>25</v>
      </c>
      <c r="I32" s="18" t="s">
        <v>26</v>
      </c>
      <c r="J32" s="18" t="s">
        <v>27</v>
      </c>
      <c r="K32" s="18" t="s">
        <v>28</v>
      </c>
      <c r="L32" s="19" t="s">
        <v>29</v>
      </c>
    </row>
    <row r="33" spans="2:12">
      <c r="B33" s="2" t="s">
        <v>50</v>
      </c>
      <c r="C33">
        <f>STDEV(Tabelle1417[MP1c])</f>
        <v>0.12473550965310982</v>
      </c>
      <c r="D33">
        <f>STDEV(Tabelle1417[MP2c])</f>
        <v>2.8003759146153662E-2</v>
      </c>
      <c r="E33">
        <f>STDEV(Tabelle1417[MP3c])</f>
        <v>3.1937438845342676E-2</v>
      </c>
      <c r="F33">
        <f>STDEV(Tabelle1417[MP4c])</f>
        <v>3.9202577788491857E-2</v>
      </c>
      <c r="G33">
        <f>STDEV(Tabelle1417[MP5c])</f>
        <v>3.4255233945071295E-2</v>
      </c>
      <c r="H33">
        <f>STDEV(Tabelle1417[MP7c])</f>
        <v>2.5848750351550657E-2</v>
      </c>
      <c r="I33">
        <f>STDEV(Tabelle1417[MP7c])</f>
        <v>2.5848750351550657E-2</v>
      </c>
      <c r="J33">
        <f>STDEV(Tabelle1417[MP8c])</f>
        <v>1.4680814547887616E-2</v>
      </c>
      <c r="K33">
        <f>STDEV(Tabelle1417[MP9c])</f>
        <v>4.5128471582455171E-2</v>
      </c>
      <c r="L33">
        <f>STDEV(Tabelle1417[MP10c])</f>
        <v>7.8297677588734613E-2</v>
      </c>
    </row>
    <row r="38" spans="2:12" ht="21">
      <c r="E38" s="28" t="s">
        <v>57</v>
      </c>
      <c r="F38" s="28"/>
      <c r="G38" s="28"/>
    </row>
    <row r="39" spans="2:12" ht="15.75" thickBot="1">
      <c r="B39" s="30" t="s">
        <v>60</v>
      </c>
      <c r="C39" s="18" t="s">
        <v>20</v>
      </c>
      <c r="D39" s="18" t="s">
        <v>21</v>
      </c>
      <c r="E39" s="18" t="s">
        <v>22</v>
      </c>
      <c r="F39" s="18" t="s">
        <v>23</v>
      </c>
      <c r="G39" s="18" t="s">
        <v>24</v>
      </c>
      <c r="H39" s="18" t="s">
        <v>25</v>
      </c>
      <c r="I39" s="18" t="s">
        <v>26</v>
      </c>
      <c r="J39" s="18" t="s">
        <v>27</v>
      </c>
      <c r="K39" s="18" t="s">
        <v>28</v>
      </c>
      <c r="L39" s="19" t="s">
        <v>29</v>
      </c>
    </row>
    <row r="40" spans="2:12" ht="16.5" thickTop="1" thickBot="1">
      <c r="B40" s="2" t="s">
        <v>53</v>
      </c>
      <c r="C40" s="21">
        <f>SUBTOTAL(101,Tabelle1417[MP1c])</f>
        <v>-0.13299999999999998</v>
      </c>
      <c r="D40" s="21">
        <f>SUBTOTAL(101,Tabelle1417[MP2c])</f>
        <v>-0.26500000000000001</v>
      </c>
      <c r="E40" s="21">
        <f>SUBTOTAL(101,Tabelle1417[MP3c])</f>
        <v>-0.10899999999999999</v>
      </c>
      <c r="F40" s="21">
        <f>SUBTOTAL(101,Tabelle1417[MP4c])</f>
        <v>-0.71000000000000019</v>
      </c>
      <c r="G40" s="21">
        <f>SUBTOTAL(101,Tabelle1417[MP5c])</f>
        <v>-0.50550000000000006</v>
      </c>
      <c r="H40" s="21">
        <f>SUBTOTAL(101,Tabelle1417[MP6c])</f>
        <v>-0.51600000000000001</v>
      </c>
      <c r="I40" s="21">
        <f>SUBTOTAL(101,Tabelle1417[MP7c])</f>
        <v>-0.65050000000000008</v>
      </c>
      <c r="J40" s="21">
        <f>SUBTOTAL(101,Tabelle1417[MP8c])</f>
        <v>-0.14050000000000001</v>
      </c>
      <c r="K40" s="21">
        <f>SUBTOTAL(101,Tabelle1417[MP9c])</f>
        <v>-0.30549999999999999</v>
      </c>
      <c r="L40" s="22">
        <f>SUBTOTAL(101,Tabelle1417[MP10c])</f>
        <v>-0.78600000000000003</v>
      </c>
    </row>
    <row r="41" spans="2:12" ht="15.75" thickTop="1">
      <c r="B41" s="2" t="s">
        <v>59</v>
      </c>
      <c r="C41" s="21">
        <f>SUBTOTAL(101,Tabelle1421[MP1c])</f>
        <v>-0.14888888888888885</v>
      </c>
      <c r="D41" s="21">
        <f>SUBTOTAL(101,Tabelle1421[MP2c])</f>
        <v>-0.19944444444444442</v>
      </c>
      <c r="E41" s="21">
        <f>SUBTOTAL(101,Tabelle1421[MP3c])</f>
        <v>-9.3333333333333365E-2</v>
      </c>
      <c r="F41" s="21">
        <f>SUBTOTAL(101,Tabelle1421[MP4c])</f>
        <v>-0.61722222222222223</v>
      </c>
      <c r="G41" s="21">
        <f>SUBTOTAL(101,Tabelle1421[MP5c])</f>
        <v>-0.45888888888888896</v>
      </c>
      <c r="H41" s="21">
        <f>SUBTOTAL(101,Tabelle1421[MP6c])</f>
        <v>-0.47611111111111115</v>
      </c>
      <c r="I41" s="21">
        <f>SUBTOTAL(101,Tabelle1421[MP7c])</f>
        <v>-0.55000000000000016</v>
      </c>
      <c r="J41" s="21">
        <f>SUBTOTAL(101,Tabelle1421[MP8c])</f>
        <v>-0.12388888888888891</v>
      </c>
      <c r="K41" s="21">
        <f>SUBTOTAL(101,Tabelle1421[MP9c])</f>
        <v>-0.26055555555555554</v>
      </c>
      <c r="L41" s="22">
        <f>SUBTOTAL(101,Tabelle1421[MP10c])</f>
        <v>-0.92833333333333334</v>
      </c>
    </row>
    <row r="54" spans="2:12">
      <c r="B54" s="30" t="s">
        <v>64</v>
      </c>
      <c r="C54" s="18" t="s">
        <v>20</v>
      </c>
      <c r="D54" s="18" t="s">
        <v>21</v>
      </c>
      <c r="E54" s="18" t="s">
        <v>22</v>
      </c>
      <c r="F54" s="18" t="s">
        <v>23</v>
      </c>
      <c r="G54" s="18" t="s">
        <v>24</v>
      </c>
      <c r="H54" s="18" t="s">
        <v>25</v>
      </c>
      <c r="I54" s="18" t="s">
        <v>26</v>
      </c>
      <c r="J54" s="18" t="s">
        <v>27</v>
      </c>
      <c r="K54" s="18" t="s">
        <v>28</v>
      </c>
      <c r="L54" s="19" t="s">
        <v>29</v>
      </c>
    </row>
    <row r="55" spans="2:12">
      <c r="B55" s="2" t="s">
        <v>53</v>
      </c>
      <c r="C55">
        <f>STDEV(Tabelle1417[MP1c])</f>
        <v>0.12473550965310982</v>
      </c>
      <c r="D55">
        <f>STDEV(Tabelle1417[MP2c])</f>
        <v>2.8003759146153662E-2</v>
      </c>
      <c r="E55">
        <f>STDEV(Tabelle1417[MP3c])</f>
        <v>3.1937438845342676E-2</v>
      </c>
      <c r="F55">
        <f>STDEV(Tabelle1417[MP4c])</f>
        <v>3.9202577788491857E-2</v>
      </c>
      <c r="G55">
        <f>STDEV(Tabelle1417[MP5c])</f>
        <v>3.4255233945071295E-2</v>
      </c>
      <c r="H55">
        <f>STDEV(Tabelle1417[MP7c])</f>
        <v>2.5848750351550657E-2</v>
      </c>
      <c r="I55">
        <f>STDEV(Tabelle1417[MP7c])</f>
        <v>2.5848750351550657E-2</v>
      </c>
      <c r="J55">
        <f>STDEV(Tabelle1417[MP8c])</f>
        <v>1.4680814547887616E-2</v>
      </c>
      <c r="K55">
        <f>STDEV(Tabelle1417[MP9c])</f>
        <v>4.5128471582455171E-2</v>
      </c>
      <c r="L55">
        <f>STDEV(Tabelle1417[MP10c])</f>
        <v>7.8297677588734613E-2</v>
      </c>
    </row>
    <row r="56" spans="2:12">
      <c r="B56" s="2" t="s">
        <v>59</v>
      </c>
      <c r="C56">
        <f>STDEV(Tabelle1421[MP1c])</f>
        <v>5.6348588258205969E-2</v>
      </c>
      <c r="D56">
        <f>STDEV(Tabelle1421[MP2c])</f>
        <v>2.508156628522765E-2</v>
      </c>
      <c r="E56">
        <f>STDEV(Tabelle1421[MP3c])</f>
        <v>3.9852669849304141E-2</v>
      </c>
      <c r="F56">
        <f>STDEV(Tabelle1421[MP5c])+STDEV(Tabelle1421[MP4c])</f>
        <v>7.3528569740694688E-2</v>
      </c>
      <c r="G56">
        <f>STDEV(Tabelle1421[MP5c])</f>
        <v>3.9090978181203141E-2</v>
      </c>
      <c r="H56">
        <f>STDEV(Tabelle1421[MP6c])</f>
        <v>2.8929709721583489E-2</v>
      </c>
      <c r="I56">
        <f>STDEV(Tabelle1421[MP7c])</f>
        <v>3.3954987505083981E-2</v>
      </c>
      <c r="J56">
        <f>STDEV(Tabelle1421[MP8c])</f>
        <v>1.144752163719219E-2</v>
      </c>
      <c r="K56">
        <f>STDEV(Tabelle1421[MP9c])</f>
        <v>1.6259738158018663E-2</v>
      </c>
      <c r="L56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M56"/>
  <sheetViews>
    <sheetView topLeftCell="A42" workbookViewId="0">
      <selection activeCell="S95" sqref="S95"/>
    </sheetView>
  </sheetViews>
  <sheetFormatPr baseColWidth="10" defaultRowHeight="15"/>
  <sheetData>
    <row r="4" spans="3:13" ht="21">
      <c r="G4" s="3" t="s">
        <v>45</v>
      </c>
      <c r="H4" s="3"/>
      <c r="I4" s="3"/>
      <c r="J4" s="4"/>
    </row>
    <row r="6" spans="3:13">
      <c r="C6" t="s">
        <v>40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3:13">
      <c r="C7">
        <v>1</v>
      </c>
      <c r="D7">
        <v>-7.0000000000000007E-2</v>
      </c>
      <c r="E7">
        <v>-0.04</v>
      </c>
      <c r="F7">
        <v>0.24</v>
      </c>
      <c r="G7">
        <v>0.14000000000000001</v>
      </c>
      <c r="H7">
        <v>0.49</v>
      </c>
      <c r="I7">
        <v>0.34</v>
      </c>
      <c r="J7">
        <v>0.14000000000000001</v>
      </c>
      <c r="K7">
        <v>0.34</v>
      </c>
      <c r="L7">
        <v>0.35</v>
      </c>
      <c r="M7">
        <v>-0.03</v>
      </c>
    </row>
    <row r="8" spans="3:13">
      <c r="C8">
        <v>2</v>
      </c>
      <c r="D8">
        <v>0.17</v>
      </c>
      <c r="E8">
        <v>-0.01</v>
      </c>
      <c r="F8">
        <v>0.17</v>
      </c>
      <c r="G8">
        <v>0.19</v>
      </c>
      <c r="H8">
        <v>0.41</v>
      </c>
      <c r="I8">
        <v>0.37</v>
      </c>
      <c r="J8">
        <v>0.25</v>
      </c>
      <c r="K8">
        <v>0.3</v>
      </c>
      <c r="L8">
        <v>0.32</v>
      </c>
      <c r="M8">
        <v>-0.38</v>
      </c>
    </row>
    <row r="9" spans="3:13">
      <c r="C9">
        <v>3</v>
      </c>
      <c r="D9">
        <v>0.18</v>
      </c>
      <c r="E9">
        <v>0.14000000000000001</v>
      </c>
      <c r="F9">
        <v>0.33</v>
      </c>
      <c r="G9">
        <v>0.41</v>
      </c>
      <c r="H9">
        <v>0.55000000000000004</v>
      </c>
      <c r="I9">
        <v>0.43</v>
      </c>
      <c r="J9">
        <v>0.28999999999999998</v>
      </c>
      <c r="K9">
        <v>0.44</v>
      </c>
      <c r="L9">
        <v>0.37</v>
      </c>
      <c r="M9">
        <v>-0.5</v>
      </c>
    </row>
    <row r="10" spans="3:13">
      <c r="C10">
        <v>4</v>
      </c>
      <c r="D10">
        <v>0.16</v>
      </c>
      <c r="E10">
        <v>0.15</v>
      </c>
      <c r="F10">
        <v>0.16</v>
      </c>
      <c r="G10">
        <v>0.16</v>
      </c>
      <c r="H10">
        <v>0.46</v>
      </c>
      <c r="I10">
        <v>0.42</v>
      </c>
      <c r="J10">
        <v>0.16</v>
      </c>
      <c r="K10">
        <v>0.42</v>
      </c>
      <c r="L10">
        <v>0.36</v>
      </c>
      <c r="M10">
        <v>0.01</v>
      </c>
    </row>
    <row r="11" spans="3:13">
      <c r="C11">
        <v>5</v>
      </c>
      <c r="D11">
        <v>0.06</v>
      </c>
      <c r="E11">
        <v>0.19</v>
      </c>
      <c r="F11">
        <v>0.25</v>
      </c>
      <c r="G11">
        <v>0.17</v>
      </c>
      <c r="H11">
        <v>0.5</v>
      </c>
      <c r="I11">
        <v>0.43</v>
      </c>
      <c r="J11">
        <v>0.22</v>
      </c>
      <c r="K11">
        <v>0.38</v>
      </c>
      <c r="L11">
        <v>0.35</v>
      </c>
      <c r="M11">
        <v>-0.38</v>
      </c>
    </row>
    <row r="12" spans="3:13">
      <c r="C12">
        <v>6</v>
      </c>
      <c r="D12">
        <v>0.08</v>
      </c>
      <c r="E12">
        <v>0.12</v>
      </c>
      <c r="F12">
        <v>0.19</v>
      </c>
      <c r="G12">
        <v>0.2</v>
      </c>
      <c r="H12">
        <v>0.48</v>
      </c>
      <c r="I12">
        <v>0.44</v>
      </c>
      <c r="J12">
        <v>0.28999999999999998</v>
      </c>
      <c r="K12">
        <v>0.36</v>
      </c>
      <c r="L12">
        <v>0.36</v>
      </c>
      <c r="M12">
        <v>-0.43</v>
      </c>
    </row>
    <row r="13" spans="3:13">
      <c r="C13">
        <v>7</v>
      </c>
      <c r="D13">
        <v>0.17</v>
      </c>
      <c r="E13">
        <v>0.16</v>
      </c>
      <c r="F13">
        <v>0.26</v>
      </c>
      <c r="G13">
        <v>0.17</v>
      </c>
      <c r="H13">
        <v>0.6</v>
      </c>
      <c r="I13">
        <v>0.5</v>
      </c>
      <c r="J13">
        <v>0.27</v>
      </c>
      <c r="K13">
        <v>0.37</v>
      </c>
      <c r="L13">
        <v>0.35</v>
      </c>
      <c r="M13">
        <v>-0.41</v>
      </c>
    </row>
    <row r="14" spans="3:13">
      <c r="C14">
        <v>8</v>
      </c>
      <c r="D14">
        <v>0.11</v>
      </c>
      <c r="E14">
        <v>0.13</v>
      </c>
      <c r="F14">
        <v>0.3</v>
      </c>
      <c r="G14">
        <v>0.18</v>
      </c>
      <c r="H14">
        <v>0.59</v>
      </c>
      <c r="I14">
        <v>0.44</v>
      </c>
      <c r="J14">
        <v>0.26</v>
      </c>
      <c r="K14">
        <v>0.39</v>
      </c>
      <c r="L14">
        <v>0.36</v>
      </c>
      <c r="M14">
        <v>-0.37</v>
      </c>
    </row>
    <row r="15" spans="3:13">
      <c r="C15">
        <v>9</v>
      </c>
      <c r="D15">
        <v>0.09</v>
      </c>
      <c r="E15">
        <v>0.12</v>
      </c>
      <c r="F15">
        <v>0.28000000000000003</v>
      </c>
      <c r="G15">
        <v>0.18</v>
      </c>
      <c r="H15">
        <v>0.57999999999999996</v>
      </c>
      <c r="I15">
        <v>0.43</v>
      </c>
      <c r="J15">
        <v>0.27</v>
      </c>
      <c r="K15">
        <v>0.35</v>
      </c>
      <c r="L15">
        <v>0.33</v>
      </c>
      <c r="M15">
        <v>-0.43</v>
      </c>
    </row>
    <row r="16" spans="3:13">
      <c r="C16">
        <v>10</v>
      </c>
      <c r="D16">
        <v>0.09</v>
      </c>
      <c r="E16">
        <v>0.16</v>
      </c>
      <c r="F16">
        <v>0.35</v>
      </c>
      <c r="G16">
        <v>0.2</v>
      </c>
      <c r="H16">
        <v>0.6</v>
      </c>
      <c r="I16">
        <v>0.45</v>
      </c>
      <c r="J16">
        <v>0.28999999999999998</v>
      </c>
      <c r="K16">
        <v>0.4</v>
      </c>
      <c r="L16">
        <v>0.38</v>
      </c>
      <c r="M16">
        <v>-0.49</v>
      </c>
    </row>
    <row r="17" spans="3:13">
      <c r="C17">
        <v>11</v>
      </c>
      <c r="D17">
        <v>7.0000000000000007E-2</v>
      </c>
      <c r="E17">
        <v>0.12</v>
      </c>
      <c r="F17">
        <v>0.25</v>
      </c>
      <c r="G17">
        <v>0.15</v>
      </c>
      <c r="H17">
        <v>0.49</v>
      </c>
      <c r="I17">
        <v>0.44</v>
      </c>
      <c r="J17">
        <v>0.25</v>
      </c>
      <c r="K17">
        <v>0.39</v>
      </c>
      <c r="L17">
        <v>0.38</v>
      </c>
      <c r="M17">
        <v>-0.3</v>
      </c>
    </row>
    <row r="18" spans="3:13">
      <c r="C18">
        <v>12</v>
      </c>
      <c r="D18">
        <v>0.08</v>
      </c>
      <c r="E18">
        <v>0.14000000000000001</v>
      </c>
      <c r="F18">
        <v>0.32</v>
      </c>
      <c r="G18">
        <v>0.19</v>
      </c>
      <c r="H18">
        <v>0.49</v>
      </c>
      <c r="I18">
        <v>0.45</v>
      </c>
      <c r="J18">
        <v>0.27</v>
      </c>
      <c r="K18">
        <v>0.35</v>
      </c>
      <c r="L18">
        <v>0.3</v>
      </c>
      <c r="M18">
        <v>-0.34</v>
      </c>
    </row>
    <row r="19" spans="3:13">
      <c r="C19">
        <v>13</v>
      </c>
      <c r="D19">
        <v>0.09</v>
      </c>
      <c r="E19">
        <v>0.12</v>
      </c>
      <c r="F19">
        <v>0.38</v>
      </c>
      <c r="G19">
        <v>0.18</v>
      </c>
      <c r="H19">
        <v>0.45</v>
      </c>
      <c r="I19">
        <v>0.42</v>
      </c>
      <c r="J19">
        <v>0.3</v>
      </c>
      <c r="K19">
        <v>0.38</v>
      </c>
      <c r="L19">
        <v>0.35</v>
      </c>
      <c r="M19">
        <v>-0.3</v>
      </c>
    </row>
    <row r="20" spans="3:13">
      <c r="C20">
        <v>14</v>
      </c>
      <c r="D20">
        <v>0.08</v>
      </c>
      <c r="E20">
        <v>0.18</v>
      </c>
      <c r="F20">
        <v>0.35</v>
      </c>
      <c r="G20">
        <v>0.18</v>
      </c>
      <c r="H20">
        <v>0.5</v>
      </c>
      <c r="I20">
        <v>0.45</v>
      </c>
      <c r="J20">
        <v>0.27</v>
      </c>
      <c r="K20">
        <v>0.38</v>
      </c>
      <c r="L20">
        <v>0.35</v>
      </c>
      <c r="M20">
        <v>-0.4</v>
      </c>
    </row>
    <row r="21" spans="3:13">
      <c r="C21">
        <v>15</v>
      </c>
      <c r="D21">
        <v>0.08</v>
      </c>
      <c r="E21">
        <v>0.13</v>
      </c>
      <c r="F21">
        <v>0.2</v>
      </c>
      <c r="G21">
        <v>0.17</v>
      </c>
      <c r="H21">
        <v>0.45</v>
      </c>
      <c r="I21">
        <v>0.42</v>
      </c>
      <c r="J21">
        <v>0.27</v>
      </c>
      <c r="K21">
        <v>0.38</v>
      </c>
      <c r="L21">
        <v>0.34</v>
      </c>
      <c r="M21">
        <v>-0.4</v>
      </c>
    </row>
    <row r="22" spans="3:13">
      <c r="C22">
        <v>16</v>
      </c>
      <c r="D22">
        <v>0.1</v>
      </c>
      <c r="E22">
        <v>0.14000000000000001</v>
      </c>
      <c r="F22">
        <v>0.33</v>
      </c>
      <c r="G22">
        <v>0.16</v>
      </c>
      <c r="H22">
        <v>0.55000000000000004</v>
      </c>
      <c r="I22">
        <v>0.42</v>
      </c>
      <c r="J22">
        <v>0.25</v>
      </c>
      <c r="K22">
        <v>0.36</v>
      </c>
      <c r="L22">
        <v>0.34</v>
      </c>
      <c r="M22">
        <v>-0.42</v>
      </c>
    </row>
    <row r="23" spans="3:13">
      <c r="C23">
        <v>17</v>
      </c>
      <c r="D23">
        <v>0.1</v>
      </c>
      <c r="E23">
        <v>0.17</v>
      </c>
      <c r="F23">
        <v>0.25</v>
      </c>
      <c r="G23">
        <v>0.17</v>
      </c>
      <c r="H23">
        <v>0.5</v>
      </c>
      <c r="I23">
        <v>0.46</v>
      </c>
      <c r="J23">
        <v>0.28000000000000003</v>
      </c>
      <c r="K23">
        <v>0.39</v>
      </c>
      <c r="L23">
        <v>0.34</v>
      </c>
      <c r="M23">
        <v>-0.4</v>
      </c>
    </row>
    <row r="24" spans="3:13">
      <c r="C24">
        <v>18</v>
      </c>
      <c r="D24">
        <v>0.15</v>
      </c>
      <c r="E24">
        <v>0.14000000000000001</v>
      </c>
      <c r="F24">
        <v>0.34</v>
      </c>
      <c r="G24">
        <v>0.16</v>
      </c>
      <c r="H24">
        <v>0.6</v>
      </c>
      <c r="I24">
        <v>0.45</v>
      </c>
      <c r="J24">
        <v>0.28000000000000003</v>
      </c>
      <c r="K24">
        <v>0.38</v>
      </c>
      <c r="L24">
        <v>0.36</v>
      </c>
      <c r="M24">
        <v>-0.32</v>
      </c>
    </row>
    <row r="25" spans="3:13">
      <c r="C25">
        <v>19</v>
      </c>
      <c r="D25">
        <v>0.06</v>
      </c>
      <c r="E25">
        <v>0.1</v>
      </c>
      <c r="F25">
        <v>0.24</v>
      </c>
      <c r="G25">
        <v>0.11</v>
      </c>
      <c r="H25">
        <v>0.52</v>
      </c>
      <c r="I25">
        <v>0.4</v>
      </c>
      <c r="J25">
        <v>0.23</v>
      </c>
      <c r="K25">
        <v>0.37</v>
      </c>
      <c r="L25">
        <v>0.36</v>
      </c>
      <c r="M25">
        <v>-0.34</v>
      </c>
    </row>
    <row r="26" spans="3:13">
      <c r="C26" s="1">
        <v>20</v>
      </c>
      <c r="D26" s="1">
        <v>0.06</v>
      </c>
      <c r="E26" s="1">
        <v>0.13</v>
      </c>
      <c r="F26" s="1">
        <v>0.31</v>
      </c>
      <c r="G26" s="1">
        <v>0.18</v>
      </c>
      <c r="H26" s="1">
        <v>0.48</v>
      </c>
      <c r="I26" s="1">
        <v>0.42</v>
      </c>
      <c r="J26" s="1">
        <v>0.25</v>
      </c>
      <c r="K26" s="1">
        <v>0.36</v>
      </c>
      <c r="L26" s="1">
        <v>0.34</v>
      </c>
      <c r="M26" s="1">
        <v>-0.41</v>
      </c>
    </row>
    <row r="27" spans="3:13">
      <c r="C27" s="1" t="s">
        <v>51</v>
      </c>
      <c r="D27" s="1">
        <f>SUBTOTAL(101,[MP1d])</f>
        <v>9.5500000000000029E-2</v>
      </c>
      <c r="E27" s="1">
        <f>SUBTOTAL(101,[MP2d])</f>
        <v>0.12450000000000003</v>
      </c>
      <c r="F27" s="1">
        <f>SUBTOTAL(101,[MP3d])</f>
        <v>0.27499999999999997</v>
      </c>
      <c r="G27" s="1">
        <f>SUBTOTAL(101,[MP4d])</f>
        <v>0.18250000000000002</v>
      </c>
      <c r="H27" s="1">
        <f>SUBTOTAL(101,[MP5d])</f>
        <v>0.51450000000000007</v>
      </c>
      <c r="I27" s="1">
        <f>SUBTOTAL(101,[MP6d])</f>
        <v>0.42899999999999999</v>
      </c>
      <c r="J27" s="1">
        <f>SUBTOTAL(101,[MP7d])</f>
        <v>0.25450000000000006</v>
      </c>
      <c r="K27" s="1">
        <f>SUBTOTAL(101,[MP8d])</f>
        <v>0.37449999999999994</v>
      </c>
      <c r="L27" s="1">
        <f>SUBTOTAL(101,[MP9d])</f>
        <v>0.34949999999999998</v>
      </c>
      <c r="M27" s="1">
        <f>SUBTOTAL(101,[MP10d])</f>
        <v>-0.35200000000000004</v>
      </c>
    </row>
    <row r="28" spans="3:13">
      <c r="C28" s="2" t="s">
        <v>50</v>
      </c>
      <c r="D28">
        <f>STDEV(Tabelle1418[MP1d])</f>
        <v>5.5485891995410042E-2</v>
      </c>
      <c r="E28">
        <f>STDEV(Tabelle1418[MP2d])</f>
        <v>5.5958161062294356E-2</v>
      </c>
      <c r="F28">
        <f>STDEV(Tabelle1418[MP3d])</f>
        <v>6.411338640088754E-2</v>
      </c>
      <c r="G28">
        <f>STDEV(Tabelle1418[MP4d])</f>
        <v>5.7479973629265317E-2</v>
      </c>
      <c r="H28">
        <f>STDEV(Tabelle1418[MP5d])</f>
        <v>5.6890939062107362E-2</v>
      </c>
      <c r="I28">
        <f>STDEV(Tabelle1418[MP6d])</f>
        <v>3.3070896730001118E-2</v>
      </c>
      <c r="J28">
        <f>STDEV(Tabelle1418[MP7d])</f>
        <v>4.1227864874441585E-2</v>
      </c>
      <c r="K28">
        <f>STDEV(Tabelle1418[MP8d])</f>
        <v>2.9464519251751954E-2</v>
      </c>
      <c r="L28">
        <f>STDEV(Tabelle1418[MP9d])</f>
        <v>1.9049796241486602E-2</v>
      </c>
      <c r="M28">
        <f>STDEV(Tabelle1418[MP10d])</f>
        <v>0.12870202223087157</v>
      </c>
    </row>
    <row r="30" spans="3:13" ht="15.75" thickBot="1">
      <c r="D30" s="23" t="s">
        <v>30</v>
      </c>
      <c r="E30" s="24" t="s">
        <v>31</v>
      </c>
      <c r="F30" s="24" t="s">
        <v>32</v>
      </c>
      <c r="G30" s="24" t="s">
        <v>33</v>
      </c>
      <c r="H30" s="24" t="s">
        <v>34</v>
      </c>
      <c r="I30" s="24" t="s">
        <v>35</v>
      </c>
      <c r="J30" s="24" t="s">
        <v>36</v>
      </c>
      <c r="K30" s="24" t="s">
        <v>37</v>
      </c>
      <c r="L30" s="24" t="s">
        <v>38</v>
      </c>
      <c r="M30" s="25" t="s">
        <v>39</v>
      </c>
    </row>
    <row r="31" spans="3:13" ht="15.75" thickTop="1">
      <c r="C31" s="26" t="s">
        <v>51</v>
      </c>
      <c r="D31" s="26">
        <f>SUBTOTAL(101,Tabelle1418[MP1d])</f>
        <v>9.5500000000000029E-2</v>
      </c>
      <c r="E31" s="26">
        <f>SUBTOTAL(101,Tabelle1418[MP2d])</f>
        <v>0.12450000000000003</v>
      </c>
      <c r="F31" s="26">
        <f>SUBTOTAL(101,Tabelle1418[MP3d])</f>
        <v>0.27499999999999997</v>
      </c>
      <c r="G31" s="26">
        <f>SUBTOTAL(101,Tabelle1418[MP4d])</f>
        <v>0.18250000000000002</v>
      </c>
      <c r="H31" s="26">
        <f>SUBTOTAL(101,Tabelle1418[MP5d])</f>
        <v>0.51450000000000007</v>
      </c>
      <c r="I31" s="26">
        <f>SUBTOTAL(101,Tabelle1418[MP6d])</f>
        <v>0.42899999999999999</v>
      </c>
      <c r="J31" s="26">
        <f>SUBTOTAL(101,Tabelle1418[MP7d])</f>
        <v>0.25450000000000006</v>
      </c>
      <c r="K31" s="26">
        <f>SUBTOTAL(101,Tabelle1418[MP8d])</f>
        <v>0.37449999999999994</v>
      </c>
      <c r="L31" s="26">
        <f>SUBTOTAL(101,Tabelle1418[MP9d])</f>
        <v>0.34949999999999998</v>
      </c>
      <c r="M31" s="27">
        <f>SUBTOTAL(101,Tabelle1418[MP10d])</f>
        <v>-0.35200000000000004</v>
      </c>
    </row>
    <row r="32" spans="3:13" ht="15.75" thickBot="1">
      <c r="D32" s="23" t="s">
        <v>30</v>
      </c>
      <c r="E32" s="24" t="s">
        <v>31</v>
      </c>
      <c r="F32" s="24" t="s">
        <v>32</v>
      </c>
      <c r="G32" s="24" t="s">
        <v>33</v>
      </c>
      <c r="H32" s="24" t="s">
        <v>34</v>
      </c>
      <c r="I32" s="24" t="s">
        <v>35</v>
      </c>
      <c r="J32" s="24" t="s">
        <v>36</v>
      </c>
      <c r="K32" s="24" t="s">
        <v>37</v>
      </c>
      <c r="L32" s="24" t="s">
        <v>38</v>
      </c>
      <c r="M32" s="25" t="s">
        <v>39</v>
      </c>
    </row>
    <row r="33" spans="3:13" ht="15.75" thickTop="1">
      <c r="C33" s="2" t="s">
        <v>50</v>
      </c>
      <c r="D33">
        <f>STDEV(Tabelle1418[MP1d])</f>
        <v>5.5485891995410042E-2</v>
      </c>
      <c r="E33">
        <f>STDEV(Tabelle1418[MP2d])</f>
        <v>5.5958161062294356E-2</v>
      </c>
      <c r="F33">
        <f>STDEV(Tabelle1418[MP3d])</f>
        <v>6.411338640088754E-2</v>
      </c>
      <c r="G33">
        <f>STDEV(Tabelle1418[MP4d])</f>
        <v>5.7479973629265317E-2</v>
      </c>
      <c r="H33">
        <f>STDEV(Tabelle1418[MP5d])</f>
        <v>5.6890939062107362E-2</v>
      </c>
      <c r="I33">
        <f>STDEV(Tabelle1418[MP6d])</f>
        <v>3.3070896730001118E-2</v>
      </c>
      <c r="J33">
        <f>STDEV(Tabelle1418[MP7d])</f>
        <v>4.1227864874441585E-2</v>
      </c>
      <c r="K33">
        <f>STDEV(Tabelle1418[MP8d])</f>
        <v>2.9464519251751954E-2</v>
      </c>
      <c r="L33">
        <f>STDEV(Tabelle1418[MP9d])</f>
        <v>1.9049796241486602E-2</v>
      </c>
      <c r="M33">
        <f>STDEV(Tabelle1418[MP10d])</f>
        <v>0.12870202223087157</v>
      </c>
    </row>
    <row r="39" spans="3:13" ht="21">
      <c r="F39" s="28" t="s">
        <v>57</v>
      </c>
      <c r="G39" s="28"/>
      <c r="H39" s="28"/>
    </row>
    <row r="40" spans="3:13" ht="15.75" thickBot="1">
      <c r="C40" t="s">
        <v>55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35</v>
      </c>
      <c r="J40" t="s">
        <v>36</v>
      </c>
      <c r="K40" t="s">
        <v>37</v>
      </c>
      <c r="L40" t="s">
        <v>38</v>
      </c>
      <c r="M40" t="s">
        <v>56</v>
      </c>
    </row>
    <row r="41" spans="3:13" ht="15.75" thickTop="1">
      <c r="C41" s="5" t="s">
        <v>53</v>
      </c>
      <c r="D41" s="26">
        <f>SUBTOTAL(101,Tabelle1418[MP1d])</f>
        <v>9.5500000000000029E-2</v>
      </c>
      <c r="E41" s="26">
        <f>SUBTOTAL(101,Tabelle1418[MP2d])</f>
        <v>0.12450000000000003</v>
      </c>
      <c r="F41" s="26">
        <f>SUBTOTAL(101,Tabelle1418[MP3d])</f>
        <v>0.27499999999999997</v>
      </c>
      <c r="G41" s="26">
        <f>SUBTOTAL(101,Tabelle1418[MP4d])</f>
        <v>0.18250000000000002</v>
      </c>
      <c r="H41" s="26">
        <f>SUBTOTAL(101,Tabelle1418[MP5d])</f>
        <v>0.51450000000000007</v>
      </c>
      <c r="I41" s="26">
        <f>SUBTOTAL(101,Tabelle1418[MP6d])</f>
        <v>0.42899999999999999</v>
      </c>
      <c r="J41" s="26">
        <f>SUBTOTAL(101,Tabelle1418[MP7d])</f>
        <v>0.25450000000000006</v>
      </c>
      <c r="K41" s="26">
        <f>SUBTOTAL(101,Tabelle1418[MP8d])</f>
        <v>0.37449999999999994</v>
      </c>
      <c r="L41" s="26">
        <f>SUBTOTAL(101,Tabelle1418[MP9d])</f>
        <v>0.34949999999999998</v>
      </c>
      <c r="M41" s="27">
        <f>SUBTOTAL(101,Tabelle1418[MP10d])</f>
        <v>-0.35200000000000004</v>
      </c>
    </row>
    <row r="42" spans="3:13">
      <c r="C42" s="5" t="s">
        <v>54</v>
      </c>
      <c r="D42" s="1">
        <f>SUBTOTAL(101,Tabelle141922[MP1d])</f>
        <v>-0.10277777777777777</v>
      </c>
      <c r="E42" s="1">
        <f>SUBTOTAL(101,Tabelle141922[MP2d])</f>
        <v>0.11277777777777777</v>
      </c>
      <c r="F42" s="1">
        <f>SUBTOTAL(101,Tabelle141922[MP3d])</f>
        <v>0.14222222222222222</v>
      </c>
      <c r="G42" s="1">
        <f>SUBTOTAL(101,Tabelle141922[MP4d])</f>
        <v>0.10833333333333334</v>
      </c>
      <c r="H42" s="1">
        <f>SUBTOTAL(101,Tabelle141922[MP5d])</f>
        <v>0.42055555555555563</v>
      </c>
      <c r="I42" s="1">
        <f>SUBTOTAL(101,Tabelle141922[MP6d])</f>
        <v>0.3322222222222222</v>
      </c>
      <c r="J42" s="1">
        <f>SUBTOTAL(101,Tabelle141922[MP7d])</f>
        <v>0.21055555555555558</v>
      </c>
      <c r="K42" s="1">
        <f>SUBTOTAL(101,Tabelle141922[MP8d])</f>
        <v>0.24111111111111111</v>
      </c>
      <c r="L42" s="1">
        <f>SUBTOTAL(101,Tabelle141922[MP9d])</f>
        <v>0.28277777777777779</v>
      </c>
      <c r="M42" s="1">
        <f>SUBTOTAL(101,Tabelle141922[MP10d])</f>
        <v>-0.62777777777777766</v>
      </c>
    </row>
    <row r="53" spans="3:13" ht="21">
      <c r="F53" s="28" t="s">
        <v>62</v>
      </c>
    </row>
    <row r="54" spans="3:13" ht="15.75" thickBot="1">
      <c r="C54" s="24" t="s">
        <v>64</v>
      </c>
      <c r="D54" s="24" t="s">
        <v>30</v>
      </c>
      <c r="E54" s="24" t="s">
        <v>31</v>
      </c>
      <c r="F54" s="24" t="s">
        <v>32</v>
      </c>
      <c r="G54" s="24" t="s">
        <v>33</v>
      </c>
      <c r="H54" s="24" t="s">
        <v>34</v>
      </c>
      <c r="I54" s="24" t="s">
        <v>35</v>
      </c>
      <c r="J54" s="24" t="s">
        <v>36</v>
      </c>
      <c r="K54" s="24" t="s">
        <v>37</v>
      </c>
      <c r="L54" s="24" t="s">
        <v>38</v>
      </c>
      <c r="M54" s="25" t="s">
        <v>39</v>
      </c>
    </row>
    <row r="55" spans="3:13" ht="15.75" thickTop="1">
      <c r="C55" s="2" t="s">
        <v>53</v>
      </c>
      <c r="D55">
        <f>STDEV(Tabelle1418[MP1d])</f>
        <v>5.5485891995410042E-2</v>
      </c>
      <c r="E55">
        <f>STDEV(Tabelle1418[MP2d])</f>
        <v>5.5958161062294356E-2</v>
      </c>
      <c r="F55">
        <f>STDEV(Tabelle1418[MP3d])</f>
        <v>6.411338640088754E-2</v>
      </c>
      <c r="G55">
        <f>STDEV(Tabelle1418[MP4d])</f>
        <v>5.7479973629265317E-2</v>
      </c>
      <c r="H55">
        <f>STDEV(Tabelle1418[MP5d])</f>
        <v>5.6890939062107362E-2</v>
      </c>
      <c r="I55">
        <f>STDEV(Tabelle1418[MP6d])</f>
        <v>3.3070896730001118E-2</v>
      </c>
      <c r="J55">
        <f>STDEV(Tabelle1418[MP7d])</f>
        <v>4.1227864874441585E-2</v>
      </c>
      <c r="K55">
        <f>STDEV(Tabelle1418[MP8d])</f>
        <v>2.9464519251751954E-2</v>
      </c>
      <c r="L55">
        <f>STDEV(Tabelle1418[MP9d])</f>
        <v>1.9049796241486602E-2</v>
      </c>
      <c r="M55">
        <f>STDEV(Tabelle1418[MP10d])</f>
        <v>0.12870202223087157</v>
      </c>
    </row>
    <row r="56" spans="3:13">
      <c r="C56" s="2" t="s">
        <v>59</v>
      </c>
      <c r="D56">
        <f>STDEV(Tabelle141922[MP1d])</f>
        <v>0.11108055135301091</v>
      </c>
      <c r="E56">
        <f>STDEV(Tabelle141922[MP3d])</f>
        <v>0.18293539700430911</v>
      </c>
      <c r="F56">
        <f>STDEV(Tabelle141922[MP3d])</f>
        <v>0.18293539700430911</v>
      </c>
      <c r="G56">
        <f>STDEV(Tabelle141922[MP4d])</f>
        <v>7.2619070579047637E-2</v>
      </c>
      <c r="H56">
        <f>STDEV(Tabelle141922[MP5d])</f>
        <v>7.9073474560593895E-2</v>
      </c>
      <c r="I56">
        <f>STDEV(Tabelle141922[MP6d])</f>
        <v>4.5575477869206522E-2</v>
      </c>
      <c r="J56">
        <f>STDEV(Tabelle141922[MP7d])</f>
        <v>3.0190029951901794E-2</v>
      </c>
      <c r="K56">
        <f>STDEV(Tabelle141922[MP8d])</f>
        <v>3.998365679196348E-2</v>
      </c>
      <c r="L56">
        <f>STDEV(Tabelle141922[MP9d])</f>
        <v>3.9527437314523572E-2</v>
      </c>
      <c r="M56">
        <f>STDEV(Tabelle141922[MP10d])</f>
        <v>9.0914022444969184E-2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5:L33"/>
  <sheetViews>
    <sheetView topLeftCell="A36" workbookViewId="0">
      <selection activeCell="L70" sqref="L70"/>
    </sheetView>
  </sheetViews>
  <sheetFormatPr baseColWidth="10" defaultRowHeight="15"/>
  <sheetData>
    <row r="5" spans="2:12" ht="21">
      <c r="F5" s="3" t="s">
        <v>41</v>
      </c>
      <c r="G5" s="3"/>
    </row>
    <row r="7" spans="2:12">
      <c r="B7" t="s">
        <v>40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</row>
    <row r="8" spans="2:12">
      <c r="B8">
        <v>1</v>
      </c>
      <c r="C8">
        <v>-0.15</v>
      </c>
      <c r="D8">
        <v>0</v>
      </c>
      <c r="E8">
        <v>-0.15</v>
      </c>
      <c r="F8">
        <v>-0.09</v>
      </c>
      <c r="G8">
        <v>-0.27</v>
      </c>
      <c r="H8">
        <v>-0.28999999999999998</v>
      </c>
      <c r="I8">
        <v>-0.28999999999999998</v>
      </c>
      <c r="J8">
        <v>-0.44</v>
      </c>
      <c r="K8">
        <v>0.32</v>
      </c>
      <c r="L8">
        <v>0.74</v>
      </c>
    </row>
    <row r="9" spans="2:12">
      <c r="B9">
        <v>2</v>
      </c>
      <c r="C9">
        <v>0.89</v>
      </c>
      <c r="D9">
        <v>0.37</v>
      </c>
      <c r="E9">
        <v>0.16</v>
      </c>
      <c r="F9">
        <v>0.02</v>
      </c>
      <c r="G9">
        <v>-0.22</v>
      </c>
      <c r="H9">
        <v>-0.24</v>
      </c>
      <c r="I9">
        <v>-0.21</v>
      </c>
      <c r="J9">
        <v>-0.19</v>
      </c>
      <c r="K9">
        <v>0.55000000000000004</v>
      </c>
      <c r="L9">
        <v>1.42</v>
      </c>
    </row>
    <row r="10" spans="2:12">
      <c r="B10">
        <v>3</v>
      </c>
      <c r="C10">
        <v>0.93</v>
      </c>
      <c r="D10">
        <v>0.36</v>
      </c>
      <c r="E10">
        <v>0.18</v>
      </c>
      <c r="F10">
        <v>0.06</v>
      </c>
      <c r="G10">
        <v>-0.2</v>
      </c>
      <c r="H10">
        <v>-0.24</v>
      </c>
      <c r="I10">
        <v>-0.24</v>
      </c>
      <c r="J10">
        <v>-0.2</v>
      </c>
      <c r="K10">
        <v>0.57999999999999996</v>
      </c>
      <c r="L10">
        <v>1.33</v>
      </c>
    </row>
    <row r="11" spans="2:12">
      <c r="B11">
        <v>4</v>
      </c>
      <c r="C11">
        <v>1.45</v>
      </c>
      <c r="D11">
        <v>0.53</v>
      </c>
      <c r="E11">
        <v>0.23</v>
      </c>
      <c r="F11">
        <v>0.05</v>
      </c>
      <c r="G11">
        <v>-0.22</v>
      </c>
      <c r="H11">
        <v>-0.26</v>
      </c>
      <c r="I11">
        <v>-0.23</v>
      </c>
      <c r="J11">
        <v>-0.12</v>
      </c>
      <c r="K11">
        <v>0.75</v>
      </c>
      <c r="L11">
        <v>1.98</v>
      </c>
    </row>
    <row r="12" spans="2:12">
      <c r="B12">
        <v>5</v>
      </c>
      <c r="C12">
        <v>1.4</v>
      </c>
      <c r="D12">
        <v>0.48</v>
      </c>
      <c r="E12">
        <v>0.2</v>
      </c>
      <c r="F12">
        <v>0.05</v>
      </c>
      <c r="G12">
        <v>-0.2</v>
      </c>
      <c r="H12">
        <v>-0.26</v>
      </c>
      <c r="I12">
        <v>-0.24</v>
      </c>
      <c r="J12">
        <v>-0.15</v>
      </c>
      <c r="K12">
        <v>0.68</v>
      </c>
      <c r="L12">
        <v>1.75</v>
      </c>
    </row>
    <row r="13" spans="2:12">
      <c r="B13">
        <v>6</v>
      </c>
      <c r="C13">
        <v>1.26</v>
      </c>
      <c r="D13">
        <v>0.45</v>
      </c>
      <c r="E13">
        <v>0.19</v>
      </c>
      <c r="F13">
        <v>-0.05</v>
      </c>
      <c r="G13">
        <v>-0.24</v>
      </c>
      <c r="H13">
        <v>-0.28000000000000003</v>
      </c>
      <c r="I13">
        <v>-0.25</v>
      </c>
      <c r="J13">
        <v>-0.32</v>
      </c>
      <c r="K13">
        <v>0.57999999999999996</v>
      </c>
      <c r="L13">
        <v>1.59</v>
      </c>
    </row>
    <row r="14" spans="2:12">
      <c r="B14">
        <v>7</v>
      </c>
      <c r="C14">
        <v>0.75</v>
      </c>
      <c r="D14">
        <v>0.25</v>
      </c>
      <c r="E14">
        <v>0.04</v>
      </c>
      <c r="F14">
        <v>-0.03</v>
      </c>
      <c r="G14">
        <v>-0.24</v>
      </c>
      <c r="H14">
        <v>-0.27</v>
      </c>
      <c r="I14">
        <v>-0.27</v>
      </c>
      <c r="J14">
        <v>-0.28999999999999998</v>
      </c>
      <c r="K14">
        <v>0.46</v>
      </c>
      <c r="L14">
        <v>1.28</v>
      </c>
    </row>
    <row r="15" spans="2:12">
      <c r="B15">
        <v>8</v>
      </c>
      <c r="C15">
        <v>0.55000000000000004</v>
      </c>
      <c r="D15">
        <v>0.22</v>
      </c>
      <c r="E15">
        <v>7.0000000000000007E-2</v>
      </c>
      <c r="F15">
        <v>-0.01</v>
      </c>
      <c r="G15">
        <v>-0.18</v>
      </c>
      <c r="H15">
        <v>-0.21</v>
      </c>
      <c r="I15">
        <v>-0.33</v>
      </c>
      <c r="J15">
        <v>-0.23</v>
      </c>
      <c r="K15">
        <v>0.42</v>
      </c>
      <c r="L15">
        <v>1.06</v>
      </c>
    </row>
    <row r="16" spans="2:12">
      <c r="B16">
        <v>9</v>
      </c>
      <c r="C16">
        <v>0.71</v>
      </c>
      <c r="D16">
        <v>0.33</v>
      </c>
      <c r="E16">
        <v>7.0000000000000007E-2</v>
      </c>
      <c r="F16">
        <v>-0.05</v>
      </c>
      <c r="G16">
        <v>-0.22</v>
      </c>
      <c r="H16">
        <v>-0.24</v>
      </c>
      <c r="I16">
        <v>-0.25</v>
      </c>
      <c r="J16">
        <v>-0.25</v>
      </c>
      <c r="K16">
        <v>0.47</v>
      </c>
      <c r="L16">
        <v>1.27</v>
      </c>
    </row>
    <row r="17" spans="2:12">
      <c r="B17">
        <v>10</v>
      </c>
      <c r="C17">
        <v>1.33</v>
      </c>
      <c r="D17">
        <v>0.5</v>
      </c>
      <c r="E17">
        <v>0.22</v>
      </c>
      <c r="F17">
        <v>0</v>
      </c>
      <c r="G17">
        <v>-0.26</v>
      </c>
      <c r="H17">
        <v>-0.28999999999999998</v>
      </c>
      <c r="I17">
        <v>-0.24</v>
      </c>
      <c r="J17">
        <v>-0.17</v>
      </c>
      <c r="K17">
        <v>0.73</v>
      </c>
      <c r="L17">
        <v>1.68</v>
      </c>
    </row>
    <row r="18" spans="2:12">
      <c r="B18">
        <v>11</v>
      </c>
      <c r="C18">
        <v>0.65</v>
      </c>
      <c r="D18">
        <v>0.23</v>
      </c>
      <c r="E18">
        <v>0.06</v>
      </c>
      <c r="F18">
        <v>0</v>
      </c>
      <c r="G18">
        <v>-0.24</v>
      </c>
      <c r="H18">
        <v>-0.28000000000000003</v>
      </c>
      <c r="I18">
        <v>-0.25</v>
      </c>
      <c r="J18">
        <v>-0.19</v>
      </c>
      <c r="K18">
        <v>0.59</v>
      </c>
      <c r="L18">
        <v>1.41</v>
      </c>
    </row>
    <row r="19" spans="2:12">
      <c r="B19">
        <v>12</v>
      </c>
      <c r="C19">
        <v>1.27</v>
      </c>
      <c r="D19">
        <v>0.46</v>
      </c>
      <c r="E19">
        <v>0.19</v>
      </c>
      <c r="F19">
        <v>0.01</v>
      </c>
      <c r="G19">
        <v>-0.22</v>
      </c>
      <c r="H19">
        <v>-0.27</v>
      </c>
      <c r="I19">
        <v>-0.27</v>
      </c>
      <c r="J19">
        <v>-0.19</v>
      </c>
      <c r="K19">
        <v>0.61</v>
      </c>
      <c r="L19">
        <v>1.56</v>
      </c>
    </row>
    <row r="20" spans="2:12">
      <c r="B20">
        <v>13</v>
      </c>
      <c r="C20">
        <v>0.85</v>
      </c>
      <c r="D20">
        <v>0.4</v>
      </c>
      <c r="E20">
        <v>0.17</v>
      </c>
      <c r="F20">
        <v>7.0000000000000007E-2</v>
      </c>
      <c r="G20">
        <v>-0.15</v>
      </c>
      <c r="H20">
        <v>-0.22</v>
      </c>
      <c r="I20">
        <v>-0.25</v>
      </c>
      <c r="J20">
        <v>-0.2</v>
      </c>
      <c r="K20">
        <v>0.64</v>
      </c>
      <c r="L20">
        <v>1.47</v>
      </c>
    </row>
    <row r="21" spans="2:12">
      <c r="B21">
        <v>14</v>
      </c>
      <c r="C21">
        <v>0.51</v>
      </c>
      <c r="D21">
        <v>0.43</v>
      </c>
      <c r="E21">
        <v>0.22</v>
      </c>
      <c r="F21">
        <v>0.09</v>
      </c>
      <c r="G21">
        <v>-0.08</v>
      </c>
      <c r="H21">
        <v>-0.13</v>
      </c>
      <c r="I21">
        <v>-0.22</v>
      </c>
      <c r="J21">
        <v>-0.14000000000000001</v>
      </c>
      <c r="K21">
        <v>0.45</v>
      </c>
      <c r="L21">
        <v>1.05</v>
      </c>
    </row>
    <row r="22" spans="2:12">
      <c r="B22">
        <v>15</v>
      </c>
      <c r="C22">
        <v>0.63</v>
      </c>
      <c r="D22">
        <v>0.43</v>
      </c>
      <c r="E22">
        <v>0.2</v>
      </c>
      <c r="F22">
        <v>0.05</v>
      </c>
      <c r="G22">
        <v>-0.13</v>
      </c>
      <c r="H22">
        <v>-0.17</v>
      </c>
      <c r="I22">
        <v>-0.22</v>
      </c>
      <c r="J22">
        <v>-0.08</v>
      </c>
      <c r="K22">
        <v>0.55000000000000004</v>
      </c>
      <c r="L22">
        <v>1.25</v>
      </c>
    </row>
    <row r="23" spans="2:12">
      <c r="B23">
        <v>16</v>
      </c>
      <c r="C23">
        <v>0.54</v>
      </c>
      <c r="D23">
        <v>0.32</v>
      </c>
      <c r="E23">
        <v>0.22</v>
      </c>
      <c r="F23">
        <v>0.03</v>
      </c>
      <c r="G23">
        <v>-0.12</v>
      </c>
      <c r="H23">
        <v>-0.18</v>
      </c>
      <c r="I23">
        <v>-0.23</v>
      </c>
      <c r="J23">
        <v>-0.03</v>
      </c>
      <c r="K23">
        <v>0.53</v>
      </c>
      <c r="L23">
        <v>1.1599999999999999</v>
      </c>
    </row>
    <row r="24" spans="2:12">
      <c r="B24">
        <v>17</v>
      </c>
      <c r="C24">
        <v>0.72</v>
      </c>
      <c r="D24">
        <v>0.28000000000000003</v>
      </c>
      <c r="E24">
        <v>0.25</v>
      </c>
      <c r="F24">
        <v>0.11</v>
      </c>
      <c r="G24">
        <v>-0.12</v>
      </c>
      <c r="H24">
        <v>-0.2</v>
      </c>
      <c r="I24">
        <v>-0.25</v>
      </c>
      <c r="J24">
        <v>0.13</v>
      </c>
      <c r="K24">
        <v>0.77</v>
      </c>
      <c r="L24">
        <v>1.46</v>
      </c>
    </row>
    <row r="25" spans="2:12">
      <c r="B25">
        <v>18</v>
      </c>
      <c r="C25">
        <v>0.32</v>
      </c>
      <c r="D25">
        <v>0.14000000000000001</v>
      </c>
      <c r="E25">
        <v>0.17</v>
      </c>
      <c r="F25">
        <v>7.0000000000000007E-2</v>
      </c>
      <c r="G25">
        <v>-0.08</v>
      </c>
      <c r="H25">
        <v>-0.17</v>
      </c>
      <c r="I25">
        <v>-0.27</v>
      </c>
      <c r="J25">
        <v>0.06</v>
      </c>
      <c r="K25">
        <v>0.65</v>
      </c>
      <c r="L25">
        <v>1.1599999999999999</v>
      </c>
    </row>
    <row r="26" spans="2:12">
      <c r="B26" s="1" t="s">
        <v>51</v>
      </c>
      <c r="C26" s="1">
        <f>SUBTOTAL(101,[MP1a])</f>
        <v>0.81166666666666676</v>
      </c>
      <c r="D26" s="1">
        <f>SUBTOTAL(101,[MP2a])</f>
        <v>0.34333333333333338</v>
      </c>
      <c r="E26" s="1">
        <f>SUBTOTAL(101,[MP3a])</f>
        <v>0.14944444444444446</v>
      </c>
      <c r="F26" s="1">
        <f>SUBTOTAL(101,[MP4a])</f>
        <v>2.1111111111111112E-2</v>
      </c>
      <c r="G26" s="1">
        <f>SUBTOTAL(101,[MP5a])</f>
        <v>-0.18833333333333335</v>
      </c>
      <c r="H26" s="1">
        <f>SUBTOTAL(101,[MP6a])</f>
        <v>-0.23333333333333334</v>
      </c>
      <c r="I26" s="1">
        <f>SUBTOTAL(101,[MP7a])</f>
        <v>-0.25055555555555553</v>
      </c>
      <c r="J26" s="1">
        <f>SUBTOTAL(101,[MP8a])</f>
        <v>-0.16666666666666669</v>
      </c>
      <c r="K26" s="1">
        <f>SUBTOTAL(101,[MP9a])</f>
        <v>0.57388888888888889</v>
      </c>
      <c r="L26" s="1">
        <f>SUBTOTAL(101,[MP10a])</f>
        <v>1.3677777777777778</v>
      </c>
    </row>
    <row r="27" spans="2:12">
      <c r="B27" s="5" t="s">
        <v>50</v>
      </c>
      <c r="C27" s="1">
        <f>STDEV(Tabelle1419[MP1a])</f>
        <v>0.4156108190858081</v>
      </c>
      <c r="D27" s="1">
        <f>STDEV(Tabelle1419[MP2a])</f>
        <v>0.13784048752090203</v>
      </c>
      <c r="E27" s="1">
        <f>STDEV(Tabelle1419[MP3a])</f>
        <v>9.8247719459969976E-2</v>
      </c>
      <c r="F27" s="1">
        <f>STDEV(Tabelle1419[MP4a])</f>
        <v>5.3455741879327438E-2</v>
      </c>
      <c r="G27" s="1">
        <f>STDEV(Tabelle1419[MP5a])</f>
        <v>6.0317785885405518E-2</v>
      </c>
      <c r="H27" s="1">
        <f>STDEV(Tabelle1419[MP6a])</f>
        <v>4.7527082062880359E-2</v>
      </c>
      <c r="I27" s="1">
        <f>STDEV(Tabelle1419[MP7a])</f>
        <v>2.8382310609877344E-2</v>
      </c>
      <c r="J27" s="1">
        <f>STDEV(Tabelle1419[MP8a])</f>
        <v>0.13217635278405179</v>
      </c>
      <c r="K27" s="1">
        <f>STDEV(Tabelle1419[MP9a])</f>
        <v>0.12059357552339342</v>
      </c>
      <c r="L27" s="1">
        <f>STDEV(Tabelle1419[MP10a])</f>
        <v>0.29073043013509225</v>
      </c>
    </row>
    <row r="30" spans="2:12" ht="15.75" thickBot="1">
      <c r="C30" s="13" t="s">
        <v>0</v>
      </c>
      <c r="D30" s="13" t="s">
        <v>1</v>
      </c>
      <c r="E30" s="13" t="s">
        <v>2</v>
      </c>
      <c r="F30" s="13" t="s">
        <v>3</v>
      </c>
      <c r="G30" s="13" t="s">
        <v>4</v>
      </c>
      <c r="H30" s="13" t="s">
        <v>5</v>
      </c>
      <c r="I30" s="13" t="s">
        <v>6</v>
      </c>
      <c r="J30" s="13" t="s">
        <v>7</v>
      </c>
      <c r="K30" s="13" t="s">
        <v>8</v>
      </c>
      <c r="L30" s="14" t="s">
        <v>9</v>
      </c>
    </row>
    <row r="31" spans="2:12" ht="15.75" thickTop="1">
      <c r="B31" s="15" t="s">
        <v>51</v>
      </c>
      <c r="C31" s="16">
        <f>SUBTOTAL(101,Tabelle1419[MP1a])</f>
        <v>0.81166666666666676</v>
      </c>
      <c r="D31" s="16">
        <f>SUBTOTAL(101,Tabelle1419[MP2a])</f>
        <v>0.34333333333333338</v>
      </c>
      <c r="E31" s="16">
        <f>SUBTOTAL(101,Tabelle1419[MP3a])</f>
        <v>0.14944444444444446</v>
      </c>
      <c r="F31" s="16">
        <f>SUBTOTAL(101,Tabelle1419[MP4a])</f>
        <v>2.1111111111111112E-2</v>
      </c>
      <c r="G31" s="16">
        <f>SUBTOTAL(101,Tabelle1419[MP5a])</f>
        <v>-0.18833333333333335</v>
      </c>
      <c r="H31" s="16">
        <f>SUBTOTAL(101,Tabelle1419[MP6a])</f>
        <v>-0.23333333333333334</v>
      </c>
      <c r="I31" s="16">
        <f>SUBTOTAL(101,Tabelle1419[MP7a])</f>
        <v>-0.25055555555555553</v>
      </c>
      <c r="J31" s="16">
        <f>SUBTOTAL(101,Tabelle1419[MP8a])</f>
        <v>-0.16666666666666669</v>
      </c>
      <c r="K31" s="16">
        <f>SUBTOTAL(101,Tabelle1419[MP9a])</f>
        <v>0.57388888888888889</v>
      </c>
      <c r="L31" s="17">
        <f>SUBTOTAL(101,Tabelle1419[MP10a])</f>
        <v>1.3677777777777778</v>
      </c>
    </row>
    <row r="32" spans="2:12">
      <c r="C32" s="13" t="s">
        <v>0</v>
      </c>
      <c r="D32" s="13" t="s">
        <v>1</v>
      </c>
      <c r="E32" s="13" t="s">
        <v>2</v>
      </c>
      <c r="F32" s="13" t="s">
        <v>3</v>
      </c>
      <c r="G32" s="13" t="s">
        <v>4</v>
      </c>
      <c r="H32" s="13" t="s">
        <v>5</v>
      </c>
      <c r="I32" s="13" t="s">
        <v>6</v>
      </c>
      <c r="J32" s="13" t="s">
        <v>7</v>
      </c>
      <c r="K32" s="13" t="s">
        <v>8</v>
      </c>
      <c r="L32" s="14" t="s">
        <v>9</v>
      </c>
    </row>
    <row r="33" spans="2:12">
      <c r="B33" s="5" t="s">
        <v>50</v>
      </c>
      <c r="C33" s="1">
        <f>STDEV(Tabelle1419[MP1a])</f>
        <v>0.4156108190858081</v>
      </c>
      <c r="D33" s="1">
        <f>STDEV(Tabelle1419[MP2a])</f>
        <v>0.13784048752090203</v>
      </c>
      <c r="E33" s="1">
        <f>STDEV(Tabelle1419[MP3a])</f>
        <v>9.8247719459969976E-2</v>
      </c>
      <c r="F33" s="1">
        <f>STDEV(Tabelle1419[MP4a])</f>
        <v>5.3455741879327438E-2</v>
      </c>
      <c r="G33" s="1">
        <f>STDEV(Tabelle1419[MP5a])</f>
        <v>6.0317785885405518E-2</v>
      </c>
      <c r="H33" s="1">
        <f>STDEV(Tabelle1419[MP6a])</f>
        <v>4.7527082062880359E-2</v>
      </c>
      <c r="I33" s="1">
        <f>STDEV(Tabelle1419[MP7a])</f>
        <v>2.8382310609877344E-2</v>
      </c>
      <c r="J33" s="1">
        <f>STDEV(Tabelle1419[MP8a])</f>
        <v>0.13217635278405179</v>
      </c>
      <c r="K33" s="1">
        <f>STDEV(Tabelle1419[MP9a])</f>
        <v>0.12059357552339342</v>
      </c>
      <c r="L33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4:M32"/>
  <sheetViews>
    <sheetView topLeftCell="A54" workbookViewId="0">
      <selection activeCell="Q86" sqref="Q86"/>
    </sheetView>
  </sheetViews>
  <sheetFormatPr baseColWidth="10" defaultRowHeight="15"/>
  <sheetData>
    <row r="4" spans="3:13" ht="21">
      <c r="G4" s="3" t="s">
        <v>46</v>
      </c>
      <c r="H4" s="3"/>
      <c r="I4" s="3"/>
    </row>
    <row r="6" spans="3:13">
      <c r="C6" t="s">
        <v>40</v>
      </c>
      <c r="D6" t="s">
        <v>10</v>
      </c>
      <c r="E6" t="s">
        <v>11</v>
      </c>
      <c r="F6" t="s">
        <v>13</v>
      </c>
      <c r="G6" t="s">
        <v>14</v>
      </c>
      <c r="H6" t="s">
        <v>15</v>
      </c>
      <c r="I6" t="s">
        <v>16</v>
      </c>
      <c r="J6" t="s">
        <v>12</v>
      </c>
      <c r="K6" t="s">
        <v>17</v>
      </c>
      <c r="L6" t="s">
        <v>18</v>
      </c>
      <c r="M6" t="s">
        <v>19</v>
      </c>
    </row>
    <row r="7" spans="3:13">
      <c r="C7">
        <v>1</v>
      </c>
      <c r="D7">
        <v>0.88</v>
      </c>
      <c r="E7">
        <v>-1.01</v>
      </c>
      <c r="F7">
        <v>-1.6</v>
      </c>
      <c r="G7">
        <v>-0.6</v>
      </c>
      <c r="H7">
        <v>-0.87</v>
      </c>
      <c r="I7">
        <v>-0.9</v>
      </c>
      <c r="J7">
        <v>-0.82</v>
      </c>
      <c r="K7">
        <v>-1.52</v>
      </c>
      <c r="L7">
        <v>-1.42</v>
      </c>
      <c r="M7">
        <v>0.32</v>
      </c>
    </row>
    <row r="8" spans="3:13">
      <c r="C8">
        <v>2</v>
      </c>
      <c r="D8">
        <v>0.47</v>
      </c>
      <c r="E8">
        <v>-1.1000000000000001</v>
      </c>
      <c r="F8">
        <v>-1.89</v>
      </c>
      <c r="G8">
        <v>-0.87</v>
      </c>
      <c r="H8">
        <v>-1.17</v>
      </c>
      <c r="I8">
        <v>-1.2</v>
      </c>
      <c r="J8">
        <v>-1</v>
      </c>
      <c r="K8">
        <v>-1.79</v>
      </c>
      <c r="L8">
        <v>-1.44</v>
      </c>
      <c r="M8">
        <v>0.14000000000000001</v>
      </c>
    </row>
    <row r="9" spans="3:13">
      <c r="C9">
        <v>3</v>
      </c>
      <c r="D9">
        <v>0.49</v>
      </c>
      <c r="E9">
        <v>-1.1200000000000001</v>
      </c>
      <c r="F9">
        <v>-1.9</v>
      </c>
      <c r="G9">
        <v>-0.86</v>
      </c>
      <c r="H9">
        <v>-1.17</v>
      </c>
      <c r="I9">
        <v>-1.17</v>
      </c>
      <c r="J9">
        <v>-1.01</v>
      </c>
      <c r="K9">
        <v>-1.72</v>
      </c>
      <c r="L9">
        <v>-1.41</v>
      </c>
      <c r="M9">
        <v>-0.18</v>
      </c>
    </row>
    <row r="10" spans="3:13">
      <c r="C10">
        <v>4</v>
      </c>
      <c r="D10">
        <v>0.55000000000000004</v>
      </c>
      <c r="E10">
        <v>-1.05</v>
      </c>
      <c r="F10">
        <v>-1.89</v>
      </c>
      <c r="G10">
        <v>-0.95</v>
      </c>
      <c r="H10">
        <v>-1.28</v>
      </c>
      <c r="I10">
        <v>-1.27</v>
      </c>
      <c r="J10">
        <v>-1.07</v>
      </c>
      <c r="K10">
        <v>-1.76</v>
      </c>
      <c r="L10">
        <v>-1.35</v>
      </c>
      <c r="M10">
        <v>0.2</v>
      </c>
    </row>
    <row r="11" spans="3:13">
      <c r="C11">
        <v>5</v>
      </c>
      <c r="D11">
        <v>0.68</v>
      </c>
      <c r="E11">
        <v>-1.1000000000000001</v>
      </c>
      <c r="F11">
        <v>-1.86</v>
      </c>
      <c r="G11">
        <v>-0.9</v>
      </c>
      <c r="H11">
        <v>-1.23</v>
      </c>
      <c r="I11">
        <v>-1.22</v>
      </c>
      <c r="J11">
        <v>-1.26</v>
      </c>
      <c r="K11">
        <v>-1.77</v>
      </c>
      <c r="L11">
        <v>-1.36</v>
      </c>
      <c r="M11">
        <v>0.05</v>
      </c>
    </row>
    <row r="12" spans="3:13">
      <c r="C12">
        <v>6</v>
      </c>
      <c r="D12">
        <v>0.63</v>
      </c>
      <c r="E12">
        <v>-1.1000000000000001</v>
      </c>
      <c r="F12">
        <v>-1.89</v>
      </c>
      <c r="G12">
        <v>-1.22</v>
      </c>
      <c r="H12">
        <v>-1.62</v>
      </c>
      <c r="I12">
        <v>-1.3</v>
      </c>
      <c r="J12">
        <v>-1.01</v>
      </c>
      <c r="K12">
        <v>-1.97</v>
      </c>
      <c r="L12">
        <v>-1.65</v>
      </c>
      <c r="M12">
        <v>-0.18</v>
      </c>
    </row>
    <row r="13" spans="3:13">
      <c r="C13">
        <v>7</v>
      </c>
      <c r="D13">
        <v>0.62</v>
      </c>
      <c r="E13">
        <v>-1.05</v>
      </c>
      <c r="F13">
        <v>-1.8</v>
      </c>
      <c r="G13">
        <v>-0.75</v>
      </c>
      <c r="H13">
        <v>-1.2</v>
      </c>
      <c r="I13">
        <v>-1.03</v>
      </c>
      <c r="J13">
        <v>-1.24</v>
      </c>
      <c r="K13">
        <v>-1.98</v>
      </c>
      <c r="L13">
        <v>-1.41</v>
      </c>
      <c r="M13">
        <v>-0.04</v>
      </c>
    </row>
    <row r="14" spans="3:13">
      <c r="C14">
        <v>8</v>
      </c>
      <c r="D14">
        <v>0.49</v>
      </c>
      <c r="E14">
        <v>-1.3</v>
      </c>
      <c r="F14">
        <v>-2.17</v>
      </c>
      <c r="G14">
        <v>-0.97</v>
      </c>
      <c r="H14">
        <v>-1.54</v>
      </c>
      <c r="I14">
        <v>-1.5</v>
      </c>
      <c r="J14">
        <v>-0.89</v>
      </c>
      <c r="K14">
        <v>-1.89</v>
      </c>
      <c r="L14">
        <v>-1.86</v>
      </c>
      <c r="M14">
        <v>0.08</v>
      </c>
    </row>
    <row r="15" spans="3:13">
      <c r="C15">
        <v>9</v>
      </c>
      <c r="D15">
        <v>0.39</v>
      </c>
      <c r="E15">
        <v>-1.17</v>
      </c>
      <c r="F15">
        <v>-1.81</v>
      </c>
      <c r="G15">
        <v>-0.77</v>
      </c>
      <c r="H15">
        <v>-1.08</v>
      </c>
      <c r="I15">
        <v>-1.0900000000000001</v>
      </c>
      <c r="J15">
        <v>-0.95</v>
      </c>
      <c r="K15">
        <v>-1.76</v>
      </c>
      <c r="L15">
        <v>-1.47</v>
      </c>
      <c r="M15">
        <v>0.11</v>
      </c>
    </row>
    <row r="16" spans="3:13">
      <c r="C16">
        <v>10</v>
      </c>
      <c r="D16">
        <v>0.69</v>
      </c>
      <c r="E16">
        <v>-1.05</v>
      </c>
      <c r="F16">
        <v>-1.84</v>
      </c>
      <c r="G16">
        <v>-0.93</v>
      </c>
      <c r="H16">
        <v>-1.4</v>
      </c>
      <c r="I16">
        <v>-1.27</v>
      </c>
      <c r="J16">
        <v>-1.08</v>
      </c>
      <c r="K16">
        <v>-1.76</v>
      </c>
      <c r="L16">
        <v>-1.51</v>
      </c>
      <c r="M16">
        <v>0.2</v>
      </c>
    </row>
    <row r="17" spans="3:13">
      <c r="C17">
        <v>11</v>
      </c>
      <c r="D17">
        <v>0.53</v>
      </c>
      <c r="E17">
        <v>-1.1000000000000001</v>
      </c>
      <c r="F17">
        <v>-1.86</v>
      </c>
      <c r="G17">
        <v>-0.81</v>
      </c>
      <c r="H17">
        <v>-1.1100000000000001</v>
      </c>
      <c r="I17">
        <v>-1.1200000000000001</v>
      </c>
      <c r="J17">
        <v>-0.99</v>
      </c>
      <c r="K17">
        <v>-1.78</v>
      </c>
      <c r="L17">
        <v>-1.42</v>
      </c>
      <c r="M17">
        <v>0</v>
      </c>
    </row>
    <row r="18" spans="3:13">
      <c r="C18">
        <v>12</v>
      </c>
      <c r="D18">
        <v>0.48</v>
      </c>
      <c r="E18">
        <v>-1.18</v>
      </c>
      <c r="F18">
        <v>-1.9</v>
      </c>
      <c r="G18">
        <v>-0.84</v>
      </c>
      <c r="H18">
        <v>-1.19</v>
      </c>
      <c r="I18">
        <v>-1.18</v>
      </c>
      <c r="J18">
        <v>-1.01</v>
      </c>
      <c r="K18">
        <v>-1.76</v>
      </c>
      <c r="L18">
        <v>-1.38</v>
      </c>
      <c r="M18">
        <v>0.08</v>
      </c>
    </row>
    <row r="19" spans="3:13">
      <c r="C19">
        <v>13</v>
      </c>
      <c r="D19">
        <v>-0.03</v>
      </c>
      <c r="E19">
        <v>-1.1499999999999999</v>
      </c>
      <c r="F19">
        <v>-1.89</v>
      </c>
      <c r="G19">
        <v>-0.89</v>
      </c>
      <c r="H19">
        <v>-1.19</v>
      </c>
      <c r="I19">
        <v>-1.1599999999999999</v>
      </c>
      <c r="J19">
        <v>-1</v>
      </c>
      <c r="K19">
        <v>-1.81</v>
      </c>
      <c r="L19">
        <v>1.54</v>
      </c>
      <c r="M19">
        <v>0.45</v>
      </c>
    </row>
    <row r="20" spans="3:13">
      <c r="C20">
        <v>14</v>
      </c>
      <c r="D20">
        <v>-0.64</v>
      </c>
      <c r="E20">
        <v>-1.4</v>
      </c>
      <c r="F20">
        <v>-2.06</v>
      </c>
      <c r="G20">
        <v>-0.87</v>
      </c>
      <c r="H20">
        <v>-1.1299999999999999</v>
      </c>
      <c r="I20">
        <v>-1.1299999999999999</v>
      </c>
      <c r="J20">
        <v>-0.97</v>
      </c>
      <c r="K20">
        <v>-2.04</v>
      </c>
      <c r="L20">
        <v>-1.62</v>
      </c>
      <c r="M20">
        <v>-0.6</v>
      </c>
    </row>
    <row r="21" spans="3:13">
      <c r="C21">
        <v>15</v>
      </c>
      <c r="D21">
        <v>-0.3</v>
      </c>
      <c r="E21">
        <v>-1.27</v>
      </c>
      <c r="F21">
        <v>-1.99</v>
      </c>
      <c r="G21">
        <v>-0.93</v>
      </c>
      <c r="H21">
        <v>-1.24</v>
      </c>
      <c r="I21">
        <v>-1.23</v>
      </c>
      <c r="J21">
        <v>-1.01</v>
      </c>
      <c r="K21">
        <v>-2.0499999999999998</v>
      </c>
      <c r="L21">
        <v>-1.57</v>
      </c>
      <c r="M21">
        <v>-0.18</v>
      </c>
    </row>
    <row r="22" spans="3:13">
      <c r="C22">
        <v>16</v>
      </c>
      <c r="D22">
        <v>-0.08</v>
      </c>
      <c r="E22">
        <v>-1.29</v>
      </c>
      <c r="F22">
        <v>-2.2000000000000002</v>
      </c>
      <c r="G22">
        <v>-0.88</v>
      </c>
      <c r="H22">
        <v>-1.17</v>
      </c>
      <c r="I22">
        <v>-1.17</v>
      </c>
      <c r="J22">
        <v>-1</v>
      </c>
      <c r="K22">
        <v>-2.2200000000000002</v>
      </c>
      <c r="L22">
        <v>-1.6</v>
      </c>
      <c r="M22">
        <v>-0.19</v>
      </c>
    </row>
    <row r="23" spans="3:13">
      <c r="C23">
        <v>17</v>
      </c>
      <c r="D23">
        <v>-0.12</v>
      </c>
      <c r="E23">
        <v>-1.28</v>
      </c>
      <c r="F23">
        <v>-2.2799999999999998</v>
      </c>
      <c r="G23">
        <v>-0.94</v>
      </c>
      <c r="H23">
        <v>-1.23</v>
      </c>
      <c r="I23">
        <v>-1.21</v>
      </c>
      <c r="J23">
        <v>-1.03</v>
      </c>
      <c r="K23">
        <v>-2.3199999999999998</v>
      </c>
      <c r="L23">
        <v>-1.61</v>
      </c>
      <c r="M23">
        <v>-0.21</v>
      </c>
    </row>
    <row r="24" spans="3:13">
      <c r="C24">
        <v>18</v>
      </c>
      <c r="D24">
        <v>-0.15</v>
      </c>
      <c r="E24">
        <v>-1.34</v>
      </c>
      <c r="F24">
        <v>-2.25</v>
      </c>
      <c r="G24">
        <v>-0.84</v>
      </c>
      <c r="H24">
        <v>-1.1299999999999999</v>
      </c>
      <c r="I24">
        <v>-1.1200000000000001</v>
      </c>
      <c r="J24">
        <v>-0.97</v>
      </c>
      <c r="K24">
        <v>-2.3199999999999998</v>
      </c>
      <c r="L24">
        <v>-1.65</v>
      </c>
      <c r="M24">
        <v>-0.26</v>
      </c>
    </row>
    <row r="25" spans="3:13">
      <c r="C25" s="1" t="s">
        <v>51</v>
      </c>
      <c r="D25" s="1">
        <f>SUBTOTAL(101,[MP1b])</f>
        <v>0.31</v>
      </c>
      <c r="E25" s="1">
        <f>SUBTOTAL(101,[MP2b])</f>
        <v>-1.1700000000000002</v>
      </c>
      <c r="F25" s="1">
        <f>SUBTOTAL(101,[MP3b])</f>
        <v>-1.9488888888888889</v>
      </c>
      <c r="G25" s="1">
        <f>SUBTOTAL(101,[MP4b])</f>
        <v>-0.87888888888888894</v>
      </c>
      <c r="H25" s="1">
        <f>SUBTOTAL(101,[MP5b])</f>
        <v>-1.2194444444444441</v>
      </c>
      <c r="I25" s="1">
        <f>SUBTOTAL(101,[MP6b])</f>
        <v>-1.1816666666666666</v>
      </c>
      <c r="J25" s="1">
        <f>SUBTOTAL(101,[MP7b])</f>
        <v>-1.0172222222222222</v>
      </c>
      <c r="K25" s="1">
        <f>SUBTOTAL(101,[MP8b])</f>
        <v>-1.9011111111111114</v>
      </c>
      <c r="L25" s="1">
        <f>SUBTOTAL(101,[MP9b])</f>
        <v>-1.3438888888888887</v>
      </c>
      <c r="M25" s="1">
        <f>SUBTOTAL(101,[MP10b])</f>
        <v>-1.1666666666666653E-2</v>
      </c>
    </row>
    <row r="26" spans="3:13">
      <c r="C26" s="2" t="s">
        <v>50</v>
      </c>
      <c r="D26">
        <f>STDEV(Tabelle1420[MP1b])</f>
        <v>0.41834407454376871</v>
      </c>
      <c r="E26">
        <f>STDEV(Tabelle1420[MP2b])</f>
        <v>0.11545307169887575</v>
      </c>
      <c r="F26">
        <f>STDEV(Tabelle1420[MP3b])</f>
        <v>0.17752841989180798</v>
      </c>
      <c r="G26">
        <f>STDEV(Tabelle1420[MP4b])</f>
        <v>0.12218062274830405</v>
      </c>
      <c r="H26">
        <f>STDEV(Tabelle1420[MP5b])</f>
        <v>0.16787503132923473</v>
      </c>
      <c r="I26">
        <f>STDEV(Tabelle1420[MP6b])</f>
        <v>0.12310922935727149</v>
      </c>
      <c r="J26">
        <f>STDEV(Tabelle1420[MP7b])</f>
        <v>0.10328746610114131</v>
      </c>
      <c r="K26">
        <f>STDEV(Tabelle1420[MP8b])</f>
        <v>0.21900547639912823</v>
      </c>
      <c r="L26">
        <f>STDEV(Tabelle1420[MP9b])</f>
        <v>0.73200079467080714</v>
      </c>
      <c r="M26">
        <f>STDEV(Tabelle1420[MP10b])</f>
        <v>0.2468686242661445</v>
      </c>
    </row>
    <row r="29" spans="3:13" ht="15.75" thickBot="1">
      <c r="D29" s="8" t="s">
        <v>10</v>
      </c>
      <c r="E29" s="8" t="s">
        <v>11</v>
      </c>
      <c r="F29" s="8" t="s">
        <v>13</v>
      </c>
      <c r="G29" s="8" t="s">
        <v>14</v>
      </c>
      <c r="H29" s="8" t="s">
        <v>15</v>
      </c>
      <c r="I29" s="8" t="s">
        <v>16</v>
      </c>
      <c r="J29" s="8" t="s">
        <v>12</v>
      </c>
      <c r="K29" s="8" t="s">
        <v>17</v>
      </c>
      <c r="L29" s="8" t="s">
        <v>18</v>
      </c>
      <c r="M29" s="9" t="s">
        <v>19</v>
      </c>
    </row>
    <row r="30" spans="3:13" ht="15.75" thickTop="1">
      <c r="C30" s="10" t="s">
        <v>51</v>
      </c>
      <c r="D30" s="11">
        <f>SUBTOTAL(101,Tabelle1420[MP1b])</f>
        <v>0.31</v>
      </c>
      <c r="E30" s="11">
        <f>SUBTOTAL(101,Tabelle1420[MP2b])</f>
        <v>-1.1700000000000002</v>
      </c>
      <c r="F30" s="11">
        <f>SUBTOTAL(101,Tabelle1420[MP3b])</f>
        <v>-1.9488888888888889</v>
      </c>
      <c r="G30" s="11">
        <f>SUBTOTAL(101,Tabelle1420[MP4b])</f>
        <v>-0.87888888888888894</v>
      </c>
      <c r="H30" s="11">
        <f>SUBTOTAL(101,Tabelle1420[MP5b])</f>
        <v>-1.2194444444444441</v>
      </c>
      <c r="I30" s="11">
        <f>SUBTOTAL(101,Tabelle1420[MP6b])</f>
        <v>-1.1816666666666666</v>
      </c>
      <c r="J30" s="11">
        <f>SUBTOTAL(101,Tabelle1420[MP7b])</f>
        <v>-1.0172222222222222</v>
      </c>
      <c r="K30" s="11">
        <f>SUBTOTAL(101,Tabelle1420[MP8b])</f>
        <v>-1.9011111111111114</v>
      </c>
      <c r="L30" s="11">
        <f>SUBTOTAL(101,Tabelle1420[MP9b])</f>
        <v>-1.3438888888888887</v>
      </c>
      <c r="M30" s="12">
        <f>SUBTOTAL(101,Tabelle1420[MP10b])</f>
        <v>-1.1666666666666653E-2</v>
      </c>
    </row>
    <row r="31" spans="3:13">
      <c r="D31" s="8" t="s">
        <v>10</v>
      </c>
      <c r="E31" s="8" t="s">
        <v>11</v>
      </c>
      <c r="F31" s="8" t="s">
        <v>13</v>
      </c>
      <c r="G31" s="8" t="s">
        <v>14</v>
      </c>
      <c r="H31" s="8" t="s">
        <v>15</v>
      </c>
      <c r="I31" s="8" t="s">
        <v>16</v>
      </c>
      <c r="J31" s="8" t="s">
        <v>12</v>
      </c>
      <c r="K31" s="8" t="s">
        <v>17</v>
      </c>
      <c r="L31" s="8" t="s">
        <v>18</v>
      </c>
      <c r="M31" s="9" t="s">
        <v>19</v>
      </c>
    </row>
    <row r="32" spans="3:13">
      <c r="C32" s="2" t="s">
        <v>50</v>
      </c>
      <c r="D32">
        <f>STDEV(Tabelle1420[MP1b])</f>
        <v>0.41834407454376871</v>
      </c>
      <c r="E32">
        <f>STDEV(Tabelle1420[MP2b])</f>
        <v>0.11545307169887575</v>
      </c>
      <c r="F32">
        <f>STDEV(Tabelle1420[MP3b])</f>
        <v>0.17752841989180798</v>
      </c>
      <c r="G32">
        <f>STDEV(Tabelle1420[MP4b])</f>
        <v>0.12218062274830405</v>
      </c>
      <c r="H32">
        <f>STDEV(Tabelle1420[MP5b])</f>
        <v>0.16787503132923473</v>
      </c>
      <c r="I32">
        <f>STDEV(Tabelle1420[MP6b])</f>
        <v>0.12310922935727149</v>
      </c>
      <c r="J32">
        <f>STDEV(Tabelle1420[MP7b])</f>
        <v>0.10328746610114131</v>
      </c>
      <c r="K32">
        <f>STDEV(Tabelle1420[MP8b])</f>
        <v>0.21900547639912823</v>
      </c>
      <c r="L32">
        <f>STDEV(Tabelle1420[MP9b])</f>
        <v>0.73200079467080714</v>
      </c>
      <c r="M32">
        <f>STDEV(Tabelle1420[MP10b])</f>
        <v>0.2468686242661445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32"/>
  <sheetViews>
    <sheetView topLeftCell="B55" workbookViewId="0">
      <selection activeCell="L69" sqref="L69"/>
    </sheetView>
  </sheetViews>
  <sheetFormatPr baseColWidth="10" defaultRowHeight="15"/>
  <sheetData>
    <row r="4" spans="3:13" ht="21">
      <c r="F4" s="3" t="s">
        <v>47</v>
      </c>
      <c r="G4" s="3"/>
      <c r="H4" s="3"/>
    </row>
    <row r="6" spans="3:13">
      <c r="C6" t="s">
        <v>40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</row>
    <row r="7" spans="3:13">
      <c r="C7">
        <v>1</v>
      </c>
      <c r="D7">
        <v>-0.32</v>
      </c>
      <c r="E7">
        <v>-0.15</v>
      </c>
      <c r="F7">
        <v>-0.15</v>
      </c>
      <c r="G7">
        <v>-0.54</v>
      </c>
      <c r="H7">
        <v>-0.44</v>
      </c>
      <c r="I7">
        <v>-0.42</v>
      </c>
      <c r="J7">
        <v>-0.48</v>
      </c>
      <c r="K7">
        <v>-0.12</v>
      </c>
      <c r="L7">
        <v>-0.24</v>
      </c>
      <c r="M7">
        <v>-1.04</v>
      </c>
    </row>
    <row r="8" spans="3:13">
      <c r="C8">
        <v>2</v>
      </c>
      <c r="D8">
        <v>-0.12</v>
      </c>
      <c r="E8">
        <v>-0.18</v>
      </c>
      <c r="F8">
        <v>-0.15</v>
      </c>
      <c r="G8">
        <v>-0.61</v>
      </c>
      <c r="H8">
        <v>-0.48</v>
      </c>
      <c r="I8">
        <v>-0.48</v>
      </c>
      <c r="J8">
        <v>-0.57999999999999996</v>
      </c>
      <c r="K8">
        <v>-0.12</v>
      </c>
      <c r="L8">
        <v>-0.26</v>
      </c>
      <c r="M8">
        <v>-0.94</v>
      </c>
    </row>
    <row r="9" spans="3:13">
      <c r="C9">
        <v>3</v>
      </c>
      <c r="D9">
        <v>-0.13</v>
      </c>
      <c r="E9">
        <v>-0.16</v>
      </c>
      <c r="F9">
        <v>-0.15</v>
      </c>
      <c r="G9">
        <v>-0.62</v>
      </c>
      <c r="H9">
        <v>-0.46</v>
      </c>
      <c r="I9">
        <v>-0.48</v>
      </c>
      <c r="J9">
        <v>-0.57999999999999996</v>
      </c>
      <c r="K9">
        <v>-0.11</v>
      </c>
      <c r="L9">
        <v>-0.24</v>
      </c>
      <c r="M9">
        <v>-0.93</v>
      </c>
    </row>
    <row r="10" spans="3:13">
      <c r="C10">
        <v>4</v>
      </c>
      <c r="D10">
        <v>-0.1</v>
      </c>
      <c r="E10">
        <v>-0.2</v>
      </c>
      <c r="F10">
        <v>-0.16</v>
      </c>
      <c r="G10">
        <v>-0.66</v>
      </c>
      <c r="H10">
        <v>-0.52</v>
      </c>
      <c r="I10">
        <v>-0.52</v>
      </c>
      <c r="J10">
        <v>-0.6</v>
      </c>
      <c r="K10">
        <v>-0.13</v>
      </c>
      <c r="L10">
        <v>-0.28999999999999998</v>
      </c>
      <c r="M10">
        <v>-0.9</v>
      </c>
    </row>
    <row r="11" spans="3:13">
      <c r="C11">
        <v>5</v>
      </c>
      <c r="D11">
        <v>-0.1</v>
      </c>
      <c r="E11">
        <v>-0.2</v>
      </c>
      <c r="F11">
        <v>-0.08</v>
      </c>
      <c r="G11">
        <v>-0.64</v>
      </c>
      <c r="H11">
        <v>-0.5</v>
      </c>
      <c r="I11">
        <v>-0.5</v>
      </c>
      <c r="J11">
        <v>-0.57999999999999996</v>
      </c>
      <c r="K11">
        <v>-0.12</v>
      </c>
      <c r="L11">
        <v>-0.28000000000000003</v>
      </c>
      <c r="M11">
        <v>-0.97</v>
      </c>
    </row>
    <row r="12" spans="3:13">
      <c r="C12">
        <v>6</v>
      </c>
      <c r="D12">
        <v>-0.12</v>
      </c>
      <c r="E12">
        <v>-0.2</v>
      </c>
      <c r="F12">
        <v>-0.14000000000000001</v>
      </c>
      <c r="G12">
        <v>-0.65</v>
      </c>
      <c r="H12">
        <v>-0.48</v>
      </c>
      <c r="I12">
        <v>-0.5</v>
      </c>
      <c r="J12">
        <v>-0.55000000000000004</v>
      </c>
      <c r="K12">
        <v>-0.14000000000000001</v>
      </c>
      <c r="L12">
        <v>-0.28000000000000003</v>
      </c>
      <c r="M12">
        <v>-0.96</v>
      </c>
    </row>
    <row r="13" spans="3:13">
      <c r="C13">
        <v>7</v>
      </c>
      <c r="D13">
        <v>-0.17</v>
      </c>
      <c r="E13">
        <v>-0.2</v>
      </c>
      <c r="F13">
        <v>-0.11</v>
      </c>
      <c r="G13">
        <v>-0.57999999999999996</v>
      </c>
      <c r="H13">
        <v>-0.43</v>
      </c>
      <c r="I13">
        <v>-0.46</v>
      </c>
      <c r="J13">
        <v>-0.5</v>
      </c>
      <c r="K13">
        <v>-0.13</v>
      </c>
      <c r="L13">
        <v>-0.27</v>
      </c>
      <c r="M13">
        <v>-1</v>
      </c>
    </row>
    <row r="14" spans="3:13">
      <c r="C14">
        <v>8</v>
      </c>
      <c r="D14">
        <v>-0.16</v>
      </c>
      <c r="E14">
        <v>-0.16</v>
      </c>
      <c r="F14">
        <v>-0.1</v>
      </c>
      <c r="G14">
        <v>-0.56000000000000005</v>
      </c>
      <c r="H14">
        <v>-0.41</v>
      </c>
      <c r="I14">
        <v>-0.42</v>
      </c>
      <c r="J14">
        <v>-0.49</v>
      </c>
      <c r="K14">
        <v>-0.1</v>
      </c>
      <c r="L14">
        <v>-0.24</v>
      </c>
      <c r="M14">
        <v>-0.95</v>
      </c>
    </row>
    <row r="15" spans="3:13">
      <c r="C15">
        <v>9</v>
      </c>
      <c r="D15">
        <v>-0.22</v>
      </c>
      <c r="E15">
        <v>-0.2</v>
      </c>
      <c r="F15">
        <v>-0.04</v>
      </c>
      <c r="G15">
        <v>-0.57999999999999996</v>
      </c>
      <c r="H15">
        <v>-0.38</v>
      </c>
      <c r="I15">
        <v>-0.44</v>
      </c>
      <c r="J15">
        <v>-0.52</v>
      </c>
      <c r="K15">
        <v>-0.11</v>
      </c>
      <c r="L15">
        <v>-0.24</v>
      </c>
      <c r="M15">
        <v>-0.96</v>
      </c>
    </row>
    <row r="16" spans="3:13">
      <c r="C16">
        <v>10</v>
      </c>
      <c r="D16">
        <v>-0.15</v>
      </c>
      <c r="E16">
        <v>-0.2</v>
      </c>
      <c r="F16">
        <v>-0.06</v>
      </c>
      <c r="G16">
        <v>-0.66</v>
      </c>
      <c r="H16">
        <v>-0.53</v>
      </c>
      <c r="I16">
        <v>-0.51</v>
      </c>
      <c r="J16">
        <v>-0.57999999999999996</v>
      </c>
      <c r="K16">
        <v>-0.13</v>
      </c>
      <c r="L16">
        <v>-0.27</v>
      </c>
      <c r="M16">
        <v>-0.96</v>
      </c>
    </row>
    <row r="17" spans="3:13">
      <c r="C17">
        <v>11</v>
      </c>
      <c r="D17">
        <v>-0.15</v>
      </c>
      <c r="E17">
        <v>-0.19</v>
      </c>
      <c r="F17">
        <v>-0.06</v>
      </c>
      <c r="G17">
        <v>-0.6</v>
      </c>
      <c r="H17">
        <v>-0.47</v>
      </c>
      <c r="I17">
        <v>-0.46</v>
      </c>
      <c r="J17">
        <v>-0.54</v>
      </c>
      <c r="K17">
        <v>-0.14000000000000001</v>
      </c>
      <c r="L17">
        <v>-0.27</v>
      </c>
      <c r="M17">
        <v>-0.98</v>
      </c>
    </row>
    <row r="18" spans="3:13">
      <c r="C18">
        <v>12</v>
      </c>
      <c r="D18">
        <v>-0.17</v>
      </c>
      <c r="E18">
        <v>-0.21</v>
      </c>
      <c r="F18">
        <v>-0.05</v>
      </c>
      <c r="G18">
        <v>-0.64</v>
      </c>
      <c r="H18">
        <v>-0.5</v>
      </c>
      <c r="I18">
        <v>-0.5</v>
      </c>
      <c r="J18">
        <v>-0.55000000000000004</v>
      </c>
      <c r="K18">
        <v>-0.12</v>
      </c>
      <c r="L18">
        <v>-0.27</v>
      </c>
      <c r="M18">
        <v>-0.94</v>
      </c>
    </row>
    <row r="19" spans="3:13">
      <c r="C19">
        <v>13</v>
      </c>
      <c r="D19">
        <v>-0.1</v>
      </c>
      <c r="E19">
        <v>-0.23</v>
      </c>
      <c r="F19">
        <v>-0.08</v>
      </c>
      <c r="G19">
        <v>-0.64</v>
      </c>
      <c r="H19">
        <v>-0.45</v>
      </c>
      <c r="I19">
        <v>-0.49</v>
      </c>
      <c r="J19">
        <v>-0.55000000000000004</v>
      </c>
      <c r="K19">
        <v>-0.13</v>
      </c>
      <c r="L19">
        <v>-0.27</v>
      </c>
      <c r="M19">
        <v>-0.78</v>
      </c>
    </row>
    <row r="20" spans="3:13">
      <c r="C20">
        <v>14</v>
      </c>
      <c r="D20">
        <v>-0.21</v>
      </c>
      <c r="E20">
        <v>-0.24</v>
      </c>
      <c r="F20">
        <v>-0.06</v>
      </c>
      <c r="G20">
        <v>-0.61</v>
      </c>
      <c r="H20">
        <v>-0.44</v>
      </c>
      <c r="I20">
        <v>-0.47</v>
      </c>
      <c r="J20">
        <v>-0.55000000000000004</v>
      </c>
      <c r="K20">
        <v>-0.12</v>
      </c>
      <c r="L20">
        <v>-0.24</v>
      </c>
      <c r="M20">
        <v>-0.73</v>
      </c>
    </row>
    <row r="21" spans="3:13">
      <c r="C21">
        <v>15</v>
      </c>
      <c r="D21">
        <v>-0.13</v>
      </c>
      <c r="E21">
        <v>-0.23</v>
      </c>
      <c r="F21">
        <v>-0.08</v>
      </c>
      <c r="G21">
        <v>-0.63</v>
      </c>
      <c r="H21">
        <v>-0.45</v>
      </c>
      <c r="I21">
        <v>-0.5</v>
      </c>
      <c r="J21">
        <v>-0.57999999999999996</v>
      </c>
      <c r="K21">
        <v>-0.11</v>
      </c>
      <c r="L21">
        <v>-0.25</v>
      </c>
      <c r="M21">
        <v>-0.88</v>
      </c>
    </row>
    <row r="22" spans="3:13">
      <c r="C22">
        <v>16</v>
      </c>
      <c r="D22">
        <v>-0.13</v>
      </c>
      <c r="E22">
        <v>-0.2</v>
      </c>
      <c r="F22">
        <v>-7.0000000000000007E-2</v>
      </c>
      <c r="G22">
        <v>-0.63</v>
      </c>
      <c r="H22">
        <v>-0.43</v>
      </c>
      <c r="I22">
        <v>-0.47</v>
      </c>
      <c r="J22">
        <v>-0.56000000000000005</v>
      </c>
      <c r="K22">
        <v>-0.13</v>
      </c>
      <c r="L22">
        <v>-0.25</v>
      </c>
      <c r="M22">
        <v>-1.04</v>
      </c>
    </row>
    <row r="23" spans="3:13">
      <c r="C23">
        <v>17</v>
      </c>
      <c r="D23">
        <v>-0.09</v>
      </c>
      <c r="E23">
        <v>-0.23</v>
      </c>
      <c r="F23">
        <v>-0.08</v>
      </c>
      <c r="G23">
        <v>-0.65</v>
      </c>
      <c r="H23">
        <v>-0.47</v>
      </c>
      <c r="I23">
        <v>-0.49</v>
      </c>
      <c r="J23">
        <v>-0.56999999999999995</v>
      </c>
      <c r="K23">
        <v>-0.14000000000000001</v>
      </c>
      <c r="L23">
        <v>-0.27</v>
      </c>
      <c r="M23">
        <v>-0.87</v>
      </c>
    </row>
    <row r="24" spans="3:13">
      <c r="C24">
        <v>18</v>
      </c>
      <c r="D24">
        <v>-0.11</v>
      </c>
      <c r="E24">
        <v>-0.21</v>
      </c>
      <c r="F24">
        <v>-0.06</v>
      </c>
      <c r="G24">
        <v>-0.61</v>
      </c>
      <c r="H24">
        <v>-0.42</v>
      </c>
      <c r="I24">
        <v>-0.46</v>
      </c>
      <c r="J24">
        <v>-0.54</v>
      </c>
      <c r="K24">
        <v>-0.13</v>
      </c>
      <c r="L24">
        <v>-0.26</v>
      </c>
      <c r="M24">
        <v>-0.88</v>
      </c>
    </row>
    <row r="25" spans="3:13">
      <c r="C25" s="1" t="s">
        <v>52</v>
      </c>
      <c r="D25" s="1">
        <f>SUBTOTAL(101,[MP1c])</f>
        <v>-0.14888888888888885</v>
      </c>
      <c r="E25" s="1">
        <f>SUBTOTAL(101,[MP2c])</f>
        <v>-0.19944444444444442</v>
      </c>
      <c r="F25" s="1">
        <f>SUBTOTAL(101,[MP3c])</f>
        <v>-9.3333333333333365E-2</v>
      </c>
      <c r="G25" s="1">
        <f>SUBTOTAL(101,[MP4c])</f>
        <v>-0.61722222222222223</v>
      </c>
      <c r="H25" s="1">
        <f>SUBTOTAL(101,[MP5c])</f>
        <v>-0.45888888888888896</v>
      </c>
      <c r="I25" s="1">
        <f>SUBTOTAL(101,[MP6c])</f>
        <v>-0.47611111111111115</v>
      </c>
      <c r="J25" s="1">
        <f>SUBTOTAL(101,[MP7c])</f>
        <v>-0.55000000000000016</v>
      </c>
      <c r="K25" s="1">
        <f>SUBTOTAL(101,[MP8c])</f>
        <v>-0.12388888888888891</v>
      </c>
      <c r="L25" s="1">
        <f>SUBTOTAL(101,[MP9c])</f>
        <v>-0.26055555555555554</v>
      </c>
      <c r="M25" s="1">
        <f>SUBTOTAL(101,[MP10c])</f>
        <v>-0.92833333333333334</v>
      </c>
    </row>
    <row r="26" spans="3:13">
      <c r="C26" s="2" t="s">
        <v>50</v>
      </c>
      <c r="D26">
        <f>STDEV(Tabelle1421[MP1c])</f>
        <v>5.6348588258205969E-2</v>
      </c>
      <c r="E26">
        <f>STDEV(Tabelle1421[MP2c])</f>
        <v>2.508156628522765E-2</v>
      </c>
      <c r="F26">
        <f>STDEV(Tabelle1421[MP3c])</f>
        <v>3.9852669849304141E-2</v>
      </c>
      <c r="G26">
        <f>STDEV(Tabelle1421[MP5c])+STDEV(Tabelle1421[MP4c])</f>
        <v>7.3528569740694688E-2</v>
      </c>
      <c r="H26">
        <f>STDEV(Tabelle1421[MP5c])</f>
        <v>3.9090978181203141E-2</v>
      </c>
      <c r="I26">
        <f>STDEV(Tabelle1421[MP6c])</f>
        <v>2.8929709721583489E-2</v>
      </c>
      <c r="J26">
        <f>STDEV(Tabelle1421[MP7c])</f>
        <v>3.3954987505083981E-2</v>
      </c>
      <c r="K26">
        <f>STDEV(Tabelle1421[MP8c])</f>
        <v>1.144752163719219E-2</v>
      </c>
      <c r="L26">
        <f>STDEV(Tabelle1421[MP9c])</f>
        <v>1.6259738158018663E-2</v>
      </c>
      <c r="M26">
        <f>STDEV(Tabelle1421[MP10c])</f>
        <v>7.9871219877411082E-2</v>
      </c>
    </row>
    <row r="29" spans="3:13" ht="15.75" thickBot="1">
      <c r="D29" s="18" t="s">
        <v>20</v>
      </c>
      <c r="E29" s="18" t="s">
        <v>21</v>
      </c>
      <c r="F29" s="18" t="s">
        <v>22</v>
      </c>
      <c r="G29" s="18" t="s">
        <v>23</v>
      </c>
      <c r="H29" s="18" t="s">
        <v>24</v>
      </c>
      <c r="I29" s="18" t="s">
        <v>25</v>
      </c>
      <c r="J29" s="18" t="s">
        <v>26</v>
      </c>
      <c r="K29" s="18" t="s">
        <v>27</v>
      </c>
      <c r="L29" s="18" t="s">
        <v>28</v>
      </c>
      <c r="M29" s="19" t="s">
        <v>29</v>
      </c>
    </row>
    <row r="30" spans="3:13" ht="15.75" thickTop="1">
      <c r="C30" s="20" t="s">
        <v>52</v>
      </c>
      <c r="D30" s="21">
        <f>SUBTOTAL(101,Tabelle1421[MP1c])</f>
        <v>-0.14888888888888885</v>
      </c>
      <c r="E30" s="21">
        <f>SUBTOTAL(101,Tabelle1421[MP2c])</f>
        <v>-0.19944444444444442</v>
      </c>
      <c r="F30" s="21">
        <f>SUBTOTAL(101,Tabelle1421[MP3c])</f>
        <v>-9.3333333333333365E-2</v>
      </c>
      <c r="G30" s="21">
        <f>SUBTOTAL(101,Tabelle1421[MP4c])</f>
        <v>-0.61722222222222223</v>
      </c>
      <c r="H30" s="21">
        <f>SUBTOTAL(101,Tabelle1421[MP5c])</f>
        <v>-0.45888888888888896</v>
      </c>
      <c r="I30" s="21">
        <f>SUBTOTAL(101,Tabelle1421[MP6c])</f>
        <v>-0.47611111111111115</v>
      </c>
      <c r="J30" s="21">
        <f>SUBTOTAL(101,Tabelle1421[MP7c])</f>
        <v>-0.55000000000000016</v>
      </c>
      <c r="K30" s="21">
        <f>SUBTOTAL(101,Tabelle1421[MP8c])</f>
        <v>-0.12388888888888891</v>
      </c>
      <c r="L30" s="21">
        <f>SUBTOTAL(101,Tabelle1421[MP9c])</f>
        <v>-0.26055555555555554</v>
      </c>
      <c r="M30" s="22">
        <f>SUBTOTAL(101,Tabelle1421[MP10c])</f>
        <v>-0.92833333333333334</v>
      </c>
    </row>
    <row r="31" spans="3:13">
      <c r="D31" s="18" t="s">
        <v>20</v>
      </c>
      <c r="E31" s="18" t="s">
        <v>21</v>
      </c>
      <c r="F31" s="18" t="s">
        <v>22</v>
      </c>
      <c r="G31" s="18" t="s">
        <v>23</v>
      </c>
      <c r="H31" s="18" t="s">
        <v>24</v>
      </c>
      <c r="I31" s="18" t="s">
        <v>25</v>
      </c>
      <c r="J31" s="18" t="s">
        <v>26</v>
      </c>
      <c r="K31" s="18" t="s">
        <v>27</v>
      </c>
      <c r="L31" s="18" t="s">
        <v>28</v>
      </c>
      <c r="M31" s="19" t="s">
        <v>29</v>
      </c>
    </row>
    <row r="32" spans="3:13">
      <c r="C32" s="2" t="s">
        <v>50</v>
      </c>
      <c r="D32">
        <f>STDEV(Tabelle1421[MP1c])</f>
        <v>5.6348588258205969E-2</v>
      </c>
      <c r="E32">
        <f>STDEV(Tabelle1421[MP2c])</f>
        <v>2.508156628522765E-2</v>
      </c>
      <c r="F32">
        <f>STDEV(Tabelle1421[MP3c])</f>
        <v>3.9852669849304141E-2</v>
      </c>
      <c r="G32">
        <f>STDEV(Tabelle1421[MP5c])+STDEV(Tabelle1421[MP4c])</f>
        <v>7.3528569740694688E-2</v>
      </c>
      <c r="H32">
        <f>STDEV(Tabelle1421[MP5c])</f>
        <v>3.9090978181203141E-2</v>
      </c>
      <c r="I32">
        <f>STDEV(Tabelle1421[MP6c])</f>
        <v>2.8929709721583489E-2</v>
      </c>
      <c r="J32">
        <f>STDEV(Tabelle1421[MP7c])</f>
        <v>3.3954987505083981E-2</v>
      </c>
      <c r="K32">
        <f>STDEV(Tabelle1421[MP8c])</f>
        <v>1.144752163719219E-2</v>
      </c>
      <c r="L32">
        <f>STDEV(Tabelle1421[MP9c])</f>
        <v>1.6259738158018663E-2</v>
      </c>
      <c r="M32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C6:M38"/>
  <sheetViews>
    <sheetView topLeftCell="B31" workbookViewId="0">
      <selection activeCell="M67" sqref="M67"/>
    </sheetView>
  </sheetViews>
  <sheetFormatPr baseColWidth="10" defaultRowHeight="15"/>
  <sheetData>
    <row r="6" spans="3:13" ht="21">
      <c r="G6" s="3" t="s">
        <v>48</v>
      </c>
      <c r="H6" s="3"/>
      <c r="I6" s="3"/>
    </row>
    <row r="8" spans="3:13">
      <c r="C8" t="s">
        <v>40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</row>
    <row r="9" spans="3:13">
      <c r="C9">
        <v>1</v>
      </c>
      <c r="D9">
        <v>-0.42</v>
      </c>
      <c r="E9">
        <v>0.09</v>
      </c>
      <c r="F9">
        <v>-0.08</v>
      </c>
      <c r="G9">
        <v>0.03</v>
      </c>
      <c r="H9">
        <v>0.22</v>
      </c>
      <c r="I9">
        <v>0.22</v>
      </c>
      <c r="J9">
        <v>0.16</v>
      </c>
      <c r="K9">
        <v>0.13</v>
      </c>
      <c r="L9">
        <v>0.28000000000000003</v>
      </c>
      <c r="M9">
        <v>-0.85</v>
      </c>
    </row>
    <row r="10" spans="3:13">
      <c r="C10">
        <v>2</v>
      </c>
      <c r="D10">
        <v>-0.12</v>
      </c>
      <c r="E10">
        <v>0.12</v>
      </c>
      <c r="F10">
        <v>0.05</v>
      </c>
      <c r="G10">
        <v>0.14000000000000001</v>
      </c>
      <c r="H10">
        <v>0.44</v>
      </c>
      <c r="I10">
        <v>0.34</v>
      </c>
      <c r="J10">
        <v>0.23</v>
      </c>
      <c r="K10">
        <v>0.26</v>
      </c>
      <c r="L10">
        <v>0.24</v>
      </c>
      <c r="M10">
        <v>-0.6</v>
      </c>
    </row>
    <row r="11" spans="3:13">
      <c r="C11">
        <v>3</v>
      </c>
      <c r="D11">
        <v>-0.13</v>
      </c>
      <c r="E11">
        <v>0.14000000000000001</v>
      </c>
      <c r="F11">
        <v>0.24</v>
      </c>
      <c r="G11">
        <v>0.14000000000000001</v>
      </c>
      <c r="H11">
        <v>0.38</v>
      </c>
      <c r="I11">
        <v>0.33</v>
      </c>
      <c r="J11">
        <v>0.16</v>
      </c>
      <c r="K11">
        <v>0.18</v>
      </c>
      <c r="L11">
        <v>0.2</v>
      </c>
      <c r="M11">
        <v>-0.6</v>
      </c>
    </row>
    <row r="12" spans="3:13">
      <c r="C12">
        <v>4</v>
      </c>
      <c r="D12">
        <v>-0.06</v>
      </c>
      <c r="E12">
        <v>0.11</v>
      </c>
      <c r="F12">
        <v>7.0000000000000007E-2</v>
      </c>
      <c r="G12">
        <v>0.16</v>
      </c>
      <c r="H12">
        <v>0.4</v>
      </c>
      <c r="I12">
        <v>0.38</v>
      </c>
      <c r="J12">
        <v>0.24</v>
      </c>
      <c r="K12">
        <v>0.24</v>
      </c>
      <c r="L12">
        <v>0.24</v>
      </c>
      <c r="M12">
        <v>-0.57999999999999996</v>
      </c>
    </row>
    <row r="13" spans="3:13">
      <c r="C13">
        <v>5</v>
      </c>
      <c r="D13">
        <v>-0.1</v>
      </c>
      <c r="E13">
        <v>0.12</v>
      </c>
      <c r="F13">
        <v>7.0000000000000007E-2</v>
      </c>
      <c r="G13">
        <v>0.15</v>
      </c>
      <c r="H13">
        <v>0.53</v>
      </c>
      <c r="I13">
        <v>0.38</v>
      </c>
      <c r="J13">
        <v>0.24</v>
      </c>
      <c r="K13">
        <v>0.25</v>
      </c>
      <c r="L13">
        <v>0.28000000000000003</v>
      </c>
      <c r="M13">
        <v>-0.63</v>
      </c>
    </row>
    <row r="14" spans="3:13">
      <c r="C14">
        <v>6</v>
      </c>
      <c r="D14">
        <v>-0.18</v>
      </c>
      <c r="E14">
        <v>0.1</v>
      </c>
      <c r="F14">
        <v>0.21</v>
      </c>
      <c r="G14">
        <v>0.08</v>
      </c>
      <c r="H14">
        <v>0.36</v>
      </c>
      <c r="I14">
        <v>0.31</v>
      </c>
      <c r="J14">
        <v>0.22</v>
      </c>
      <c r="K14">
        <v>0.23</v>
      </c>
      <c r="L14">
        <v>0.28999999999999998</v>
      </c>
      <c r="M14">
        <v>-0.74</v>
      </c>
    </row>
    <row r="15" spans="3:13">
      <c r="C15">
        <v>7</v>
      </c>
      <c r="D15">
        <v>-0.16</v>
      </c>
      <c r="E15">
        <v>0.1</v>
      </c>
      <c r="F15">
        <v>0.1</v>
      </c>
      <c r="G15">
        <v>7.0000000000000007E-2</v>
      </c>
      <c r="H15">
        <v>0.36</v>
      </c>
      <c r="I15">
        <v>0.28000000000000003</v>
      </c>
      <c r="J15">
        <v>0.18</v>
      </c>
      <c r="K15">
        <v>0.2</v>
      </c>
      <c r="L15">
        <v>0.28000000000000003</v>
      </c>
      <c r="M15">
        <v>-0.68</v>
      </c>
    </row>
    <row r="16" spans="3:13">
      <c r="C16">
        <v>8</v>
      </c>
      <c r="D16">
        <v>-0.15</v>
      </c>
      <c r="E16">
        <v>0.15</v>
      </c>
      <c r="F16">
        <v>0.19</v>
      </c>
      <c r="G16">
        <v>0.05</v>
      </c>
      <c r="H16">
        <v>0.34</v>
      </c>
      <c r="I16">
        <v>0.26</v>
      </c>
      <c r="J16">
        <v>0.17</v>
      </c>
      <c r="K16">
        <v>0.26</v>
      </c>
      <c r="L16">
        <v>0.33</v>
      </c>
      <c r="M16">
        <v>-0.69</v>
      </c>
    </row>
    <row r="17" spans="3:13">
      <c r="C17">
        <v>9</v>
      </c>
      <c r="D17">
        <v>-0.08</v>
      </c>
      <c r="E17">
        <v>0.18</v>
      </c>
      <c r="F17">
        <v>0.18</v>
      </c>
      <c r="G17">
        <v>0.09</v>
      </c>
      <c r="H17">
        <v>0.46</v>
      </c>
      <c r="I17">
        <v>0.31</v>
      </c>
      <c r="J17">
        <v>0.2</v>
      </c>
      <c r="K17">
        <v>0.24</v>
      </c>
      <c r="L17">
        <v>0.3</v>
      </c>
      <c r="M17">
        <v>-0.71</v>
      </c>
    </row>
    <row r="18" spans="3:13">
      <c r="C18">
        <v>10</v>
      </c>
      <c r="D18">
        <v>-0.16</v>
      </c>
      <c r="E18">
        <v>0.11</v>
      </c>
      <c r="F18">
        <v>0.7</v>
      </c>
      <c r="G18">
        <v>0.15</v>
      </c>
      <c r="H18">
        <v>0.5</v>
      </c>
      <c r="I18">
        <v>0.4</v>
      </c>
      <c r="J18">
        <v>0.27</v>
      </c>
      <c r="K18">
        <v>0.26</v>
      </c>
      <c r="L18">
        <v>0.3</v>
      </c>
      <c r="M18">
        <v>-0.63</v>
      </c>
    </row>
    <row r="19" spans="3:13">
      <c r="C19">
        <v>11</v>
      </c>
      <c r="D19">
        <v>-0.2</v>
      </c>
      <c r="E19">
        <v>0.12</v>
      </c>
      <c r="F19">
        <v>0.06</v>
      </c>
      <c r="G19">
        <v>0.12</v>
      </c>
      <c r="H19">
        <v>0.35</v>
      </c>
      <c r="I19">
        <v>0.33</v>
      </c>
      <c r="J19">
        <v>0.23</v>
      </c>
      <c r="K19">
        <v>0.26</v>
      </c>
      <c r="L19">
        <v>0.2</v>
      </c>
      <c r="M19">
        <v>-0.64</v>
      </c>
    </row>
    <row r="20" spans="3:13">
      <c r="C20">
        <v>12</v>
      </c>
      <c r="D20">
        <v>-0.1</v>
      </c>
      <c r="E20">
        <v>-0.12</v>
      </c>
      <c r="F20">
        <v>-0.22</v>
      </c>
      <c r="G20">
        <v>-0.13</v>
      </c>
      <c r="H20">
        <v>0.4</v>
      </c>
      <c r="I20">
        <v>0.34</v>
      </c>
      <c r="J20">
        <v>0.21</v>
      </c>
      <c r="K20">
        <v>0.23</v>
      </c>
      <c r="L20">
        <v>0.28000000000000003</v>
      </c>
      <c r="M20">
        <v>-0.67</v>
      </c>
    </row>
    <row r="21" spans="3:13">
      <c r="C21">
        <v>13</v>
      </c>
      <c r="D21">
        <v>-0.02</v>
      </c>
      <c r="E21">
        <v>0.1</v>
      </c>
      <c r="F21">
        <v>7.0000000000000007E-2</v>
      </c>
      <c r="G21">
        <v>0.14000000000000001</v>
      </c>
      <c r="H21">
        <v>0.49</v>
      </c>
      <c r="I21">
        <v>0.34</v>
      </c>
      <c r="J21">
        <v>0.21</v>
      </c>
      <c r="K21">
        <v>0.22</v>
      </c>
      <c r="L21">
        <v>0.28000000000000003</v>
      </c>
      <c r="M21">
        <v>-0.53</v>
      </c>
    </row>
    <row r="22" spans="3:13">
      <c r="C22">
        <v>14</v>
      </c>
      <c r="D22">
        <v>0.1</v>
      </c>
      <c r="E22">
        <v>0.18</v>
      </c>
      <c r="F22">
        <v>0.23</v>
      </c>
      <c r="G22">
        <v>0.17</v>
      </c>
      <c r="H22">
        <v>0.53</v>
      </c>
      <c r="I22">
        <v>0.37</v>
      </c>
      <c r="J22">
        <v>0.22</v>
      </c>
      <c r="K22">
        <v>0.26</v>
      </c>
      <c r="L22">
        <v>0.31</v>
      </c>
      <c r="M22">
        <v>-0.44</v>
      </c>
    </row>
    <row r="23" spans="3:13">
      <c r="C23">
        <v>15</v>
      </c>
      <c r="D23">
        <v>0.02</v>
      </c>
      <c r="E23">
        <v>0.12</v>
      </c>
      <c r="F23">
        <v>0.18</v>
      </c>
      <c r="G23">
        <v>0.16</v>
      </c>
      <c r="H23">
        <v>0.44</v>
      </c>
      <c r="I23">
        <v>0.37</v>
      </c>
      <c r="J23">
        <v>0.22</v>
      </c>
      <c r="K23">
        <v>0.28000000000000003</v>
      </c>
      <c r="L23">
        <v>0.32</v>
      </c>
      <c r="M23">
        <v>-0.6</v>
      </c>
    </row>
    <row r="24" spans="3:13">
      <c r="C24">
        <v>16</v>
      </c>
      <c r="D24">
        <v>-0.02</v>
      </c>
      <c r="E24">
        <v>0.14000000000000001</v>
      </c>
      <c r="F24">
        <v>7.0000000000000007E-2</v>
      </c>
      <c r="G24">
        <v>0.14000000000000001</v>
      </c>
      <c r="H24">
        <v>0.41</v>
      </c>
      <c r="I24">
        <v>0.35</v>
      </c>
      <c r="J24">
        <v>0.23</v>
      </c>
      <c r="K24">
        <v>0.28000000000000003</v>
      </c>
      <c r="L24">
        <v>0.32</v>
      </c>
      <c r="M24">
        <v>-0.62</v>
      </c>
    </row>
    <row r="25" spans="3:13">
      <c r="C25">
        <v>17</v>
      </c>
      <c r="D25">
        <v>0</v>
      </c>
      <c r="E25">
        <v>0.13</v>
      </c>
      <c r="F25">
        <v>0.23</v>
      </c>
      <c r="G25">
        <v>0.17</v>
      </c>
      <c r="H25">
        <v>0.47</v>
      </c>
      <c r="I25">
        <v>0.36</v>
      </c>
      <c r="J25">
        <v>0.22</v>
      </c>
      <c r="K25">
        <v>0.3</v>
      </c>
      <c r="L25">
        <v>0.32</v>
      </c>
      <c r="M25">
        <v>-0.54</v>
      </c>
    </row>
    <row r="26" spans="3:13">
      <c r="C26">
        <v>18</v>
      </c>
      <c r="D26">
        <v>-7.0000000000000007E-2</v>
      </c>
      <c r="E26">
        <v>0.14000000000000001</v>
      </c>
      <c r="F26">
        <v>0.21</v>
      </c>
      <c r="G26">
        <v>0.12</v>
      </c>
      <c r="H26">
        <v>0.49</v>
      </c>
      <c r="I26">
        <v>0.31</v>
      </c>
      <c r="J26">
        <v>0.18</v>
      </c>
      <c r="K26">
        <v>0.26</v>
      </c>
      <c r="L26">
        <v>0.32</v>
      </c>
      <c r="M26">
        <v>-0.55000000000000004</v>
      </c>
    </row>
    <row r="27" spans="3:13">
      <c r="C27" s="1" t="s">
        <v>51</v>
      </c>
      <c r="D27" s="1">
        <f>SUBTOTAL(101,[MP1d])</f>
        <v>-0.10277777777777777</v>
      </c>
      <c r="E27" s="1">
        <f>SUBTOTAL(101,[MP2d])</f>
        <v>0.11277777777777777</v>
      </c>
      <c r="F27" s="1">
        <f>SUBTOTAL(101,[MP3d])</f>
        <v>0.14222222222222222</v>
      </c>
      <c r="G27" s="1">
        <f>SUBTOTAL(101,[MP4d])</f>
        <v>0.10833333333333334</v>
      </c>
      <c r="H27" s="1">
        <f>SUBTOTAL(101,[MP5d])</f>
        <v>0.42055555555555563</v>
      </c>
      <c r="I27" s="1">
        <f>SUBTOTAL(101,[MP6d])</f>
        <v>0.3322222222222222</v>
      </c>
      <c r="J27" s="1">
        <f>SUBTOTAL(101,[MP7d])</f>
        <v>0.21055555555555558</v>
      </c>
      <c r="K27" s="1">
        <f>SUBTOTAL(101,[MP8d])</f>
        <v>0.24111111111111111</v>
      </c>
      <c r="L27" s="1">
        <f>SUBTOTAL(101,[MP9d])</f>
        <v>0.28277777777777779</v>
      </c>
      <c r="M27" s="1">
        <f>SUBTOTAL(101,[MP10d])</f>
        <v>-0.62777777777777766</v>
      </c>
    </row>
    <row r="28" spans="3:13">
      <c r="C28" s="2" t="s">
        <v>50</v>
      </c>
      <c r="D28">
        <f>STDEV(Tabelle141922[MP1d])</f>
        <v>0.11108055135301091</v>
      </c>
      <c r="E28">
        <f>STDEV(Tabelle141922[MP3d])</f>
        <v>0.18293539700430911</v>
      </c>
      <c r="F28">
        <f>STDEV(Tabelle141922[MP3d])</f>
        <v>0.18293539700430911</v>
      </c>
      <c r="G28">
        <f>STDEV(Tabelle141922[MP4d])</f>
        <v>7.2619070579047637E-2</v>
      </c>
      <c r="H28">
        <f>STDEV(Tabelle141922[MP5d])</f>
        <v>7.9073474560593895E-2</v>
      </c>
      <c r="I28">
        <f>STDEV(Tabelle141922[MP6d])</f>
        <v>4.5575477869206522E-2</v>
      </c>
      <c r="J28">
        <f>STDEV(Tabelle141922[MP7d])</f>
        <v>3.0190029951901794E-2</v>
      </c>
      <c r="K28">
        <f>STDEV(Tabelle141922[MP8d])</f>
        <v>3.998365679196348E-2</v>
      </c>
      <c r="L28">
        <f>STDEV(Tabelle141922[MP9d])</f>
        <v>3.9527437314523572E-2</v>
      </c>
      <c r="M28">
        <f>STDEV(Tabelle141922[MP10d])</f>
        <v>9.0914022444969184E-2</v>
      </c>
    </row>
    <row r="35" spans="3:13">
      <c r="D35" s="6" t="s">
        <v>30</v>
      </c>
      <c r="E35" s="6" t="s">
        <v>31</v>
      </c>
      <c r="F35" s="6" t="s">
        <v>32</v>
      </c>
      <c r="G35" s="6" t="s">
        <v>33</v>
      </c>
      <c r="H35" s="6" t="s">
        <v>34</v>
      </c>
      <c r="I35" s="6" t="s">
        <v>35</v>
      </c>
      <c r="J35" s="6" t="s">
        <v>36</v>
      </c>
      <c r="K35" s="6" t="s">
        <v>37</v>
      </c>
      <c r="L35" s="6" t="s">
        <v>38</v>
      </c>
      <c r="M35" s="7" t="s">
        <v>39</v>
      </c>
    </row>
    <row r="36" spans="3:13">
      <c r="C36" s="1" t="s">
        <v>51</v>
      </c>
      <c r="D36" s="1">
        <f>SUBTOTAL(101,Tabelle141922[MP1d])</f>
        <v>-0.10277777777777777</v>
      </c>
      <c r="E36" s="1">
        <f>SUBTOTAL(101,Tabelle141922[MP2d])</f>
        <v>0.11277777777777777</v>
      </c>
      <c r="F36" s="1">
        <f>SUBTOTAL(101,Tabelle141922[MP3d])</f>
        <v>0.14222222222222222</v>
      </c>
      <c r="G36" s="1">
        <f>SUBTOTAL(101,Tabelle141922[MP4d])</f>
        <v>0.10833333333333334</v>
      </c>
      <c r="H36" s="1">
        <f>SUBTOTAL(101,Tabelle141922[MP5d])</f>
        <v>0.42055555555555563</v>
      </c>
      <c r="I36" s="1">
        <f>SUBTOTAL(101,Tabelle141922[MP6d])</f>
        <v>0.3322222222222222</v>
      </c>
      <c r="J36" s="1">
        <f>SUBTOTAL(101,Tabelle141922[MP7d])</f>
        <v>0.21055555555555558</v>
      </c>
      <c r="K36" s="1">
        <f>SUBTOTAL(101,Tabelle141922[MP8d])</f>
        <v>0.24111111111111111</v>
      </c>
      <c r="L36" s="1">
        <f>SUBTOTAL(101,Tabelle141922[MP9d])</f>
        <v>0.28277777777777779</v>
      </c>
      <c r="M36" s="1">
        <f>SUBTOTAL(101,Tabelle141922[MP10d])</f>
        <v>-0.62777777777777766</v>
      </c>
    </row>
    <row r="37" spans="3:13">
      <c r="D37" s="6" t="s">
        <v>30</v>
      </c>
      <c r="E37" s="6" t="s">
        <v>31</v>
      </c>
      <c r="F37" s="6" t="s">
        <v>32</v>
      </c>
      <c r="G37" s="6" t="s">
        <v>33</v>
      </c>
      <c r="H37" s="6" t="s">
        <v>34</v>
      </c>
      <c r="I37" s="6" t="s">
        <v>35</v>
      </c>
      <c r="J37" s="6" t="s">
        <v>36</v>
      </c>
      <c r="K37" s="6" t="s">
        <v>37</v>
      </c>
      <c r="L37" s="6" t="s">
        <v>38</v>
      </c>
      <c r="M37" s="7" t="s">
        <v>39</v>
      </c>
    </row>
    <row r="38" spans="3:13">
      <c r="C38" s="2" t="s">
        <v>50</v>
      </c>
      <c r="D38">
        <f>STDEV(Tabelle141922[MP1d])</f>
        <v>0.11108055135301091</v>
      </c>
      <c r="E38">
        <f>STDEV(Tabelle141922[MP3d])</f>
        <v>0.18293539700430911</v>
      </c>
      <c r="F38">
        <f>STDEV(Tabelle141922[MP3d])</f>
        <v>0.18293539700430911</v>
      </c>
      <c r="G38">
        <f>STDEV(Tabelle141922[MP4d])</f>
        <v>7.2619070579047637E-2</v>
      </c>
      <c r="H38">
        <f>STDEV(Tabelle141922[MP5d])</f>
        <v>7.9073474560593895E-2</v>
      </c>
      <c r="I38">
        <f>STDEV(Tabelle141922[MP6d])</f>
        <v>4.5575477869206522E-2</v>
      </c>
      <c r="J38">
        <f>STDEV(Tabelle141922[MP7d])</f>
        <v>3.0190029951901794E-2</v>
      </c>
      <c r="K38">
        <f>STDEV(Tabelle141922[MP8d])</f>
        <v>3.998365679196348E-2</v>
      </c>
      <c r="L38">
        <f>STDEV(Tabelle141922[MP9d])</f>
        <v>3.9527437314523572E-2</v>
      </c>
      <c r="M38">
        <f>STDEV(Tabelle141922[MP10d])</f>
        <v>9.0914022444969184E-2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55" zoomScale="110" zoomScaleNormal="110" workbookViewId="0">
      <selection activeCell="G51" sqref="G51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Kontur aussen Charge1</vt:lpstr>
      <vt:lpstr>Spalt vorne unten Charge1</vt:lpstr>
      <vt:lpstr>Wölbung oben innen  Charge1</vt:lpstr>
      <vt:lpstr>Wölbung oben aussen Charge1</vt:lpstr>
      <vt:lpstr>Kontur aussen Charge2</vt:lpstr>
      <vt:lpstr>Spalt vorne unten Charge2</vt:lpstr>
      <vt:lpstr>Wölbung oben innen Charge2</vt:lpstr>
      <vt:lpstr>Wölbung oben aussen Charge2</vt:lpstr>
      <vt:lpstr>Begriffskkärung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2013-10-29T16:47:03Z</dcterms:created>
  <dcterms:modified xsi:type="dcterms:W3CDTF">2013-11-12T11:17:52Z</dcterms:modified>
</cp:coreProperties>
</file>