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tables/table9.xml" ContentType="application/vnd.openxmlformats-officedocument.spreadsheetml.table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ables/table7.xml" ContentType="application/vnd.openxmlformats-officedocument.spreadsheetml.table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6.xml" ContentType="application/vnd.openxmlformats-officedocument.spreadsheetml.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ables/table8.xml" ContentType="application/vnd.openxmlformats-officedocument.spreadsheetml.table+xml"/>
  <Override PartName="/xl/charts/chart33.xml" ContentType="application/vnd.openxmlformats-officedocument.drawingml.char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320" windowHeight="9855" tabRatio="722" firstSheet="8" activeTab="8"/>
  </bookViews>
  <sheets>
    <sheet name="Kontur aussen F17Chr1" sheetId="1" r:id="rId1"/>
    <sheet name="Spalt vorne unten F17 Charge1" sheetId="2" r:id="rId2"/>
    <sheet name="Kontur aussen Fxx Charge2" sheetId="5" r:id="rId3"/>
    <sheet name="Spalt vorne unten Fxx Charge2" sheetId="6" r:id="rId4"/>
    <sheet name="Kontur aussenF13 Serie" sheetId="10" r:id="rId5"/>
    <sheet name="Spalt untenF13 Serie" sheetId="11" r:id="rId6"/>
    <sheet name="Relativierung Parameter" sheetId="14" r:id="rId7"/>
    <sheet name="F18 Kontur aussen" sheetId="15" r:id="rId8"/>
    <sheet name="F18 Spalt unten" sheetId="16" r:id="rId9"/>
    <sheet name="nFxxKonturAussen" sheetId="17" r:id="rId10"/>
    <sheet name="nFxxSpaltunten" sheetId="18" r:id="rId11"/>
    <sheet name="nF17 KonturAussen" sheetId="19" r:id="rId12"/>
    <sheet name="nF17 Spalt unten" sheetId="20" r:id="rId13"/>
    <sheet name="Gegenüberstellungen" sheetId="21" r:id="rId14"/>
    <sheet name="Labor" sheetId="22" r:id="rId15"/>
  </sheets>
  <calcPr calcId="125725"/>
</workbook>
</file>

<file path=xl/calcChain.xml><?xml version="1.0" encoding="utf-8"?>
<calcChain xmlns="http://schemas.openxmlformats.org/spreadsheetml/2006/main">
  <c r="M50" i="22"/>
  <c r="L50"/>
  <c r="K50"/>
  <c r="J50"/>
  <c r="I50"/>
  <c r="H50"/>
  <c r="G50"/>
  <c r="F50"/>
  <c r="E50"/>
  <c r="D50"/>
  <c r="O8"/>
  <c r="N8"/>
  <c r="M8"/>
  <c r="L8"/>
  <c r="K8"/>
  <c r="J8"/>
  <c r="I8"/>
  <c r="H8"/>
  <c r="G8"/>
  <c r="F8"/>
  <c r="L28" i="18"/>
  <c r="K28"/>
  <c r="J28"/>
  <c r="I28"/>
  <c r="H28"/>
  <c r="G28"/>
  <c r="F28"/>
  <c r="E28"/>
  <c r="M31" i="17"/>
  <c r="L31"/>
  <c r="K31"/>
  <c r="J31"/>
  <c r="I31"/>
  <c r="H31"/>
  <c r="G31"/>
  <c r="F31"/>
  <c r="E31"/>
  <c r="D31"/>
  <c r="M30"/>
  <c r="L30"/>
  <c r="K30"/>
  <c r="J30"/>
  <c r="I30"/>
  <c r="H30"/>
  <c r="G30"/>
  <c r="F30"/>
  <c r="E30"/>
  <c r="D30"/>
  <c r="M8" i="21"/>
  <c r="L8"/>
  <c r="K8"/>
  <c r="J8"/>
  <c r="I8"/>
  <c r="H8"/>
  <c r="G8"/>
  <c r="F8"/>
  <c r="E8"/>
  <c r="D8"/>
  <c r="L33" i="20"/>
  <c r="K33"/>
  <c r="J33"/>
  <c r="I33"/>
  <c r="H33"/>
  <c r="G33"/>
  <c r="F33"/>
  <c r="E33"/>
  <c r="L32"/>
  <c r="K32"/>
  <c r="J32"/>
  <c r="I32"/>
  <c r="H32"/>
  <c r="G32"/>
  <c r="F32"/>
  <c r="E32"/>
  <c r="N30" i="19"/>
  <c r="M30"/>
  <c r="L30"/>
  <c r="K30"/>
  <c r="J30"/>
  <c r="I30"/>
  <c r="H30"/>
  <c r="G30"/>
  <c r="F30"/>
  <c r="E30"/>
  <c r="N29"/>
  <c r="M29"/>
  <c r="L29"/>
  <c r="K29"/>
  <c r="J29"/>
  <c r="I29"/>
  <c r="H29"/>
  <c r="G29"/>
  <c r="F29"/>
  <c r="E29"/>
  <c r="L27" i="18"/>
  <c r="K27"/>
  <c r="J27"/>
  <c r="I27"/>
  <c r="H27"/>
  <c r="G27"/>
  <c r="E27"/>
  <c r="F27"/>
  <c r="K67" i="16" l="1"/>
  <c r="J67"/>
  <c r="I67"/>
  <c r="H67"/>
  <c r="G67"/>
  <c r="F67"/>
  <c r="E67"/>
  <c r="D67"/>
  <c r="K68"/>
  <c r="J68"/>
  <c r="I68"/>
  <c r="H68"/>
  <c r="G68"/>
  <c r="F68"/>
  <c r="E68"/>
  <c r="D68"/>
  <c r="K66"/>
  <c r="J66"/>
  <c r="I66"/>
  <c r="H66"/>
  <c r="G66"/>
  <c r="F66"/>
  <c r="E66"/>
  <c r="D66"/>
  <c r="K65"/>
  <c r="J65"/>
  <c r="I65"/>
  <c r="H65"/>
  <c r="G65"/>
  <c r="F65"/>
  <c r="E65"/>
  <c r="D65"/>
  <c r="K39"/>
  <c r="J39"/>
  <c r="I39"/>
  <c r="H39"/>
  <c r="G39"/>
  <c r="F39"/>
  <c r="E39"/>
  <c r="D39"/>
  <c r="K40"/>
  <c r="J40"/>
  <c r="I40"/>
  <c r="H40"/>
  <c r="G40"/>
  <c r="F40"/>
  <c r="E40"/>
  <c r="D40"/>
  <c r="K37"/>
  <c r="J37"/>
  <c r="I37"/>
  <c r="H37"/>
  <c r="G37"/>
  <c r="F37"/>
  <c r="E37"/>
  <c r="D37"/>
  <c r="K38"/>
  <c r="J38"/>
  <c r="I38"/>
  <c r="H38"/>
  <c r="G38"/>
  <c r="F38"/>
  <c r="E38"/>
  <c r="D38"/>
  <c r="N36" i="15"/>
  <c r="M36"/>
  <c r="L36"/>
  <c r="K36"/>
  <c r="J36"/>
  <c r="I36"/>
  <c r="H36"/>
  <c r="G36"/>
  <c r="F36"/>
  <c r="E36"/>
  <c r="K26" i="16"/>
  <c r="J26"/>
  <c r="I26"/>
  <c r="H26"/>
  <c r="G26"/>
  <c r="F26"/>
  <c r="E26"/>
  <c r="D26"/>
  <c r="K25"/>
  <c r="J25"/>
  <c r="I25"/>
  <c r="H25"/>
  <c r="G25"/>
  <c r="F25"/>
  <c r="E25"/>
  <c r="D25"/>
  <c r="N39" i="15" l="1"/>
  <c r="M39"/>
  <c r="L39"/>
  <c r="K39"/>
  <c r="J39"/>
  <c r="I39"/>
  <c r="H39"/>
  <c r="G39"/>
  <c r="F39"/>
  <c r="E39"/>
  <c r="N38"/>
  <c r="M38"/>
  <c r="L38"/>
  <c r="K38"/>
  <c r="J38"/>
  <c r="I38"/>
  <c r="H38"/>
  <c r="G38"/>
  <c r="F38"/>
  <c r="E38"/>
  <c r="N37"/>
  <c r="M37"/>
  <c r="L37"/>
  <c r="K37"/>
  <c r="J37"/>
  <c r="I37"/>
  <c r="H37"/>
  <c r="G37"/>
  <c r="F37"/>
  <c r="E37"/>
  <c r="N28"/>
  <c r="M28"/>
  <c r="L28"/>
  <c r="K28"/>
  <c r="J28"/>
  <c r="I28"/>
  <c r="H28"/>
  <c r="G28"/>
  <c r="F28"/>
  <c r="E28"/>
  <c r="N27"/>
  <c r="M27"/>
  <c r="L27"/>
  <c r="K27"/>
  <c r="J27"/>
  <c r="I27"/>
  <c r="H27"/>
  <c r="G27"/>
  <c r="F27"/>
  <c r="E27"/>
  <c r="D13" i="14"/>
  <c r="E13"/>
  <c r="F13"/>
  <c r="G13"/>
  <c r="H13"/>
  <c r="I13"/>
  <c r="J13"/>
  <c r="K13"/>
  <c r="L13"/>
  <c r="M13"/>
  <c r="D14"/>
  <c r="E14"/>
  <c r="F14"/>
  <c r="G14"/>
  <c r="H14"/>
  <c r="I14"/>
  <c r="J14"/>
  <c r="K14"/>
  <c r="L14"/>
  <c r="M14"/>
  <c r="D15"/>
  <c r="E15"/>
  <c r="F15"/>
  <c r="G15"/>
  <c r="H15"/>
  <c r="I15"/>
  <c r="J15"/>
  <c r="K15"/>
  <c r="L15"/>
  <c r="M15"/>
  <c r="D47"/>
  <c r="E47"/>
  <c r="F47"/>
  <c r="G47"/>
  <c r="H47"/>
  <c r="I47"/>
  <c r="J47"/>
  <c r="K47"/>
  <c r="L47"/>
  <c r="M47"/>
  <c r="D48"/>
  <c r="E48"/>
  <c r="F48"/>
  <c r="G48"/>
  <c r="H48"/>
  <c r="I48"/>
  <c r="J48"/>
  <c r="K48"/>
  <c r="L48"/>
  <c r="M48"/>
  <c r="D49"/>
  <c r="E49"/>
  <c r="F49"/>
  <c r="G49"/>
  <c r="H49"/>
  <c r="I49"/>
  <c r="J49"/>
  <c r="K49"/>
  <c r="L49"/>
  <c r="M49"/>
  <c r="D138"/>
  <c r="E138"/>
  <c r="F138"/>
  <c r="G138"/>
  <c r="H138"/>
  <c r="I138"/>
  <c r="J138"/>
  <c r="K138"/>
  <c r="L138"/>
  <c r="M138"/>
  <c r="D139"/>
  <c r="E139"/>
  <c r="F139"/>
  <c r="G139"/>
  <c r="H139"/>
  <c r="I139"/>
  <c r="J139"/>
  <c r="K139"/>
  <c r="L139"/>
  <c r="M139"/>
  <c r="D140"/>
  <c r="E140"/>
  <c r="F140"/>
  <c r="G140"/>
  <c r="H140"/>
  <c r="I140"/>
  <c r="J140"/>
  <c r="K140"/>
  <c r="L140"/>
  <c r="M140"/>
  <c r="L106" i="11"/>
  <c r="K106"/>
  <c r="J106"/>
  <c r="I106"/>
  <c r="H106"/>
  <c r="G106"/>
  <c r="F106"/>
  <c r="E106"/>
  <c r="M105"/>
  <c r="L105"/>
  <c r="K105"/>
  <c r="J105"/>
  <c r="I105"/>
  <c r="H105"/>
  <c r="G105"/>
  <c r="F105"/>
  <c r="E105"/>
  <c r="D105"/>
  <c r="L54"/>
  <c r="K54"/>
  <c r="J54"/>
  <c r="I54"/>
  <c r="H54"/>
  <c r="G54"/>
  <c r="F54"/>
  <c r="E54"/>
  <c r="M53"/>
  <c r="L53"/>
  <c r="K53"/>
  <c r="J53"/>
  <c r="I53"/>
  <c r="H53"/>
  <c r="G53"/>
  <c r="F53"/>
  <c r="E53"/>
  <c r="D53"/>
  <c r="M104"/>
  <c r="L104"/>
  <c r="K104"/>
  <c r="J104"/>
  <c r="I104"/>
  <c r="H104"/>
  <c r="G104"/>
  <c r="F104"/>
  <c r="E104"/>
  <c r="D104"/>
  <c r="M52"/>
  <c r="L52"/>
  <c r="K52"/>
  <c r="J52"/>
  <c r="I52"/>
  <c r="H52"/>
  <c r="G52"/>
  <c r="F52"/>
  <c r="E52"/>
  <c r="D52"/>
  <c r="N123" i="10"/>
  <c r="M123"/>
  <c r="L123"/>
  <c r="K123"/>
  <c r="J123"/>
  <c r="I123"/>
  <c r="H123"/>
  <c r="G123"/>
  <c r="F123"/>
  <c r="E123"/>
  <c r="N122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95"/>
  <c r="M95"/>
  <c r="L95"/>
  <c r="K95"/>
  <c r="J95"/>
  <c r="I95"/>
  <c r="H95"/>
  <c r="G95"/>
  <c r="F95"/>
  <c r="E95"/>
  <c r="N94"/>
  <c r="M94"/>
  <c r="L94"/>
  <c r="K94"/>
  <c r="J94"/>
  <c r="I94"/>
  <c r="H94"/>
  <c r="G94"/>
  <c r="F94"/>
  <c r="E94"/>
  <c r="N93"/>
  <c r="M93"/>
  <c r="L93"/>
  <c r="K93"/>
  <c r="J93"/>
  <c r="I93"/>
  <c r="H93"/>
  <c r="G93"/>
  <c r="F93"/>
  <c r="E93"/>
  <c r="M27" i="11"/>
  <c r="L27"/>
  <c r="K27"/>
  <c r="J27"/>
  <c r="I27"/>
  <c r="H27"/>
  <c r="G27"/>
  <c r="F27"/>
  <c r="E27"/>
  <c r="D27"/>
  <c r="M26"/>
  <c r="L26"/>
  <c r="K26"/>
  <c r="J26"/>
  <c r="I26"/>
  <c r="H26"/>
  <c r="G26"/>
  <c r="F26"/>
  <c r="E26"/>
  <c r="D26"/>
  <c r="M26" i="10"/>
  <c r="M27" s="1"/>
  <c r="L26"/>
  <c r="L27" s="1"/>
  <c r="K26"/>
  <c r="K27" s="1"/>
  <c r="J26"/>
  <c r="J27" s="1"/>
  <c r="I26"/>
  <c r="I27" s="1"/>
  <c r="H26"/>
  <c r="H27" s="1"/>
  <c r="G26"/>
  <c r="G27" s="1"/>
  <c r="F26"/>
  <c r="F27" s="1"/>
  <c r="E26"/>
  <c r="E27" s="1"/>
  <c r="D26"/>
  <c r="D27" s="1"/>
  <c r="M25"/>
  <c r="L25"/>
  <c r="K25"/>
  <c r="J25"/>
  <c r="I25"/>
  <c r="H25"/>
  <c r="G25"/>
  <c r="F25"/>
  <c r="E25"/>
  <c r="D25"/>
  <c r="K59" i="2"/>
  <c r="J59"/>
  <c r="I59"/>
  <c r="H59"/>
  <c r="G59"/>
  <c r="F59"/>
  <c r="E59"/>
  <c r="D59"/>
  <c r="K58"/>
  <c r="J58"/>
  <c r="I58"/>
  <c r="H58"/>
  <c r="G58"/>
  <c r="F58"/>
  <c r="E58"/>
  <c r="D58"/>
  <c r="M66" i="1"/>
  <c r="M48"/>
  <c r="L33" i="5"/>
  <c r="L27"/>
  <c r="L28" s="1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K43" i="2"/>
  <c r="J43"/>
  <c r="I43"/>
  <c r="H43"/>
  <c r="G43"/>
  <c r="F43"/>
  <c r="E43"/>
  <c r="D43"/>
  <c r="K42"/>
  <c r="J42"/>
  <c r="I42"/>
  <c r="H42"/>
  <c r="G42"/>
  <c r="F42"/>
  <c r="E42"/>
  <c r="D42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C28" s="1"/>
  <c r="D27"/>
  <c r="D28" s="1"/>
  <c r="E27"/>
  <c r="E28" s="1"/>
  <c r="F27"/>
  <c r="F28" s="1"/>
  <c r="G27"/>
  <c r="G28" s="1"/>
  <c r="H27"/>
  <c r="H28" s="1"/>
  <c r="I27"/>
  <c r="I28" s="1"/>
  <c r="J27"/>
  <c r="J28" s="1"/>
  <c r="K27"/>
  <c r="K28" s="1"/>
  <c r="L26"/>
  <c r="K26"/>
  <c r="J26"/>
  <c r="I26"/>
  <c r="H26"/>
  <c r="G26"/>
  <c r="F26"/>
  <c r="E26"/>
  <c r="D26"/>
  <c r="C26"/>
  <c r="K29" i="2"/>
  <c r="J29"/>
  <c r="I29"/>
  <c r="H29"/>
  <c r="G29"/>
  <c r="F29"/>
  <c r="E29"/>
  <c r="D29"/>
  <c r="K28"/>
  <c r="J28"/>
  <c r="I28"/>
  <c r="H28"/>
  <c r="G28"/>
  <c r="F28"/>
  <c r="E28"/>
  <c r="D28"/>
  <c r="M34" i="1"/>
  <c r="M35" s="1"/>
  <c r="L34"/>
  <c r="L35" s="1"/>
  <c r="K34"/>
  <c r="K35" s="1"/>
  <c r="J34"/>
  <c r="J35" s="1"/>
  <c r="I34"/>
  <c r="I35" s="1"/>
  <c r="H34"/>
  <c r="H35" s="1"/>
  <c r="G34"/>
  <c r="G35" s="1"/>
  <c r="F34"/>
  <c r="F35" s="1"/>
  <c r="E34"/>
  <c r="E35" s="1"/>
  <c r="D34"/>
  <c r="D35" s="1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<sst xmlns="http://schemas.openxmlformats.org/spreadsheetml/2006/main" count="508" uniqueCount="74">
  <si>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</si>
  <si>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</si>
  <si>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</si>
  <si>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</si>
  <si>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</si>
  <si>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</si>
  <si>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</si>
  <si>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</si>
  <si>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</si>
  <si>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</si>
  <si>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</si>
  <si>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</si>
  <si>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</si>
  <si>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</si>
  <si>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</si>
  <si>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</si>
  <si>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</si>
  <si>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</si>
  <si>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</si>
  <si>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</si>
  <si>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Nr/MP</t>
  </si>
  <si>
    <t>Charge 2 Kontur aussen</t>
  </si>
  <si>
    <t>Charge 1 Kontur aussen</t>
  </si>
  <si>
    <t>Charge 1 Spalt vorne unten</t>
  </si>
  <si>
    <t>Charge 2 Spalt vorne unten</t>
  </si>
  <si>
    <t>Mittelwert</t>
  </si>
  <si>
    <t>Standardab.</t>
  </si>
  <si>
    <t>Mittelw.</t>
  </si>
  <si>
    <t>Charge 1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</si>
  <si>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</si>
  <si>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</si>
  <si>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</si>
  <si>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</si>
  <si>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</si>
  <si>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</si>
  <si>
    <t>Charg.</t>
  </si>
  <si>
    <t>Chargen</t>
  </si>
  <si>
    <t>Mp/Nr.</t>
  </si>
  <si>
    <t>Standardabweichung</t>
  </si>
  <si>
    <t>Serienmaterial Kontur aussen</t>
  </si>
  <si>
    <t>Serienmaterial Spalt unten</t>
  </si>
  <si>
    <t>Serie</t>
  </si>
  <si>
    <t>Überlagerung Standardabweichung Chargen</t>
  </si>
  <si>
    <t>Überlagerung Mittelwerte Chargen</t>
  </si>
  <si>
    <t>Gegenüberstellung Standardabweichungen Chargen Spalt unten</t>
  </si>
  <si>
    <t>Gegenüberstellung Mittelwerte Chargen Spalt unten</t>
  </si>
  <si>
    <t>∆X</t>
  </si>
  <si>
    <t>∆x</t>
  </si>
  <si>
    <t>F17</t>
  </si>
  <si>
    <t>Fxx</t>
  </si>
  <si>
    <t>F13serie</t>
  </si>
  <si>
    <r>
      <t>Mindestzugfestigkeit [N/mm</t>
    </r>
    <r>
      <rPr>
        <b/>
        <i/>
        <sz val="14"/>
        <color theme="1"/>
        <rFont val="Calibri"/>
        <family val="2"/>
      </rPr>
      <t>²]/Standardabweichung [mm] "Kontur aussen"</t>
    </r>
  </si>
  <si>
    <r>
      <t xml:space="preserve"> Streckgrenze Rp</t>
    </r>
    <r>
      <rPr>
        <b/>
        <i/>
        <sz val="14"/>
        <color theme="1"/>
        <rFont val="Calibri"/>
        <family val="2"/>
      </rPr>
      <t>₀‚₂ [N/mm²]/Standardabweichung [mm]</t>
    </r>
  </si>
  <si>
    <t>Kontur aussen F18 VD</t>
  </si>
  <si>
    <t>F18</t>
  </si>
  <si>
    <t>Fxx(F16)</t>
  </si>
  <si>
    <t>F13</t>
  </si>
  <si>
    <t>F18 Spalt unten</t>
  </si>
  <si>
    <t>Standardabw.</t>
  </si>
  <si>
    <t>Vergleich F18 Standardabweichung mit dem "alten" Material</t>
  </si>
  <si>
    <t>Vergleich Mittelwert F18 mit "alten" Versuchsmaterial</t>
  </si>
  <si>
    <t>Überlagerung Messwerte Spalt unten F18</t>
  </si>
  <si>
    <t>Überlagerung Messwerte "Kontur aussen" F18</t>
  </si>
  <si>
    <t>nFxx Kontur aussen</t>
  </si>
  <si>
    <t>nFxx Spalt unten</t>
  </si>
  <si>
    <t>Standardab</t>
  </si>
  <si>
    <t>nF17 Kontur  aussen</t>
  </si>
  <si>
    <t>nF17 Spalt unten</t>
  </si>
  <si>
    <t>Mittelw</t>
  </si>
  <si>
    <t>nFxx</t>
  </si>
  <si>
    <t>nF17</t>
  </si>
  <si>
    <t>Vergleich Standardabweichung Kontur aussen</t>
  </si>
  <si>
    <t>Kontur aussen Vergleich Standardabweichung Fxx alt und neu (nFxx)</t>
  </si>
  <si>
    <t>Vergleich F17 alt und neue nF17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</si>
</sst>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4"/>
      <color theme="1"/>
      <name val="Calibri"/>
      <family val="2"/>
    </font>
    <font>
      <b/>
      <i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FC000"/>
        <bgColor theme="6"/>
      </patternFill>
    </fill>
  </fills>
  <borders count="1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3" borderId="6" xfId="0" applyFont="1" applyFill="1" applyBorder="1"/>
    <xf numFmtId="0" fontId="1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6" fillId="0" borderId="0" xfId="0" applyFont="1"/>
    <xf numFmtId="0" fontId="1" fillId="2" borderId="13" xfId="0" applyFont="1" applyFill="1" applyBorder="1"/>
    <xf numFmtId="0" fontId="1" fillId="3" borderId="14" xfId="0" applyFont="1" applyFill="1" applyBorder="1"/>
    <xf numFmtId="0" fontId="7" fillId="0" borderId="0" xfId="0" applyFont="1"/>
    <xf numFmtId="0" fontId="1" fillId="3" borderId="11" xfId="0" applyFont="1" applyFill="1" applyBorder="1"/>
    <xf numFmtId="0" fontId="1" fillId="3" borderId="12" xfId="0" applyFont="1" applyFill="1" applyBorder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1" fillId="0" borderId="0" xfId="0" applyFont="1"/>
    <xf numFmtId="0" fontId="1" fillId="4" borderId="14" xfId="0" applyFont="1" applyFill="1" applyBorder="1"/>
    <xf numFmtId="0" fontId="1" fillId="4" borderId="6" xfId="0" applyFont="1" applyFill="1" applyBorder="1"/>
    <xf numFmtId="0" fontId="12" fillId="0" borderId="0" xfId="0" applyFont="1"/>
    <xf numFmtId="0" fontId="14" fillId="0" borderId="0" xfId="0" applyFont="1"/>
    <xf numFmtId="43" fontId="3" fillId="0" borderId="0" xfId="1" applyFont="1"/>
    <xf numFmtId="0" fontId="15" fillId="0" borderId="0" xfId="0" applyFont="1"/>
  </cellXfs>
  <cellStyles count="2">
    <cellStyle name="Dezimal" xfId="1" builtinId="3"/>
    <cellStyle name="Standard" xfId="0" builtinId="0"/>
  </cellStyles>
  <dxfs count="48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F17Chr1'!$C$37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F17Chr1'!$D$36:$M$36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72743552"/>
        <c:axId val="72819456"/>
        <c:axId val="0"/>
      </c:bar3DChart>
      <c:catAx>
        <c:axId val="7274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72819456"/>
        <c:crosses val="autoZero"/>
        <c:auto val="1"/>
        <c:lblAlgn val="ctr"/>
        <c:lblOffset val="100"/>
      </c:catAx>
      <c:valAx>
        <c:axId val="7281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2743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je Teil</a:t>
            </a:r>
          </a:p>
        </c:rich>
      </c:tx>
      <c:layout>
        <c:manualLayout>
          <c:xMode val="edge"/>
          <c:yMode val="edge"/>
          <c:x val="0.34048408325799467"/>
          <c:y val="1.290322580645162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Charge1'!$D$8:$K$8</c:f>
              <c:numCache>
                <c:formatCode>General</c:formatCode>
                <c:ptCount val="8"/>
                <c:pt idx="0">
                  <c:v>-0.97</c:v>
                </c:pt>
                <c:pt idx="1">
                  <c:v>-2.16</c:v>
                </c:pt>
                <c:pt idx="2">
                  <c:v>-0.94</c:v>
                </c:pt>
                <c:pt idx="3">
                  <c:v>-1.25</c:v>
                </c:pt>
                <c:pt idx="4">
                  <c:v>-1.29</c:v>
                </c:pt>
                <c:pt idx="5">
                  <c:v>-1.1399999999999999</c:v>
                </c:pt>
                <c:pt idx="6">
                  <c:v>-2.11</c:v>
                </c:pt>
                <c:pt idx="7">
                  <c:v>-1.41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Charge1'!$D$9:$K$9</c:f>
              <c:numCache>
                <c:formatCode>General</c:formatCode>
                <c:ptCount val="8"/>
                <c:pt idx="0">
                  <c:v>-1.05</c:v>
                </c:pt>
                <c:pt idx="1">
                  <c:v>-2.29</c:v>
                </c:pt>
                <c:pt idx="2">
                  <c:v>-1.03</c:v>
                </c:pt>
                <c:pt idx="3">
                  <c:v>-1.35</c:v>
                </c:pt>
                <c:pt idx="4">
                  <c:v>-1.35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-1.41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Charge1'!$D$10:$K$10</c:f>
              <c:numCache>
                <c:formatCode>General</c:formatCode>
                <c:ptCount val="8"/>
                <c:pt idx="0">
                  <c:v>-1.32</c:v>
                </c:pt>
                <c:pt idx="1">
                  <c:v>-2.63</c:v>
                </c:pt>
                <c:pt idx="2">
                  <c:v>-1.08</c:v>
                </c:pt>
                <c:pt idx="3">
                  <c:v>-1.42</c:v>
                </c:pt>
                <c:pt idx="4">
                  <c:v>-1.47</c:v>
                </c:pt>
                <c:pt idx="5">
                  <c:v>-1.22</c:v>
                </c:pt>
                <c:pt idx="6">
                  <c:v>-2.75</c:v>
                </c:pt>
                <c:pt idx="7">
                  <c:v>-1.82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Charge1'!$D$11:$K$11</c:f>
              <c:numCache>
                <c:formatCode>General</c:formatCode>
                <c:ptCount val="8"/>
                <c:pt idx="0">
                  <c:v>-1.36</c:v>
                </c:pt>
                <c:pt idx="1">
                  <c:v>-2.6</c:v>
                </c:pt>
                <c:pt idx="2">
                  <c:v>-1.02</c:v>
                </c:pt>
                <c:pt idx="3">
                  <c:v>-1.42</c:v>
                </c:pt>
                <c:pt idx="4">
                  <c:v>-1.44</c:v>
                </c:pt>
                <c:pt idx="5">
                  <c:v>-1.18</c:v>
                </c:pt>
                <c:pt idx="6">
                  <c:v>-2.75</c:v>
                </c:pt>
                <c:pt idx="7">
                  <c:v>-1.57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Charge1'!$D$12:$K$12</c:f>
              <c:numCache>
                <c:formatCode>General</c:formatCode>
                <c:ptCount val="8"/>
                <c:pt idx="0">
                  <c:v>-1.3</c:v>
                </c:pt>
                <c:pt idx="1">
                  <c:v>-2.66</c:v>
                </c:pt>
                <c:pt idx="2">
                  <c:v>-1</c:v>
                </c:pt>
                <c:pt idx="3">
                  <c:v>-1.33</c:v>
                </c:pt>
                <c:pt idx="4">
                  <c:v>-1.34</c:v>
                </c:pt>
                <c:pt idx="5">
                  <c:v>-1.1499999999999999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Charge1'!$D$13:$K$13</c:f>
              <c:numCache>
                <c:formatCode>General</c:formatCode>
                <c:ptCount val="8"/>
                <c:pt idx="0">
                  <c:v>-1.27</c:v>
                </c:pt>
                <c:pt idx="1">
                  <c:v>-2.6</c:v>
                </c:pt>
                <c:pt idx="2">
                  <c:v>-1.03</c:v>
                </c:pt>
                <c:pt idx="3">
                  <c:v>-1.4</c:v>
                </c:pt>
                <c:pt idx="4">
                  <c:v>-1.38</c:v>
                </c:pt>
                <c:pt idx="5">
                  <c:v>-1.1399999999999999</c:v>
                </c:pt>
                <c:pt idx="6">
                  <c:v>-2.56</c:v>
                </c:pt>
                <c:pt idx="7">
                  <c:v>-1.55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Charge1'!$D$14:$K$14</c:f>
              <c:numCache>
                <c:formatCode>General</c:formatCode>
                <c:ptCount val="8"/>
                <c:pt idx="0">
                  <c:v>-1.36</c:v>
                </c:pt>
                <c:pt idx="1">
                  <c:v>-2.64</c:v>
                </c:pt>
                <c:pt idx="2">
                  <c:v>-1.05</c:v>
                </c:pt>
                <c:pt idx="3">
                  <c:v>-1.46</c:v>
                </c:pt>
                <c:pt idx="4">
                  <c:v>-1.49</c:v>
                </c:pt>
                <c:pt idx="5">
                  <c:v>-1.19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Charge1'!$D$15:$K$15</c:f>
              <c:numCache>
                <c:formatCode>General</c:formatCode>
                <c:ptCount val="8"/>
                <c:pt idx="0">
                  <c:v>-1.32</c:v>
                </c:pt>
                <c:pt idx="1">
                  <c:v>-2.64</c:v>
                </c:pt>
                <c:pt idx="2">
                  <c:v>-1.05</c:v>
                </c:pt>
                <c:pt idx="3">
                  <c:v>-1.39</c:v>
                </c:pt>
                <c:pt idx="4">
                  <c:v>-1.4</c:v>
                </c:pt>
                <c:pt idx="5">
                  <c:v>-1.18</c:v>
                </c:pt>
                <c:pt idx="6">
                  <c:v>-2.64</c:v>
                </c:pt>
                <c:pt idx="7">
                  <c:v>-1.59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Charge1'!$D$16:$K$16</c:f>
              <c:numCache>
                <c:formatCode>General</c:formatCode>
                <c:ptCount val="8"/>
                <c:pt idx="0">
                  <c:v>-1.29</c:v>
                </c:pt>
                <c:pt idx="1">
                  <c:v>-2.63</c:v>
                </c:pt>
                <c:pt idx="2">
                  <c:v>-1.07</c:v>
                </c:pt>
                <c:pt idx="3">
                  <c:v>-1.46</c:v>
                </c:pt>
                <c:pt idx="4">
                  <c:v>-1.42</c:v>
                </c:pt>
                <c:pt idx="5">
                  <c:v>-1.18</c:v>
                </c:pt>
                <c:pt idx="6">
                  <c:v>-2.67</c:v>
                </c:pt>
                <c:pt idx="7">
                  <c:v>-1.61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Charge1'!$D$17:$K$17</c:f>
              <c:numCache>
                <c:formatCode>General</c:formatCode>
                <c:ptCount val="8"/>
                <c:pt idx="0">
                  <c:v>-1.29</c:v>
                </c:pt>
                <c:pt idx="1">
                  <c:v>-2.68</c:v>
                </c:pt>
                <c:pt idx="2">
                  <c:v>-1.05</c:v>
                </c:pt>
                <c:pt idx="3">
                  <c:v>-1.4</c:v>
                </c:pt>
                <c:pt idx="4">
                  <c:v>-1.41</c:v>
                </c:pt>
                <c:pt idx="5">
                  <c:v>-1.18</c:v>
                </c:pt>
                <c:pt idx="6">
                  <c:v>-2.64</c:v>
                </c:pt>
                <c:pt idx="7">
                  <c:v>-1.62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Charge1'!$D$18:$K$18</c:f>
              <c:numCache>
                <c:formatCode>General</c:formatCode>
                <c:ptCount val="8"/>
                <c:pt idx="0">
                  <c:v>-1.2</c:v>
                </c:pt>
                <c:pt idx="1">
                  <c:v>-2.57</c:v>
                </c:pt>
                <c:pt idx="2">
                  <c:v>-0.98</c:v>
                </c:pt>
                <c:pt idx="3">
                  <c:v>-1.35</c:v>
                </c:pt>
                <c:pt idx="4">
                  <c:v>-1.37</c:v>
                </c:pt>
                <c:pt idx="5">
                  <c:v>-1.1100000000000001</c:v>
                </c:pt>
                <c:pt idx="6">
                  <c:v>-2.7</c:v>
                </c:pt>
                <c:pt idx="7">
                  <c:v>-1.75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Charge1'!$D$19:$K$19</c:f>
              <c:numCache>
                <c:formatCode>General</c:formatCode>
                <c:ptCount val="8"/>
                <c:pt idx="0">
                  <c:v>-1.28</c:v>
                </c:pt>
                <c:pt idx="1">
                  <c:v>-2.69</c:v>
                </c:pt>
                <c:pt idx="2">
                  <c:v>-1.0900000000000001</c:v>
                </c:pt>
                <c:pt idx="3">
                  <c:v>-1.46</c:v>
                </c:pt>
                <c:pt idx="4">
                  <c:v>-1.46</c:v>
                </c:pt>
                <c:pt idx="5">
                  <c:v>-1.2</c:v>
                </c:pt>
                <c:pt idx="6">
                  <c:v>-2.63</c:v>
                </c:pt>
                <c:pt idx="7">
                  <c:v>-1.6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Charge1'!$D$20:$K$20</c:f>
              <c:numCache>
                <c:formatCode>General</c:formatCode>
                <c:ptCount val="8"/>
                <c:pt idx="0">
                  <c:v>-1.25</c:v>
                </c:pt>
                <c:pt idx="1">
                  <c:v>-2.61</c:v>
                </c:pt>
                <c:pt idx="2">
                  <c:v>-1.05</c:v>
                </c:pt>
                <c:pt idx="3">
                  <c:v>-1.4</c:v>
                </c:pt>
                <c:pt idx="4">
                  <c:v>-1.42</c:v>
                </c:pt>
                <c:pt idx="5">
                  <c:v>-1.2</c:v>
                </c:pt>
                <c:pt idx="6">
                  <c:v>-2.65</c:v>
                </c:pt>
                <c:pt idx="7">
                  <c:v>-1.6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Charge1'!$D$21:$K$21</c:f>
              <c:numCache>
                <c:formatCode>General</c:formatCode>
                <c:ptCount val="8"/>
                <c:pt idx="0">
                  <c:v>-1.3</c:v>
                </c:pt>
                <c:pt idx="1">
                  <c:v>-2.68</c:v>
                </c:pt>
                <c:pt idx="2">
                  <c:v>-1.03</c:v>
                </c:pt>
                <c:pt idx="3">
                  <c:v>-1.38</c:v>
                </c:pt>
                <c:pt idx="4">
                  <c:v>-1.4</c:v>
                </c:pt>
                <c:pt idx="5">
                  <c:v>-1.18</c:v>
                </c:pt>
                <c:pt idx="6">
                  <c:v>-2.66</c:v>
                </c:pt>
                <c:pt idx="7">
                  <c:v>-1.58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Charge1'!$D$22:$K$22</c:f>
              <c:numCache>
                <c:formatCode>General</c:formatCode>
                <c:ptCount val="8"/>
                <c:pt idx="0">
                  <c:v>-1.26</c:v>
                </c:pt>
                <c:pt idx="1">
                  <c:v>-2.69</c:v>
                </c:pt>
                <c:pt idx="2">
                  <c:v>-0.7</c:v>
                </c:pt>
                <c:pt idx="3">
                  <c:v>-1.45</c:v>
                </c:pt>
                <c:pt idx="4">
                  <c:v>-1.45</c:v>
                </c:pt>
                <c:pt idx="5">
                  <c:v>-1.26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Charge1'!$D$23:$K$23</c:f>
              <c:numCache>
                <c:formatCode>General</c:formatCode>
                <c:ptCount val="8"/>
                <c:pt idx="0">
                  <c:v>-1.25</c:v>
                </c:pt>
                <c:pt idx="1">
                  <c:v>-2.67</c:v>
                </c:pt>
                <c:pt idx="2">
                  <c:v>-1.04</c:v>
                </c:pt>
                <c:pt idx="3">
                  <c:v>-1.41</c:v>
                </c:pt>
                <c:pt idx="4">
                  <c:v>-1.41</c:v>
                </c:pt>
                <c:pt idx="5">
                  <c:v>-1.1399999999999999</c:v>
                </c:pt>
                <c:pt idx="6">
                  <c:v>-2.62</c:v>
                </c:pt>
                <c:pt idx="7">
                  <c:v>-1.53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Charge1'!$D$24:$K$24</c:f>
              <c:numCache>
                <c:formatCode>General</c:formatCode>
                <c:ptCount val="8"/>
                <c:pt idx="0">
                  <c:v>-1.34</c:v>
                </c:pt>
                <c:pt idx="1">
                  <c:v>-2.66</c:v>
                </c:pt>
                <c:pt idx="2">
                  <c:v>-1.05</c:v>
                </c:pt>
                <c:pt idx="3">
                  <c:v>-1.41</c:v>
                </c:pt>
                <c:pt idx="4">
                  <c:v>-1.57</c:v>
                </c:pt>
                <c:pt idx="5">
                  <c:v>-1.19</c:v>
                </c:pt>
                <c:pt idx="6">
                  <c:v>-2.71</c:v>
                </c:pt>
                <c:pt idx="7">
                  <c:v>-1.67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Charge1'!$D$25:$K$25</c:f>
              <c:numCache>
                <c:formatCode>General</c:formatCode>
                <c:ptCount val="8"/>
                <c:pt idx="0">
                  <c:v>-1.26</c:v>
                </c:pt>
                <c:pt idx="1">
                  <c:v>-2.71</c:v>
                </c:pt>
                <c:pt idx="2">
                  <c:v>-1.07</c:v>
                </c:pt>
                <c:pt idx="3">
                  <c:v>-1.42</c:v>
                </c:pt>
                <c:pt idx="4">
                  <c:v>-1.44</c:v>
                </c:pt>
                <c:pt idx="5">
                  <c:v>-1.19</c:v>
                </c:pt>
                <c:pt idx="6">
                  <c:v>-2.61</c:v>
                </c:pt>
                <c:pt idx="7">
                  <c:v>-1.57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Charge1'!$D$26:$K$26</c:f>
              <c:numCache>
                <c:formatCode>General</c:formatCode>
                <c:ptCount val="8"/>
                <c:pt idx="0">
                  <c:v>-1.28</c:v>
                </c:pt>
                <c:pt idx="1">
                  <c:v>-2.64</c:v>
                </c:pt>
                <c:pt idx="2">
                  <c:v>-0.97</c:v>
                </c:pt>
                <c:pt idx="3">
                  <c:v>-1.36</c:v>
                </c:pt>
                <c:pt idx="4">
                  <c:v>-1.35</c:v>
                </c:pt>
                <c:pt idx="5">
                  <c:v>-1.02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'Spalt vorne unten F17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Charge1'!$D$27:$K$27</c:f>
              <c:numCache>
                <c:formatCode>General</c:formatCode>
                <c:ptCount val="8"/>
                <c:pt idx="0">
                  <c:v>-1.31</c:v>
                </c:pt>
                <c:pt idx="1">
                  <c:v>-2.64</c:v>
                </c:pt>
                <c:pt idx="2">
                  <c:v>-1</c:v>
                </c:pt>
                <c:pt idx="3">
                  <c:v>-1.34</c:v>
                </c:pt>
                <c:pt idx="4">
                  <c:v>-1.36</c:v>
                </c:pt>
                <c:pt idx="5">
                  <c:v>-1.1200000000000001</c:v>
                </c:pt>
                <c:pt idx="6">
                  <c:v>-2.61</c:v>
                </c:pt>
                <c:pt idx="7">
                  <c:v>-1.69</c:v>
                </c:pt>
              </c:numCache>
            </c:numRef>
          </c:val>
        </c:ser>
        <c:marker val="1"/>
        <c:axId val="81422592"/>
        <c:axId val="81441152"/>
      </c:lineChart>
      <c:catAx>
        <c:axId val="8142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1441152"/>
        <c:crosses val="autoZero"/>
        <c:auto val="1"/>
        <c:lblAlgn val="ctr"/>
        <c:lblOffset val="100"/>
      </c:catAx>
      <c:valAx>
        <c:axId val="8144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1422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Fxx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Fxx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82601856"/>
        <c:axId val="82604032"/>
        <c:axId val="0"/>
      </c:bar3DChart>
      <c:catAx>
        <c:axId val="8260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2604032"/>
        <c:crosses val="autoZero"/>
        <c:auto val="1"/>
        <c:lblAlgn val="ctr"/>
        <c:lblOffset val="100"/>
      </c:catAx>
      <c:valAx>
        <c:axId val="8260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82601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Fxx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Fxx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82641664"/>
        <c:axId val="82643584"/>
        <c:axId val="0"/>
      </c:bar3DChart>
      <c:catAx>
        <c:axId val="8264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2643584"/>
        <c:crosses val="autoZero"/>
        <c:auto val="1"/>
        <c:lblAlgn val="ctr"/>
        <c:lblOffset val="100"/>
      </c:catAx>
      <c:valAx>
        <c:axId val="8264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82641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F17Chr1'!$C$47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F17Chr1'!$D$46:$M$46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F17Chr1'!$C$48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F17Chr1'!$D$46:$M$46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82682624"/>
        <c:axId val="82684544"/>
        <c:axId val="0"/>
      </c:bar3DChart>
      <c:catAx>
        <c:axId val="826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2684544"/>
        <c:crosses val="autoZero"/>
        <c:auto val="1"/>
        <c:lblAlgn val="ctr"/>
        <c:lblOffset val="100"/>
      </c:catAx>
      <c:valAx>
        <c:axId val="8268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82682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F17Chr1'!$C$65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F17Chr1'!$D$64:$M$64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F17Chr1'!$C$66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F17Chr1'!$D$64:$M$64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82735872"/>
        <c:axId val="82737792"/>
        <c:axId val="0"/>
      </c:bar3DChart>
      <c:catAx>
        <c:axId val="8273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737792"/>
        <c:crosses val="autoZero"/>
        <c:auto val="1"/>
        <c:lblAlgn val="ctr"/>
        <c:lblOffset val="100"/>
      </c:catAx>
      <c:valAx>
        <c:axId val="8273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2735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Charge2'!$C$8:$L$8</c:f>
              <c:numCache>
                <c:formatCode>General</c:formatCode>
                <c:ptCount val="10"/>
                <c:pt idx="0">
                  <c:v>-0.15</c:v>
                </c:pt>
                <c:pt idx="1">
                  <c:v>0</c:v>
                </c:pt>
                <c:pt idx="2">
                  <c:v>-0.15</c:v>
                </c:pt>
                <c:pt idx="3">
                  <c:v>-0.09</c:v>
                </c:pt>
                <c:pt idx="4">
                  <c:v>-0.27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-0.44</c:v>
                </c:pt>
                <c:pt idx="8">
                  <c:v>0.32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Charge2'!$C$9:$L$9</c:f>
              <c:numCache>
                <c:formatCode>General</c:formatCode>
                <c:ptCount val="10"/>
                <c:pt idx="0">
                  <c:v>0.89</c:v>
                </c:pt>
                <c:pt idx="1">
                  <c:v>0.37</c:v>
                </c:pt>
                <c:pt idx="2">
                  <c:v>0.16</c:v>
                </c:pt>
                <c:pt idx="3">
                  <c:v>0.02</c:v>
                </c:pt>
                <c:pt idx="4">
                  <c:v>-0.22</c:v>
                </c:pt>
                <c:pt idx="5">
                  <c:v>-0.24</c:v>
                </c:pt>
                <c:pt idx="6">
                  <c:v>-0.21</c:v>
                </c:pt>
                <c:pt idx="7">
                  <c:v>-0.19</c:v>
                </c:pt>
                <c:pt idx="8">
                  <c:v>0.55000000000000004</c:v>
                </c:pt>
                <c:pt idx="9">
                  <c:v>1.42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Charge2'!$C$10:$L$10</c:f>
              <c:numCache>
                <c:formatCode>General</c:formatCode>
                <c:ptCount val="10"/>
                <c:pt idx="0">
                  <c:v>0.93</c:v>
                </c:pt>
                <c:pt idx="1">
                  <c:v>0.36</c:v>
                </c:pt>
                <c:pt idx="2">
                  <c:v>0.18</c:v>
                </c:pt>
                <c:pt idx="3">
                  <c:v>0.06</c:v>
                </c:pt>
                <c:pt idx="4">
                  <c:v>-0.2</c:v>
                </c:pt>
                <c:pt idx="5">
                  <c:v>-0.24</c:v>
                </c:pt>
                <c:pt idx="6">
                  <c:v>-0.24</c:v>
                </c:pt>
                <c:pt idx="7">
                  <c:v>-0.2</c:v>
                </c:pt>
                <c:pt idx="8">
                  <c:v>0.57999999999999996</c:v>
                </c:pt>
                <c:pt idx="9">
                  <c:v>1.33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Charge2'!$C$11:$L$11</c:f>
              <c:numCache>
                <c:formatCode>General</c:formatCode>
                <c:ptCount val="10"/>
                <c:pt idx="0">
                  <c:v>1.45</c:v>
                </c:pt>
                <c:pt idx="1">
                  <c:v>0.53</c:v>
                </c:pt>
                <c:pt idx="2">
                  <c:v>0.23</c:v>
                </c:pt>
                <c:pt idx="3">
                  <c:v>0.05</c:v>
                </c:pt>
                <c:pt idx="4">
                  <c:v>-0.22</c:v>
                </c:pt>
                <c:pt idx="5">
                  <c:v>-0.26</c:v>
                </c:pt>
                <c:pt idx="6">
                  <c:v>-0.23</c:v>
                </c:pt>
                <c:pt idx="7">
                  <c:v>-0.12</c:v>
                </c:pt>
                <c:pt idx="8">
                  <c:v>0.75</c:v>
                </c:pt>
                <c:pt idx="9">
                  <c:v>1.98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Charge2'!$C$12:$L$12</c:f>
              <c:numCache>
                <c:formatCode>General</c:formatCode>
                <c:ptCount val="10"/>
                <c:pt idx="0">
                  <c:v>1.4</c:v>
                </c:pt>
                <c:pt idx="1">
                  <c:v>0.48</c:v>
                </c:pt>
                <c:pt idx="2">
                  <c:v>0.2</c:v>
                </c:pt>
                <c:pt idx="3">
                  <c:v>0.05</c:v>
                </c:pt>
                <c:pt idx="4">
                  <c:v>-0.2</c:v>
                </c:pt>
                <c:pt idx="5">
                  <c:v>-0.26</c:v>
                </c:pt>
                <c:pt idx="6">
                  <c:v>-0.24</c:v>
                </c:pt>
                <c:pt idx="7">
                  <c:v>-0.15</c:v>
                </c:pt>
                <c:pt idx="8">
                  <c:v>0.68</c:v>
                </c:pt>
                <c:pt idx="9">
                  <c:v>1.75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Charge2'!$C$13:$L$13</c:f>
              <c:numCache>
                <c:formatCode>General</c:formatCode>
                <c:ptCount val="10"/>
                <c:pt idx="0">
                  <c:v>1.26</c:v>
                </c:pt>
                <c:pt idx="1">
                  <c:v>0.45</c:v>
                </c:pt>
                <c:pt idx="2">
                  <c:v>0.19</c:v>
                </c:pt>
                <c:pt idx="3">
                  <c:v>-0.05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-0.32</c:v>
                </c:pt>
                <c:pt idx="8">
                  <c:v>0.57999999999999996</c:v>
                </c:pt>
                <c:pt idx="9">
                  <c:v>1.59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Charge2'!$C$14:$L$14</c:f>
              <c:numCache>
                <c:formatCode>General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0.04</c:v>
                </c:pt>
                <c:pt idx="3">
                  <c:v>-0.03</c:v>
                </c:pt>
                <c:pt idx="4">
                  <c:v>-0.24</c:v>
                </c:pt>
                <c:pt idx="5">
                  <c:v>-0.27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0.46</c:v>
                </c:pt>
                <c:pt idx="9">
                  <c:v>1.28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Charge2'!$C$15:$L$15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-0.01</c:v>
                </c:pt>
                <c:pt idx="4">
                  <c:v>-0.18</c:v>
                </c:pt>
                <c:pt idx="5">
                  <c:v>-0.21</c:v>
                </c:pt>
                <c:pt idx="6">
                  <c:v>-0.33</c:v>
                </c:pt>
                <c:pt idx="7">
                  <c:v>-0.23</c:v>
                </c:pt>
                <c:pt idx="8">
                  <c:v>0.42</c:v>
                </c:pt>
                <c:pt idx="9">
                  <c:v>1.06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Charge2'!$C$16:$L$16</c:f>
              <c:numCache>
                <c:formatCode>General</c:formatCode>
                <c:ptCount val="10"/>
                <c:pt idx="0">
                  <c:v>0.71</c:v>
                </c:pt>
                <c:pt idx="1">
                  <c:v>0.33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-0.22</c:v>
                </c:pt>
                <c:pt idx="5">
                  <c:v>-0.24</c:v>
                </c:pt>
                <c:pt idx="6">
                  <c:v>-0.25</c:v>
                </c:pt>
                <c:pt idx="7">
                  <c:v>-0.25</c:v>
                </c:pt>
                <c:pt idx="8">
                  <c:v>0.47</c:v>
                </c:pt>
                <c:pt idx="9">
                  <c:v>1.27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Charge2'!$C$17:$L$17</c:f>
              <c:numCache>
                <c:formatCode>General</c:formatCode>
                <c:ptCount val="10"/>
                <c:pt idx="0">
                  <c:v>1.33</c:v>
                </c:pt>
                <c:pt idx="1">
                  <c:v>0.5</c:v>
                </c:pt>
                <c:pt idx="2">
                  <c:v>0.22</c:v>
                </c:pt>
                <c:pt idx="3">
                  <c:v>0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-0.24</c:v>
                </c:pt>
                <c:pt idx="7">
                  <c:v>-0.17</c:v>
                </c:pt>
                <c:pt idx="8">
                  <c:v>0.73</c:v>
                </c:pt>
                <c:pt idx="9">
                  <c:v>1.68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Charge2'!$C$18:$L$18</c:f>
              <c:numCache>
                <c:formatCode>General</c:formatCode>
                <c:ptCount val="10"/>
                <c:pt idx="0">
                  <c:v>0.65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-0.19</c:v>
                </c:pt>
                <c:pt idx="8">
                  <c:v>0.59</c:v>
                </c:pt>
                <c:pt idx="9">
                  <c:v>1.41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Charge2'!$C$19:$L$19</c:f>
              <c:numCache>
                <c:formatCode>General</c:formatCode>
                <c:ptCount val="10"/>
                <c:pt idx="0">
                  <c:v>1.27</c:v>
                </c:pt>
                <c:pt idx="1">
                  <c:v>0.46</c:v>
                </c:pt>
                <c:pt idx="2">
                  <c:v>0.19</c:v>
                </c:pt>
                <c:pt idx="3">
                  <c:v>0.01</c:v>
                </c:pt>
                <c:pt idx="4">
                  <c:v>-0.22</c:v>
                </c:pt>
                <c:pt idx="5">
                  <c:v>-0.27</c:v>
                </c:pt>
                <c:pt idx="6">
                  <c:v>-0.27</c:v>
                </c:pt>
                <c:pt idx="7">
                  <c:v>-0.19</c:v>
                </c:pt>
                <c:pt idx="8">
                  <c:v>0.61</c:v>
                </c:pt>
                <c:pt idx="9">
                  <c:v>1.56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Charge2'!$C$20:$L$20</c:f>
              <c:numCache>
                <c:formatCode>General</c:formatCode>
                <c:ptCount val="10"/>
                <c:pt idx="0">
                  <c:v>0.85</c:v>
                </c:pt>
                <c:pt idx="1">
                  <c:v>0.4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-0.22</c:v>
                </c:pt>
                <c:pt idx="6">
                  <c:v>-0.25</c:v>
                </c:pt>
                <c:pt idx="7">
                  <c:v>-0.2</c:v>
                </c:pt>
                <c:pt idx="8">
                  <c:v>0.64</c:v>
                </c:pt>
                <c:pt idx="9">
                  <c:v>1.47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Charge2'!$C$21:$L$21</c:f>
              <c:numCache>
                <c:formatCode>General</c:formatCode>
                <c:ptCount val="10"/>
                <c:pt idx="0">
                  <c:v>0.51</c:v>
                </c:pt>
                <c:pt idx="1">
                  <c:v>0.43</c:v>
                </c:pt>
                <c:pt idx="2">
                  <c:v>0.22</c:v>
                </c:pt>
                <c:pt idx="3">
                  <c:v>0.09</c:v>
                </c:pt>
                <c:pt idx="4">
                  <c:v>-0.08</c:v>
                </c:pt>
                <c:pt idx="5">
                  <c:v>-0.13</c:v>
                </c:pt>
                <c:pt idx="6">
                  <c:v>-0.22</c:v>
                </c:pt>
                <c:pt idx="7">
                  <c:v>-0.14000000000000001</c:v>
                </c:pt>
                <c:pt idx="8">
                  <c:v>0.45</c:v>
                </c:pt>
                <c:pt idx="9">
                  <c:v>1.05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Charge2'!$C$22:$L$22</c:f>
              <c:numCache>
                <c:formatCode>General</c:formatCode>
                <c:ptCount val="10"/>
                <c:pt idx="0">
                  <c:v>0.63</c:v>
                </c:pt>
                <c:pt idx="1">
                  <c:v>0.43</c:v>
                </c:pt>
                <c:pt idx="2">
                  <c:v>0.2</c:v>
                </c:pt>
                <c:pt idx="3">
                  <c:v>0.05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-0.08</c:v>
                </c:pt>
                <c:pt idx="8">
                  <c:v>0.55000000000000004</c:v>
                </c:pt>
                <c:pt idx="9">
                  <c:v>1.25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Charge2'!$C$23:$L$23</c:f>
              <c:numCache>
                <c:formatCode>General</c:formatCode>
                <c:ptCount val="10"/>
                <c:pt idx="0">
                  <c:v>0.54</c:v>
                </c:pt>
                <c:pt idx="1">
                  <c:v>0.32</c:v>
                </c:pt>
                <c:pt idx="2">
                  <c:v>0.22</c:v>
                </c:pt>
                <c:pt idx="3">
                  <c:v>0.03</c:v>
                </c:pt>
                <c:pt idx="4">
                  <c:v>-0.12</c:v>
                </c:pt>
                <c:pt idx="5">
                  <c:v>-0.18</c:v>
                </c:pt>
                <c:pt idx="6">
                  <c:v>-0.23</c:v>
                </c:pt>
                <c:pt idx="7">
                  <c:v>-0.03</c:v>
                </c:pt>
                <c:pt idx="8">
                  <c:v>0.53</c:v>
                </c:pt>
                <c:pt idx="9">
                  <c:v>1.1599999999999999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Charge2'!$C$24:$L$24</c:f>
              <c:numCache>
                <c:formatCode>General</c:formatCode>
                <c:ptCount val="10"/>
                <c:pt idx="0">
                  <c:v>0.72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0.11</c:v>
                </c:pt>
                <c:pt idx="4">
                  <c:v>-0.12</c:v>
                </c:pt>
                <c:pt idx="5">
                  <c:v>-0.2</c:v>
                </c:pt>
                <c:pt idx="6">
                  <c:v>-0.25</c:v>
                </c:pt>
                <c:pt idx="7">
                  <c:v>0.13</c:v>
                </c:pt>
                <c:pt idx="8">
                  <c:v>0.77</c:v>
                </c:pt>
                <c:pt idx="9">
                  <c:v>1.46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Fxx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Fxx Charge2'!$C$25:$L$25</c:f>
              <c:numCache>
                <c:formatCode>General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-0.08</c:v>
                </c:pt>
                <c:pt idx="5">
                  <c:v>-0.17</c:v>
                </c:pt>
                <c:pt idx="6">
                  <c:v>-0.27</c:v>
                </c:pt>
                <c:pt idx="7">
                  <c:v>0.06</c:v>
                </c:pt>
                <c:pt idx="8">
                  <c:v>0.65</c:v>
                </c:pt>
                <c:pt idx="9">
                  <c:v>1.1599999999999999</c:v>
                </c:pt>
              </c:numCache>
            </c:numRef>
          </c:val>
        </c:ser>
        <c:marker val="1"/>
        <c:axId val="82828672"/>
        <c:axId val="82834944"/>
      </c:lineChart>
      <c:catAx>
        <c:axId val="8282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834944"/>
        <c:crosses val="autoZero"/>
        <c:auto val="1"/>
        <c:lblAlgn val="ctr"/>
        <c:lblOffset val="100"/>
      </c:catAx>
      <c:valAx>
        <c:axId val="8283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2828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Fxx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Fxx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84057088"/>
        <c:axId val="84059264"/>
        <c:axId val="0"/>
      </c:bar3DChart>
      <c:catAx>
        <c:axId val="8405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4059264"/>
        <c:crosses val="autoZero"/>
        <c:auto val="1"/>
        <c:lblAlgn val="ctr"/>
        <c:lblOffset val="100"/>
      </c:catAx>
      <c:valAx>
        <c:axId val="8405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84057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Fxx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Fxx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84080512"/>
        <c:axId val="84168704"/>
        <c:axId val="0"/>
      </c:bar3DChart>
      <c:catAx>
        <c:axId val="8408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4168704"/>
        <c:crosses val="autoZero"/>
        <c:auto val="1"/>
        <c:lblAlgn val="ctr"/>
        <c:lblOffset val="100"/>
      </c:catAx>
      <c:valAx>
        <c:axId val="84168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84080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F17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F17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F17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F17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84199296"/>
        <c:axId val="84213760"/>
        <c:axId val="0"/>
      </c:bar3DChart>
      <c:catAx>
        <c:axId val="8419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84213760"/>
        <c:crosses val="autoZero"/>
        <c:auto val="1"/>
        <c:lblAlgn val="ctr"/>
        <c:lblOffset val="100"/>
      </c:catAx>
      <c:valAx>
        <c:axId val="84213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84199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F17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F17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F17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F17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84268928"/>
        <c:axId val="84553728"/>
        <c:axId val="0"/>
      </c:bar3DChart>
      <c:catAx>
        <c:axId val="8426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553728"/>
        <c:crosses val="autoZero"/>
        <c:auto val="1"/>
        <c:lblAlgn val="ctr"/>
        <c:lblOffset val="100"/>
      </c:catAx>
      <c:valAx>
        <c:axId val="8455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4268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F17Chr1'!$C$39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F17Chr1'!$D$38:$M$38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72852992"/>
        <c:axId val="72854912"/>
        <c:axId val="0"/>
      </c:bar3DChart>
      <c:catAx>
        <c:axId val="7285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72854912"/>
        <c:crosses val="autoZero"/>
        <c:auto val="1"/>
        <c:lblAlgn val="ctr"/>
        <c:lblOffset val="100"/>
      </c:catAx>
      <c:valAx>
        <c:axId val="72854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2852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Charge2'!$D$7:$M$7</c:f>
              <c:numCache>
                <c:formatCode>General</c:formatCode>
                <c:ptCount val="10"/>
                <c:pt idx="0">
                  <c:v>0.88</c:v>
                </c:pt>
                <c:pt idx="1">
                  <c:v>-1.01</c:v>
                </c:pt>
                <c:pt idx="2">
                  <c:v>-1.6</c:v>
                </c:pt>
                <c:pt idx="3">
                  <c:v>-0.6</c:v>
                </c:pt>
                <c:pt idx="4">
                  <c:v>-0.87</c:v>
                </c:pt>
                <c:pt idx="5">
                  <c:v>-0.9</c:v>
                </c:pt>
                <c:pt idx="6">
                  <c:v>-0.82</c:v>
                </c:pt>
                <c:pt idx="7">
                  <c:v>-1.52</c:v>
                </c:pt>
                <c:pt idx="8">
                  <c:v>-1.42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Charge2'!$D$8:$M$8</c:f>
              <c:numCache>
                <c:formatCode>General</c:formatCode>
                <c:ptCount val="10"/>
                <c:pt idx="0">
                  <c:v>0.47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-0.87</c:v>
                </c:pt>
                <c:pt idx="4">
                  <c:v>-1.17</c:v>
                </c:pt>
                <c:pt idx="5">
                  <c:v>-1.2</c:v>
                </c:pt>
                <c:pt idx="6">
                  <c:v>-1</c:v>
                </c:pt>
                <c:pt idx="7">
                  <c:v>-1.79</c:v>
                </c:pt>
                <c:pt idx="8">
                  <c:v>-1.44</c:v>
                </c:pt>
                <c:pt idx="9">
                  <c:v>0.14000000000000001</c:v>
                </c:pt>
              </c:numCache>
            </c:numRef>
          </c:val>
        </c:ser>
        <c:ser>
          <c:idx val="2"/>
          <c:order val="2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Charge2'!$D$9:$M$9</c:f>
              <c:numCache>
                <c:formatCode>General</c:formatCode>
                <c:ptCount val="10"/>
                <c:pt idx="0">
                  <c:v>0.49</c:v>
                </c:pt>
                <c:pt idx="1">
                  <c:v>-1.1200000000000001</c:v>
                </c:pt>
                <c:pt idx="2">
                  <c:v>-1.9</c:v>
                </c:pt>
                <c:pt idx="3">
                  <c:v>-0.86</c:v>
                </c:pt>
                <c:pt idx="4">
                  <c:v>-1.17</c:v>
                </c:pt>
                <c:pt idx="5">
                  <c:v>-1.17</c:v>
                </c:pt>
                <c:pt idx="6">
                  <c:v>-1.01</c:v>
                </c:pt>
                <c:pt idx="7">
                  <c:v>-1.72</c:v>
                </c:pt>
                <c:pt idx="8">
                  <c:v>-1.41</c:v>
                </c:pt>
                <c:pt idx="9">
                  <c:v>-0.18</c:v>
                </c:pt>
              </c:numCache>
            </c:numRef>
          </c:val>
        </c:ser>
        <c:ser>
          <c:idx val="3"/>
          <c:order val="3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Charge2'!$D$10:$M$10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-1.05</c:v>
                </c:pt>
                <c:pt idx="2">
                  <c:v>-1.89</c:v>
                </c:pt>
                <c:pt idx="3">
                  <c:v>-0.95</c:v>
                </c:pt>
                <c:pt idx="4">
                  <c:v>-1.28</c:v>
                </c:pt>
                <c:pt idx="5">
                  <c:v>-1.27</c:v>
                </c:pt>
                <c:pt idx="6">
                  <c:v>-1.07</c:v>
                </c:pt>
                <c:pt idx="7">
                  <c:v>-1.76</c:v>
                </c:pt>
                <c:pt idx="8">
                  <c:v>-1.35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Charge2'!$D$11:$M$11</c:f>
              <c:numCache>
                <c:formatCode>General</c:formatCode>
                <c:ptCount val="10"/>
                <c:pt idx="0">
                  <c:v>0.68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-0.9</c:v>
                </c:pt>
                <c:pt idx="4">
                  <c:v>-1.23</c:v>
                </c:pt>
                <c:pt idx="5">
                  <c:v>-1.22</c:v>
                </c:pt>
                <c:pt idx="6">
                  <c:v>-1.26</c:v>
                </c:pt>
                <c:pt idx="7">
                  <c:v>-1.77</c:v>
                </c:pt>
                <c:pt idx="8">
                  <c:v>-1.36</c:v>
                </c:pt>
                <c:pt idx="9">
                  <c:v>0.05</c:v>
                </c:pt>
              </c:numCache>
            </c:numRef>
          </c:val>
        </c:ser>
        <c:ser>
          <c:idx val="5"/>
          <c:order val="5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Charge2'!$D$12:$M$12</c:f>
              <c:numCache>
                <c:formatCode>General</c:formatCode>
                <c:ptCount val="10"/>
                <c:pt idx="0">
                  <c:v>0.63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-1.22</c:v>
                </c:pt>
                <c:pt idx="4">
                  <c:v>-1.62</c:v>
                </c:pt>
                <c:pt idx="5">
                  <c:v>-1.3</c:v>
                </c:pt>
                <c:pt idx="6">
                  <c:v>-1.01</c:v>
                </c:pt>
                <c:pt idx="7">
                  <c:v>-1.97</c:v>
                </c:pt>
                <c:pt idx="8">
                  <c:v>-1.65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Charge2'!$D$13:$M$13</c:f>
              <c:numCache>
                <c:formatCode>General</c:formatCode>
                <c:ptCount val="10"/>
                <c:pt idx="0">
                  <c:v>0.62</c:v>
                </c:pt>
                <c:pt idx="1">
                  <c:v>-1.05</c:v>
                </c:pt>
                <c:pt idx="2">
                  <c:v>-1.8</c:v>
                </c:pt>
                <c:pt idx="3">
                  <c:v>-0.75</c:v>
                </c:pt>
                <c:pt idx="4">
                  <c:v>-1.2</c:v>
                </c:pt>
                <c:pt idx="5">
                  <c:v>-1.03</c:v>
                </c:pt>
                <c:pt idx="6">
                  <c:v>-1.24</c:v>
                </c:pt>
                <c:pt idx="7">
                  <c:v>-1.98</c:v>
                </c:pt>
                <c:pt idx="8">
                  <c:v>-1.41</c:v>
                </c:pt>
                <c:pt idx="9">
                  <c:v>-0.04</c:v>
                </c:pt>
              </c:numCache>
            </c:numRef>
          </c:val>
        </c:ser>
        <c:ser>
          <c:idx val="7"/>
          <c:order val="7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Charge2'!$D$14:$M$14</c:f>
              <c:numCache>
                <c:formatCode>General</c:formatCode>
                <c:ptCount val="10"/>
                <c:pt idx="0">
                  <c:v>0.49</c:v>
                </c:pt>
                <c:pt idx="1">
                  <c:v>-1.3</c:v>
                </c:pt>
                <c:pt idx="2">
                  <c:v>-2.17</c:v>
                </c:pt>
                <c:pt idx="3">
                  <c:v>-0.97</c:v>
                </c:pt>
                <c:pt idx="4">
                  <c:v>-1.54</c:v>
                </c:pt>
                <c:pt idx="5">
                  <c:v>-1.5</c:v>
                </c:pt>
                <c:pt idx="6">
                  <c:v>-0.89</c:v>
                </c:pt>
                <c:pt idx="7">
                  <c:v>-1.89</c:v>
                </c:pt>
                <c:pt idx="8">
                  <c:v>-1.86</c:v>
                </c:pt>
                <c:pt idx="9">
                  <c:v>0.08</c:v>
                </c:pt>
              </c:numCache>
            </c:numRef>
          </c:val>
        </c:ser>
        <c:ser>
          <c:idx val="8"/>
          <c:order val="8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Charge2'!$D$15:$M$15</c:f>
              <c:numCache>
                <c:formatCode>General</c:formatCode>
                <c:ptCount val="10"/>
                <c:pt idx="0">
                  <c:v>0.39</c:v>
                </c:pt>
                <c:pt idx="1">
                  <c:v>-1.17</c:v>
                </c:pt>
                <c:pt idx="2">
                  <c:v>-1.81</c:v>
                </c:pt>
                <c:pt idx="3">
                  <c:v>-0.77</c:v>
                </c:pt>
                <c:pt idx="4">
                  <c:v>-1.08</c:v>
                </c:pt>
                <c:pt idx="5">
                  <c:v>-1.0900000000000001</c:v>
                </c:pt>
                <c:pt idx="6">
                  <c:v>-0.95</c:v>
                </c:pt>
                <c:pt idx="7">
                  <c:v>-1.76</c:v>
                </c:pt>
                <c:pt idx="8">
                  <c:v>-1.47</c:v>
                </c:pt>
                <c:pt idx="9">
                  <c:v>0.11</c:v>
                </c:pt>
              </c:numCache>
            </c:numRef>
          </c:val>
        </c:ser>
        <c:ser>
          <c:idx val="9"/>
          <c:order val="9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Charge2'!$D$16:$M$16</c:f>
              <c:numCache>
                <c:formatCode>General</c:formatCode>
                <c:ptCount val="10"/>
                <c:pt idx="0">
                  <c:v>0.69</c:v>
                </c:pt>
                <c:pt idx="1">
                  <c:v>-1.05</c:v>
                </c:pt>
                <c:pt idx="2">
                  <c:v>-1.84</c:v>
                </c:pt>
                <c:pt idx="3">
                  <c:v>-0.93</c:v>
                </c:pt>
                <c:pt idx="4">
                  <c:v>-1.4</c:v>
                </c:pt>
                <c:pt idx="5">
                  <c:v>-1.27</c:v>
                </c:pt>
                <c:pt idx="6">
                  <c:v>-1.08</c:v>
                </c:pt>
                <c:pt idx="7">
                  <c:v>-1.76</c:v>
                </c:pt>
                <c:pt idx="8">
                  <c:v>-1.51</c:v>
                </c:pt>
                <c:pt idx="9">
                  <c:v>0.2</c:v>
                </c:pt>
              </c:numCache>
            </c:numRef>
          </c:val>
        </c:ser>
        <c:ser>
          <c:idx val="10"/>
          <c:order val="10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Charge2'!$D$17:$M$17</c:f>
              <c:numCache>
                <c:formatCode>General</c:formatCode>
                <c:ptCount val="10"/>
                <c:pt idx="0">
                  <c:v>0.53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-0.81</c:v>
                </c:pt>
                <c:pt idx="4">
                  <c:v>-1.1100000000000001</c:v>
                </c:pt>
                <c:pt idx="5">
                  <c:v>-1.1200000000000001</c:v>
                </c:pt>
                <c:pt idx="6">
                  <c:v>-0.99</c:v>
                </c:pt>
                <c:pt idx="7">
                  <c:v>-1.78</c:v>
                </c:pt>
                <c:pt idx="8">
                  <c:v>-1.42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Charge2'!$D$18:$M$18</c:f>
              <c:numCache>
                <c:formatCode>General</c:formatCode>
                <c:ptCount val="10"/>
                <c:pt idx="0">
                  <c:v>0.48</c:v>
                </c:pt>
                <c:pt idx="1">
                  <c:v>-1.18</c:v>
                </c:pt>
                <c:pt idx="2">
                  <c:v>-1.9</c:v>
                </c:pt>
                <c:pt idx="3">
                  <c:v>-0.84</c:v>
                </c:pt>
                <c:pt idx="4">
                  <c:v>-1.19</c:v>
                </c:pt>
                <c:pt idx="5">
                  <c:v>-1.18</c:v>
                </c:pt>
                <c:pt idx="6">
                  <c:v>-1.01</c:v>
                </c:pt>
                <c:pt idx="7">
                  <c:v>-1.76</c:v>
                </c:pt>
                <c:pt idx="8">
                  <c:v>-1.38</c:v>
                </c:pt>
                <c:pt idx="9">
                  <c:v>0.08</c:v>
                </c:pt>
              </c:numCache>
            </c:numRef>
          </c:val>
        </c:ser>
        <c:ser>
          <c:idx val="12"/>
          <c:order val="12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Charge2'!$D$19:$M$19</c:f>
              <c:numCache>
                <c:formatCode>General</c:formatCode>
                <c:ptCount val="10"/>
                <c:pt idx="0">
                  <c:v>-0.03</c:v>
                </c:pt>
                <c:pt idx="1">
                  <c:v>-1.1499999999999999</c:v>
                </c:pt>
                <c:pt idx="2">
                  <c:v>-1.89</c:v>
                </c:pt>
                <c:pt idx="3">
                  <c:v>-0.89</c:v>
                </c:pt>
                <c:pt idx="4">
                  <c:v>-1.19</c:v>
                </c:pt>
                <c:pt idx="5">
                  <c:v>-1.1599999999999999</c:v>
                </c:pt>
                <c:pt idx="6">
                  <c:v>-1</c:v>
                </c:pt>
                <c:pt idx="7">
                  <c:v>-1.81</c:v>
                </c:pt>
                <c:pt idx="8">
                  <c:v>1.54</c:v>
                </c:pt>
                <c:pt idx="9">
                  <c:v>0.45</c:v>
                </c:pt>
              </c:numCache>
            </c:numRef>
          </c:val>
        </c:ser>
        <c:ser>
          <c:idx val="13"/>
          <c:order val="13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Charge2'!$D$20:$M$20</c:f>
              <c:numCache>
                <c:formatCode>General</c:formatCode>
                <c:ptCount val="10"/>
                <c:pt idx="0">
                  <c:v>-0.64</c:v>
                </c:pt>
                <c:pt idx="1">
                  <c:v>-1.4</c:v>
                </c:pt>
                <c:pt idx="2">
                  <c:v>-2.06</c:v>
                </c:pt>
                <c:pt idx="3">
                  <c:v>-0.87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-0.97</c:v>
                </c:pt>
                <c:pt idx="7">
                  <c:v>-2.04</c:v>
                </c:pt>
                <c:pt idx="8">
                  <c:v>-1.62</c:v>
                </c:pt>
                <c:pt idx="9">
                  <c:v>-0.6</c:v>
                </c:pt>
              </c:numCache>
            </c:numRef>
          </c:val>
        </c:ser>
        <c:ser>
          <c:idx val="14"/>
          <c:order val="14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Charge2'!$D$21:$M$21</c:f>
              <c:numCache>
                <c:formatCode>General</c:formatCode>
                <c:ptCount val="10"/>
                <c:pt idx="0">
                  <c:v>-0.3</c:v>
                </c:pt>
                <c:pt idx="1">
                  <c:v>-1.27</c:v>
                </c:pt>
                <c:pt idx="2">
                  <c:v>-1.99</c:v>
                </c:pt>
                <c:pt idx="3">
                  <c:v>-0.93</c:v>
                </c:pt>
                <c:pt idx="4">
                  <c:v>-1.24</c:v>
                </c:pt>
                <c:pt idx="5">
                  <c:v>-1.23</c:v>
                </c:pt>
                <c:pt idx="6">
                  <c:v>-1.01</c:v>
                </c:pt>
                <c:pt idx="7">
                  <c:v>-2.0499999999999998</c:v>
                </c:pt>
                <c:pt idx="8">
                  <c:v>-1.57</c:v>
                </c:pt>
                <c:pt idx="9">
                  <c:v>-0.18</c:v>
                </c:pt>
              </c:numCache>
            </c:numRef>
          </c:val>
        </c:ser>
        <c:ser>
          <c:idx val="15"/>
          <c:order val="15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Charge2'!$D$22:$M$22</c:f>
              <c:numCache>
                <c:formatCode>General</c:formatCode>
                <c:ptCount val="10"/>
                <c:pt idx="0">
                  <c:v>-0.08</c:v>
                </c:pt>
                <c:pt idx="1">
                  <c:v>-1.29</c:v>
                </c:pt>
                <c:pt idx="2">
                  <c:v>-2.2000000000000002</c:v>
                </c:pt>
                <c:pt idx="3">
                  <c:v>-0.88</c:v>
                </c:pt>
                <c:pt idx="4">
                  <c:v>-1.17</c:v>
                </c:pt>
                <c:pt idx="5">
                  <c:v>-1.17</c:v>
                </c:pt>
                <c:pt idx="6">
                  <c:v>-1</c:v>
                </c:pt>
                <c:pt idx="7">
                  <c:v>-2.2200000000000002</c:v>
                </c:pt>
                <c:pt idx="8">
                  <c:v>-1.6</c:v>
                </c:pt>
                <c:pt idx="9">
                  <c:v>-0.19</c:v>
                </c:pt>
              </c:numCache>
            </c:numRef>
          </c:val>
        </c:ser>
        <c:ser>
          <c:idx val="16"/>
          <c:order val="16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Charge2'!$D$23:$M$23</c:f>
              <c:numCache>
                <c:formatCode>General</c:formatCode>
                <c:ptCount val="10"/>
                <c:pt idx="0">
                  <c:v>-0.12</c:v>
                </c:pt>
                <c:pt idx="1">
                  <c:v>-1.28</c:v>
                </c:pt>
                <c:pt idx="2">
                  <c:v>-2.2799999999999998</c:v>
                </c:pt>
                <c:pt idx="3">
                  <c:v>-0.94</c:v>
                </c:pt>
                <c:pt idx="4">
                  <c:v>-1.23</c:v>
                </c:pt>
                <c:pt idx="5">
                  <c:v>-1.21</c:v>
                </c:pt>
                <c:pt idx="6">
                  <c:v>-1.03</c:v>
                </c:pt>
                <c:pt idx="7">
                  <c:v>-2.3199999999999998</c:v>
                </c:pt>
                <c:pt idx="8">
                  <c:v>-1.61</c:v>
                </c:pt>
                <c:pt idx="9">
                  <c:v>-0.21</c:v>
                </c:pt>
              </c:numCache>
            </c:numRef>
          </c:val>
        </c:ser>
        <c:ser>
          <c:idx val="17"/>
          <c:order val="17"/>
          <c:cat>
            <c:strRef>
              <c:f>'Spalt vorne unten Fxx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Fxx Charge2'!$D$24:$M$24</c:f>
              <c:numCache>
                <c:formatCode>General</c:formatCode>
                <c:ptCount val="10"/>
                <c:pt idx="0">
                  <c:v>-0.15</c:v>
                </c:pt>
                <c:pt idx="1">
                  <c:v>-1.34</c:v>
                </c:pt>
                <c:pt idx="2">
                  <c:v>-2.25</c:v>
                </c:pt>
                <c:pt idx="3">
                  <c:v>-0.84</c:v>
                </c:pt>
                <c:pt idx="4">
                  <c:v>-1.1299999999999999</c:v>
                </c:pt>
                <c:pt idx="5">
                  <c:v>-1.1200000000000001</c:v>
                </c:pt>
                <c:pt idx="6">
                  <c:v>-0.97</c:v>
                </c:pt>
                <c:pt idx="7">
                  <c:v>-2.3199999999999998</c:v>
                </c:pt>
                <c:pt idx="8">
                  <c:v>-1.65</c:v>
                </c:pt>
                <c:pt idx="9">
                  <c:v>-0.26</c:v>
                </c:pt>
              </c:numCache>
            </c:numRef>
          </c:val>
        </c:ser>
        <c:marker val="1"/>
        <c:axId val="84701952"/>
        <c:axId val="84703872"/>
      </c:lineChart>
      <c:catAx>
        <c:axId val="8470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703872"/>
        <c:crosses val="autoZero"/>
        <c:auto val="1"/>
        <c:lblAlgn val="ctr"/>
        <c:lblOffset val="100"/>
      </c:catAx>
      <c:valAx>
        <c:axId val="8470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4701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aussenF13 Serie'!$C$25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Serie'!$D$25:$M$25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hape val="cylinder"/>
        <c:axId val="84877696"/>
        <c:axId val="84879616"/>
        <c:axId val="0"/>
      </c:bar3DChart>
      <c:catAx>
        <c:axId val="8487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4879616"/>
        <c:crosses val="autoZero"/>
        <c:auto val="1"/>
        <c:lblAlgn val="ctr"/>
        <c:lblOffset val="100"/>
      </c:catAx>
      <c:valAx>
        <c:axId val="8487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84877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93403324584432"/>
          <c:y val="5.5555555555555462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aussenF13 Serie'!$C$26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Serie'!$D$26:$M$26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84896768"/>
        <c:axId val="84919424"/>
        <c:axId val="0"/>
      </c:bar3DChart>
      <c:catAx>
        <c:axId val="8489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4919424"/>
        <c:crosses val="autoZero"/>
        <c:auto val="1"/>
        <c:lblAlgn val="ctr"/>
        <c:lblOffset val="100"/>
      </c:catAx>
      <c:valAx>
        <c:axId val="8491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4896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Kontur aussen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6599518810148819E-2"/>
          <c:y val="7.4548702245552642E-2"/>
          <c:w val="0.61978937007874124"/>
          <c:h val="0.89719889180519163"/>
        </c:manualLayout>
      </c:layout>
      <c:lineChart>
        <c:grouping val="standard"/>
        <c:ser>
          <c:idx val="0"/>
          <c:order val="0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Serie'!$D$4:$M$4</c:f>
              <c:numCache>
                <c:formatCode>General</c:formatCode>
                <c:ptCount val="10"/>
                <c:pt idx="0">
                  <c:v>-0.47</c:v>
                </c:pt>
                <c:pt idx="1">
                  <c:v>-0.02</c:v>
                </c:pt>
                <c:pt idx="2">
                  <c:v>-0.33</c:v>
                </c:pt>
                <c:pt idx="3">
                  <c:v>0.02</c:v>
                </c:pt>
                <c:pt idx="4">
                  <c:v>-0.05</c:v>
                </c:pt>
                <c:pt idx="5">
                  <c:v>-0.1</c:v>
                </c:pt>
                <c:pt idx="6">
                  <c:v>-0.21</c:v>
                </c:pt>
                <c:pt idx="7">
                  <c:v>-0.46</c:v>
                </c:pt>
                <c:pt idx="8">
                  <c:v>0.27</c:v>
                </c:pt>
                <c:pt idx="9">
                  <c:v>-0.4</c:v>
                </c:pt>
              </c:numCache>
            </c:numRef>
          </c:val>
        </c:ser>
        <c:ser>
          <c:idx val="1"/>
          <c:order val="1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Serie'!$D$5:$M$5</c:f>
              <c:numCache>
                <c:formatCode>General</c:formatCode>
                <c:ptCount val="10"/>
                <c:pt idx="0">
                  <c:v>-0.66</c:v>
                </c:pt>
                <c:pt idx="1">
                  <c:v>-0.14000000000000001</c:v>
                </c:pt>
                <c:pt idx="2">
                  <c:v>-0.4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-0.24</c:v>
                </c:pt>
                <c:pt idx="7">
                  <c:v>-0.62</c:v>
                </c:pt>
                <c:pt idx="8">
                  <c:v>-0.02</c:v>
                </c:pt>
                <c:pt idx="9">
                  <c:v>-0.03</c:v>
                </c:pt>
              </c:numCache>
            </c:numRef>
          </c:val>
        </c:ser>
        <c:ser>
          <c:idx val="2"/>
          <c:order val="2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Serie'!$D$6:$M$6</c:f>
              <c:numCache>
                <c:formatCode>General</c:formatCode>
                <c:ptCount val="10"/>
                <c:pt idx="0">
                  <c:v>-0.64</c:v>
                </c:pt>
                <c:pt idx="1">
                  <c:v>-0.06</c:v>
                </c:pt>
                <c:pt idx="2">
                  <c:v>-0.36</c:v>
                </c:pt>
                <c:pt idx="3">
                  <c:v>0.01</c:v>
                </c:pt>
                <c:pt idx="4">
                  <c:v>-0.05</c:v>
                </c:pt>
                <c:pt idx="5">
                  <c:v>-0.1</c:v>
                </c:pt>
                <c:pt idx="6">
                  <c:v>-0.24</c:v>
                </c:pt>
                <c:pt idx="7">
                  <c:v>-0.56999999999999995</c:v>
                </c:pt>
                <c:pt idx="8">
                  <c:v>-0.04</c:v>
                </c:pt>
                <c:pt idx="9">
                  <c:v>0.09</c:v>
                </c:pt>
              </c:numCache>
            </c:numRef>
          </c:val>
        </c:ser>
        <c:ser>
          <c:idx val="3"/>
          <c:order val="3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Serie'!$D$7:$M$7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7.0000000000000007E-2</c:v>
                </c:pt>
                <c:pt idx="2">
                  <c:v>-0.27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-0.22</c:v>
                </c:pt>
                <c:pt idx="7">
                  <c:v>-0.51</c:v>
                </c:pt>
                <c:pt idx="8">
                  <c:v>0.15</c:v>
                </c:pt>
                <c:pt idx="9">
                  <c:v>0.28999999999999998</c:v>
                </c:pt>
              </c:numCache>
            </c:numRef>
          </c:val>
        </c:ser>
        <c:ser>
          <c:idx val="4"/>
          <c:order val="4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Serie'!$D$8:$M$8</c:f>
              <c:numCache>
                <c:formatCode>General</c:formatCode>
                <c:ptCount val="10"/>
                <c:pt idx="0">
                  <c:v>-0.46</c:v>
                </c:pt>
                <c:pt idx="1">
                  <c:v>-0.05</c:v>
                </c:pt>
                <c:pt idx="2">
                  <c:v>-0.32</c:v>
                </c:pt>
                <c:pt idx="3">
                  <c:v>0.03</c:v>
                </c:pt>
                <c:pt idx="4">
                  <c:v>-0.01</c:v>
                </c:pt>
                <c:pt idx="5">
                  <c:v>-0.05</c:v>
                </c:pt>
                <c:pt idx="6">
                  <c:v>-0.17</c:v>
                </c:pt>
                <c:pt idx="7">
                  <c:v>-0.54</c:v>
                </c:pt>
                <c:pt idx="8">
                  <c:v>0.14000000000000001</c:v>
                </c:pt>
                <c:pt idx="9">
                  <c:v>0.34</c:v>
                </c:pt>
              </c:numCache>
            </c:numRef>
          </c:val>
        </c:ser>
        <c:ser>
          <c:idx val="5"/>
          <c:order val="5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Serie'!$D$9:$M$9</c:f>
              <c:numCache>
                <c:formatCode>General</c:formatCode>
                <c:ptCount val="10"/>
                <c:pt idx="0">
                  <c:v>-0.76</c:v>
                </c:pt>
                <c:pt idx="1">
                  <c:v>-0.24</c:v>
                </c:pt>
                <c:pt idx="2">
                  <c:v>-0.48</c:v>
                </c:pt>
                <c:pt idx="3">
                  <c:v>0.18</c:v>
                </c:pt>
                <c:pt idx="4">
                  <c:v>0.39</c:v>
                </c:pt>
                <c:pt idx="5">
                  <c:v>0.63</c:v>
                </c:pt>
                <c:pt idx="6">
                  <c:v>0.75</c:v>
                </c:pt>
                <c:pt idx="7">
                  <c:v>0.4</c:v>
                </c:pt>
                <c:pt idx="8">
                  <c:v>0.79</c:v>
                </c:pt>
                <c:pt idx="9">
                  <c:v>1.23</c:v>
                </c:pt>
              </c:numCache>
            </c:numRef>
          </c:val>
        </c:ser>
        <c:ser>
          <c:idx val="6"/>
          <c:order val="6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Serie'!$D$10:$M$10</c:f>
              <c:numCache>
                <c:formatCode>General</c:formatCode>
                <c:ptCount val="10"/>
                <c:pt idx="0">
                  <c:v>-0.72</c:v>
                </c:pt>
                <c:pt idx="1">
                  <c:v>-0.13</c:v>
                </c:pt>
                <c:pt idx="2">
                  <c:v>-0.38</c:v>
                </c:pt>
                <c:pt idx="3">
                  <c:v>0.05</c:v>
                </c:pt>
                <c:pt idx="4">
                  <c:v>0.01</c:v>
                </c:pt>
                <c:pt idx="5">
                  <c:v>-0.04</c:v>
                </c:pt>
                <c:pt idx="6">
                  <c:v>-0.18</c:v>
                </c:pt>
                <c:pt idx="7">
                  <c:v>-0.61</c:v>
                </c:pt>
                <c:pt idx="8">
                  <c:v>0</c:v>
                </c:pt>
                <c:pt idx="9">
                  <c:v>-7.0000000000000007E-2</c:v>
                </c:pt>
              </c:numCache>
            </c:numRef>
          </c:val>
        </c:ser>
        <c:ser>
          <c:idx val="7"/>
          <c:order val="7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Serie'!$D$11:$M$11</c:f>
              <c:numCache>
                <c:formatCode>General</c:formatCode>
                <c:ptCount val="10"/>
                <c:pt idx="0">
                  <c:v>-0.74</c:v>
                </c:pt>
                <c:pt idx="1">
                  <c:v>-0.13</c:v>
                </c:pt>
                <c:pt idx="2">
                  <c:v>-0.37</c:v>
                </c:pt>
                <c:pt idx="3">
                  <c:v>0.02</c:v>
                </c:pt>
                <c:pt idx="4">
                  <c:v>-0.02</c:v>
                </c:pt>
                <c:pt idx="5">
                  <c:v>-7.0000000000000007E-2</c:v>
                </c:pt>
                <c:pt idx="6">
                  <c:v>-0.18</c:v>
                </c:pt>
                <c:pt idx="7">
                  <c:v>-0.57999999999999996</c:v>
                </c:pt>
                <c:pt idx="8">
                  <c:v>7.0000000000000007E-2</c:v>
                </c:pt>
                <c:pt idx="9">
                  <c:v>0.04</c:v>
                </c:pt>
              </c:numCache>
            </c:numRef>
          </c:val>
        </c:ser>
        <c:ser>
          <c:idx val="8"/>
          <c:order val="8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Serie'!$D$12:$M$12</c:f>
              <c:numCache>
                <c:formatCode>General</c:formatCode>
                <c:ptCount val="10"/>
                <c:pt idx="0">
                  <c:v>0.42</c:v>
                </c:pt>
                <c:pt idx="1">
                  <c:v>-0.18</c:v>
                </c:pt>
                <c:pt idx="2">
                  <c:v>-0.42</c:v>
                </c:pt>
                <c:pt idx="3">
                  <c:v>0.09</c:v>
                </c:pt>
                <c:pt idx="4">
                  <c:v>0.03</c:v>
                </c:pt>
                <c:pt idx="5">
                  <c:v>0.02</c:v>
                </c:pt>
                <c:pt idx="6">
                  <c:v>-0.12</c:v>
                </c:pt>
                <c:pt idx="7">
                  <c:v>-0.52</c:v>
                </c:pt>
                <c:pt idx="8">
                  <c:v>0.05</c:v>
                </c:pt>
                <c:pt idx="9">
                  <c:v>-0.05</c:v>
                </c:pt>
              </c:numCache>
            </c:numRef>
          </c:val>
        </c:ser>
        <c:ser>
          <c:idx val="9"/>
          <c:order val="9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Serie'!$D$13:$M$13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0.08</c:v>
                </c:pt>
                <c:pt idx="2">
                  <c:v>-0.32</c:v>
                </c:pt>
                <c:pt idx="3">
                  <c:v>0.03</c:v>
                </c:pt>
                <c:pt idx="4">
                  <c:v>0</c:v>
                </c:pt>
                <c:pt idx="5">
                  <c:v>-0.05</c:v>
                </c:pt>
                <c:pt idx="6">
                  <c:v>-0.16</c:v>
                </c:pt>
                <c:pt idx="7">
                  <c:v>-0.59</c:v>
                </c:pt>
                <c:pt idx="8">
                  <c:v>0.14000000000000001</c:v>
                </c:pt>
                <c:pt idx="9">
                  <c:v>0.37</c:v>
                </c:pt>
              </c:numCache>
            </c:numRef>
          </c:val>
        </c:ser>
        <c:ser>
          <c:idx val="10"/>
          <c:order val="10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Serie'!$D$14:$M$14</c:f>
              <c:numCache>
                <c:formatCode>General</c:formatCode>
                <c:ptCount val="10"/>
                <c:pt idx="0">
                  <c:v>-0.41</c:v>
                </c:pt>
                <c:pt idx="1">
                  <c:v>-0.02</c:v>
                </c:pt>
                <c:pt idx="2">
                  <c:v>-0.31</c:v>
                </c:pt>
                <c:pt idx="3">
                  <c:v>0.02</c:v>
                </c:pt>
                <c:pt idx="4">
                  <c:v>0</c:v>
                </c:pt>
                <c:pt idx="5">
                  <c:v>-0.06</c:v>
                </c:pt>
                <c:pt idx="6">
                  <c:v>-0.19</c:v>
                </c:pt>
                <c:pt idx="7">
                  <c:v>-0.57999999999999996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</c:ser>
        <c:ser>
          <c:idx val="11"/>
          <c:order val="11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Serie'!$D$15:$M$15</c:f>
              <c:numCache>
                <c:formatCode>General</c:formatCode>
                <c:ptCount val="10"/>
                <c:pt idx="0">
                  <c:v>-0.62</c:v>
                </c:pt>
                <c:pt idx="1">
                  <c:v>-0.1</c:v>
                </c:pt>
                <c:pt idx="2">
                  <c:v>-0.34</c:v>
                </c:pt>
                <c:pt idx="3">
                  <c:v>0.04</c:v>
                </c:pt>
                <c:pt idx="4">
                  <c:v>0.01</c:v>
                </c:pt>
                <c:pt idx="5">
                  <c:v>-0.05</c:v>
                </c:pt>
                <c:pt idx="6">
                  <c:v>-0.16</c:v>
                </c:pt>
                <c:pt idx="7">
                  <c:v>-0.56999999999999995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</c:ser>
        <c:ser>
          <c:idx val="12"/>
          <c:order val="12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Serie'!$D$16:$M$16</c:f>
              <c:numCache>
                <c:formatCode>General</c:formatCode>
                <c:ptCount val="10"/>
                <c:pt idx="0">
                  <c:v>-0.61</c:v>
                </c:pt>
                <c:pt idx="1">
                  <c:v>-0.03</c:v>
                </c:pt>
                <c:pt idx="2">
                  <c:v>-0.27</c:v>
                </c:pt>
                <c:pt idx="3">
                  <c:v>0.08</c:v>
                </c:pt>
                <c:pt idx="4">
                  <c:v>0.05</c:v>
                </c:pt>
                <c:pt idx="5">
                  <c:v>-0.01</c:v>
                </c:pt>
                <c:pt idx="6">
                  <c:v>-0.16</c:v>
                </c:pt>
                <c:pt idx="7">
                  <c:v>-0.63</c:v>
                </c:pt>
                <c:pt idx="8">
                  <c:v>-0.1</c:v>
                </c:pt>
                <c:pt idx="9">
                  <c:v>-0.34</c:v>
                </c:pt>
              </c:numCache>
            </c:numRef>
          </c:val>
        </c:ser>
        <c:ser>
          <c:idx val="13"/>
          <c:order val="13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Serie'!$D$17:$M$17</c:f>
              <c:numCache>
                <c:formatCode>General</c:formatCode>
                <c:ptCount val="10"/>
                <c:pt idx="0">
                  <c:v>-0.74</c:v>
                </c:pt>
                <c:pt idx="1">
                  <c:v>-0.1</c:v>
                </c:pt>
                <c:pt idx="2">
                  <c:v>-0.37</c:v>
                </c:pt>
                <c:pt idx="3">
                  <c:v>0.06</c:v>
                </c:pt>
                <c:pt idx="4">
                  <c:v>0.02</c:v>
                </c:pt>
                <c:pt idx="5">
                  <c:v>-0.04</c:v>
                </c:pt>
                <c:pt idx="6">
                  <c:v>-0.17</c:v>
                </c:pt>
                <c:pt idx="7">
                  <c:v>-0.62</c:v>
                </c:pt>
                <c:pt idx="8">
                  <c:v>-0.08</c:v>
                </c:pt>
                <c:pt idx="9">
                  <c:v>-0.28000000000000003</c:v>
                </c:pt>
              </c:numCache>
            </c:numRef>
          </c:val>
        </c:ser>
        <c:ser>
          <c:idx val="14"/>
          <c:order val="14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Serie'!$D$18:$M$18</c:f>
              <c:numCache>
                <c:formatCode>General</c:formatCode>
                <c:ptCount val="10"/>
                <c:pt idx="0">
                  <c:v>-0.97</c:v>
                </c:pt>
                <c:pt idx="1">
                  <c:v>-0.2</c:v>
                </c:pt>
                <c:pt idx="2">
                  <c:v>-0.4</c:v>
                </c:pt>
                <c:pt idx="3">
                  <c:v>0.03</c:v>
                </c:pt>
                <c:pt idx="4">
                  <c:v>0.01</c:v>
                </c:pt>
                <c:pt idx="5">
                  <c:v>-0.04</c:v>
                </c:pt>
                <c:pt idx="6">
                  <c:v>-0.16</c:v>
                </c:pt>
                <c:pt idx="7">
                  <c:v>-0.59</c:v>
                </c:pt>
                <c:pt idx="8">
                  <c:v>-0.02</c:v>
                </c:pt>
                <c:pt idx="9">
                  <c:v>-0.32</c:v>
                </c:pt>
              </c:numCache>
            </c:numRef>
          </c:val>
        </c:ser>
        <c:ser>
          <c:idx val="15"/>
          <c:order val="15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Serie'!$D$19:$M$19</c:f>
              <c:numCache>
                <c:formatCode>General</c:formatCode>
                <c:ptCount val="10"/>
                <c:pt idx="0">
                  <c:v>-0.26</c:v>
                </c:pt>
                <c:pt idx="1">
                  <c:v>-0.28000000000000003</c:v>
                </c:pt>
                <c:pt idx="2">
                  <c:v>-0.46</c:v>
                </c:pt>
                <c:pt idx="3">
                  <c:v>-0.01</c:v>
                </c:pt>
                <c:pt idx="4">
                  <c:v>-0.12</c:v>
                </c:pt>
                <c:pt idx="5">
                  <c:v>-0.17</c:v>
                </c:pt>
                <c:pt idx="6">
                  <c:v>-0.28999999999999998</c:v>
                </c:pt>
                <c:pt idx="7">
                  <c:v>-0.68</c:v>
                </c:pt>
                <c:pt idx="8">
                  <c:v>-0.13</c:v>
                </c:pt>
                <c:pt idx="9">
                  <c:v>-0.47</c:v>
                </c:pt>
              </c:numCache>
            </c:numRef>
          </c:val>
        </c:ser>
        <c:ser>
          <c:idx val="16"/>
          <c:order val="16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Serie'!$D$20:$M$20</c:f>
              <c:numCache>
                <c:formatCode>General</c:formatCode>
                <c:ptCount val="10"/>
                <c:pt idx="0">
                  <c:v>-1.24</c:v>
                </c:pt>
                <c:pt idx="1">
                  <c:v>-0.2</c:v>
                </c:pt>
                <c:pt idx="2">
                  <c:v>-0.38</c:v>
                </c:pt>
                <c:pt idx="3">
                  <c:v>0.02</c:v>
                </c:pt>
                <c:pt idx="4">
                  <c:v>-0.02</c:v>
                </c:pt>
                <c:pt idx="5">
                  <c:v>-0.08</c:v>
                </c:pt>
                <c:pt idx="6">
                  <c:v>-0.24</c:v>
                </c:pt>
                <c:pt idx="7">
                  <c:v>-0.66</c:v>
                </c:pt>
                <c:pt idx="8">
                  <c:v>-0.1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Serie'!$D$21:$M$21</c:f>
              <c:numCache>
                <c:formatCode>General</c:formatCode>
                <c:ptCount val="10"/>
                <c:pt idx="0">
                  <c:v>-1.43</c:v>
                </c:pt>
                <c:pt idx="1">
                  <c:v>-0.33</c:v>
                </c:pt>
                <c:pt idx="2">
                  <c:v>-0.47</c:v>
                </c:pt>
                <c:pt idx="3">
                  <c:v>-0.03</c:v>
                </c:pt>
                <c:pt idx="4">
                  <c:v>-0.09</c:v>
                </c:pt>
                <c:pt idx="5">
                  <c:v>-0.14000000000000001</c:v>
                </c:pt>
                <c:pt idx="6">
                  <c:v>-0.3</c:v>
                </c:pt>
                <c:pt idx="7">
                  <c:v>-0.7</c:v>
                </c:pt>
                <c:pt idx="8">
                  <c:v>-0.17</c:v>
                </c:pt>
                <c:pt idx="9">
                  <c:v>-0.6</c:v>
                </c:pt>
              </c:numCache>
            </c:numRef>
          </c:val>
        </c:ser>
        <c:ser>
          <c:idx val="18"/>
          <c:order val="18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Serie'!$D$22:$M$22</c:f>
              <c:numCache>
                <c:formatCode>General</c:formatCode>
                <c:ptCount val="10"/>
                <c:pt idx="0">
                  <c:v>-1.51</c:v>
                </c:pt>
                <c:pt idx="1">
                  <c:v>-0.37</c:v>
                </c:pt>
                <c:pt idx="2">
                  <c:v>-0.49</c:v>
                </c:pt>
                <c:pt idx="3">
                  <c:v>-0.04</c:v>
                </c:pt>
                <c:pt idx="4">
                  <c:v>-0.06</c:v>
                </c:pt>
                <c:pt idx="5">
                  <c:v>-0.11</c:v>
                </c:pt>
                <c:pt idx="6">
                  <c:v>-0.28000000000000003</c:v>
                </c:pt>
                <c:pt idx="7">
                  <c:v>-0.7</c:v>
                </c:pt>
                <c:pt idx="8">
                  <c:v>-0.18</c:v>
                </c:pt>
                <c:pt idx="9">
                  <c:v>-0.63</c:v>
                </c:pt>
              </c:numCache>
            </c:numRef>
          </c:val>
        </c:ser>
        <c:ser>
          <c:idx val="19"/>
          <c:order val="19"/>
          <c:cat>
            <c:strRef>
              <c:f>'Kontur aussenF13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Serie'!$D$23:$M$23</c:f>
              <c:numCache>
                <c:formatCode>General</c:formatCode>
                <c:ptCount val="10"/>
                <c:pt idx="0">
                  <c:v>-1.08</c:v>
                </c:pt>
                <c:pt idx="1">
                  <c:v>-0.19</c:v>
                </c:pt>
                <c:pt idx="2">
                  <c:v>-0.47</c:v>
                </c:pt>
                <c:pt idx="3">
                  <c:v>-0.05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-0.21</c:v>
                </c:pt>
                <c:pt idx="7">
                  <c:v>-0.73</c:v>
                </c:pt>
                <c:pt idx="8">
                  <c:v>-0.03</c:v>
                </c:pt>
                <c:pt idx="9">
                  <c:v>-0.43</c:v>
                </c:pt>
              </c:numCache>
            </c:numRef>
          </c:val>
        </c:ser>
        <c:marker val="1"/>
        <c:axId val="85029248"/>
        <c:axId val="85031168"/>
      </c:lineChart>
      <c:catAx>
        <c:axId val="850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5031168"/>
        <c:crosses val="autoZero"/>
        <c:auto val="1"/>
        <c:lblAlgn val="ctr"/>
        <c:lblOffset val="100"/>
      </c:catAx>
      <c:valAx>
        <c:axId val="8503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  <c:layout/>
        </c:title>
        <c:numFmt formatCode="General" sourceLinked="1"/>
        <c:tickLblPos val="nextTo"/>
        <c:crossAx val="850292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Standardabweichung Chargen</a:t>
            </a:r>
            <a:r>
              <a:rPr lang="en-US" baseline="0"/>
              <a:t> Kontur aussen</a:t>
            </a:r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aussenF13 Serie'!$D$93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aussenF13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Serie'!$E$93:$N$93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'Kontur aussenF13 Serie'!$D$94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aussenF13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Serie'!$E$94:$N$94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2"/>
          <c:order val="2"/>
          <c:tx>
            <c:strRef>
              <c:f>'Kontur aussenF13 Serie'!$D$95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aussenF13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Serie'!$E$95:$N$95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86140416"/>
        <c:axId val="86142336"/>
        <c:axId val="0"/>
      </c:bar3DChart>
      <c:catAx>
        <c:axId val="8614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6142336"/>
        <c:crosses val="autoZero"/>
        <c:auto val="1"/>
        <c:lblAlgn val="ctr"/>
        <c:lblOffset val="100"/>
      </c:catAx>
      <c:valAx>
        <c:axId val="86142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6140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Mittelwerte Chargen Kontur aussen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aussenF13 Serie'!$D$121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aussenF13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Serie'!$E$121:$N$121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'Kontur aussenF13 Serie'!$D$122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aussenF13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Serie'!$E$122:$N$122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er>
          <c:idx val="2"/>
          <c:order val="2"/>
          <c:tx>
            <c:strRef>
              <c:f>'Kontur aussenF13 Serie'!$D$123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aussenF13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aussenF13 Serie'!$E$123:$N$123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86186624"/>
        <c:axId val="86205184"/>
        <c:axId val="0"/>
      </c:bar3DChart>
      <c:catAx>
        <c:axId val="8618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6205184"/>
        <c:crosses val="autoZero"/>
        <c:auto val="1"/>
        <c:lblAlgn val="ctr"/>
        <c:lblOffset val="100"/>
      </c:catAx>
      <c:valAx>
        <c:axId val="8620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±∆X [mm]</a:t>
                </a:r>
              </a:p>
            </c:rich>
          </c:tx>
          <c:layout/>
        </c:title>
        <c:numFmt formatCode="General" sourceLinked="1"/>
        <c:tickLblPos val="nextTo"/>
        <c:crossAx val="86186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Spalt unten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untenF13 Serie'!$C$26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Serie'!$D$26:$M$26</c:f>
              <c:numCache>
                <c:formatCode>General</c:formatCode>
                <c:ptCount val="10"/>
                <c:pt idx="0">
                  <c:v>0.1105</c:v>
                </c:pt>
                <c:pt idx="1">
                  <c:v>-1.1525000000000003</c:v>
                </c:pt>
                <c:pt idx="2">
                  <c:v>-1.268</c:v>
                </c:pt>
                <c:pt idx="3">
                  <c:v>-0.63200000000000001</c:v>
                </c:pt>
                <c:pt idx="4">
                  <c:v>-0.84150000000000014</c:v>
                </c:pt>
                <c:pt idx="5">
                  <c:v>-0.84150000000000014</c:v>
                </c:pt>
                <c:pt idx="6">
                  <c:v>-0.80849999999999989</c:v>
                </c:pt>
                <c:pt idx="7">
                  <c:v>-1.2155</c:v>
                </c:pt>
                <c:pt idx="8">
                  <c:v>-1.4845000000000002</c:v>
                </c:pt>
                <c:pt idx="9">
                  <c:v>0.23000000000000004</c:v>
                </c:pt>
              </c:numCache>
            </c:numRef>
          </c:val>
        </c:ser>
        <c:shape val="cylinder"/>
        <c:axId val="86386560"/>
        <c:axId val="86388736"/>
        <c:axId val="0"/>
      </c:bar3DChart>
      <c:catAx>
        <c:axId val="863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6388736"/>
        <c:crosses val="autoZero"/>
        <c:auto val="1"/>
        <c:lblAlgn val="ctr"/>
        <c:lblOffset val="100"/>
      </c:catAx>
      <c:valAx>
        <c:axId val="8638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86386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Spalt unten</a:t>
            </a:r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untenF13 Serie'!$C$27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Serie'!$D$27:$M$27</c:f>
              <c:numCache>
                <c:formatCode>General</c:formatCode>
                <c:ptCount val="10"/>
                <c:pt idx="0">
                  <c:v>0.23263875316396496</c:v>
                </c:pt>
                <c:pt idx="1">
                  <c:v>6.7658196687073693E-2</c:v>
                </c:pt>
                <c:pt idx="2">
                  <c:v>8.8234138279322999E-2</c:v>
                </c:pt>
                <c:pt idx="3">
                  <c:v>7.1126277622416065E-2</c:v>
                </c:pt>
                <c:pt idx="4">
                  <c:v>0.1175394670559189</c:v>
                </c:pt>
                <c:pt idx="5">
                  <c:v>9.4327257878871848E-2</c:v>
                </c:pt>
                <c:pt idx="6">
                  <c:v>0.10142536794686986</c:v>
                </c:pt>
                <c:pt idx="7">
                  <c:v>9.0813574223007329E-2</c:v>
                </c:pt>
                <c:pt idx="8">
                  <c:v>6.6528585071222071E-2</c:v>
                </c:pt>
                <c:pt idx="9">
                  <c:v>0.11429417261932841</c:v>
                </c:pt>
              </c:numCache>
            </c:numRef>
          </c:val>
        </c:ser>
        <c:shape val="cylinder"/>
        <c:axId val="86422272"/>
        <c:axId val="86424192"/>
        <c:axId val="0"/>
      </c:bar3DChart>
      <c:catAx>
        <c:axId val="8642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6424192"/>
        <c:crosses val="autoZero"/>
        <c:auto val="1"/>
        <c:lblAlgn val="ctr"/>
        <c:lblOffset val="100"/>
      </c:catAx>
      <c:valAx>
        <c:axId val="8642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6422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Spalt unten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untenF13 Serie'!$C$52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untenF13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untenF13 Serie'!$E$52:$L$52</c:f>
              <c:numCache>
                <c:formatCode>General</c:formatCode>
                <c:ptCount val="8"/>
                <c:pt idx="0">
                  <c:v>6.7658196687073693E-2</c:v>
                </c:pt>
                <c:pt idx="1">
                  <c:v>8.8234138279322999E-2</c:v>
                </c:pt>
                <c:pt idx="2">
                  <c:v>7.1126277622416065E-2</c:v>
                </c:pt>
                <c:pt idx="3">
                  <c:v>0.1175394670559189</c:v>
                </c:pt>
                <c:pt idx="4">
                  <c:v>9.4327257878871848E-2</c:v>
                </c:pt>
                <c:pt idx="5">
                  <c:v>0.10142536794686986</c:v>
                </c:pt>
                <c:pt idx="6">
                  <c:v>9.0813574223007329E-2</c:v>
                </c:pt>
                <c:pt idx="7">
                  <c:v>6.6528585071222071E-2</c:v>
                </c:pt>
              </c:numCache>
            </c:numRef>
          </c:val>
        </c:ser>
        <c:ser>
          <c:idx val="1"/>
          <c:order val="1"/>
          <c:tx>
            <c:strRef>
              <c:f>'Spalt untenF13 Serie'!$C$53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untenF13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untenF13 Serie'!$E$53:$L$53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er>
          <c:idx val="2"/>
          <c:order val="2"/>
          <c:tx>
            <c:strRef>
              <c:f>'Spalt untenF13 Serie'!$C$54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untenF13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untenF13 Serie'!$E$54:$L$54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86472576"/>
        <c:axId val="86478848"/>
        <c:axId val="0"/>
      </c:bar3DChart>
      <c:catAx>
        <c:axId val="8647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6478848"/>
        <c:crosses val="autoZero"/>
        <c:auto val="1"/>
        <c:lblAlgn val="ctr"/>
        <c:lblOffset val="100"/>
      </c:catAx>
      <c:valAx>
        <c:axId val="8647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6472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untenF13 Serie'!$C$104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untenF13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untenF13 Serie'!$E$104:$L$104</c:f>
              <c:numCache>
                <c:formatCode>General</c:formatCode>
                <c:ptCount val="8"/>
                <c:pt idx="0">
                  <c:v>-1.1525000000000003</c:v>
                </c:pt>
                <c:pt idx="1">
                  <c:v>-1.268</c:v>
                </c:pt>
                <c:pt idx="2">
                  <c:v>-0.63200000000000001</c:v>
                </c:pt>
                <c:pt idx="3">
                  <c:v>-0.84150000000000014</c:v>
                </c:pt>
                <c:pt idx="4">
                  <c:v>-0.84150000000000014</c:v>
                </c:pt>
                <c:pt idx="5">
                  <c:v>-0.80849999999999989</c:v>
                </c:pt>
                <c:pt idx="6">
                  <c:v>-1.2155</c:v>
                </c:pt>
                <c:pt idx="7">
                  <c:v>-1.4845000000000002</c:v>
                </c:pt>
              </c:numCache>
            </c:numRef>
          </c:val>
        </c:ser>
        <c:ser>
          <c:idx val="1"/>
          <c:order val="1"/>
          <c:tx>
            <c:strRef>
              <c:f>'Spalt untenF13 Serie'!$C$105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untenF13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untenF13 Serie'!$E$105:$L$105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er>
          <c:idx val="2"/>
          <c:order val="2"/>
          <c:tx>
            <c:strRef>
              <c:f>'Spalt untenF13 Serie'!$C$106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untenF13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untenF13 Serie'!$E$106:$L$106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86592512"/>
        <c:axId val="86602880"/>
        <c:axId val="0"/>
      </c:bar3DChart>
      <c:catAx>
        <c:axId val="8659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6602880"/>
        <c:crosses val="autoZero"/>
        <c:auto val="1"/>
        <c:lblAlgn val="ctr"/>
        <c:lblOffset val="100"/>
      </c:catAx>
      <c:valAx>
        <c:axId val="86602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6592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F17Chr1'!$C$47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F17Chr1'!$D$46:$M$46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F17Chr1'!$C$48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F17Chr1'!$D$46:$M$46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8714368"/>
        <c:axId val="78716288"/>
        <c:axId val="0"/>
      </c:bar3DChart>
      <c:catAx>
        <c:axId val="7871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8716288"/>
        <c:crosses val="autoZero"/>
        <c:auto val="1"/>
        <c:lblAlgn val="ctr"/>
        <c:lblOffset val="100"/>
      </c:catAx>
      <c:valAx>
        <c:axId val="78716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8714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Spalt unten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558952075056473E-2"/>
          <c:y val="8.9218171358717152E-2"/>
          <c:w val="0.77271636572475233"/>
          <c:h val="0.84410365656347996"/>
        </c:manualLayout>
      </c:layout>
      <c:lineChart>
        <c:grouping val="standard"/>
        <c:ser>
          <c:idx val="0"/>
          <c:order val="0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Serie'!$D$5:$M$5</c:f>
              <c:numCache>
                <c:formatCode>General</c:formatCode>
                <c:ptCount val="10"/>
                <c:pt idx="0">
                  <c:v>0.15</c:v>
                </c:pt>
                <c:pt idx="1">
                  <c:v>-1.08</c:v>
                </c:pt>
                <c:pt idx="2">
                  <c:v>-1.21</c:v>
                </c:pt>
                <c:pt idx="3">
                  <c:v>-0.7</c:v>
                </c:pt>
                <c:pt idx="4">
                  <c:v>-1.02</c:v>
                </c:pt>
                <c:pt idx="5">
                  <c:v>-0.96</c:v>
                </c:pt>
                <c:pt idx="6">
                  <c:v>-0.85</c:v>
                </c:pt>
                <c:pt idx="7">
                  <c:v>-1.28</c:v>
                </c:pt>
                <c:pt idx="8">
                  <c:v>-1.51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Serie'!$D$6:$M$6</c:f>
              <c:numCache>
                <c:formatCode>General</c:formatCode>
                <c:ptCount val="10"/>
                <c:pt idx="0">
                  <c:v>-0.1</c:v>
                </c:pt>
                <c:pt idx="1">
                  <c:v>-1.1100000000000001</c:v>
                </c:pt>
                <c:pt idx="2">
                  <c:v>-1.2</c:v>
                </c:pt>
                <c:pt idx="3">
                  <c:v>-0.63</c:v>
                </c:pt>
                <c:pt idx="4">
                  <c:v>-0.63</c:v>
                </c:pt>
                <c:pt idx="5">
                  <c:v>-0.86</c:v>
                </c:pt>
                <c:pt idx="6">
                  <c:v>-0.76</c:v>
                </c:pt>
                <c:pt idx="7">
                  <c:v>-1.19</c:v>
                </c:pt>
                <c:pt idx="8">
                  <c:v>-1.47</c:v>
                </c:pt>
                <c:pt idx="9">
                  <c:v>0.27</c:v>
                </c:pt>
              </c:numCache>
            </c:numRef>
          </c:val>
        </c:ser>
        <c:ser>
          <c:idx val="2"/>
          <c:order val="2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Serie'!$D$7:$M$7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-0.69</c:v>
                </c:pt>
                <c:pt idx="4">
                  <c:v>-0.99</c:v>
                </c:pt>
                <c:pt idx="5">
                  <c:v>-0.92</c:v>
                </c:pt>
                <c:pt idx="6">
                  <c:v>-0.8</c:v>
                </c:pt>
                <c:pt idx="7">
                  <c:v>-1.22</c:v>
                </c:pt>
                <c:pt idx="8">
                  <c:v>-1.47</c:v>
                </c:pt>
                <c:pt idx="9">
                  <c:v>0.26</c:v>
                </c:pt>
              </c:numCache>
            </c:numRef>
          </c:val>
        </c:ser>
        <c:ser>
          <c:idx val="3"/>
          <c:order val="3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Serie'!$D$8:$M$8</c:f>
              <c:numCache>
                <c:formatCode>General</c:formatCode>
                <c:ptCount val="10"/>
                <c:pt idx="0">
                  <c:v>0.03</c:v>
                </c:pt>
                <c:pt idx="1">
                  <c:v>-1.19</c:v>
                </c:pt>
                <c:pt idx="2">
                  <c:v>-1.28</c:v>
                </c:pt>
                <c:pt idx="3">
                  <c:v>-0.67</c:v>
                </c:pt>
                <c:pt idx="4">
                  <c:v>-0.99</c:v>
                </c:pt>
                <c:pt idx="5">
                  <c:v>-0.93</c:v>
                </c:pt>
                <c:pt idx="6">
                  <c:v>-0.81</c:v>
                </c:pt>
                <c:pt idx="7">
                  <c:v>-1.26</c:v>
                </c:pt>
                <c:pt idx="8">
                  <c:v>-1.49</c:v>
                </c:pt>
                <c:pt idx="9">
                  <c:v>0.27</c:v>
                </c:pt>
              </c:numCache>
            </c:numRef>
          </c:val>
        </c:ser>
        <c:ser>
          <c:idx val="4"/>
          <c:order val="4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Serie'!$D$9:$M$9</c:f>
              <c:numCache>
                <c:formatCode>General</c:formatCode>
                <c:ptCount val="10"/>
                <c:pt idx="0">
                  <c:v>0.11</c:v>
                </c:pt>
                <c:pt idx="1">
                  <c:v>-1.1599999999999999</c:v>
                </c:pt>
                <c:pt idx="2">
                  <c:v>-1.32</c:v>
                </c:pt>
                <c:pt idx="3">
                  <c:v>-0.71</c:v>
                </c:pt>
                <c:pt idx="4">
                  <c:v>-0.97</c:v>
                </c:pt>
                <c:pt idx="5">
                  <c:v>-0.92</c:v>
                </c:pt>
                <c:pt idx="6">
                  <c:v>-1.1100000000000001</c:v>
                </c:pt>
                <c:pt idx="7">
                  <c:v>-1.24</c:v>
                </c:pt>
                <c:pt idx="8">
                  <c:v>-1.45</c:v>
                </c:pt>
                <c:pt idx="9">
                  <c:v>0.18</c:v>
                </c:pt>
              </c:numCache>
            </c:numRef>
          </c:val>
        </c:ser>
        <c:ser>
          <c:idx val="5"/>
          <c:order val="5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Serie'!$D$10:$M$10</c:f>
              <c:numCache>
                <c:formatCode>General</c:formatCode>
                <c:ptCount val="10"/>
                <c:pt idx="0">
                  <c:v>-0.02</c:v>
                </c:pt>
                <c:pt idx="1">
                  <c:v>-1.23</c:v>
                </c:pt>
                <c:pt idx="2">
                  <c:v>-1.22</c:v>
                </c:pt>
                <c:pt idx="3">
                  <c:v>-0.6</c:v>
                </c:pt>
                <c:pt idx="4">
                  <c:v>-0.81</c:v>
                </c:pt>
                <c:pt idx="5">
                  <c:v>-0.73</c:v>
                </c:pt>
                <c:pt idx="6">
                  <c:v>-0.63</c:v>
                </c:pt>
                <c:pt idx="7">
                  <c:v>-1.03</c:v>
                </c:pt>
                <c:pt idx="8">
                  <c:v>-1.34</c:v>
                </c:pt>
                <c:pt idx="9">
                  <c:v>0.31</c:v>
                </c:pt>
              </c:numCache>
            </c:numRef>
          </c:val>
        </c:ser>
        <c:ser>
          <c:idx val="6"/>
          <c:order val="6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Serie'!$D$11:$M$11</c:f>
              <c:numCache>
                <c:formatCode>General</c:formatCode>
                <c:ptCount val="10"/>
                <c:pt idx="0">
                  <c:v>-0.04</c:v>
                </c:pt>
                <c:pt idx="1">
                  <c:v>-1.22</c:v>
                </c:pt>
                <c:pt idx="2">
                  <c:v>-1.29</c:v>
                </c:pt>
                <c:pt idx="3">
                  <c:v>-0.7</c:v>
                </c:pt>
                <c:pt idx="4">
                  <c:v>-0.96</c:v>
                </c:pt>
                <c:pt idx="5">
                  <c:v>-0.89</c:v>
                </c:pt>
                <c:pt idx="6">
                  <c:v>-0.84</c:v>
                </c:pt>
                <c:pt idx="7">
                  <c:v>-1.24</c:v>
                </c:pt>
                <c:pt idx="8">
                  <c:v>-1.51</c:v>
                </c:pt>
                <c:pt idx="9">
                  <c:v>0.22</c:v>
                </c:pt>
              </c:numCache>
            </c:numRef>
          </c:val>
        </c:ser>
        <c:ser>
          <c:idx val="7"/>
          <c:order val="7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Serie'!$D$12:$M$12</c:f>
              <c:numCache>
                <c:formatCode>General</c:formatCode>
                <c:ptCount val="10"/>
                <c:pt idx="0">
                  <c:v>0.01</c:v>
                </c:pt>
                <c:pt idx="1">
                  <c:v>-1.17</c:v>
                </c:pt>
                <c:pt idx="2">
                  <c:v>-1.32</c:v>
                </c:pt>
                <c:pt idx="3">
                  <c:v>-0.68</c:v>
                </c:pt>
                <c:pt idx="4">
                  <c:v>-0.94</c:v>
                </c:pt>
                <c:pt idx="5">
                  <c:v>-0.89</c:v>
                </c:pt>
                <c:pt idx="6">
                  <c:v>-0.86</c:v>
                </c:pt>
                <c:pt idx="7">
                  <c:v>-1.27</c:v>
                </c:pt>
                <c:pt idx="8">
                  <c:v>-1.51</c:v>
                </c:pt>
                <c:pt idx="9">
                  <c:v>0.21</c:v>
                </c:pt>
              </c:numCache>
            </c:numRef>
          </c:val>
        </c:ser>
        <c:ser>
          <c:idx val="8"/>
          <c:order val="8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Serie'!$D$13:$M$13</c:f>
              <c:numCache>
                <c:formatCode>General</c:formatCode>
                <c:ptCount val="10"/>
                <c:pt idx="0">
                  <c:v>-0.25</c:v>
                </c:pt>
                <c:pt idx="1">
                  <c:v>-1.19</c:v>
                </c:pt>
                <c:pt idx="2">
                  <c:v>-1.2</c:v>
                </c:pt>
                <c:pt idx="3">
                  <c:v>-0.63</c:v>
                </c:pt>
                <c:pt idx="4">
                  <c:v>-0.84</c:v>
                </c:pt>
                <c:pt idx="5">
                  <c:v>-0.83</c:v>
                </c:pt>
                <c:pt idx="6">
                  <c:v>-0.83</c:v>
                </c:pt>
                <c:pt idx="7">
                  <c:v>-1.29</c:v>
                </c:pt>
                <c:pt idx="8">
                  <c:v>-1.45</c:v>
                </c:pt>
                <c:pt idx="9">
                  <c:v>-0.02</c:v>
                </c:pt>
              </c:numCache>
            </c:numRef>
          </c:val>
        </c:ser>
        <c:ser>
          <c:idx val="9"/>
          <c:order val="9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Serie'!$D$14:$M$14</c:f>
              <c:numCache>
                <c:formatCode>General</c:formatCode>
                <c:ptCount val="10"/>
                <c:pt idx="0">
                  <c:v>0.01</c:v>
                </c:pt>
                <c:pt idx="1">
                  <c:v>-1.1499999999999999</c:v>
                </c:pt>
                <c:pt idx="2">
                  <c:v>-1.21</c:v>
                </c:pt>
                <c:pt idx="3">
                  <c:v>-0.67</c:v>
                </c:pt>
                <c:pt idx="4">
                  <c:v>-0.92</c:v>
                </c:pt>
                <c:pt idx="5">
                  <c:v>-0.87</c:v>
                </c:pt>
                <c:pt idx="6">
                  <c:v>-0.84</c:v>
                </c:pt>
                <c:pt idx="7">
                  <c:v>-1.18</c:v>
                </c:pt>
                <c:pt idx="8">
                  <c:v>-1.5</c:v>
                </c:pt>
                <c:pt idx="9">
                  <c:v>0.21</c:v>
                </c:pt>
              </c:numCache>
            </c:numRef>
          </c:val>
        </c:ser>
        <c:ser>
          <c:idx val="10"/>
          <c:order val="10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Serie'!$D$15:$M$15</c:f>
              <c:numCache>
                <c:formatCode>General</c:formatCode>
                <c:ptCount val="10"/>
                <c:pt idx="0">
                  <c:v>0</c:v>
                </c:pt>
                <c:pt idx="1">
                  <c:v>-1.18</c:v>
                </c:pt>
                <c:pt idx="2">
                  <c:v>-1.37</c:v>
                </c:pt>
                <c:pt idx="3">
                  <c:v>-0.69</c:v>
                </c:pt>
                <c:pt idx="4">
                  <c:v>-0.95</c:v>
                </c:pt>
                <c:pt idx="5">
                  <c:v>-0.88</c:v>
                </c:pt>
                <c:pt idx="6">
                  <c:v>-0.83</c:v>
                </c:pt>
                <c:pt idx="7">
                  <c:v>-1.28</c:v>
                </c:pt>
                <c:pt idx="8">
                  <c:v>-1.55</c:v>
                </c:pt>
                <c:pt idx="9">
                  <c:v>0.18</c:v>
                </c:pt>
              </c:numCache>
            </c:numRef>
          </c:val>
        </c:ser>
        <c:ser>
          <c:idx val="11"/>
          <c:order val="11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Serie'!$D$16:$M$16</c:f>
              <c:numCache>
                <c:formatCode>General</c:formatCode>
                <c:ptCount val="10"/>
                <c:pt idx="0">
                  <c:v>0.03</c:v>
                </c:pt>
                <c:pt idx="1">
                  <c:v>-1.17</c:v>
                </c:pt>
                <c:pt idx="2">
                  <c:v>-1.34</c:v>
                </c:pt>
                <c:pt idx="3">
                  <c:v>-0.68</c:v>
                </c:pt>
                <c:pt idx="4">
                  <c:v>-0.95</c:v>
                </c:pt>
                <c:pt idx="5">
                  <c:v>-0.89</c:v>
                </c:pt>
                <c:pt idx="6">
                  <c:v>-0.86</c:v>
                </c:pt>
                <c:pt idx="7">
                  <c:v>-1.28</c:v>
                </c:pt>
                <c:pt idx="8">
                  <c:v>-1.51</c:v>
                </c:pt>
                <c:pt idx="9">
                  <c:v>0.19</c:v>
                </c:pt>
              </c:numCache>
            </c:numRef>
          </c:val>
        </c:ser>
        <c:ser>
          <c:idx val="12"/>
          <c:order val="12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Serie'!$D$17:$M$17</c:f>
              <c:numCache>
                <c:formatCode>General</c:formatCode>
                <c:ptCount val="10"/>
                <c:pt idx="0">
                  <c:v>-0.16</c:v>
                </c:pt>
                <c:pt idx="1">
                  <c:v>-1.29</c:v>
                </c:pt>
                <c:pt idx="2">
                  <c:v>-1.45</c:v>
                </c:pt>
                <c:pt idx="3">
                  <c:v>-0.51</c:v>
                </c:pt>
                <c:pt idx="4">
                  <c:v>-0.99</c:v>
                </c:pt>
                <c:pt idx="5">
                  <c:v>-0.91</c:v>
                </c:pt>
                <c:pt idx="6">
                  <c:v>-0.86</c:v>
                </c:pt>
                <c:pt idx="7">
                  <c:v>-1.32</c:v>
                </c:pt>
                <c:pt idx="8">
                  <c:v>-1.57</c:v>
                </c:pt>
                <c:pt idx="9">
                  <c:v>0.17</c:v>
                </c:pt>
              </c:numCache>
            </c:numRef>
          </c:val>
        </c:ser>
        <c:ser>
          <c:idx val="13"/>
          <c:order val="13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Serie'!$D$18:$M$18</c:f>
              <c:numCache>
                <c:formatCode>General</c:formatCode>
                <c:ptCount val="10"/>
                <c:pt idx="0">
                  <c:v>0.02</c:v>
                </c:pt>
                <c:pt idx="1">
                  <c:v>-1.01</c:v>
                </c:pt>
                <c:pt idx="2">
                  <c:v>-1.34</c:v>
                </c:pt>
                <c:pt idx="3">
                  <c:v>-0.63</c:v>
                </c:pt>
                <c:pt idx="4">
                  <c:v>-0.96</c:v>
                </c:pt>
                <c:pt idx="5">
                  <c:v>-0.89</c:v>
                </c:pt>
                <c:pt idx="6">
                  <c:v>-0.85</c:v>
                </c:pt>
                <c:pt idx="7">
                  <c:v>-1.28</c:v>
                </c:pt>
                <c:pt idx="8">
                  <c:v>-1.56</c:v>
                </c:pt>
                <c:pt idx="9">
                  <c:v>0.16</c:v>
                </c:pt>
              </c:numCache>
            </c:numRef>
          </c:val>
        </c:ser>
        <c:ser>
          <c:idx val="14"/>
          <c:order val="14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Serie'!$D$19:$M$19</c:f>
              <c:numCache>
                <c:formatCode>General</c:formatCode>
                <c:ptCount val="10"/>
                <c:pt idx="0">
                  <c:v>-0.02</c:v>
                </c:pt>
                <c:pt idx="1">
                  <c:v>-1.22</c:v>
                </c:pt>
                <c:pt idx="2">
                  <c:v>-1.33</c:v>
                </c:pt>
                <c:pt idx="3">
                  <c:v>-0.68</c:v>
                </c:pt>
                <c:pt idx="4">
                  <c:v>-0.93</c:v>
                </c:pt>
                <c:pt idx="5">
                  <c:v>-0.89</c:v>
                </c:pt>
                <c:pt idx="6">
                  <c:v>-0.87</c:v>
                </c:pt>
                <c:pt idx="7">
                  <c:v>-1.23</c:v>
                </c:pt>
                <c:pt idx="8">
                  <c:v>-1.53</c:v>
                </c:pt>
                <c:pt idx="9">
                  <c:v>0.04</c:v>
                </c:pt>
              </c:numCache>
            </c:numRef>
          </c:val>
        </c:ser>
        <c:ser>
          <c:idx val="15"/>
          <c:order val="15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Serie'!$D$20:$M$20</c:f>
              <c:numCache>
                <c:formatCode>General</c:formatCode>
                <c:ptCount val="10"/>
                <c:pt idx="0">
                  <c:v>0.33</c:v>
                </c:pt>
                <c:pt idx="1">
                  <c:v>-1.0900000000000001</c:v>
                </c:pt>
                <c:pt idx="2">
                  <c:v>-1.17</c:v>
                </c:pt>
                <c:pt idx="3">
                  <c:v>-0.6</c:v>
                </c:pt>
                <c:pt idx="4">
                  <c:v>-0.71</c:v>
                </c:pt>
                <c:pt idx="5">
                  <c:v>-0.69</c:v>
                </c:pt>
                <c:pt idx="6">
                  <c:v>-0.71</c:v>
                </c:pt>
                <c:pt idx="7">
                  <c:v>-1.1599999999999999</c:v>
                </c:pt>
                <c:pt idx="8">
                  <c:v>-1.4</c:v>
                </c:pt>
                <c:pt idx="9">
                  <c:v>0.13</c:v>
                </c:pt>
              </c:numCache>
            </c:numRef>
          </c:val>
        </c:ser>
        <c:ser>
          <c:idx val="16"/>
          <c:order val="16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Serie'!$D$21:$M$21</c:f>
              <c:numCache>
                <c:formatCode>General</c:formatCode>
                <c:ptCount val="10"/>
                <c:pt idx="0">
                  <c:v>0.38</c:v>
                </c:pt>
                <c:pt idx="1">
                  <c:v>-1.1499999999999999</c:v>
                </c:pt>
                <c:pt idx="2">
                  <c:v>-1.32</c:v>
                </c:pt>
                <c:pt idx="3">
                  <c:v>-0.64</c:v>
                </c:pt>
                <c:pt idx="4">
                  <c:v>-0.85</c:v>
                </c:pt>
                <c:pt idx="5">
                  <c:v>-0.81</c:v>
                </c:pt>
                <c:pt idx="6">
                  <c:v>-0.77</c:v>
                </c:pt>
                <c:pt idx="7">
                  <c:v>-1.24</c:v>
                </c:pt>
                <c:pt idx="8">
                  <c:v>-1.54</c:v>
                </c:pt>
                <c:pt idx="9">
                  <c:v>0.38</c:v>
                </c:pt>
              </c:numCache>
            </c:numRef>
          </c:val>
        </c:ser>
        <c:ser>
          <c:idx val="17"/>
          <c:order val="17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Serie'!$D$22:$M$22</c:f>
              <c:numCache>
                <c:formatCode>General</c:formatCode>
                <c:ptCount val="10"/>
                <c:pt idx="0">
                  <c:v>0.61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-0.55000000000000004</c:v>
                </c:pt>
                <c:pt idx="4">
                  <c:v>-0.79</c:v>
                </c:pt>
                <c:pt idx="5">
                  <c:v>-0.77</c:v>
                </c:pt>
                <c:pt idx="6">
                  <c:v>-0.71</c:v>
                </c:pt>
                <c:pt idx="7">
                  <c:v>-1.19</c:v>
                </c:pt>
                <c:pt idx="8">
                  <c:v>-1.51</c:v>
                </c:pt>
                <c:pt idx="9">
                  <c:v>0.37</c:v>
                </c:pt>
              </c:numCache>
            </c:numRef>
          </c:val>
        </c:ser>
        <c:ser>
          <c:idx val="18"/>
          <c:order val="18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Serie'!$D$23:$M$23</c:f>
              <c:numCache>
                <c:formatCode>General</c:formatCode>
                <c:ptCount val="10"/>
                <c:pt idx="0">
                  <c:v>0.42</c:v>
                </c:pt>
                <c:pt idx="1">
                  <c:v>-1.17</c:v>
                </c:pt>
                <c:pt idx="2">
                  <c:v>-1.27</c:v>
                </c:pt>
                <c:pt idx="3">
                  <c:v>-0.5</c:v>
                </c:pt>
                <c:pt idx="4">
                  <c:v>-0.7</c:v>
                </c:pt>
                <c:pt idx="5">
                  <c:v>-0.63</c:v>
                </c:pt>
                <c:pt idx="6">
                  <c:v>-0.65</c:v>
                </c:pt>
                <c:pt idx="7">
                  <c:v>-1.19</c:v>
                </c:pt>
                <c:pt idx="8">
                  <c:v>-1.5</c:v>
                </c:pt>
                <c:pt idx="9">
                  <c:v>0.48</c:v>
                </c:pt>
              </c:numCache>
            </c:numRef>
          </c:val>
        </c:ser>
        <c:ser>
          <c:idx val="19"/>
          <c:order val="19"/>
          <c:cat>
            <c:strRef>
              <c:f>'Spalt untenF13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untenF13 Serie'!$D$24:$M$24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-1.03</c:v>
                </c:pt>
                <c:pt idx="2">
                  <c:v>-1.04</c:v>
                </c:pt>
                <c:pt idx="3">
                  <c:v>-0.48</c:v>
                </c:pt>
                <c:pt idx="4">
                  <c:v>-0.71</c:v>
                </c:pt>
                <c:pt idx="5">
                  <c:v>-0.67</c:v>
                </c:pt>
                <c:pt idx="6">
                  <c:v>-0.73</c:v>
                </c:pt>
                <c:pt idx="7">
                  <c:v>-0.94</c:v>
                </c:pt>
                <c:pt idx="8">
                  <c:v>-1.32</c:v>
                </c:pt>
                <c:pt idx="9">
                  <c:v>0.3</c:v>
                </c:pt>
              </c:numCache>
            </c:numRef>
          </c:val>
        </c:ser>
        <c:marker val="1"/>
        <c:axId val="86782336"/>
        <c:axId val="86784256"/>
      </c:lineChart>
      <c:catAx>
        <c:axId val="8678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6784256"/>
        <c:crosses val="autoZero"/>
        <c:auto val="1"/>
        <c:lblAlgn val="ctr"/>
        <c:lblOffset val="100"/>
      </c:catAx>
      <c:valAx>
        <c:axId val="8678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86782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Standardabweichung/Mindestzugfestigkeit "Kontur</a:t>
            </a:r>
            <a:r>
              <a:rPr lang="en-US" b="1" i="1" baseline="0"/>
              <a:t> </a:t>
            </a:r>
            <a:r>
              <a:rPr lang="en-US" b="1" i="1"/>
              <a:t>aussen" relativiert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'Relativierung Parameter'!$C$10</c:f>
              <c:strCache>
                <c:ptCount val="1"/>
                <c:pt idx="0">
                  <c:v>F17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Parameter'!$D$10:$M$10</c:f>
              <c:numCache>
                <c:formatCode>General</c:formatCode>
                <c:ptCount val="10"/>
                <c:pt idx="0">
                  <c:v>160.25</c:v>
                </c:pt>
                <c:pt idx="1">
                  <c:v>160.25</c:v>
                </c:pt>
                <c:pt idx="2">
                  <c:v>160.25</c:v>
                </c:pt>
                <c:pt idx="3">
                  <c:v>160.25</c:v>
                </c:pt>
                <c:pt idx="4">
                  <c:v>160.25</c:v>
                </c:pt>
                <c:pt idx="5">
                  <c:v>160.25</c:v>
                </c:pt>
                <c:pt idx="6">
                  <c:v>160.25</c:v>
                </c:pt>
                <c:pt idx="7">
                  <c:v>160.25</c:v>
                </c:pt>
                <c:pt idx="8">
                  <c:v>160.25</c:v>
                </c:pt>
                <c:pt idx="9">
                  <c:v>160.25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'Relativierung Parameter'!$C$11</c:f>
              <c:strCache>
                <c:ptCount val="1"/>
                <c:pt idx="0">
                  <c:v>Fxx</c:v>
                </c:pt>
              </c:strCache>
            </c:strRef>
          </c:tx>
          <c:spPr>
            <a:ln w="38100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Parameter'!$D$11:$M$11</c:f>
              <c:numCache>
                <c:formatCode>General</c:formatCode>
                <c:ptCount val="10"/>
                <c:pt idx="0">
                  <c:v>152.4</c:v>
                </c:pt>
                <c:pt idx="1">
                  <c:v>152.4</c:v>
                </c:pt>
                <c:pt idx="2">
                  <c:v>152.4</c:v>
                </c:pt>
                <c:pt idx="3">
                  <c:v>152.4</c:v>
                </c:pt>
                <c:pt idx="4">
                  <c:v>152.4</c:v>
                </c:pt>
                <c:pt idx="5">
                  <c:v>152.4</c:v>
                </c:pt>
                <c:pt idx="6">
                  <c:v>152.4</c:v>
                </c:pt>
                <c:pt idx="7">
                  <c:v>152.4</c:v>
                </c:pt>
                <c:pt idx="8">
                  <c:v>152.4</c:v>
                </c:pt>
                <c:pt idx="9">
                  <c:v>152.4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'Relativierung Parameter'!$C$12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Parameter'!$D$12:$M$12</c:f>
              <c:numCache>
                <c:formatCode>General</c:formatCode>
                <c:ptCount val="10"/>
                <c:pt idx="0">
                  <c:v>149.30000000000001</c:v>
                </c:pt>
                <c:pt idx="1">
                  <c:v>149.30000000000001</c:v>
                </c:pt>
                <c:pt idx="2">
                  <c:v>149.30000000000001</c:v>
                </c:pt>
                <c:pt idx="3">
                  <c:v>149.30000000000001</c:v>
                </c:pt>
                <c:pt idx="4">
                  <c:v>149.30000000000001</c:v>
                </c:pt>
                <c:pt idx="5">
                  <c:v>149.30000000000001</c:v>
                </c:pt>
                <c:pt idx="6">
                  <c:v>149.30000000000001</c:v>
                </c:pt>
                <c:pt idx="7">
                  <c:v>149.30000000000001</c:v>
                </c:pt>
                <c:pt idx="8">
                  <c:v>149.30000000000001</c:v>
                </c:pt>
                <c:pt idx="9">
                  <c:v>149.30000000000001</c:v>
                </c:pt>
              </c:numCache>
            </c:numRef>
          </c:yVal>
          <c:smooth val="1"/>
        </c:ser>
        <c:axId val="89229568"/>
        <c:axId val="89244032"/>
      </c:scatterChart>
      <c:scatterChart>
        <c:scatterStyle val="smoothMarker"/>
        <c:ser>
          <c:idx val="3"/>
          <c:order val="3"/>
          <c:tx>
            <c:strRef>
              <c:f>'Relativierung Parameter'!$C$13</c:f>
              <c:strCache>
                <c:ptCount val="1"/>
                <c:pt idx="0">
                  <c:v>F17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Parameter'!$D$13:$M$13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'Relativierung Parameter'!$C$14</c:f>
              <c:strCache>
                <c:ptCount val="1"/>
                <c:pt idx="0">
                  <c:v>Fxx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Parameter'!$D$14:$M$14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'Relativierung Parameter'!$C$15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Parameter'!$D$15:$M$15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yVal>
          <c:smooth val="1"/>
        </c:ser>
        <c:axId val="89252224"/>
        <c:axId val="89245952"/>
      </c:scatterChart>
      <c:valAx>
        <c:axId val="8922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Messpunkte</a:t>
                </a:r>
              </a:p>
            </c:rich>
          </c:tx>
          <c:layout/>
        </c:title>
        <c:tickLblPos val="nextTo"/>
        <c:crossAx val="89244032"/>
        <c:crosses val="autoZero"/>
        <c:crossBetween val="midCat"/>
      </c:valAx>
      <c:valAx>
        <c:axId val="8924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Mindestzugfestigkeit Rm [N/mm²]</a:t>
                </a:r>
              </a:p>
            </c:rich>
          </c:tx>
          <c:layout/>
        </c:title>
        <c:numFmt formatCode="General" sourceLinked="1"/>
        <c:tickLblPos val="nextTo"/>
        <c:crossAx val="89229568"/>
        <c:crosses val="autoZero"/>
        <c:crossBetween val="midCat"/>
      </c:valAx>
      <c:valAx>
        <c:axId val="892459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9252224"/>
        <c:crosses val="max"/>
        <c:crossBetween val="midCat"/>
      </c:valAx>
      <c:valAx>
        <c:axId val="89252224"/>
        <c:scaling>
          <c:orientation val="minMax"/>
        </c:scaling>
        <c:delete val="1"/>
        <c:axPos val="b"/>
        <c:tickLblPos val="none"/>
        <c:crossAx val="892459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800" i="1"/>
            </a:pPr>
            <a:r>
              <a:rPr lang="en-US" sz="1800" i="1"/>
              <a:t>Standardabweichung/Streckgrenze "Kontur aussen" relativiert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'Relativierung Parameter'!$C$44</c:f>
              <c:strCache>
                <c:ptCount val="1"/>
                <c:pt idx="0">
                  <c:v>F17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Parameter'!$D$44:$M$44</c:f>
              <c:numCache>
                <c:formatCode>General</c:formatCode>
                <c:ptCount val="10"/>
                <c:pt idx="0">
                  <c:v>85.55</c:v>
                </c:pt>
                <c:pt idx="1">
                  <c:v>85.55</c:v>
                </c:pt>
                <c:pt idx="2">
                  <c:v>85.55</c:v>
                </c:pt>
                <c:pt idx="3">
                  <c:v>85.55</c:v>
                </c:pt>
                <c:pt idx="4">
                  <c:v>85.55</c:v>
                </c:pt>
                <c:pt idx="5">
                  <c:v>85.55</c:v>
                </c:pt>
                <c:pt idx="6">
                  <c:v>85.55</c:v>
                </c:pt>
                <c:pt idx="7">
                  <c:v>85.55</c:v>
                </c:pt>
                <c:pt idx="8">
                  <c:v>85.55</c:v>
                </c:pt>
                <c:pt idx="9">
                  <c:v>85.55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'Relativierung Parameter'!$C$45</c:f>
              <c:strCache>
                <c:ptCount val="1"/>
                <c:pt idx="0">
                  <c:v>Fxx</c:v>
                </c:pt>
              </c:strCache>
            </c:strRef>
          </c:tx>
          <c:spPr>
            <a:ln w="38100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Parameter'!$D$45:$M$45</c:f>
              <c:numCache>
                <c:formatCode>General</c:formatCode>
                <c:ptCount val="10"/>
                <c:pt idx="0">
                  <c:v>74.650000000000006</c:v>
                </c:pt>
                <c:pt idx="1">
                  <c:v>74.650000000000006</c:v>
                </c:pt>
                <c:pt idx="2">
                  <c:v>74.650000000000006</c:v>
                </c:pt>
                <c:pt idx="3">
                  <c:v>74.650000000000006</c:v>
                </c:pt>
                <c:pt idx="4">
                  <c:v>74.650000000000006</c:v>
                </c:pt>
                <c:pt idx="5">
                  <c:v>74.650000000000006</c:v>
                </c:pt>
                <c:pt idx="6">
                  <c:v>74.650000000000006</c:v>
                </c:pt>
                <c:pt idx="7">
                  <c:v>74.650000000000006</c:v>
                </c:pt>
                <c:pt idx="8">
                  <c:v>74.650000000000006</c:v>
                </c:pt>
                <c:pt idx="9">
                  <c:v>74.650000000000006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'Relativierung Parameter'!$C$46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Parameter'!$D$46:$M$46</c:f>
              <c:numCache>
                <c:formatCode>General</c:formatCode>
                <c:ptCount val="10"/>
                <c:pt idx="0">
                  <c:v>70.55</c:v>
                </c:pt>
                <c:pt idx="1">
                  <c:v>70.55</c:v>
                </c:pt>
                <c:pt idx="2">
                  <c:v>70.55</c:v>
                </c:pt>
                <c:pt idx="3">
                  <c:v>70.55</c:v>
                </c:pt>
                <c:pt idx="4">
                  <c:v>70.55</c:v>
                </c:pt>
                <c:pt idx="5">
                  <c:v>70.55</c:v>
                </c:pt>
                <c:pt idx="6">
                  <c:v>70.55</c:v>
                </c:pt>
                <c:pt idx="7">
                  <c:v>70.55</c:v>
                </c:pt>
                <c:pt idx="8">
                  <c:v>70.55</c:v>
                </c:pt>
                <c:pt idx="9">
                  <c:v>70.55</c:v>
                </c:pt>
              </c:numCache>
            </c:numRef>
          </c:yVal>
          <c:smooth val="1"/>
        </c:ser>
        <c:axId val="89189760"/>
        <c:axId val="89269760"/>
      </c:scatterChart>
      <c:scatterChart>
        <c:scatterStyle val="smoothMarker"/>
        <c:ser>
          <c:idx val="3"/>
          <c:order val="3"/>
          <c:tx>
            <c:strRef>
              <c:f>'Relativierung Parameter'!$C$47</c:f>
              <c:strCache>
                <c:ptCount val="1"/>
                <c:pt idx="0">
                  <c:v>F17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Parameter'!$D$47:$M$47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'Relativierung Parameter'!$C$48</c:f>
              <c:strCache>
                <c:ptCount val="1"/>
                <c:pt idx="0">
                  <c:v>Fxx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Parameter'!$D$48:$M$48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'Relativierung Parameter'!$C$49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Parameter'!$D$49:$M$49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yVal>
          <c:smooth val="1"/>
        </c:ser>
        <c:axId val="89277952"/>
        <c:axId val="89271680"/>
      </c:scatterChart>
      <c:valAx>
        <c:axId val="8918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Messpunkte</a:t>
                </a:r>
              </a:p>
            </c:rich>
          </c:tx>
        </c:title>
        <c:tickLblPos val="nextTo"/>
        <c:crossAx val="89269760"/>
        <c:crosses val="autoZero"/>
        <c:crossBetween val="midCat"/>
      </c:valAx>
      <c:valAx>
        <c:axId val="8926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i="0"/>
                </a:pPr>
                <a:r>
                  <a:rPr lang="en-US" sz="1400" i="0"/>
                  <a:t>Streckgrenze Rp₀‚₂ [N/mm²]</a:t>
                </a:r>
              </a:p>
            </c:rich>
          </c:tx>
        </c:title>
        <c:numFmt formatCode="General" sourceLinked="1"/>
        <c:tickLblPos val="nextTo"/>
        <c:crossAx val="89189760"/>
        <c:crosses val="autoZero"/>
        <c:crossBetween val="midCat"/>
      </c:valAx>
      <c:valAx>
        <c:axId val="8927168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400" i="0"/>
                </a:pPr>
                <a:r>
                  <a:rPr lang="en-US" sz="1400" i="0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9277952"/>
        <c:crosses val="max"/>
        <c:crossBetween val="midCat"/>
      </c:valAx>
      <c:valAx>
        <c:axId val="89277952"/>
        <c:scaling>
          <c:orientation val="minMax"/>
        </c:scaling>
        <c:delete val="1"/>
        <c:axPos val="b"/>
        <c:tickLblPos val="none"/>
        <c:crossAx val="89271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'F18 Kontur aussen'!$D$36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'F18 Kontur aussen'!$E$35:$N$35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aussen'!$E$36:$N$36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er>
          <c:idx val="1"/>
          <c:order val="1"/>
          <c:tx>
            <c:strRef>
              <c:f>'F18 Kontur aussen'!$D$37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'F18 Kontur aussen'!$E$35:$N$35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aussen'!$E$37:$N$37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2"/>
          <c:order val="2"/>
          <c:tx>
            <c:strRef>
              <c:f>'F18 Kontur aussen'!$D$38</c:f>
              <c:strCache>
                <c:ptCount val="1"/>
                <c:pt idx="0">
                  <c:v>Fxx(F16)</c:v>
                </c:pt>
              </c:strCache>
            </c:strRef>
          </c:tx>
          <c:cat>
            <c:strRef>
              <c:f>'F18 Kontur aussen'!$E$35:$N$35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aussen'!$E$38:$N$38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3"/>
          <c:order val="3"/>
          <c:tx>
            <c:strRef>
              <c:f>'F18 Kontur aussen'!$D$39</c:f>
              <c:strCache>
                <c:ptCount val="1"/>
                <c:pt idx="0">
                  <c:v>F13</c:v>
                </c:pt>
              </c:strCache>
            </c:strRef>
          </c:tx>
          <c:cat>
            <c:strRef>
              <c:f>'F18 Kontur aussen'!$E$35:$N$35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aussen'!$E$39:$N$39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94754688"/>
        <c:axId val="94756224"/>
        <c:axId val="0"/>
      </c:bar3DChart>
      <c:catAx>
        <c:axId val="94754688"/>
        <c:scaling>
          <c:orientation val="minMax"/>
        </c:scaling>
        <c:axPos val="b"/>
        <c:tickLblPos val="nextTo"/>
        <c:crossAx val="94756224"/>
        <c:crosses val="autoZero"/>
        <c:auto val="1"/>
        <c:lblAlgn val="ctr"/>
        <c:lblOffset val="100"/>
      </c:catAx>
      <c:valAx>
        <c:axId val="94756224"/>
        <c:scaling>
          <c:orientation val="minMax"/>
        </c:scaling>
        <c:axPos val="l"/>
        <c:majorGridlines/>
        <c:numFmt formatCode="General" sourceLinked="1"/>
        <c:tickLblPos val="nextTo"/>
        <c:crossAx val="94754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aussen'!$E$7:$N$7</c:f>
              <c:numCache>
                <c:formatCode>General</c:formatCode>
                <c:ptCount val="10"/>
                <c:pt idx="0">
                  <c:v>2.48</c:v>
                </c:pt>
                <c:pt idx="1">
                  <c:v>0.81</c:v>
                </c:pt>
                <c:pt idx="2">
                  <c:v>0.1</c:v>
                </c:pt>
                <c:pt idx="3">
                  <c:v>-0.08</c:v>
                </c:pt>
                <c:pt idx="4">
                  <c:v>-0.28000000000000003</c:v>
                </c:pt>
                <c:pt idx="5">
                  <c:v>-0.3</c:v>
                </c:pt>
                <c:pt idx="6">
                  <c:v>-0.24</c:v>
                </c:pt>
                <c:pt idx="7">
                  <c:v>-0.12</c:v>
                </c:pt>
                <c:pt idx="8">
                  <c:v>1.28</c:v>
                </c:pt>
                <c:pt idx="9">
                  <c:v>3.78</c:v>
                </c:pt>
              </c:numCache>
            </c:numRef>
          </c:val>
        </c:ser>
        <c:ser>
          <c:idx val="1"/>
          <c:order val="1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aussen'!$E$8:$N$8</c:f>
              <c:numCache>
                <c:formatCode>General</c:formatCode>
                <c:ptCount val="10"/>
                <c:pt idx="0">
                  <c:v>2.4500000000000002</c:v>
                </c:pt>
                <c:pt idx="1">
                  <c:v>0.84</c:v>
                </c:pt>
                <c:pt idx="2">
                  <c:v>0.12</c:v>
                </c:pt>
                <c:pt idx="3">
                  <c:v>-0.08</c:v>
                </c:pt>
                <c:pt idx="4">
                  <c:v>-0.28999999999999998</c:v>
                </c:pt>
                <c:pt idx="5">
                  <c:v>-0.32</c:v>
                </c:pt>
                <c:pt idx="6">
                  <c:v>-0.24</c:v>
                </c:pt>
                <c:pt idx="7">
                  <c:v>-0.11</c:v>
                </c:pt>
                <c:pt idx="8">
                  <c:v>1.3</c:v>
                </c:pt>
                <c:pt idx="9">
                  <c:v>3.76</c:v>
                </c:pt>
              </c:numCache>
            </c:numRef>
          </c:val>
        </c:ser>
        <c:ser>
          <c:idx val="2"/>
          <c:order val="2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aussen'!$E$9:$N$9</c:f>
              <c:numCache>
                <c:formatCode>General</c:formatCode>
                <c:ptCount val="10"/>
                <c:pt idx="0">
                  <c:v>2.46</c:v>
                </c:pt>
                <c:pt idx="1">
                  <c:v>0.83</c:v>
                </c:pt>
                <c:pt idx="2">
                  <c:v>0.14000000000000001</c:v>
                </c:pt>
                <c:pt idx="3">
                  <c:v>-0.08</c:v>
                </c:pt>
                <c:pt idx="4">
                  <c:v>-0.3</c:v>
                </c:pt>
                <c:pt idx="5">
                  <c:v>-0.32</c:v>
                </c:pt>
                <c:pt idx="6">
                  <c:v>-0.24</c:v>
                </c:pt>
                <c:pt idx="7">
                  <c:v>-0.06</c:v>
                </c:pt>
                <c:pt idx="8">
                  <c:v>1.35</c:v>
                </c:pt>
                <c:pt idx="9">
                  <c:v>3.59</c:v>
                </c:pt>
              </c:numCache>
            </c:numRef>
          </c:val>
        </c:ser>
        <c:ser>
          <c:idx val="3"/>
          <c:order val="3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aussen'!$E$10:$N$10</c:f>
              <c:numCache>
                <c:formatCode>General</c:formatCode>
                <c:ptCount val="10"/>
                <c:pt idx="0">
                  <c:v>2.59</c:v>
                </c:pt>
                <c:pt idx="1">
                  <c:v>0.93</c:v>
                </c:pt>
                <c:pt idx="2">
                  <c:v>0.19</c:v>
                </c:pt>
                <c:pt idx="3">
                  <c:v>-0.08</c:v>
                </c:pt>
                <c:pt idx="4">
                  <c:v>-0.35</c:v>
                </c:pt>
                <c:pt idx="5">
                  <c:v>-0.36</c:v>
                </c:pt>
                <c:pt idx="6">
                  <c:v>-0.21</c:v>
                </c:pt>
                <c:pt idx="7">
                  <c:v>-0.01</c:v>
                </c:pt>
                <c:pt idx="8">
                  <c:v>1.41</c:v>
                </c:pt>
                <c:pt idx="9">
                  <c:v>3.56</c:v>
                </c:pt>
              </c:numCache>
            </c:numRef>
          </c:val>
        </c:ser>
        <c:ser>
          <c:idx val="4"/>
          <c:order val="4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aussen'!$E$11:$N$11</c:f>
              <c:numCache>
                <c:formatCode>General</c:formatCode>
                <c:ptCount val="10"/>
                <c:pt idx="0">
                  <c:v>2.4500000000000002</c:v>
                </c:pt>
                <c:pt idx="1">
                  <c:v>0.84</c:v>
                </c:pt>
                <c:pt idx="2">
                  <c:v>0.12</c:v>
                </c:pt>
                <c:pt idx="3">
                  <c:v>-0.11</c:v>
                </c:pt>
                <c:pt idx="4">
                  <c:v>-0.37</c:v>
                </c:pt>
                <c:pt idx="5">
                  <c:v>-0.39</c:v>
                </c:pt>
                <c:pt idx="6">
                  <c:v>-0.26</c:v>
                </c:pt>
                <c:pt idx="7">
                  <c:v>-0.08</c:v>
                </c:pt>
                <c:pt idx="8">
                  <c:v>1.37</c:v>
                </c:pt>
                <c:pt idx="9">
                  <c:v>3.65</c:v>
                </c:pt>
              </c:numCache>
            </c:numRef>
          </c:val>
        </c:ser>
        <c:ser>
          <c:idx val="5"/>
          <c:order val="5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aussen'!$E$12:$N$12</c:f>
              <c:numCache>
                <c:formatCode>General</c:formatCode>
                <c:ptCount val="10"/>
                <c:pt idx="0">
                  <c:v>2.54</c:v>
                </c:pt>
                <c:pt idx="1">
                  <c:v>0.83</c:v>
                </c:pt>
                <c:pt idx="2">
                  <c:v>0.12</c:v>
                </c:pt>
                <c:pt idx="3">
                  <c:v>-0.06</c:v>
                </c:pt>
                <c:pt idx="4">
                  <c:v>-0.26</c:v>
                </c:pt>
                <c:pt idx="5">
                  <c:v>-0.31</c:v>
                </c:pt>
                <c:pt idx="6">
                  <c:v>-0.25</c:v>
                </c:pt>
                <c:pt idx="7">
                  <c:v>-0.06</c:v>
                </c:pt>
                <c:pt idx="8">
                  <c:v>1.37</c:v>
                </c:pt>
                <c:pt idx="9">
                  <c:v>3.69</c:v>
                </c:pt>
              </c:numCache>
            </c:numRef>
          </c:val>
        </c:ser>
        <c:ser>
          <c:idx val="6"/>
          <c:order val="6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aussen'!$E$13:$N$13</c:f>
              <c:numCache>
                <c:formatCode>General</c:formatCode>
                <c:ptCount val="10"/>
                <c:pt idx="0">
                  <c:v>2.4900000000000002</c:v>
                </c:pt>
                <c:pt idx="1">
                  <c:v>0.86</c:v>
                </c:pt>
                <c:pt idx="2">
                  <c:v>0.11</c:v>
                </c:pt>
                <c:pt idx="3">
                  <c:v>-0.09</c:v>
                </c:pt>
                <c:pt idx="4">
                  <c:v>-0.33</c:v>
                </c:pt>
                <c:pt idx="5">
                  <c:v>-0.36</c:v>
                </c:pt>
                <c:pt idx="6">
                  <c:v>-0.27</c:v>
                </c:pt>
                <c:pt idx="7">
                  <c:v>-0.09</c:v>
                </c:pt>
                <c:pt idx="8">
                  <c:v>1.35</c:v>
                </c:pt>
                <c:pt idx="9">
                  <c:v>3.68</c:v>
                </c:pt>
              </c:numCache>
            </c:numRef>
          </c:val>
        </c:ser>
        <c:ser>
          <c:idx val="7"/>
          <c:order val="7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aussen'!$E$14:$N$14</c:f>
              <c:numCache>
                <c:formatCode>General</c:formatCode>
                <c:ptCount val="10"/>
                <c:pt idx="0">
                  <c:v>2.5499999999999998</c:v>
                </c:pt>
                <c:pt idx="1">
                  <c:v>0.87</c:v>
                </c:pt>
                <c:pt idx="2">
                  <c:v>0.13</c:v>
                </c:pt>
                <c:pt idx="3">
                  <c:v>-0.08</c:v>
                </c:pt>
                <c:pt idx="4">
                  <c:v>-0.28999999999999998</c:v>
                </c:pt>
                <c:pt idx="5">
                  <c:v>-0.32</c:v>
                </c:pt>
                <c:pt idx="6">
                  <c:v>-0.25</c:v>
                </c:pt>
                <c:pt idx="7">
                  <c:v>-0.08</c:v>
                </c:pt>
                <c:pt idx="8">
                  <c:v>1.36</c:v>
                </c:pt>
                <c:pt idx="9">
                  <c:v>3.65</c:v>
                </c:pt>
              </c:numCache>
            </c:numRef>
          </c:val>
        </c:ser>
        <c:ser>
          <c:idx val="8"/>
          <c:order val="8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aussen'!$E$15:$N$15</c:f>
              <c:numCache>
                <c:formatCode>General</c:formatCode>
                <c:ptCount val="10"/>
                <c:pt idx="0">
                  <c:v>2.58</c:v>
                </c:pt>
                <c:pt idx="1">
                  <c:v>0.84</c:v>
                </c:pt>
                <c:pt idx="2">
                  <c:v>0.12</c:v>
                </c:pt>
                <c:pt idx="3">
                  <c:v>-0.06</c:v>
                </c:pt>
                <c:pt idx="4">
                  <c:v>-0.28000000000000003</c:v>
                </c:pt>
                <c:pt idx="5">
                  <c:v>-0.32</c:v>
                </c:pt>
                <c:pt idx="6">
                  <c:v>-0.26</c:v>
                </c:pt>
                <c:pt idx="7">
                  <c:v>-0.05</c:v>
                </c:pt>
                <c:pt idx="8">
                  <c:v>1.41</c:v>
                </c:pt>
                <c:pt idx="9">
                  <c:v>3.58</c:v>
                </c:pt>
              </c:numCache>
            </c:numRef>
          </c:val>
        </c:ser>
        <c:ser>
          <c:idx val="9"/>
          <c:order val="9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aussen'!$E$16:$N$16</c:f>
              <c:numCache>
                <c:formatCode>General</c:formatCode>
                <c:ptCount val="10"/>
                <c:pt idx="0">
                  <c:v>2.5299999999999998</c:v>
                </c:pt>
                <c:pt idx="1">
                  <c:v>0.88</c:v>
                </c:pt>
                <c:pt idx="2">
                  <c:v>0.14000000000000001</c:v>
                </c:pt>
                <c:pt idx="3">
                  <c:v>-0.02</c:v>
                </c:pt>
                <c:pt idx="4">
                  <c:v>-0.18</c:v>
                </c:pt>
                <c:pt idx="5">
                  <c:v>-0.22</c:v>
                </c:pt>
                <c:pt idx="6">
                  <c:v>-0.2</c:v>
                </c:pt>
                <c:pt idx="7">
                  <c:v>-0.1</c:v>
                </c:pt>
                <c:pt idx="8">
                  <c:v>1.27</c:v>
                </c:pt>
                <c:pt idx="9">
                  <c:v>3.9</c:v>
                </c:pt>
              </c:numCache>
            </c:numRef>
          </c:val>
        </c:ser>
        <c:ser>
          <c:idx val="10"/>
          <c:order val="10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aussen'!$E$17:$N$17</c:f>
              <c:numCache>
                <c:formatCode>General</c:formatCode>
                <c:ptCount val="10"/>
                <c:pt idx="0">
                  <c:v>2.6</c:v>
                </c:pt>
                <c:pt idx="1">
                  <c:v>0.82</c:v>
                </c:pt>
                <c:pt idx="2">
                  <c:v>0.1</c:v>
                </c:pt>
                <c:pt idx="3">
                  <c:v>-0.05</c:v>
                </c:pt>
                <c:pt idx="4">
                  <c:v>-0.28000000000000003</c:v>
                </c:pt>
                <c:pt idx="5">
                  <c:v>-0.33</c:v>
                </c:pt>
                <c:pt idx="6">
                  <c:v>-0.27</c:v>
                </c:pt>
                <c:pt idx="7">
                  <c:v>-0.1</c:v>
                </c:pt>
                <c:pt idx="8">
                  <c:v>1.35</c:v>
                </c:pt>
                <c:pt idx="9">
                  <c:v>3.79</c:v>
                </c:pt>
              </c:numCache>
            </c:numRef>
          </c:val>
        </c:ser>
        <c:ser>
          <c:idx val="11"/>
          <c:order val="11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aussen'!$E$18:$N$18</c:f>
              <c:numCache>
                <c:formatCode>General</c:formatCode>
                <c:ptCount val="10"/>
                <c:pt idx="0">
                  <c:v>2.4900000000000002</c:v>
                </c:pt>
                <c:pt idx="1">
                  <c:v>0.91</c:v>
                </c:pt>
                <c:pt idx="2">
                  <c:v>0.09</c:v>
                </c:pt>
                <c:pt idx="3">
                  <c:v>0.09</c:v>
                </c:pt>
                <c:pt idx="4">
                  <c:v>-0.35</c:v>
                </c:pt>
                <c:pt idx="5">
                  <c:v>-0.4</c:v>
                </c:pt>
                <c:pt idx="6">
                  <c:v>-0.32</c:v>
                </c:pt>
                <c:pt idx="7">
                  <c:v>-0.15</c:v>
                </c:pt>
                <c:pt idx="8">
                  <c:v>1.38</c:v>
                </c:pt>
                <c:pt idx="9">
                  <c:v>4.04</c:v>
                </c:pt>
              </c:numCache>
            </c:numRef>
          </c:val>
        </c:ser>
        <c:ser>
          <c:idx val="12"/>
          <c:order val="12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aussen'!$E$19:$N$19</c:f>
              <c:numCache>
                <c:formatCode>General</c:formatCode>
                <c:ptCount val="10"/>
                <c:pt idx="0">
                  <c:v>2.4700000000000002</c:v>
                </c:pt>
                <c:pt idx="1">
                  <c:v>0.8</c:v>
                </c:pt>
                <c:pt idx="2">
                  <c:v>0.09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-0.1</c:v>
                </c:pt>
                <c:pt idx="8">
                  <c:v>0.63</c:v>
                </c:pt>
                <c:pt idx="9">
                  <c:v>3.76</c:v>
                </c:pt>
              </c:numCache>
            </c:numRef>
          </c:val>
        </c:ser>
        <c:ser>
          <c:idx val="13"/>
          <c:order val="13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aussen'!$E$20:$N$20</c:f>
              <c:numCache>
                <c:formatCode>General</c:formatCode>
                <c:ptCount val="10"/>
                <c:pt idx="0">
                  <c:v>2.48</c:v>
                </c:pt>
                <c:pt idx="1">
                  <c:v>0.83</c:v>
                </c:pt>
                <c:pt idx="2">
                  <c:v>0.14000000000000001</c:v>
                </c:pt>
                <c:pt idx="3">
                  <c:v>-0.04</c:v>
                </c:pt>
                <c:pt idx="4">
                  <c:v>-0.23</c:v>
                </c:pt>
                <c:pt idx="5">
                  <c:v>-0.27</c:v>
                </c:pt>
                <c:pt idx="6">
                  <c:v>-0.24</c:v>
                </c:pt>
                <c:pt idx="7">
                  <c:v>-0.13</c:v>
                </c:pt>
                <c:pt idx="8">
                  <c:v>1.33</c:v>
                </c:pt>
                <c:pt idx="9">
                  <c:v>4.0599999999999996</c:v>
                </c:pt>
              </c:numCache>
            </c:numRef>
          </c:val>
        </c:ser>
        <c:ser>
          <c:idx val="14"/>
          <c:order val="14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aussen'!$E$21:$N$21</c:f>
              <c:numCache>
                <c:formatCode>General</c:formatCode>
                <c:ptCount val="10"/>
                <c:pt idx="0">
                  <c:v>2.52</c:v>
                </c:pt>
                <c:pt idx="1">
                  <c:v>0.81</c:v>
                </c:pt>
                <c:pt idx="2">
                  <c:v>0.13</c:v>
                </c:pt>
                <c:pt idx="3">
                  <c:v>-7.0000000000000007E-2</c:v>
                </c:pt>
                <c:pt idx="4">
                  <c:v>-0.32</c:v>
                </c:pt>
                <c:pt idx="5">
                  <c:v>-0.35</c:v>
                </c:pt>
                <c:pt idx="6">
                  <c:v>-0.28999999999999998</c:v>
                </c:pt>
                <c:pt idx="7">
                  <c:v>-0.12</c:v>
                </c:pt>
                <c:pt idx="8">
                  <c:v>1.39</c:v>
                </c:pt>
                <c:pt idx="9">
                  <c:v>4.2</c:v>
                </c:pt>
              </c:numCache>
            </c:numRef>
          </c:val>
        </c:ser>
        <c:ser>
          <c:idx val="15"/>
          <c:order val="15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aussen'!$E$22:$N$22</c:f>
              <c:numCache>
                <c:formatCode>General</c:formatCode>
                <c:ptCount val="10"/>
                <c:pt idx="0">
                  <c:v>2.4900000000000002</c:v>
                </c:pt>
                <c:pt idx="1">
                  <c:v>0.88</c:v>
                </c:pt>
                <c:pt idx="2">
                  <c:v>0.23</c:v>
                </c:pt>
                <c:pt idx="3">
                  <c:v>-0.06</c:v>
                </c:pt>
                <c:pt idx="4">
                  <c:v>-0.32</c:v>
                </c:pt>
                <c:pt idx="5">
                  <c:v>-0.34</c:v>
                </c:pt>
                <c:pt idx="6">
                  <c:v>-0.24</c:v>
                </c:pt>
                <c:pt idx="7">
                  <c:v>-0.33</c:v>
                </c:pt>
                <c:pt idx="8">
                  <c:v>0.84</c:v>
                </c:pt>
                <c:pt idx="9">
                  <c:v>3.55</c:v>
                </c:pt>
              </c:numCache>
            </c:numRef>
          </c:val>
        </c:ser>
        <c:ser>
          <c:idx val="16"/>
          <c:order val="16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aussen'!$E$23:$N$23</c:f>
              <c:numCache>
                <c:formatCode>General</c:formatCode>
                <c:ptCount val="10"/>
                <c:pt idx="0">
                  <c:v>2.52</c:v>
                </c:pt>
                <c:pt idx="1">
                  <c:v>0.87</c:v>
                </c:pt>
                <c:pt idx="2">
                  <c:v>0.15</c:v>
                </c:pt>
                <c:pt idx="3">
                  <c:v>-0.08</c:v>
                </c:pt>
                <c:pt idx="4">
                  <c:v>-0.34</c:v>
                </c:pt>
                <c:pt idx="5">
                  <c:v>-0.37</c:v>
                </c:pt>
                <c:pt idx="6">
                  <c:v>-0.27</c:v>
                </c:pt>
                <c:pt idx="7">
                  <c:v>-0.12</c:v>
                </c:pt>
                <c:pt idx="8">
                  <c:v>1.4</c:v>
                </c:pt>
                <c:pt idx="9">
                  <c:v>3.88</c:v>
                </c:pt>
              </c:numCache>
            </c:numRef>
          </c:val>
        </c:ser>
        <c:ser>
          <c:idx val="17"/>
          <c:order val="17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aussen'!$E$24:$N$24</c:f>
              <c:numCache>
                <c:formatCode>General</c:formatCode>
                <c:ptCount val="10"/>
                <c:pt idx="0">
                  <c:v>2.58</c:v>
                </c:pt>
                <c:pt idx="1">
                  <c:v>0.88</c:v>
                </c:pt>
                <c:pt idx="2">
                  <c:v>0.17</c:v>
                </c:pt>
                <c:pt idx="3">
                  <c:v>-0.06</c:v>
                </c:pt>
                <c:pt idx="4">
                  <c:v>-0.06</c:v>
                </c:pt>
                <c:pt idx="5">
                  <c:v>-0.31</c:v>
                </c:pt>
                <c:pt idx="6">
                  <c:v>-0.26</c:v>
                </c:pt>
                <c:pt idx="7">
                  <c:v>-0.15</c:v>
                </c:pt>
                <c:pt idx="8">
                  <c:v>1.34</c:v>
                </c:pt>
                <c:pt idx="9">
                  <c:v>4.04</c:v>
                </c:pt>
              </c:numCache>
            </c:numRef>
          </c:val>
        </c:ser>
        <c:ser>
          <c:idx val="18"/>
          <c:order val="18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aussen'!$E$25:$N$25</c:f>
              <c:numCache>
                <c:formatCode>General</c:formatCode>
                <c:ptCount val="10"/>
                <c:pt idx="0">
                  <c:v>2.6</c:v>
                </c:pt>
                <c:pt idx="1">
                  <c:v>0.89</c:v>
                </c:pt>
                <c:pt idx="2">
                  <c:v>0.16</c:v>
                </c:pt>
                <c:pt idx="3">
                  <c:v>-7.0000000000000007E-2</c:v>
                </c:pt>
                <c:pt idx="4">
                  <c:v>-0.34</c:v>
                </c:pt>
                <c:pt idx="5">
                  <c:v>-0.36</c:v>
                </c:pt>
                <c:pt idx="6">
                  <c:v>-0.27</c:v>
                </c:pt>
                <c:pt idx="7">
                  <c:v>-0.17</c:v>
                </c:pt>
                <c:pt idx="8">
                  <c:v>1.24</c:v>
                </c:pt>
                <c:pt idx="9">
                  <c:v>4.1100000000000003</c:v>
                </c:pt>
              </c:numCache>
            </c:numRef>
          </c:val>
        </c:ser>
        <c:ser>
          <c:idx val="19"/>
          <c:order val="19"/>
          <c:cat>
            <c:strRef>
              <c:f>'F18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'F18 Kontur aussen'!$E$26:$N$26</c:f>
              <c:numCache>
                <c:formatCode>General</c:formatCode>
                <c:ptCount val="10"/>
                <c:pt idx="0">
                  <c:v>2.6</c:v>
                </c:pt>
                <c:pt idx="1">
                  <c:v>0.89</c:v>
                </c:pt>
                <c:pt idx="2">
                  <c:v>0.18</c:v>
                </c:pt>
                <c:pt idx="3">
                  <c:v>-7.0000000000000007E-2</c:v>
                </c:pt>
                <c:pt idx="4">
                  <c:v>-0.31</c:v>
                </c:pt>
                <c:pt idx="5">
                  <c:v>-0.33</c:v>
                </c:pt>
                <c:pt idx="6">
                  <c:v>-0.27</c:v>
                </c:pt>
                <c:pt idx="7">
                  <c:v>-0.11</c:v>
                </c:pt>
                <c:pt idx="8">
                  <c:v>1.39</c:v>
                </c:pt>
                <c:pt idx="9">
                  <c:v>3.81</c:v>
                </c:pt>
              </c:numCache>
            </c:numRef>
          </c:val>
        </c:ser>
        <c:marker val="1"/>
        <c:axId val="94926720"/>
        <c:axId val="94928256"/>
      </c:lineChart>
      <c:catAx>
        <c:axId val="94926720"/>
        <c:scaling>
          <c:orientation val="minMax"/>
        </c:scaling>
        <c:axPos val="b"/>
        <c:tickLblPos val="nextTo"/>
        <c:crossAx val="94928256"/>
        <c:crosses val="autoZero"/>
        <c:auto val="1"/>
        <c:lblAlgn val="ctr"/>
        <c:lblOffset val="100"/>
      </c:catAx>
      <c:valAx>
        <c:axId val="94928256"/>
        <c:scaling>
          <c:orientation val="minMax"/>
        </c:scaling>
        <c:axPos val="l"/>
        <c:majorGridlines/>
        <c:numFmt formatCode="General" sourceLinked="1"/>
        <c:tickLblPos val="nextTo"/>
        <c:crossAx val="94926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'F18 Spalt unten'!$C$37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'F18 Spalt unten'!$D$36:$K$36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'F18 Spalt unten'!$D$37:$K$37</c:f>
              <c:numCache>
                <c:formatCode>General</c:formatCode>
                <c:ptCount val="8"/>
                <c:pt idx="0">
                  <c:v>3.2783179255607017E-2</c:v>
                </c:pt>
                <c:pt idx="1">
                  <c:v>4.8601494453955771E-2</c:v>
                </c:pt>
                <c:pt idx="2">
                  <c:v>3.6548453779663655E-2</c:v>
                </c:pt>
                <c:pt idx="3">
                  <c:v>4.5929007002226033E-2</c:v>
                </c:pt>
                <c:pt idx="4">
                  <c:v>4.63936247888935E-2</c:v>
                </c:pt>
                <c:pt idx="5">
                  <c:v>4.0688159405279978E-2</c:v>
                </c:pt>
                <c:pt idx="6">
                  <c:v>9.1782064524726467E-2</c:v>
                </c:pt>
                <c:pt idx="7">
                  <c:v>4.0509907819926597E-2</c:v>
                </c:pt>
              </c:numCache>
            </c:numRef>
          </c:val>
        </c:ser>
        <c:ser>
          <c:idx val="1"/>
          <c:order val="1"/>
          <c:tx>
            <c:strRef>
              <c:f>'F18 Spalt unten'!$C$38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'F18 Spalt unten'!$D$36:$K$36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'F18 Spalt unten'!$D$38:$K$38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2"/>
          <c:order val="2"/>
          <c:tx>
            <c:strRef>
              <c:f>'F18 Spalt unten'!$C$39</c:f>
              <c:strCache>
                <c:ptCount val="1"/>
                <c:pt idx="0">
                  <c:v>F13</c:v>
                </c:pt>
              </c:strCache>
            </c:strRef>
          </c:tx>
          <c:cat>
            <c:strRef>
              <c:f>'F18 Spalt unten'!$D$36:$K$36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'F18 Spalt unten'!$D$39:$K$39</c:f>
              <c:numCache>
                <c:formatCode>General</c:formatCode>
                <c:ptCount val="8"/>
                <c:pt idx="0">
                  <c:v>6.7658196687073693E-2</c:v>
                </c:pt>
                <c:pt idx="1">
                  <c:v>8.8234138279322999E-2</c:v>
                </c:pt>
                <c:pt idx="2">
                  <c:v>7.1126277622416065E-2</c:v>
                </c:pt>
                <c:pt idx="3">
                  <c:v>0.1175394670559189</c:v>
                </c:pt>
                <c:pt idx="4">
                  <c:v>9.4327257878871848E-2</c:v>
                </c:pt>
                <c:pt idx="5">
                  <c:v>0.10142536794686986</c:v>
                </c:pt>
                <c:pt idx="6">
                  <c:v>9.0813574223007329E-2</c:v>
                </c:pt>
                <c:pt idx="7">
                  <c:v>6.6528585071222071E-2</c:v>
                </c:pt>
              </c:numCache>
            </c:numRef>
          </c:val>
        </c:ser>
        <c:ser>
          <c:idx val="3"/>
          <c:order val="3"/>
          <c:tx>
            <c:strRef>
              <c:f>'F18 Spalt unten'!$C$40</c:f>
              <c:strCache>
                <c:ptCount val="1"/>
                <c:pt idx="0">
                  <c:v>Fxx(F16)</c:v>
                </c:pt>
              </c:strCache>
            </c:strRef>
          </c:tx>
          <c:cat>
            <c:strRef>
              <c:f>'F18 Spalt unten'!$D$36:$K$36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'F18 Spalt unten'!$D$40:$K$40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95047680"/>
        <c:axId val="95049216"/>
        <c:axId val="0"/>
      </c:bar3DChart>
      <c:catAx>
        <c:axId val="95047680"/>
        <c:scaling>
          <c:orientation val="minMax"/>
        </c:scaling>
        <c:axPos val="b"/>
        <c:tickLblPos val="nextTo"/>
        <c:crossAx val="95049216"/>
        <c:crosses val="autoZero"/>
        <c:auto val="1"/>
        <c:lblAlgn val="ctr"/>
        <c:lblOffset val="100"/>
      </c:catAx>
      <c:valAx>
        <c:axId val="95049216"/>
        <c:scaling>
          <c:orientation val="minMax"/>
        </c:scaling>
        <c:axPos val="l"/>
        <c:majorGridlines/>
        <c:numFmt formatCode="General" sourceLinked="1"/>
        <c:tickLblPos val="nextTo"/>
        <c:crossAx val="95047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'F18 Spalt unten'!$C$65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'F18 Spalt unten'!$D$64:$K$64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unten'!$D$65:$K$65</c:f>
              <c:numCache>
                <c:formatCode>General</c:formatCode>
                <c:ptCount val="8"/>
                <c:pt idx="0">
                  <c:v>-0.91700000000000015</c:v>
                </c:pt>
                <c:pt idx="1">
                  <c:v>-1.6639999999999997</c:v>
                </c:pt>
                <c:pt idx="2">
                  <c:v>-0.71899999999999997</c:v>
                </c:pt>
                <c:pt idx="3">
                  <c:v>-1.046</c:v>
                </c:pt>
                <c:pt idx="4">
                  <c:v>-1.0555000000000003</c:v>
                </c:pt>
                <c:pt idx="5">
                  <c:v>-0.83650000000000002</c:v>
                </c:pt>
                <c:pt idx="6">
                  <c:v>-1.4434999999999998</c:v>
                </c:pt>
                <c:pt idx="7">
                  <c:v>-1.4889999999999999</c:v>
                </c:pt>
              </c:numCache>
            </c:numRef>
          </c:val>
        </c:ser>
        <c:ser>
          <c:idx val="1"/>
          <c:order val="1"/>
          <c:tx>
            <c:strRef>
              <c:f>'F18 Spalt unten'!$C$66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'F18 Spalt unten'!$D$64:$K$64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unten'!$D$66:$K$66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2"/>
          <c:order val="2"/>
          <c:tx>
            <c:strRef>
              <c:f>'F18 Spalt unten'!$C$67</c:f>
              <c:strCache>
                <c:ptCount val="1"/>
                <c:pt idx="0">
                  <c:v>F13</c:v>
                </c:pt>
              </c:strCache>
            </c:strRef>
          </c:tx>
          <c:cat>
            <c:strRef>
              <c:f>'F18 Spalt unten'!$D$64:$K$64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unten'!$D$67:$K$67</c:f>
              <c:numCache>
                <c:formatCode>General</c:formatCode>
                <c:ptCount val="8"/>
                <c:pt idx="0">
                  <c:v>-1.1525000000000003</c:v>
                </c:pt>
                <c:pt idx="1">
                  <c:v>-1.268</c:v>
                </c:pt>
                <c:pt idx="2">
                  <c:v>-0.63200000000000001</c:v>
                </c:pt>
                <c:pt idx="3">
                  <c:v>-0.84150000000000014</c:v>
                </c:pt>
                <c:pt idx="4">
                  <c:v>-0.84150000000000014</c:v>
                </c:pt>
                <c:pt idx="5">
                  <c:v>-0.80849999999999989</c:v>
                </c:pt>
                <c:pt idx="6">
                  <c:v>-1.2155</c:v>
                </c:pt>
                <c:pt idx="7">
                  <c:v>-1.4845000000000002</c:v>
                </c:pt>
              </c:numCache>
            </c:numRef>
          </c:val>
        </c:ser>
        <c:ser>
          <c:idx val="3"/>
          <c:order val="3"/>
          <c:tx>
            <c:strRef>
              <c:f>'F18 Spalt unten'!$C$68</c:f>
              <c:strCache>
                <c:ptCount val="1"/>
                <c:pt idx="0">
                  <c:v>Fxx(F16)</c:v>
                </c:pt>
              </c:strCache>
            </c:strRef>
          </c:tx>
          <c:cat>
            <c:strRef>
              <c:f>'F18 Spalt unten'!$D$64:$K$64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unten'!$D$68:$K$68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95077504"/>
        <c:axId val="95079040"/>
        <c:axId val="0"/>
      </c:bar3DChart>
      <c:catAx>
        <c:axId val="95077504"/>
        <c:scaling>
          <c:orientation val="minMax"/>
        </c:scaling>
        <c:axPos val="b"/>
        <c:tickLblPos val="nextTo"/>
        <c:crossAx val="95079040"/>
        <c:crosses val="autoZero"/>
        <c:auto val="1"/>
        <c:lblAlgn val="ctr"/>
        <c:lblOffset val="100"/>
      </c:catAx>
      <c:valAx>
        <c:axId val="95079040"/>
        <c:scaling>
          <c:orientation val="minMax"/>
        </c:scaling>
        <c:axPos val="l"/>
        <c:majorGridlines/>
        <c:numFmt formatCode="General" sourceLinked="1"/>
        <c:tickLblPos val="nextTo"/>
        <c:crossAx val="95077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6307961504811922E-2"/>
          <c:y val="7.4548702245552642E-2"/>
          <c:w val="0.61285783027121632"/>
          <c:h val="0.89719889180519119"/>
        </c:manualLayout>
      </c:layout>
      <c:lineChart>
        <c:grouping val="standard"/>
        <c:ser>
          <c:idx val="0"/>
          <c:order val="0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unten'!$D$5:$K$5</c:f>
              <c:numCache>
                <c:formatCode>General</c:formatCode>
                <c:ptCount val="8"/>
                <c:pt idx="0">
                  <c:v>-0.94</c:v>
                </c:pt>
                <c:pt idx="1">
                  <c:v>-1.67</c:v>
                </c:pt>
                <c:pt idx="2">
                  <c:v>-0.71</c:v>
                </c:pt>
                <c:pt idx="3">
                  <c:v>-1.04</c:v>
                </c:pt>
                <c:pt idx="4">
                  <c:v>-1.06</c:v>
                </c:pt>
                <c:pt idx="5">
                  <c:v>-0.87</c:v>
                </c:pt>
                <c:pt idx="6">
                  <c:v>-1.48</c:v>
                </c:pt>
                <c:pt idx="7">
                  <c:v>-1.45</c:v>
                </c:pt>
              </c:numCache>
            </c:numRef>
          </c:val>
        </c:ser>
        <c:ser>
          <c:idx val="1"/>
          <c:order val="1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unten'!$D$6:$K$6</c:f>
              <c:numCache>
                <c:formatCode>General</c:formatCode>
                <c:ptCount val="8"/>
                <c:pt idx="0">
                  <c:v>-0.91</c:v>
                </c:pt>
                <c:pt idx="1">
                  <c:v>-1.67</c:v>
                </c:pt>
                <c:pt idx="2">
                  <c:v>-0.69</c:v>
                </c:pt>
                <c:pt idx="3">
                  <c:v>-0.99</c:v>
                </c:pt>
                <c:pt idx="4">
                  <c:v>-1.03</c:v>
                </c:pt>
                <c:pt idx="5">
                  <c:v>-0.83</c:v>
                </c:pt>
                <c:pt idx="6">
                  <c:v>-1.46</c:v>
                </c:pt>
                <c:pt idx="7">
                  <c:v>-1.46</c:v>
                </c:pt>
              </c:numCache>
            </c:numRef>
          </c:val>
        </c:ser>
        <c:ser>
          <c:idx val="2"/>
          <c:order val="2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unten'!$D$7:$K$7</c:f>
              <c:numCache>
                <c:formatCode>General</c:formatCode>
                <c:ptCount val="8"/>
                <c:pt idx="0">
                  <c:v>-0.88</c:v>
                </c:pt>
                <c:pt idx="1">
                  <c:v>-1.66</c:v>
                </c:pt>
                <c:pt idx="2">
                  <c:v>-0.71</c:v>
                </c:pt>
                <c:pt idx="3">
                  <c:v>-1.06</c:v>
                </c:pt>
                <c:pt idx="4">
                  <c:v>-1.1100000000000001</c:v>
                </c:pt>
                <c:pt idx="5">
                  <c:v>-0.89</c:v>
                </c:pt>
                <c:pt idx="6">
                  <c:v>-1.5</c:v>
                </c:pt>
                <c:pt idx="7">
                  <c:v>-1.49</c:v>
                </c:pt>
              </c:numCache>
            </c:numRef>
          </c:val>
        </c:ser>
        <c:ser>
          <c:idx val="3"/>
          <c:order val="3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unten'!$D$8:$K$8</c:f>
              <c:numCache>
                <c:formatCode>General</c:formatCode>
                <c:ptCount val="8"/>
                <c:pt idx="0">
                  <c:v>-1.01</c:v>
                </c:pt>
                <c:pt idx="1">
                  <c:v>-1.75</c:v>
                </c:pt>
                <c:pt idx="2">
                  <c:v>-0.71</c:v>
                </c:pt>
                <c:pt idx="3">
                  <c:v>-1.04</c:v>
                </c:pt>
                <c:pt idx="4">
                  <c:v>-1.1000000000000001</c:v>
                </c:pt>
                <c:pt idx="5">
                  <c:v>-0.82</c:v>
                </c:pt>
                <c:pt idx="6">
                  <c:v>-1.65</c:v>
                </c:pt>
                <c:pt idx="7">
                  <c:v>-1.5</c:v>
                </c:pt>
              </c:numCache>
            </c:numRef>
          </c:val>
        </c:ser>
        <c:ser>
          <c:idx val="4"/>
          <c:order val="4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unten'!$D$9:$K$9</c:f>
              <c:numCache>
                <c:formatCode>General</c:formatCode>
                <c:ptCount val="8"/>
                <c:pt idx="0">
                  <c:v>-0.87</c:v>
                </c:pt>
                <c:pt idx="1">
                  <c:v>-1.61</c:v>
                </c:pt>
                <c:pt idx="2">
                  <c:v>-0.65</c:v>
                </c:pt>
                <c:pt idx="3">
                  <c:v>-1.01</c:v>
                </c:pt>
                <c:pt idx="4">
                  <c:v>-1.02</c:v>
                </c:pt>
                <c:pt idx="5">
                  <c:v>-0.82</c:v>
                </c:pt>
                <c:pt idx="6">
                  <c:v>-1.4</c:v>
                </c:pt>
                <c:pt idx="7">
                  <c:v>-1.48</c:v>
                </c:pt>
              </c:numCache>
            </c:numRef>
          </c:val>
        </c:ser>
        <c:ser>
          <c:idx val="5"/>
          <c:order val="5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unten'!$D$10:$K$10</c:f>
              <c:numCache>
                <c:formatCode>General</c:formatCode>
                <c:ptCount val="8"/>
                <c:pt idx="0">
                  <c:v>-0.94</c:v>
                </c:pt>
                <c:pt idx="1">
                  <c:v>-1.67</c:v>
                </c:pt>
                <c:pt idx="2">
                  <c:v>-0.76</c:v>
                </c:pt>
                <c:pt idx="3">
                  <c:v>-1.1100000000000001</c:v>
                </c:pt>
                <c:pt idx="4">
                  <c:v>-1.1100000000000001</c:v>
                </c:pt>
                <c:pt idx="5">
                  <c:v>-0.9</c:v>
                </c:pt>
                <c:pt idx="6">
                  <c:v>-1.5</c:v>
                </c:pt>
                <c:pt idx="7">
                  <c:v>-1.47</c:v>
                </c:pt>
              </c:numCache>
            </c:numRef>
          </c:val>
        </c:ser>
        <c:ser>
          <c:idx val="6"/>
          <c:order val="6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unten'!$D$11:$K$11</c:f>
              <c:numCache>
                <c:formatCode>General</c:formatCode>
                <c:ptCount val="8"/>
                <c:pt idx="0">
                  <c:v>-0.89</c:v>
                </c:pt>
                <c:pt idx="1">
                  <c:v>-1.62</c:v>
                </c:pt>
                <c:pt idx="2">
                  <c:v>-0.68</c:v>
                </c:pt>
                <c:pt idx="3">
                  <c:v>-1</c:v>
                </c:pt>
                <c:pt idx="4">
                  <c:v>-1.03</c:v>
                </c:pt>
                <c:pt idx="5">
                  <c:v>-0.83</c:v>
                </c:pt>
                <c:pt idx="6">
                  <c:v>-1.39</c:v>
                </c:pt>
                <c:pt idx="7">
                  <c:v>-1.46</c:v>
                </c:pt>
              </c:numCache>
            </c:numRef>
          </c:val>
        </c:ser>
        <c:ser>
          <c:idx val="7"/>
          <c:order val="7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unten'!$D$12:$K$12</c:f>
              <c:numCache>
                <c:formatCode>General</c:formatCode>
                <c:ptCount val="8"/>
                <c:pt idx="0">
                  <c:v>-0.89</c:v>
                </c:pt>
                <c:pt idx="1">
                  <c:v>-1.65</c:v>
                </c:pt>
                <c:pt idx="2">
                  <c:v>-0.73</c:v>
                </c:pt>
                <c:pt idx="3">
                  <c:v>-1.07</c:v>
                </c:pt>
                <c:pt idx="4">
                  <c:v>-1.0900000000000001</c:v>
                </c:pt>
                <c:pt idx="5">
                  <c:v>-0.86</c:v>
                </c:pt>
                <c:pt idx="6">
                  <c:v>-1.52</c:v>
                </c:pt>
                <c:pt idx="7">
                  <c:v>-1.52</c:v>
                </c:pt>
              </c:numCache>
            </c:numRef>
          </c:val>
        </c:ser>
        <c:ser>
          <c:idx val="8"/>
          <c:order val="8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unten'!$D$13:$K$13</c:f>
              <c:numCache>
                <c:formatCode>General</c:formatCode>
                <c:ptCount val="8"/>
                <c:pt idx="0">
                  <c:v>-0.93</c:v>
                </c:pt>
                <c:pt idx="1">
                  <c:v>-1.68</c:v>
                </c:pt>
                <c:pt idx="2">
                  <c:v>-0.73</c:v>
                </c:pt>
                <c:pt idx="3">
                  <c:v>-1.08</c:v>
                </c:pt>
                <c:pt idx="4">
                  <c:v>-1.07</c:v>
                </c:pt>
                <c:pt idx="5">
                  <c:v>-0.85</c:v>
                </c:pt>
                <c:pt idx="6">
                  <c:v>-1.47</c:v>
                </c:pt>
                <c:pt idx="7">
                  <c:v>-1.49</c:v>
                </c:pt>
              </c:numCache>
            </c:numRef>
          </c:val>
        </c:ser>
        <c:ser>
          <c:idx val="9"/>
          <c:order val="9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unten'!$D$14:$K$14</c:f>
              <c:numCache>
                <c:formatCode>General</c:formatCode>
                <c:ptCount val="8"/>
                <c:pt idx="0">
                  <c:v>-0.92</c:v>
                </c:pt>
                <c:pt idx="1">
                  <c:v>-1.67</c:v>
                </c:pt>
                <c:pt idx="2">
                  <c:v>-0.81</c:v>
                </c:pt>
                <c:pt idx="3">
                  <c:v>-1.17</c:v>
                </c:pt>
                <c:pt idx="4">
                  <c:v>-1.1599999999999999</c:v>
                </c:pt>
                <c:pt idx="5">
                  <c:v>-0.92</c:v>
                </c:pt>
                <c:pt idx="6">
                  <c:v>-1.5</c:v>
                </c:pt>
                <c:pt idx="7">
                  <c:v>-1.48</c:v>
                </c:pt>
              </c:numCache>
            </c:numRef>
          </c:val>
        </c:ser>
        <c:ser>
          <c:idx val="10"/>
          <c:order val="10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unten'!$D$15:$K$15</c:f>
              <c:numCache>
                <c:formatCode>General</c:formatCode>
                <c:ptCount val="8"/>
                <c:pt idx="0">
                  <c:v>-0.93</c:v>
                </c:pt>
                <c:pt idx="1">
                  <c:v>-1.67</c:v>
                </c:pt>
                <c:pt idx="2">
                  <c:v>-0.74</c:v>
                </c:pt>
                <c:pt idx="3">
                  <c:v>-1.07</c:v>
                </c:pt>
                <c:pt idx="4">
                  <c:v>-1.07</c:v>
                </c:pt>
                <c:pt idx="5">
                  <c:v>-0.85</c:v>
                </c:pt>
                <c:pt idx="6">
                  <c:v>-1.38</c:v>
                </c:pt>
                <c:pt idx="7">
                  <c:v>-1.39</c:v>
                </c:pt>
              </c:numCache>
            </c:numRef>
          </c:val>
        </c:ser>
        <c:ser>
          <c:idx val="11"/>
          <c:order val="11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unten'!$D$16:$K$16</c:f>
              <c:numCache>
                <c:formatCode>General</c:formatCode>
                <c:ptCount val="8"/>
                <c:pt idx="0">
                  <c:v>-0.89</c:v>
                </c:pt>
                <c:pt idx="1">
                  <c:v>-1.58</c:v>
                </c:pt>
                <c:pt idx="2">
                  <c:v>-0.67</c:v>
                </c:pt>
                <c:pt idx="3">
                  <c:v>-0.97</c:v>
                </c:pt>
                <c:pt idx="4">
                  <c:v>-0.96</c:v>
                </c:pt>
                <c:pt idx="5">
                  <c:v>-0.78</c:v>
                </c:pt>
                <c:pt idx="6">
                  <c:v>-1.27</c:v>
                </c:pt>
                <c:pt idx="7">
                  <c:v>-1.47</c:v>
                </c:pt>
              </c:numCache>
            </c:numRef>
          </c:val>
        </c:ser>
        <c:ser>
          <c:idx val="12"/>
          <c:order val="12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unten'!$D$17:$K$17</c:f>
              <c:numCache>
                <c:formatCode>General</c:formatCode>
                <c:ptCount val="8"/>
                <c:pt idx="0">
                  <c:v>-0.91</c:v>
                </c:pt>
                <c:pt idx="1">
                  <c:v>-1.62</c:v>
                </c:pt>
                <c:pt idx="2">
                  <c:v>-0.68</c:v>
                </c:pt>
                <c:pt idx="3">
                  <c:v>-1.01</c:v>
                </c:pt>
                <c:pt idx="4">
                  <c:v>-1.01</c:v>
                </c:pt>
                <c:pt idx="5">
                  <c:v>-0.78</c:v>
                </c:pt>
                <c:pt idx="6">
                  <c:v>-1.36</c:v>
                </c:pt>
                <c:pt idx="7">
                  <c:v>-1.5</c:v>
                </c:pt>
              </c:numCache>
            </c:numRef>
          </c:val>
        </c:ser>
        <c:ser>
          <c:idx val="13"/>
          <c:order val="13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unten'!$D$18:$K$18</c:f>
              <c:numCache>
                <c:formatCode>General</c:formatCode>
                <c:ptCount val="8"/>
                <c:pt idx="0">
                  <c:v>-0.92</c:v>
                </c:pt>
                <c:pt idx="1">
                  <c:v>-1.66</c:v>
                </c:pt>
                <c:pt idx="2">
                  <c:v>-0.76</c:v>
                </c:pt>
                <c:pt idx="3">
                  <c:v>-1.08</c:v>
                </c:pt>
                <c:pt idx="4">
                  <c:v>-1.06</c:v>
                </c:pt>
                <c:pt idx="5">
                  <c:v>-0.83</c:v>
                </c:pt>
                <c:pt idx="6">
                  <c:v>-1.46</c:v>
                </c:pt>
                <c:pt idx="7">
                  <c:v>-1.52</c:v>
                </c:pt>
              </c:numCache>
            </c:numRef>
          </c:val>
        </c:ser>
        <c:ser>
          <c:idx val="14"/>
          <c:order val="14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unten'!$D$19:$K$19</c:f>
              <c:numCache>
                <c:formatCode>General</c:formatCode>
                <c:ptCount val="8"/>
                <c:pt idx="0">
                  <c:v>-0.92</c:v>
                </c:pt>
                <c:pt idx="1">
                  <c:v>-1.65</c:v>
                </c:pt>
                <c:pt idx="2">
                  <c:v>-0.72</c:v>
                </c:pt>
                <c:pt idx="3">
                  <c:v>-1.05</c:v>
                </c:pt>
                <c:pt idx="4">
                  <c:v>-1.05</c:v>
                </c:pt>
                <c:pt idx="5">
                  <c:v>-0.8</c:v>
                </c:pt>
                <c:pt idx="6">
                  <c:v>-1.4</c:v>
                </c:pt>
                <c:pt idx="7">
                  <c:v>-1.53</c:v>
                </c:pt>
              </c:numCache>
            </c:numRef>
          </c:val>
        </c:ser>
        <c:ser>
          <c:idx val="15"/>
          <c:order val="15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unten'!$D$20:$K$20</c:f>
              <c:numCache>
                <c:formatCode>General</c:formatCode>
                <c:ptCount val="8"/>
                <c:pt idx="0">
                  <c:v>-0.97</c:v>
                </c:pt>
                <c:pt idx="1">
                  <c:v>-1.81</c:v>
                </c:pt>
                <c:pt idx="2">
                  <c:v>-0.74</c:v>
                </c:pt>
                <c:pt idx="3">
                  <c:v>-1.07</c:v>
                </c:pt>
                <c:pt idx="4">
                  <c:v>-1.0900000000000001</c:v>
                </c:pt>
                <c:pt idx="5">
                  <c:v>-0.88</c:v>
                </c:pt>
                <c:pt idx="6">
                  <c:v>-1.62</c:v>
                </c:pt>
                <c:pt idx="7">
                  <c:v>-1.58</c:v>
                </c:pt>
              </c:numCache>
            </c:numRef>
          </c:val>
        </c:ser>
        <c:ser>
          <c:idx val="16"/>
          <c:order val="16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unten'!$D$21:$K$21</c:f>
              <c:numCache>
                <c:formatCode>General</c:formatCode>
                <c:ptCount val="8"/>
                <c:pt idx="0">
                  <c:v>-0.9</c:v>
                </c:pt>
                <c:pt idx="1">
                  <c:v>-1.65</c:v>
                </c:pt>
                <c:pt idx="2">
                  <c:v>-0.7</c:v>
                </c:pt>
                <c:pt idx="3">
                  <c:v>-1.01</c:v>
                </c:pt>
                <c:pt idx="4">
                  <c:v>-1.01</c:v>
                </c:pt>
                <c:pt idx="5">
                  <c:v>-0.81</c:v>
                </c:pt>
                <c:pt idx="6">
                  <c:v>-1.4</c:v>
                </c:pt>
                <c:pt idx="7">
                  <c:v>-1.52</c:v>
                </c:pt>
              </c:numCache>
            </c:numRef>
          </c:val>
        </c:ser>
        <c:ser>
          <c:idx val="17"/>
          <c:order val="17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unten'!$D$22:$K$22</c:f>
              <c:numCache>
                <c:formatCode>General</c:formatCode>
                <c:ptCount val="8"/>
                <c:pt idx="0">
                  <c:v>-0.92</c:v>
                </c:pt>
                <c:pt idx="1">
                  <c:v>-1.66</c:v>
                </c:pt>
                <c:pt idx="2">
                  <c:v>-0.71</c:v>
                </c:pt>
                <c:pt idx="3">
                  <c:v>-1.02</c:v>
                </c:pt>
                <c:pt idx="4">
                  <c:v>-1.02</c:v>
                </c:pt>
                <c:pt idx="5">
                  <c:v>-0.78</c:v>
                </c:pt>
                <c:pt idx="6">
                  <c:v>-1.39</c:v>
                </c:pt>
                <c:pt idx="7">
                  <c:v>-1.48</c:v>
                </c:pt>
              </c:numCache>
            </c:numRef>
          </c:val>
        </c:ser>
        <c:ser>
          <c:idx val="18"/>
          <c:order val="18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unten'!$D$23:$K$23</c:f>
              <c:numCache>
                <c:formatCode>General</c:formatCode>
                <c:ptCount val="8"/>
                <c:pt idx="0">
                  <c:v>-0.88</c:v>
                </c:pt>
                <c:pt idx="1">
                  <c:v>-1.64</c:v>
                </c:pt>
                <c:pt idx="2">
                  <c:v>-0.74</c:v>
                </c:pt>
                <c:pt idx="3">
                  <c:v>-1.02</c:v>
                </c:pt>
                <c:pt idx="4">
                  <c:v>-1.01</c:v>
                </c:pt>
                <c:pt idx="5">
                  <c:v>-0.8</c:v>
                </c:pt>
                <c:pt idx="6">
                  <c:v>-1.33</c:v>
                </c:pt>
                <c:pt idx="7">
                  <c:v>-1.45</c:v>
                </c:pt>
              </c:numCache>
            </c:numRef>
          </c:val>
        </c:ser>
        <c:ser>
          <c:idx val="19"/>
          <c:order val="19"/>
          <c:cat>
            <c:strRef>
              <c:f>'F18 Spalt unten'!$D$4:$K$4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 Spalt unten'!$D$24:$K$24</c:f>
              <c:numCache>
                <c:formatCode>General</c:formatCode>
                <c:ptCount val="8"/>
                <c:pt idx="0">
                  <c:v>-0.92</c:v>
                </c:pt>
                <c:pt idx="1">
                  <c:v>-1.69</c:v>
                </c:pt>
                <c:pt idx="2">
                  <c:v>-0.74</c:v>
                </c:pt>
                <c:pt idx="3">
                  <c:v>-1.05</c:v>
                </c:pt>
                <c:pt idx="4">
                  <c:v>-1.05</c:v>
                </c:pt>
                <c:pt idx="5">
                  <c:v>-0.83</c:v>
                </c:pt>
                <c:pt idx="6">
                  <c:v>-1.39</c:v>
                </c:pt>
                <c:pt idx="7">
                  <c:v>-1.54</c:v>
                </c:pt>
              </c:numCache>
            </c:numRef>
          </c:val>
        </c:ser>
        <c:marker val="1"/>
        <c:axId val="95257728"/>
        <c:axId val="95259264"/>
      </c:lineChart>
      <c:catAx>
        <c:axId val="95257728"/>
        <c:scaling>
          <c:orientation val="minMax"/>
        </c:scaling>
        <c:axPos val="b"/>
        <c:tickLblPos val="nextTo"/>
        <c:crossAx val="95259264"/>
        <c:crosses val="autoZero"/>
        <c:auto val="1"/>
        <c:lblAlgn val="ctr"/>
        <c:lblOffset val="100"/>
      </c:catAx>
      <c:valAx>
        <c:axId val="95259264"/>
        <c:scaling>
          <c:orientation val="minMax"/>
        </c:scaling>
        <c:axPos val="l"/>
        <c:majorGridlines/>
        <c:numFmt formatCode="General" sourceLinked="1"/>
        <c:tickLblPos val="nextTo"/>
        <c:crossAx val="9525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49912510936123"/>
          <c:y val="0.16011774569845438"/>
          <c:w val="0.25250087489063877"/>
          <c:h val="0.83717191601049912"/>
        </c:manualLayout>
      </c:layout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Gegenüberstellungen!$C$5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Gegenüberstellungen!$D$4:$M$4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Gegenüberstellungen!$D$5:$M$5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er>
          <c:idx val="1"/>
          <c:order val="1"/>
          <c:tx>
            <c:strRef>
              <c:f>Gegenüberstellungen!$C$6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Gegenüberstellungen!$D$4:$M$4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Gegenüberstellungen!$D$6:$M$6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er>
          <c:idx val="2"/>
          <c:order val="2"/>
          <c:tx>
            <c:strRef>
              <c:f>Gegenüberstellungen!$C$7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Gegenüberstellungen!$D$4:$M$4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Gegenüberstellungen!$D$7:$M$7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er>
          <c:idx val="3"/>
          <c:order val="3"/>
          <c:tx>
            <c:strRef>
              <c:f>Gegenüberstellungen!$C$8</c:f>
              <c:strCache>
                <c:ptCount val="1"/>
                <c:pt idx="0">
                  <c:v>F13</c:v>
                </c:pt>
              </c:strCache>
            </c:strRef>
          </c:tx>
          <c:cat>
            <c:strRef>
              <c:f>Gegenüberstellungen!$D$4:$M$4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Gegenüberstellungen!$D$8:$M$8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144391552"/>
        <c:axId val="66221184"/>
        <c:axId val="0"/>
      </c:bar3DChart>
      <c:catAx>
        <c:axId val="144391552"/>
        <c:scaling>
          <c:orientation val="minMax"/>
        </c:scaling>
        <c:axPos val="b"/>
        <c:tickLblPos val="nextTo"/>
        <c:crossAx val="66221184"/>
        <c:crosses val="autoZero"/>
        <c:auto val="1"/>
        <c:lblAlgn val="ctr"/>
        <c:lblOffset val="100"/>
      </c:catAx>
      <c:valAx>
        <c:axId val="66221184"/>
        <c:scaling>
          <c:orientation val="minMax"/>
        </c:scaling>
        <c:axPos val="l"/>
        <c:majorGridlines/>
        <c:numFmt formatCode="General" sourceLinked="1"/>
        <c:tickLblPos val="nextTo"/>
        <c:crossAx val="14439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Labor!$E$8</c:f>
              <c:strCache>
                <c:ptCount val="1"/>
                <c:pt idx="0">
                  <c:v>Fxx</c:v>
                </c:pt>
              </c:strCache>
            </c:strRef>
          </c:tx>
          <c:cat>
            <c:strRef>
              <c:f>Labor!$F$7:$O$7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Labor!$F$8:$O$8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1"/>
          <c:order val="1"/>
          <c:tx>
            <c:strRef>
              <c:f>Labor!$E$9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Labor!$F$7:$O$7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Labor!$F$9:$O$9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147421440"/>
        <c:axId val="142254848"/>
        <c:axId val="0"/>
      </c:bar3DChart>
      <c:catAx>
        <c:axId val="147421440"/>
        <c:scaling>
          <c:orientation val="minMax"/>
        </c:scaling>
        <c:axPos val="b"/>
        <c:tickLblPos val="nextTo"/>
        <c:crossAx val="142254848"/>
        <c:crosses val="autoZero"/>
        <c:auto val="1"/>
        <c:lblAlgn val="ctr"/>
        <c:lblOffset val="100"/>
      </c:catAx>
      <c:valAx>
        <c:axId val="142254848"/>
        <c:scaling>
          <c:orientation val="minMax"/>
        </c:scaling>
        <c:axPos val="l"/>
        <c:majorGridlines/>
        <c:numFmt formatCode="General" sourceLinked="1"/>
        <c:tickLblPos val="nextTo"/>
        <c:crossAx val="14742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F17Chr1'!$C$65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F17Chr1'!$D$64:$M$64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F17Chr1'!$C$66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F17Chr1'!$D$64:$M$64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8771712"/>
        <c:axId val="78773632"/>
        <c:axId val="0"/>
      </c:bar3DChart>
      <c:catAx>
        <c:axId val="7877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8773632"/>
        <c:crosses val="autoZero"/>
        <c:auto val="1"/>
        <c:lblAlgn val="ctr"/>
        <c:lblOffset val="100"/>
      </c:catAx>
      <c:valAx>
        <c:axId val="78773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8771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Labor!$C$50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Labor!$D$49:$M$49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Labor!$D$50:$M$50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Labor!$C$51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Labor!$D$49:$M$49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Labor!$D$51:$M$51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113419776"/>
        <c:axId val="113421312"/>
        <c:axId val="0"/>
      </c:bar3DChart>
      <c:catAx>
        <c:axId val="113419776"/>
        <c:scaling>
          <c:orientation val="minMax"/>
        </c:scaling>
        <c:axPos val="b"/>
        <c:tickLblPos val="nextTo"/>
        <c:crossAx val="113421312"/>
        <c:crosses val="autoZero"/>
        <c:auto val="1"/>
        <c:lblAlgn val="ctr"/>
        <c:lblOffset val="100"/>
      </c:catAx>
      <c:valAx>
        <c:axId val="113421312"/>
        <c:scaling>
          <c:orientation val="minMax"/>
        </c:scaling>
        <c:axPos val="l"/>
        <c:majorGridlines/>
        <c:numFmt formatCode="General" sourceLinked="1"/>
        <c:tickLblPos val="nextTo"/>
        <c:crossAx val="1134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F17Chr1'!$D$15:$M$15</c:f>
              <c:numCache>
                <c:formatCode>General</c:formatCode>
                <c:ptCount val="10"/>
                <c:pt idx="0">
                  <c:v>2.1</c:v>
                </c:pt>
                <c:pt idx="1">
                  <c:v>0.84</c:v>
                </c:pt>
                <c:pt idx="2">
                  <c:v>0.68</c:v>
                </c:pt>
                <c:pt idx="3">
                  <c:v>7.0000000000000007E-2</c:v>
                </c:pt>
                <c:pt idx="4">
                  <c:v>-0.27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0.54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F17Chr1'!$D$16:$M$16</c:f>
              <c:numCache>
                <c:formatCode>General</c:formatCode>
                <c:ptCount val="10"/>
                <c:pt idx="0">
                  <c:v>1.84</c:v>
                </c:pt>
                <c:pt idx="1">
                  <c:v>0.67</c:v>
                </c:pt>
                <c:pt idx="2">
                  <c:v>0.54</c:v>
                </c:pt>
                <c:pt idx="3">
                  <c:v>0.01</c:v>
                </c:pt>
                <c:pt idx="4">
                  <c:v>-0.3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0.61</c:v>
                </c:pt>
                <c:pt idx="8">
                  <c:v>1.46</c:v>
                </c:pt>
                <c:pt idx="9">
                  <c:v>3.13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F17Chr1'!$D$17:$M$17</c:f>
              <c:numCache>
                <c:formatCode>General</c:formatCode>
                <c:ptCount val="10"/>
                <c:pt idx="0">
                  <c:v>1.8</c:v>
                </c:pt>
                <c:pt idx="1">
                  <c:v>0.7</c:v>
                </c:pt>
                <c:pt idx="2">
                  <c:v>0.66</c:v>
                </c:pt>
                <c:pt idx="3">
                  <c:v>7.0000000000000007E-2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-0.28000000000000003</c:v>
                </c:pt>
                <c:pt idx="7">
                  <c:v>0.5</c:v>
                </c:pt>
                <c:pt idx="8">
                  <c:v>1.3</c:v>
                </c:pt>
                <c:pt idx="9">
                  <c:v>2.76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F17Chr1'!$D$18:$M$18</c:f>
              <c:numCache>
                <c:formatCode>General</c:formatCode>
                <c:ptCount val="10"/>
                <c:pt idx="0">
                  <c:v>1.73</c:v>
                </c:pt>
                <c:pt idx="1">
                  <c:v>0.59</c:v>
                </c:pt>
                <c:pt idx="2">
                  <c:v>0.51</c:v>
                </c:pt>
                <c:pt idx="3">
                  <c:v>0.04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-0.3</c:v>
                </c:pt>
                <c:pt idx="7">
                  <c:v>0.43</c:v>
                </c:pt>
                <c:pt idx="8">
                  <c:v>1.31</c:v>
                </c:pt>
                <c:pt idx="9">
                  <c:v>2.75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F17Chr1'!$D$19:$M$19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0.98</c:v>
                </c:pt>
                <c:pt idx="2">
                  <c:v>0.6</c:v>
                </c:pt>
                <c:pt idx="3">
                  <c:v>0.02</c:v>
                </c:pt>
                <c:pt idx="4">
                  <c:v>-0.3</c:v>
                </c:pt>
                <c:pt idx="5">
                  <c:v>-0.37</c:v>
                </c:pt>
                <c:pt idx="6">
                  <c:v>-0.3</c:v>
                </c:pt>
                <c:pt idx="7">
                  <c:v>0.52</c:v>
                </c:pt>
                <c:pt idx="8">
                  <c:v>1.33</c:v>
                </c:pt>
                <c:pt idx="9">
                  <c:v>2.96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F17Chr1'!$D$20:$M$20</c:f>
              <c:numCache>
                <c:formatCode>General</c:formatCode>
                <c:ptCount val="10"/>
                <c:pt idx="0">
                  <c:v>1.86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0.05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</c:v>
                </c:pt>
                <c:pt idx="7">
                  <c:v>0.5</c:v>
                </c:pt>
                <c:pt idx="8">
                  <c:v>1.36</c:v>
                </c:pt>
                <c:pt idx="9">
                  <c:v>2.94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F17Chr1'!$D$21:$M$21</c:f>
              <c:numCache>
                <c:formatCode>General</c:formatCode>
                <c:ptCount val="10"/>
                <c:pt idx="0">
                  <c:v>1.94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0.46</c:v>
                </c:pt>
                <c:pt idx="8">
                  <c:v>1.28</c:v>
                </c:pt>
                <c:pt idx="9">
                  <c:v>2.91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F17Chr1'!$D$22:$M$22</c:f>
              <c:numCache>
                <c:formatCode>General</c:formatCode>
                <c:ptCount val="10"/>
                <c:pt idx="0">
                  <c:v>1.82</c:v>
                </c:pt>
                <c:pt idx="1">
                  <c:v>0.69</c:v>
                </c:pt>
                <c:pt idx="2">
                  <c:v>0.61</c:v>
                </c:pt>
                <c:pt idx="3">
                  <c:v>0.04</c:v>
                </c:pt>
                <c:pt idx="4">
                  <c:v>-0.3</c:v>
                </c:pt>
                <c:pt idx="5">
                  <c:v>-0.38</c:v>
                </c:pt>
                <c:pt idx="6">
                  <c:v>-0.3</c:v>
                </c:pt>
                <c:pt idx="7">
                  <c:v>0.49</c:v>
                </c:pt>
                <c:pt idx="8">
                  <c:v>1.37</c:v>
                </c:pt>
                <c:pt idx="9">
                  <c:v>2.78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F17Chr1'!$D$23:$M$23</c:f>
              <c:numCache>
                <c:formatCode>General</c:formatCode>
                <c:ptCount val="10"/>
                <c:pt idx="0">
                  <c:v>1.62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0.03</c:v>
                </c:pt>
                <c:pt idx="4">
                  <c:v>-0.24</c:v>
                </c:pt>
                <c:pt idx="5">
                  <c:v>-0.3</c:v>
                </c:pt>
                <c:pt idx="6">
                  <c:v>-0.28000000000000003</c:v>
                </c:pt>
                <c:pt idx="7">
                  <c:v>0.48</c:v>
                </c:pt>
                <c:pt idx="8">
                  <c:v>1.3</c:v>
                </c:pt>
                <c:pt idx="9">
                  <c:v>2.95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F17Chr1'!$D$24:$M$24</c:f>
              <c:numCache>
                <c:formatCode>General</c:formatCode>
                <c:ptCount val="10"/>
                <c:pt idx="0">
                  <c:v>2</c:v>
                </c:pt>
                <c:pt idx="1">
                  <c:v>0.75</c:v>
                </c:pt>
                <c:pt idx="2">
                  <c:v>0.7</c:v>
                </c:pt>
                <c:pt idx="3">
                  <c:v>0.08</c:v>
                </c:pt>
                <c:pt idx="4">
                  <c:v>-0.26</c:v>
                </c:pt>
                <c:pt idx="5">
                  <c:v>-0.34</c:v>
                </c:pt>
                <c:pt idx="6">
                  <c:v>-0.3</c:v>
                </c:pt>
                <c:pt idx="7">
                  <c:v>0.49</c:v>
                </c:pt>
                <c:pt idx="8">
                  <c:v>1.35</c:v>
                </c:pt>
                <c:pt idx="9">
                  <c:v>2.97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F17Chr1'!$D$25:$M$25</c:f>
              <c:numCache>
                <c:formatCode>General</c:formatCode>
                <c:ptCount val="10"/>
                <c:pt idx="0">
                  <c:v>1.9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-0.32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0.5</c:v>
                </c:pt>
                <c:pt idx="8">
                  <c:v>1.38</c:v>
                </c:pt>
                <c:pt idx="9">
                  <c:v>3.06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F17Chr1'!$D$26:$M$26</c:f>
              <c:numCache>
                <c:formatCode>General</c:formatCode>
                <c:ptCount val="10"/>
                <c:pt idx="0">
                  <c:v>1.92</c:v>
                </c:pt>
                <c:pt idx="1">
                  <c:v>0.8</c:v>
                </c:pt>
                <c:pt idx="2">
                  <c:v>0.72</c:v>
                </c:pt>
                <c:pt idx="3">
                  <c:v>0.04</c:v>
                </c:pt>
                <c:pt idx="4">
                  <c:v>-0.3</c:v>
                </c:pt>
                <c:pt idx="5">
                  <c:v>-0.37</c:v>
                </c:pt>
                <c:pt idx="6">
                  <c:v>-0.31</c:v>
                </c:pt>
                <c:pt idx="7">
                  <c:v>0.45</c:v>
                </c:pt>
                <c:pt idx="8">
                  <c:v>1.26</c:v>
                </c:pt>
                <c:pt idx="9">
                  <c:v>2.75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F17Chr1'!$D$27:$M$27</c:f>
              <c:numCache>
                <c:formatCode>General</c:formatCode>
                <c:ptCount val="10"/>
                <c:pt idx="0">
                  <c:v>2.06</c:v>
                </c:pt>
                <c:pt idx="1">
                  <c:v>0.77</c:v>
                </c:pt>
                <c:pt idx="2">
                  <c:v>0.65</c:v>
                </c:pt>
                <c:pt idx="3">
                  <c:v>0</c:v>
                </c:pt>
                <c:pt idx="4">
                  <c:v>-0.35</c:v>
                </c:pt>
                <c:pt idx="5">
                  <c:v>-0.43</c:v>
                </c:pt>
                <c:pt idx="6">
                  <c:v>-0.21</c:v>
                </c:pt>
                <c:pt idx="7">
                  <c:v>0.52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F17Chr1'!$D$28:$M$28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0.73</c:v>
                </c:pt>
                <c:pt idx="2">
                  <c:v>0.68</c:v>
                </c:pt>
                <c:pt idx="3">
                  <c:v>0.08</c:v>
                </c:pt>
                <c:pt idx="4">
                  <c:v>-0.3</c:v>
                </c:pt>
                <c:pt idx="5">
                  <c:v>-0.38</c:v>
                </c:pt>
                <c:pt idx="6">
                  <c:v>-0.33</c:v>
                </c:pt>
                <c:pt idx="7">
                  <c:v>0.46</c:v>
                </c:pt>
                <c:pt idx="8">
                  <c:v>1.28</c:v>
                </c:pt>
                <c:pt idx="9">
                  <c:v>2.82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F17Chr1'!$D$29:$M$29</c:f>
              <c:numCache>
                <c:formatCode>General</c:formatCode>
                <c:ptCount val="10"/>
                <c:pt idx="0">
                  <c:v>1.81</c:v>
                </c:pt>
                <c:pt idx="1">
                  <c:v>0.73</c:v>
                </c:pt>
                <c:pt idx="2">
                  <c:v>0.69</c:v>
                </c:pt>
                <c:pt idx="3">
                  <c:v>0.06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-0.3</c:v>
                </c:pt>
                <c:pt idx="7">
                  <c:v>0.51</c:v>
                </c:pt>
                <c:pt idx="8">
                  <c:v>1.32</c:v>
                </c:pt>
                <c:pt idx="9">
                  <c:v>2.92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F17Chr1'!$D$30:$M$30</c:f>
              <c:numCache>
                <c:formatCode>General</c:formatCode>
                <c:ptCount val="10"/>
                <c:pt idx="0">
                  <c:v>2.17</c:v>
                </c:pt>
                <c:pt idx="1">
                  <c:v>0.83</c:v>
                </c:pt>
                <c:pt idx="2">
                  <c:v>0.72</c:v>
                </c:pt>
                <c:pt idx="3">
                  <c:v>-0.01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0.45</c:v>
                </c:pt>
                <c:pt idx="8">
                  <c:v>1.33</c:v>
                </c:pt>
                <c:pt idx="9">
                  <c:v>3.03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F17Chr1'!$D$31:$M$31</c:f>
              <c:numCache>
                <c:formatCode>General</c:formatCode>
                <c:ptCount val="10"/>
                <c:pt idx="0">
                  <c:v>1.66</c:v>
                </c:pt>
                <c:pt idx="1">
                  <c:v>0.55000000000000004</c:v>
                </c:pt>
                <c:pt idx="2">
                  <c:v>0.53</c:v>
                </c:pt>
                <c:pt idx="3">
                  <c:v>-0.04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-0.33</c:v>
                </c:pt>
                <c:pt idx="7">
                  <c:v>0.49</c:v>
                </c:pt>
                <c:pt idx="8">
                  <c:v>1.35</c:v>
                </c:pt>
                <c:pt idx="9">
                  <c:v>2.95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'Kontur aussen F17Chr1'!$D$12:$M$12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F17Chr1'!$D$32:$M$32</c:f>
              <c:numCache>
                <c:formatCode>General</c:formatCode>
                <c:ptCount val="10"/>
                <c:pt idx="0">
                  <c:v>1.6</c:v>
                </c:pt>
                <c:pt idx="1">
                  <c:v>0.59</c:v>
                </c:pt>
                <c:pt idx="2">
                  <c:v>0.61</c:v>
                </c:pt>
                <c:pt idx="3">
                  <c:v>0.01</c:v>
                </c:pt>
                <c:pt idx="4">
                  <c:v>-0.26</c:v>
                </c:pt>
                <c:pt idx="5">
                  <c:v>-0.34</c:v>
                </c:pt>
                <c:pt idx="6">
                  <c:v>-0.32</c:v>
                </c:pt>
                <c:pt idx="7">
                  <c:v>0.41</c:v>
                </c:pt>
                <c:pt idx="8">
                  <c:v>1.17</c:v>
                </c:pt>
                <c:pt idx="9">
                  <c:v>2.5</c:v>
                </c:pt>
              </c:numCache>
            </c:numRef>
          </c:val>
        </c:ser>
        <c:marker val="1"/>
        <c:axId val="79940224"/>
        <c:axId val="79954688"/>
      </c:lineChart>
      <c:catAx>
        <c:axId val="7994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9954688"/>
        <c:crosses val="autoZero"/>
        <c:auto val="1"/>
        <c:lblAlgn val="ctr"/>
        <c:lblOffset val="100"/>
      </c:catAx>
      <c:valAx>
        <c:axId val="79954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</c:title>
        <c:numFmt formatCode="General" sourceLinked="1"/>
        <c:tickLblPos val="nextTo"/>
        <c:crossAx val="79940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F17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F17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80063104"/>
        <c:axId val="80073472"/>
        <c:axId val="0"/>
      </c:bar3DChart>
      <c:catAx>
        <c:axId val="8006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0073472"/>
        <c:crosses val="autoZero"/>
        <c:auto val="1"/>
        <c:lblAlgn val="ctr"/>
        <c:lblOffset val="100"/>
      </c:catAx>
      <c:valAx>
        <c:axId val="8007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80063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F17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F17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81155584"/>
        <c:axId val="81157504"/>
        <c:axId val="0"/>
      </c:bar3DChart>
      <c:catAx>
        <c:axId val="8115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1157504"/>
        <c:crosses val="autoZero"/>
        <c:auto val="1"/>
        <c:lblAlgn val="ctr"/>
        <c:lblOffset val="100"/>
      </c:catAx>
      <c:valAx>
        <c:axId val="8115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81155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F17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F17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F17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F17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81196160"/>
        <c:axId val="81198080"/>
        <c:axId val="0"/>
      </c:bar3DChart>
      <c:catAx>
        <c:axId val="8119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81198080"/>
        <c:crosses val="autoZero"/>
        <c:auto val="1"/>
        <c:lblAlgn val="ctr"/>
        <c:lblOffset val="100"/>
      </c:catAx>
      <c:valAx>
        <c:axId val="81198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81196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F17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F17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F17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F17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F17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81253504"/>
        <c:axId val="81255424"/>
        <c:axId val="0"/>
      </c:bar3DChart>
      <c:catAx>
        <c:axId val="8125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1255424"/>
        <c:crosses val="autoZero"/>
        <c:auto val="1"/>
        <c:lblAlgn val="ctr"/>
        <c:lblOffset val="100"/>
      </c:catAx>
      <c:valAx>
        <c:axId val="8125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1253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86</xdr:row>
      <xdr:rowOff>114300</xdr:rowOff>
    </xdr:from>
    <xdr:to>
      <xdr:col>19</xdr:col>
      <xdr:colOff>76200</xdr:colOff>
      <xdr:row>116</xdr:row>
      <xdr:rowOff>38100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9</xdr:row>
      <xdr:rowOff>85725</xdr:rowOff>
    </xdr:from>
    <xdr:to>
      <xdr:col>11</xdr:col>
      <xdr:colOff>219075</xdr:colOff>
      <xdr:row>26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15</xdr:row>
      <xdr:rowOff>28575</xdr:rowOff>
    </xdr:from>
    <xdr:to>
      <xdr:col>12</xdr:col>
      <xdr:colOff>438150</xdr:colOff>
      <xdr:row>29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52</xdr:row>
      <xdr:rowOff>123825</xdr:rowOff>
    </xdr:from>
    <xdr:to>
      <xdr:col>11</xdr:col>
      <xdr:colOff>323850</xdr:colOff>
      <xdr:row>67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55</xdr:row>
      <xdr:rowOff>38100</xdr:rowOff>
    </xdr:from>
    <xdr:to>
      <xdr:col>18</xdr:col>
      <xdr:colOff>123825</xdr:colOff>
      <xdr:row>69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72</xdr:row>
      <xdr:rowOff>104775</xdr:rowOff>
    </xdr:from>
    <xdr:to>
      <xdr:col>13</xdr:col>
      <xdr:colOff>561974</xdr:colOff>
      <xdr:row>103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0</xdr:colOff>
      <xdr:row>73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77</xdr:row>
      <xdr:rowOff>0</xdr:rowOff>
    </xdr:from>
    <xdr:to>
      <xdr:col>16</xdr:col>
      <xdr:colOff>85724</xdr:colOff>
      <xdr:row>114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133350</xdr:colOff>
      <xdr:row>67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190499</xdr:rowOff>
    </xdr:from>
    <xdr:to>
      <xdr:col>16</xdr:col>
      <xdr:colOff>209550</xdr:colOff>
      <xdr:row>99</xdr:row>
      <xdr:rowOff>161924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27</xdr:row>
      <xdr:rowOff>66675</xdr:rowOff>
    </xdr:from>
    <xdr:to>
      <xdr:col>8</xdr:col>
      <xdr:colOff>590550</xdr:colOff>
      <xdr:row>42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27</xdr:row>
      <xdr:rowOff>85725</xdr:rowOff>
    </xdr:from>
    <xdr:to>
      <xdr:col>15</xdr:col>
      <xdr:colOff>457200</xdr:colOff>
      <xdr:row>41</xdr:row>
      <xdr:rowOff>161925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1085851</xdr:colOff>
      <xdr:row>50</xdr:row>
      <xdr:rowOff>104773</xdr:rowOff>
    </xdr:from>
    <xdr:to>
      <xdr:col>16</xdr:col>
      <xdr:colOff>47625</xdr:colOff>
      <xdr:row>86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485774</xdr:colOff>
      <xdr:row>101</xdr:row>
      <xdr:rowOff>57150</xdr:rowOff>
    </xdr:from>
    <xdr:to>
      <xdr:col>9</xdr:col>
      <xdr:colOff>19049</xdr:colOff>
      <xdr:row>117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1133474</xdr:colOff>
      <xdr:row>127</xdr:row>
      <xdr:rowOff>66675</xdr:rowOff>
    </xdr:from>
    <xdr:to>
      <xdr:col>10</xdr:col>
      <xdr:colOff>66675</xdr:colOff>
      <xdr:row>146</xdr:row>
      <xdr:rowOff>104774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28</xdr:row>
      <xdr:rowOff>38100</xdr:rowOff>
    </xdr:from>
    <xdr:to>
      <xdr:col>6</xdr:col>
      <xdr:colOff>495300</xdr:colOff>
      <xdr:row>42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95249</xdr:rowOff>
    </xdr:from>
    <xdr:to>
      <xdr:col>13</xdr:col>
      <xdr:colOff>571500</xdr:colOff>
      <xdr:row>44</xdr:row>
      <xdr:rowOff>123824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685799</xdr:colOff>
      <xdr:row>54</xdr:row>
      <xdr:rowOff>66675</xdr:rowOff>
    </xdr:from>
    <xdr:to>
      <xdr:col>11</xdr:col>
      <xdr:colOff>200024</xdr:colOff>
      <xdr:row>71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107</xdr:row>
      <xdr:rowOff>171450</xdr:rowOff>
    </xdr:from>
    <xdr:to>
      <xdr:col>12</xdr:col>
      <xdr:colOff>323850</xdr:colOff>
      <xdr:row>122</xdr:row>
      <xdr:rowOff>57150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71</xdr:row>
      <xdr:rowOff>85725</xdr:rowOff>
    </xdr:from>
    <xdr:to>
      <xdr:col>13</xdr:col>
      <xdr:colOff>85725</xdr:colOff>
      <xdr:row>100</xdr:row>
      <xdr:rowOff>123825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21</xdr:row>
      <xdr:rowOff>9526</xdr:rowOff>
    </xdr:from>
    <xdr:to>
      <xdr:col>15</xdr:col>
      <xdr:colOff>619125</xdr:colOff>
      <xdr:row>39</xdr:row>
      <xdr:rowOff>180976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54</xdr:row>
      <xdr:rowOff>76199</xdr:rowOff>
    </xdr:from>
    <xdr:to>
      <xdr:col>12</xdr:col>
      <xdr:colOff>600075</xdr:colOff>
      <xdr:row>74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41</xdr:row>
      <xdr:rowOff>28575</xdr:rowOff>
    </xdr:from>
    <xdr:to>
      <xdr:col>11</xdr:col>
      <xdr:colOff>528637</xdr:colOff>
      <xdr:row>55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66</xdr:row>
      <xdr:rowOff>133350</xdr:rowOff>
    </xdr:from>
    <xdr:to>
      <xdr:col>11</xdr:col>
      <xdr:colOff>176212</xdr:colOff>
      <xdr:row>81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43</xdr:row>
      <xdr:rowOff>66675</xdr:rowOff>
    </xdr:from>
    <xdr:to>
      <xdr:col>9</xdr:col>
      <xdr:colOff>309562</xdr:colOff>
      <xdr:row>57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71</xdr:row>
      <xdr:rowOff>123825</xdr:rowOff>
    </xdr:from>
    <xdr:to>
      <xdr:col>10</xdr:col>
      <xdr:colOff>100012</xdr:colOff>
      <xdr:row>86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347662</xdr:colOff>
      <xdr:row>97</xdr:row>
      <xdr:rowOff>142875</xdr:rowOff>
    </xdr:from>
    <xdr:to>
      <xdr:col>9</xdr:col>
      <xdr:colOff>347662</xdr:colOff>
      <xdr:row>112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/>
  <tableColumns count="11">
    <tableColumn id="1" name="Nr/MP" totalsRowLabel="Mittelwert" totalsRowDxfId="47"/>
    <tableColumn id="2" name="MP1a" totalsRowFunction="average" totalsRowDxfId="46"/>
    <tableColumn id="3" name="MP2a" totalsRowFunction="average" totalsRowDxfId="45"/>
    <tableColumn id="4" name="MP3a" totalsRowFunction="average" totalsRowDxfId="44"/>
    <tableColumn id="5" name="MP4a" totalsRowFunction="average" totalsRowDxfId="43"/>
    <tableColumn id="6" name="MP5a" totalsRowFunction="average" totalsRowDxfId="42"/>
    <tableColumn id="12" name="MP6a" totalsRowFunction="average" totalsRowDxfId="41"/>
    <tableColumn id="7" name="MP7a" totalsRowFunction="average" totalsRowDxfId="40"/>
    <tableColumn id="8" name="MP8a" totalsRowFunction="average" totalsRowDxfId="39"/>
    <tableColumn id="9" name="MP9a" totalsRowFunction="average" totalsRowDxfId="38"/>
    <tableColumn id="10" name="MP10a" totalsRowFunction="average" totalsRowDxfId="3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/>
  <tableColumns count="9">
    <tableColumn id="1" name="Nr/MP" totalsRowLabel="Mittelw." totalsRowDxfId="36"/>
    <tableColumn id="3" name="MP2b" totalsRowFunction="average" totalsRowDxfId="35"/>
    <tableColumn id="4" name="MP3b" totalsRowFunction="average" totalsRowDxfId="34"/>
    <tableColumn id="5" name="MP4b" totalsRowFunction="average" totalsRowDxfId="33"/>
    <tableColumn id="6" name="MP5b" totalsRowFunction="average" totalsRowDxfId="32"/>
    <tableColumn id="12" name="MP6b" totalsRowFunction="average" totalsRowDxfId="31"/>
    <tableColumn id="7" name="MP7b" totalsRowFunction="average" totalsRowDxfId="30"/>
    <tableColumn id="8" name="MP8b" totalsRowFunction="average" totalsRowDxfId="29"/>
    <tableColumn id="9" name="MP9b" totalsRowFunction="average" totalsRow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8" name="Tabelle1419" displayName="Tabelle1419" ref="B7:L26" totalsRowCount="1">
  <autoFilter ref="B7:L25"/>
  <tableColumns count="11">
    <tableColumn id="1" name="Nr/MP" totalsRowLabel="Mittelw." totalsRowDxfId="27"/>
    <tableColumn id="2" name="MP1a" totalsRowFunction="average" totalsRowDxfId="26"/>
    <tableColumn id="3" name="MP2a" totalsRowFunction="average" totalsRowDxfId="25"/>
    <tableColumn id="4" name="MP3a" totalsRowFunction="average" totalsRowDxfId="24"/>
    <tableColumn id="5" name="MP4a" totalsRowFunction="average" totalsRowDxfId="23"/>
    <tableColumn id="6" name="MP5a" totalsRowFunction="average" totalsRowDxfId="22"/>
    <tableColumn id="12" name="MP6a" totalsRowFunction="average" totalsRowDxfId="21"/>
    <tableColumn id="7" name="MP7a" totalsRowFunction="average" totalsRowDxfId="20"/>
    <tableColumn id="8" name="MP8a" totalsRowFunction="average" totalsRowDxfId="19"/>
    <tableColumn id="9" name="MP9a" totalsRowFunction="average" totalsRowDxfId="18"/>
    <tableColumn id="10" name="MP10a" totalsRowFunction="average" totalsRowDxfId="1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9" name="Tabelle1420" displayName="Tabelle1420" ref="C6:M25" totalsRowCount="1">
  <autoFilter ref="C6:M24"/>
  <tableColumns count="11">
    <tableColumn id="1" name="Nr/MP" totalsRowLabel="Mittelw." totalsRowDxfId="16"/>
    <tableColumn id="2" name="MP1b" totalsRowFunction="average" totalsRowDxfId="15"/>
    <tableColumn id="3" name="MP2b" totalsRowFunction="average" totalsRowDxfId="14"/>
    <tableColumn id="4" name="MP3b" totalsRowFunction="average" totalsRowDxfId="13"/>
    <tableColumn id="5" name="MP4b" totalsRowFunction="average" totalsRowDxfId="12"/>
    <tableColumn id="6" name="MP5b" totalsRowFunction="average" totalsRowDxfId="11"/>
    <tableColumn id="12" name="MP6b" totalsRowFunction="average" totalsRowDxfId="10"/>
    <tableColumn id="7" name="MP7b" totalsRowFunction="average" totalsRowDxfId="9"/>
    <tableColumn id="8" name="MP8b" totalsRowFunction="average" totalsRowDxfId="8"/>
    <tableColumn id="9" name="MP9b" totalsRowFunction="average" totalsRowDxfId="7"/>
    <tableColumn id="10" name="MP10b" totalsRowFunction="average" totalsRow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C3:M23" totalsRowShown="0">
  <autoFilter ref="C3:M23"/>
  <tableColumns count="11">
    <tableColumn id="1" name="Mp/Nr.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elle24" displayName="Tabelle24" ref="C4:M24" totalsRowShown="0">
  <autoFilter ref="C4:M24"/>
  <tableColumns count="11">
    <tableColumn id="1" name="Mp/Nr."/>
    <tableColumn id="2" name="MP1b"/>
    <tableColumn id="3" name="MP2b"/>
    <tableColumn id="4" name="MP3b"/>
    <tableColumn id="5" name="MP4b"/>
    <tableColumn id="6" name="MP5b"/>
    <tableColumn id="7" name="MP6b"/>
    <tableColumn id="8" name="MP7b"/>
    <tableColumn id="9" name="MP8b"/>
    <tableColumn id="10" name="MP9b"/>
    <tableColumn id="11" name="MP10b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Tabelle610" displayName="Tabelle610" ref="C134:M140" totalsRowShown="0" headerRowDxfId="5" headerRowBorderDxfId="4">
  <autoFilter ref="C134:M140"/>
  <tableColumns count="11">
    <tableColumn id="1" name="Charge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7" name="Tabelle68" displayName="Tabelle68" ref="C43:M49" totalsRowShown="0" headerRowDxfId="3" headerRowBorderDxfId="2">
  <autoFilter ref="C43:M49"/>
  <tableColumns count="11">
    <tableColumn id="1" name="Charge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elle6" displayName="Tabelle6" ref="C9:M15" totalsRowShown="0" headerRowDxfId="1" headerRowBorderDxfId="0">
  <autoFilter ref="C9:M15"/>
  <tableColumns count="11">
    <tableColumn id="1" name="Charge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opLeftCell="A16" workbookViewId="0">
      <selection activeCell="D34" sqref="D34:M34"/>
    </sheetView>
  </sheetViews>
  <sheetFormatPr baseColWidth="10" defaultRowHeight="15"/>
  <sheetData>
    <row r="10" spans="3:13" ht="21">
      <c r="F10" s="31" t="s">
        <v>48</v>
      </c>
      <c r="G10" s="3" t="s">
        <v>22</v>
      </c>
      <c r="H10" s="3"/>
      <c r="I10" s="4"/>
    </row>
    <row r="12" spans="3:13">
      <c r="C12" t="s">
        <v>20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25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26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5" spans="3:13">
      <c r="C35" s="23" t="s">
        <v>47</v>
      </c>
      <c r="D35">
        <f t="shared" ref="D35:M35" si="0">D34/SQRT(20)</f>
        <v>6.0440923745073864E-2</v>
      </c>
      <c r="E35">
        <f t="shared" si="0"/>
        <v>2.5879020155533668E-2</v>
      </c>
      <c r="F35">
        <f t="shared" si="0"/>
        <v>1.9138002975617217E-2</v>
      </c>
      <c r="G35">
        <f t="shared" si="0"/>
        <v>8.0328273845187113E-3</v>
      </c>
      <c r="H35">
        <f t="shared" si="0"/>
        <v>6.266032069399019E-3</v>
      </c>
      <c r="I35">
        <f t="shared" si="0"/>
        <v>6.266032069399019E-3</v>
      </c>
      <c r="J35">
        <f t="shared" si="0"/>
        <v>5.5772092625162376E-3</v>
      </c>
      <c r="K35">
        <f t="shared" si="0"/>
        <v>2.5230255438137769E-2</v>
      </c>
      <c r="L35">
        <f t="shared" si="0"/>
        <v>1.7524043633337611E-2</v>
      </c>
      <c r="M35">
        <f t="shared" si="0"/>
        <v>4.7049246316463358E-2</v>
      </c>
    </row>
    <row r="36" spans="3:13" ht="15.75" thickBot="1">
      <c r="D36" s="11" t="s">
        <v>0</v>
      </c>
      <c r="E36" s="11" t="s">
        <v>1</v>
      </c>
      <c r="F36" s="11" t="s">
        <v>2</v>
      </c>
      <c r="G36" s="11" t="s">
        <v>3</v>
      </c>
      <c r="H36" s="11" t="s">
        <v>4</v>
      </c>
      <c r="I36" s="11" t="s">
        <v>5</v>
      </c>
      <c r="J36" s="11" t="s">
        <v>6</v>
      </c>
      <c r="K36" s="11" t="s">
        <v>7</v>
      </c>
      <c r="L36" s="11" t="s">
        <v>8</v>
      </c>
      <c r="M36" s="12" t="s">
        <v>9</v>
      </c>
    </row>
    <row r="37" spans="3:13" ht="15.75" thickTop="1">
      <c r="C37" s="13" t="s">
        <v>25</v>
      </c>
      <c r="D37" s="14">
        <f>SUBTOTAL(101,Tabelle14[MP1a])</f>
        <v>1.9490000000000003</v>
      </c>
      <c r="E37" s="14">
        <f>SUBTOTAL(101,Tabelle14[MP2a])</f>
        <v>0.71950000000000014</v>
      </c>
      <c r="F37" s="14">
        <f>SUBTOTAL(101,Tabelle14[MP3a])</f>
        <v>0.60099999999999998</v>
      </c>
      <c r="G37" s="14">
        <f>SUBTOTAL(101,Tabelle14[MP4a])</f>
        <v>2.8000000000000004E-2</v>
      </c>
      <c r="H37" s="14">
        <f>SUBTOTAL(101,Tabelle14[MP5a])</f>
        <v>-0.29699999999999999</v>
      </c>
      <c r="I37" s="14">
        <f>SUBTOTAL(101,Tabelle14[MP6a])</f>
        <v>-0.36799999999999999</v>
      </c>
      <c r="J37" s="14">
        <f>SUBTOTAL(101,Tabelle14[MP7a])</f>
        <v>-0.29299999999999998</v>
      </c>
      <c r="K37" s="14">
        <f>SUBTOTAL(101,Tabelle14[MP8a])</f>
        <v>0.45550000000000007</v>
      </c>
      <c r="L37" s="14">
        <f>SUBTOTAL(101,Tabelle14[MP9a])</f>
        <v>1.3145000000000002</v>
      </c>
      <c r="M37" s="15">
        <f>SUBTOTAL(101,Tabelle14[MP10a])</f>
        <v>2.9610000000000003</v>
      </c>
    </row>
    <row r="38" spans="3:13">
      <c r="D38" s="11" t="s">
        <v>0</v>
      </c>
      <c r="E38" s="11" t="s">
        <v>1</v>
      </c>
      <c r="F38" s="11" t="s">
        <v>2</v>
      </c>
      <c r="G38" s="11" t="s">
        <v>3</v>
      </c>
      <c r="H38" s="11" t="s">
        <v>4</v>
      </c>
      <c r="I38" s="11" t="s">
        <v>5</v>
      </c>
      <c r="J38" s="11" t="s">
        <v>6</v>
      </c>
      <c r="K38" s="11" t="s">
        <v>7</v>
      </c>
      <c r="L38" s="11" t="s">
        <v>8</v>
      </c>
      <c r="M38" s="12" t="s">
        <v>9</v>
      </c>
    </row>
    <row r="39" spans="3:13">
      <c r="C39" s="2" t="s">
        <v>26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16" t="s">
        <v>29</v>
      </c>
      <c r="G45" s="16"/>
      <c r="H45" s="16"/>
    </row>
    <row r="46" spans="3:13" ht="15.75" thickBot="1">
      <c r="C46" s="18" t="s">
        <v>32</v>
      </c>
      <c r="D46" s="11" t="s">
        <v>0</v>
      </c>
      <c r="E46" s="11" t="s">
        <v>1</v>
      </c>
      <c r="F46" s="11" t="s">
        <v>2</v>
      </c>
      <c r="G46" s="11" t="s">
        <v>3</v>
      </c>
      <c r="H46" s="11" t="s">
        <v>4</v>
      </c>
      <c r="I46" s="11" t="s">
        <v>5</v>
      </c>
      <c r="J46" s="11" t="s">
        <v>6</v>
      </c>
      <c r="K46" s="11" t="s">
        <v>7</v>
      </c>
      <c r="L46" s="11" t="s">
        <v>8</v>
      </c>
      <c r="M46" s="12" t="s">
        <v>9</v>
      </c>
    </row>
    <row r="47" spans="3:13" ht="16.5" thickTop="1" thickBot="1">
      <c r="C47" s="2" t="s">
        <v>28</v>
      </c>
      <c r="D47" s="14">
        <f>SUBTOTAL(101,Tabelle14[MP1a])</f>
        <v>1.9490000000000003</v>
      </c>
      <c r="E47" s="14">
        <f>SUBTOTAL(101,Tabelle14[MP2a])</f>
        <v>0.71950000000000014</v>
      </c>
      <c r="F47" s="14">
        <f>SUBTOTAL(101,Tabelle14[MP3a])</f>
        <v>0.60099999999999998</v>
      </c>
      <c r="G47" s="14">
        <f>SUBTOTAL(101,Tabelle14[MP4a])</f>
        <v>2.8000000000000004E-2</v>
      </c>
      <c r="H47" s="14">
        <f>SUBTOTAL(101,Tabelle14[MP5a])</f>
        <v>-0.29699999999999999</v>
      </c>
      <c r="I47" s="14">
        <f>SUBTOTAL(101,Tabelle14[MP6a])</f>
        <v>-0.36799999999999999</v>
      </c>
      <c r="J47" s="14">
        <f>SUBTOTAL(101,Tabelle14[MP7a])</f>
        <v>-0.29299999999999998</v>
      </c>
      <c r="K47" s="14">
        <f>SUBTOTAL(101,Tabelle14[MP8a])</f>
        <v>0.45550000000000007</v>
      </c>
      <c r="L47" s="14">
        <f>SUBTOTAL(101,Tabelle14[MP9a])</f>
        <v>1.3145000000000002</v>
      </c>
      <c r="M47" s="15">
        <f>SUBTOTAL(101,Tabelle14[MP10a])</f>
        <v>2.9610000000000003</v>
      </c>
    </row>
    <row r="48" spans="3:13" ht="15.75" thickTop="1">
      <c r="C48" s="2" t="s">
        <v>31</v>
      </c>
      <c r="D48" s="14">
        <f>SUBTOTAL(101,Tabelle1419[MP1a])</f>
        <v>0.81166666666666676</v>
      </c>
      <c r="E48" s="14">
        <f>SUBTOTAL(101,Tabelle1419[MP2a])</f>
        <v>0.34333333333333338</v>
      </c>
      <c r="F48" s="14">
        <f>SUBTOTAL(101,Tabelle1419[MP3a])</f>
        <v>0.14944444444444446</v>
      </c>
      <c r="G48" s="14">
        <f>SUBTOTAL(101,Tabelle1419[MP4a])</f>
        <v>2.1111111111111112E-2</v>
      </c>
      <c r="H48" s="14">
        <f>SUBTOTAL(101,Tabelle1419[MP5a])</f>
        <v>-0.18833333333333335</v>
      </c>
      <c r="I48" s="14">
        <f>SUBTOTAL(101,Tabelle1419[MP6a])</f>
        <v>-0.23333333333333334</v>
      </c>
      <c r="J48" s="14">
        <f>SUBTOTAL(101,Tabelle1419[MP7a])</f>
        <v>-0.25055555555555553</v>
      </c>
      <c r="K48" s="14">
        <f>SUBTOTAL(101,Tabelle1419[MP8a])</f>
        <v>-0.16666666666666669</v>
      </c>
      <c r="L48" s="14">
        <f>SUBTOTAL(101,Tabelle1419[MP9a])</f>
        <v>0.57388888888888889</v>
      </c>
      <c r="M48" s="15">
        <f>SUBTOTAL(101,Tabelle1419[MP10a])</f>
        <v>1.3677777777777778</v>
      </c>
    </row>
    <row r="63" spans="3:13" ht="21">
      <c r="F63" s="16" t="s">
        <v>34</v>
      </c>
      <c r="G63" s="16"/>
      <c r="H63" s="16"/>
      <c r="I63" s="16"/>
      <c r="J63" s="16"/>
    </row>
    <row r="64" spans="3:13">
      <c r="C64" s="18" t="s">
        <v>33</v>
      </c>
      <c r="D64" s="11" t="s">
        <v>0</v>
      </c>
      <c r="E64" s="11" t="s">
        <v>1</v>
      </c>
      <c r="F64" s="11" t="s">
        <v>2</v>
      </c>
      <c r="G64" s="11" t="s">
        <v>3</v>
      </c>
      <c r="H64" s="11" t="s">
        <v>4</v>
      </c>
      <c r="I64" s="11" t="s">
        <v>5</v>
      </c>
      <c r="J64" s="11" t="s">
        <v>6</v>
      </c>
      <c r="K64" s="11" t="s">
        <v>7</v>
      </c>
      <c r="L64" s="11" t="s">
        <v>8</v>
      </c>
      <c r="M64" s="12" t="s">
        <v>9</v>
      </c>
    </row>
    <row r="65" spans="3:13">
      <c r="C65" s="2" t="s">
        <v>28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31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4:M31"/>
  <sheetViews>
    <sheetView topLeftCell="C13" workbookViewId="0">
      <selection activeCell="N21" sqref="N21"/>
    </sheetView>
  </sheetViews>
  <sheetFormatPr baseColWidth="10" defaultRowHeight="15"/>
  <sheetData>
    <row r="4" spans="3:13" ht="18.75">
      <c r="G4" s="19" t="s">
        <v>63</v>
      </c>
      <c r="H4" s="29"/>
    </row>
    <row r="6" spans="3:13">
      <c r="C6" s="18" t="s">
        <v>20</v>
      </c>
      <c r="D6" s="11" t="s">
        <v>0</v>
      </c>
      <c r="E6" s="11" t="s">
        <v>1</v>
      </c>
      <c r="F6" s="11" t="s">
        <v>2</v>
      </c>
      <c r="G6" s="11" t="s">
        <v>3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2" t="s">
        <v>9</v>
      </c>
    </row>
    <row r="7" spans="3:13">
      <c r="C7">
        <v>1</v>
      </c>
      <c r="D7">
        <v>0.92</v>
      </c>
      <c r="E7">
        <v>0.39</v>
      </c>
      <c r="F7">
        <v>-0.8</v>
      </c>
      <c r="G7">
        <v>-0.03</v>
      </c>
      <c r="H7">
        <v>-0.31</v>
      </c>
      <c r="I7">
        <v>-0.39</v>
      </c>
      <c r="J7">
        <v>-0.28999999999999998</v>
      </c>
      <c r="K7">
        <v>-0.42</v>
      </c>
      <c r="L7">
        <v>0.77</v>
      </c>
      <c r="M7">
        <v>1.17</v>
      </c>
    </row>
    <row r="8" spans="3:13">
      <c r="C8">
        <v>2</v>
      </c>
      <c r="D8">
        <v>0.96</v>
      </c>
      <c r="E8">
        <v>0.39</v>
      </c>
      <c r="F8">
        <v>-0.09</v>
      </c>
      <c r="G8">
        <v>-0.03</v>
      </c>
      <c r="H8">
        <v>-0.28999999999999998</v>
      </c>
      <c r="I8">
        <v>-0.37</v>
      </c>
      <c r="J8">
        <v>-0.27</v>
      </c>
      <c r="K8">
        <v>-0.43</v>
      </c>
      <c r="L8">
        <v>0.67</v>
      </c>
      <c r="M8">
        <v>1.28</v>
      </c>
    </row>
    <row r="9" spans="3:13">
      <c r="C9">
        <v>3</v>
      </c>
      <c r="D9">
        <v>0.95</v>
      </c>
      <c r="E9">
        <v>0.39</v>
      </c>
      <c r="F9">
        <v>-0.1</v>
      </c>
      <c r="G9">
        <v>-0.04</v>
      </c>
      <c r="H9">
        <v>-0.32</v>
      </c>
      <c r="I9">
        <v>-0.4</v>
      </c>
      <c r="J9">
        <v>-0.28000000000000003</v>
      </c>
      <c r="K9">
        <v>-0.42</v>
      </c>
      <c r="L9">
        <v>0.66</v>
      </c>
      <c r="M9">
        <v>1.32</v>
      </c>
    </row>
    <row r="10" spans="3:13">
      <c r="C10">
        <v>4</v>
      </c>
      <c r="D10">
        <v>0.8</v>
      </c>
      <c r="E10">
        <v>0.34</v>
      </c>
      <c r="F10">
        <v>-0.12</v>
      </c>
      <c r="G10">
        <v>-0.03</v>
      </c>
      <c r="H10">
        <v>-0.3</v>
      </c>
      <c r="I10">
        <v>-0.39</v>
      </c>
      <c r="J10">
        <v>-0.28999999999999998</v>
      </c>
      <c r="K10">
        <v>-0.45</v>
      </c>
      <c r="L10">
        <v>0.62</v>
      </c>
      <c r="M10">
        <v>1.2</v>
      </c>
    </row>
    <row r="11" spans="3:13">
      <c r="C11">
        <v>5</v>
      </c>
      <c r="D11">
        <v>0.94</v>
      </c>
      <c r="E11">
        <v>0.43</v>
      </c>
      <c r="F11">
        <v>-0.08</v>
      </c>
      <c r="G11">
        <v>-0.04</v>
      </c>
      <c r="H11">
        <v>-0.3</v>
      </c>
      <c r="I11">
        <v>-0.38</v>
      </c>
      <c r="J11">
        <v>-0.28000000000000003</v>
      </c>
      <c r="K11">
        <v>-0.46</v>
      </c>
      <c r="L11">
        <v>0.56999999999999995</v>
      </c>
      <c r="M11">
        <v>1.19</v>
      </c>
    </row>
    <row r="12" spans="3:13">
      <c r="C12">
        <v>6</v>
      </c>
      <c r="D12">
        <v>0.72</v>
      </c>
      <c r="E12">
        <v>0.37</v>
      </c>
      <c r="F12">
        <v>-0.08</v>
      </c>
      <c r="G12">
        <v>-0.03</v>
      </c>
      <c r="H12">
        <v>-0.3</v>
      </c>
      <c r="I12">
        <v>-0.39</v>
      </c>
      <c r="J12">
        <v>-0.28000000000000003</v>
      </c>
      <c r="K12">
        <v>-0.45</v>
      </c>
      <c r="L12">
        <v>0.6</v>
      </c>
      <c r="M12">
        <v>1.1599999999999999</v>
      </c>
    </row>
    <row r="13" spans="3:13">
      <c r="C13">
        <v>7</v>
      </c>
      <c r="D13">
        <v>0.6</v>
      </c>
      <c r="E13">
        <v>0.25</v>
      </c>
      <c r="F13">
        <v>-0.15</v>
      </c>
      <c r="G13">
        <v>-0.04</v>
      </c>
      <c r="H13">
        <v>-0.31</v>
      </c>
      <c r="I13">
        <v>-0.4</v>
      </c>
      <c r="J13">
        <v>-0.31</v>
      </c>
      <c r="K13">
        <v>-0.47</v>
      </c>
      <c r="L13">
        <v>0.55000000000000004</v>
      </c>
      <c r="M13">
        <v>0.94</v>
      </c>
    </row>
    <row r="14" spans="3:13">
      <c r="C14">
        <v>8</v>
      </c>
      <c r="D14">
        <v>0.75</v>
      </c>
      <c r="E14">
        <v>0.27</v>
      </c>
      <c r="F14">
        <v>-0.14000000000000001</v>
      </c>
      <c r="G14">
        <v>-0.04</v>
      </c>
      <c r="H14">
        <v>-0.3</v>
      </c>
      <c r="I14">
        <v>-0.41</v>
      </c>
      <c r="J14">
        <v>-0.31</v>
      </c>
      <c r="K14">
        <v>-0.43</v>
      </c>
      <c r="L14">
        <v>0.6</v>
      </c>
      <c r="M14">
        <v>1.1299999999999999</v>
      </c>
    </row>
    <row r="15" spans="3:13">
      <c r="C15">
        <v>9</v>
      </c>
      <c r="D15">
        <v>0.84</v>
      </c>
      <c r="E15">
        <v>0.3</v>
      </c>
      <c r="F15">
        <v>-0.11</v>
      </c>
      <c r="G15">
        <v>-0.03</v>
      </c>
      <c r="H15">
        <v>-0.3</v>
      </c>
      <c r="I15">
        <v>-0.4</v>
      </c>
      <c r="J15">
        <v>-0.28999999999999998</v>
      </c>
      <c r="K15">
        <v>-0.4</v>
      </c>
      <c r="L15">
        <v>0.69</v>
      </c>
      <c r="M15">
        <v>1.29</v>
      </c>
    </row>
    <row r="16" spans="3:13">
      <c r="C16">
        <v>10</v>
      </c>
      <c r="D16">
        <v>0.77</v>
      </c>
      <c r="E16">
        <v>0.25</v>
      </c>
      <c r="F16">
        <v>-0.13</v>
      </c>
      <c r="G16">
        <v>-0.01</v>
      </c>
      <c r="H16">
        <v>-0.25</v>
      </c>
      <c r="I16">
        <v>-0.38</v>
      </c>
      <c r="J16">
        <v>-0.31</v>
      </c>
      <c r="K16">
        <v>-0.42</v>
      </c>
      <c r="L16">
        <v>0.66</v>
      </c>
      <c r="M16">
        <v>1.21</v>
      </c>
    </row>
    <row r="17" spans="3:13">
      <c r="C17">
        <v>11</v>
      </c>
      <c r="D17">
        <v>0.75</v>
      </c>
      <c r="E17">
        <v>0.31</v>
      </c>
      <c r="F17">
        <v>-0.09</v>
      </c>
      <c r="G17">
        <v>0</v>
      </c>
      <c r="H17">
        <v>-0.23</v>
      </c>
      <c r="I17">
        <v>-0.35</v>
      </c>
      <c r="J17">
        <v>-0.27</v>
      </c>
      <c r="K17">
        <v>-0.41</v>
      </c>
      <c r="L17">
        <v>0.65</v>
      </c>
      <c r="M17">
        <v>1.26</v>
      </c>
    </row>
    <row r="18" spans="3:13">
      <c r="C18">
        <v>12</v>
      </c>
      <c r="D18">
        <v>0.68</v>
      </c>
      <c r="E18">
        <v>0.23</v>
      </c>
      <c r="F18">
        <v>-0.13</v>
      </c>
      <c r="G18">
        <v>0</v>
      </c>
      <c r="H18">
        <v>-0.2</v>
      </c>
      <c r="I18">
        <v>-0.32</v>
      </c>
      <c r="J18">
        <v>-0.28000000000000003</v>
      </c>
      <c r="K18">
        <v>-0.44</v>
      </c>
      <c r="L18">
        <v>0.59</v>
      </c>
      <c r="M18">
        <v>1.07</v>
      </c>
    </row>
    <row r="19" spans="3:13">
      <c r="C19">
        <v>13</v>
      </c>
      <c r="D19">
        <v>0.73</v>
      </c>
      <c r="E19">
        <v>0.28000000000000003</v>
      </c>
      <c r="F19">
        <v>-0.11</v>
      </c>
      <c r="G19">
        <v>0</v>
      </c>
      <c r="H19">
        <v>-0.22</v>
      </c>
      <c r="I19">
        <v>-0.34</v>
      </c>
      <c r="J19">
        <v>-0.28000000000000003</v>
      </c>
      <c r="K19">
        <v>-0.41</v>
      </c>
      <c r="L19">
        <v>0.66</v>
      </c>
      <c r="M19">
        <v>1.18</v>
      </c>
    </row>
    <row r="20" spans="3:13">
      <c r="C20">
        <v>14</v>
      </c>
      <c r="D20">
        <v>0.64</v>
      </c>
      <c r="E20">
        <v>0.24</v>
      </c>
      <c r="F20">
        <v>-0.12</v>
      </c>
      <c r="G20">
        <v>-0.02</v>
      </c>
      <c r="H20">
        <v>-0.21</v>
      </c>
      <c r="I20">
        <v>-0.34</v>
      </c>
      <c r="J20">
        <v>-0.28000000000000003</v>
      </c>
      <c r="K20">
        <v>-0.45</v>
      </c>
      <c r="L20">
        <v>0.55000000000000004</v>
      </c>
      <c r="M20">
        <v>0.97</v>
      </c>
    </row>
    <row r="21" spans="3:13">
      <c r="C21">
        <v>15</v>
      </c>
      <c r="D21">
        <v>0.78</v>
      </c>
      <c r="E21">
        <v>0.32</v>
      </c>
      <c r="F21">
        <v>-0.09</v>
      </c>
      <c r="G21">
        <v>-0.01</v>
      </c>
      <c r="H21">
        <v>-0.23</v>
      </c>
      <c r="I21">
        <v>-0.35</v>
      </c>
      <c r="J21">
        <v>-0.28000000000000003</v>
      </c>
      <c r="K21">
        <v>-0.43</v>
      </c>
      <c r="L21">
        <v>0.62</v>
      </c>
      <c r="M21">
        <v>1.22</v>
      </c>
    </row>
    <row r="22" spans="3:13">
      <c r="C22">
        <v>16</v>
      </c>
      <c r="D22">
        <v>0.7</v>
      </c>
      <c r="E22">
        <v>0.26</v>
      </c>
      <c r="F22">
        <v>-0.12</v>
      </c>
      <c r="G22">
        <v>0</v>
      </c>
      <c r="H22">
        <v>-0.23</v>
      </c>
      <c r="I22">
        <v>-0.36</v>
      </c>
      <c r="J22">
        <v>-0.28000000000000003</v>
      </c>
      <c r="K22">
        <v>-0.43</v>
      </c>
      <c r="L22">
        <v>0.61</v>
      </c>
      <c r="M22">
        <v>1.1100000000000001</v>
      </c>
    </row>
    <row r="23" spans="3:13">
      <c r="C23">
        <v>17</v>
      </c>
      <c r="D23">
        <v>0.82</v>
      </c>
      <c r="E23">
        <v>0.34</v>
      </c>
      <c r="F23">
        <v>-0.09</v>
      </c>
      <c r="G23">
        <v>-0.01</v>
      </c>
      <c r="H23">
        <v>-0.24</v>
      </c>
      <c r="I23">
        <v>-0.36</v>
      </c>
      <c r="J23">
        <v>-0.28999999999999998</v>
      </c>
      <c r="K23">
        <v>-0.41</v>
      </c>
      <c r="L23">
        <v>0.65</v>
      </c>
      <c r="M23">
        <v>1.21</v>
      </c>
    </row>
    <row r="24" spans="3:13">
      <c r="C24">
        <v>18</v>
      </c>
      <c r="D24">
        <v>0.86</v>
      </c>
      <c r="E24">
        <v>0.38</v>
      </c>
      <c r="F24">
        <v>-0.1</v>
      </c>
      <c r="G24">
        <v>-0.02</v>
      </c>
      <c r="H24">
        <v>-0.25</v>
      </c>
      <c r="I24">
        <v>-0.37</v>
      </c>
      <c r="J24">
        <v>-0.3</v>
      </c>
      <c r="K24">
        <v>-0.42</v>
      </c>
      <c r="L24">
        <v>0.62</v>
      </c>
      <c r="M24">
        <v>1.18</v>
      </c>
    </row>
    <row r="25" spans="3:13">
      <c r="C25">
        <v>19</v>
      </c>
      <c r="D25">
        <v>0.94</v>
      </c>
      <c r="E25">
        <v>0.38</v>
      </c>
      <c r="F25">
        <v>-7.0000000000000007E-2</v>
      </c>
      <c r="G25">
        <v>-0.03</v>
      </c>
      <c r="H25">
        <v>-0.27</v>
      </c>
      <c r="I25">
        <v>-0.39</v>
      </c>
      <c r="J25">
        <v>-0.28999999999999998</v>
      </c>
      <c r="K25">
        <v>-0.41</v>
      </c>
      <c r="L25">
        <v>0.63</v>
      </c>
      <c r="M25">
        <v>1.3</v>
      </c>
    </row>
    <row r="26" spans="3:13">
      <c r="C26">
        <v>20</v>
      </c>
      <c r="D26">
        <v>1.06</v>
      </c>
      <c r="E26">
        <v>0.44</v>
      </c>
      <c r="F26">
        <v>-0.03</v>
      </c>
      <c r="G26">
        <v>-0.02</v>
      </c>
      <c r="H26">
        <v>-0.28999999999999998</v>
      </c>
      <c r="I26">
        <v>-0.4</v>
      </c>
      <c r="J26">
        <v>-0.28000000000000003</v>
      </c>
      <c r="K26">
        <v>-0.4</v>
      </c>
      <c r="L26">
        <v>0.66</v>
      </c>
      <c r="M26">
        <v>1.32</v>
      </c>
    </row>
    <row r="30" spans="3:13">
      <c r="C30" s="2" t="s">
        <v>68</v>
      </c>
      <c r="D30">
        <f>AVERAGE(D7:D26)</f>
        <v>0.81049999999999989</v>
      </c>
      <c r="E30">
        <f>AVERAGE(E7:E26)</f>
        <v>0.32800000000000001</v>
      </c>
      <c r="F30">
        <f>AVERAGE(F7:F26)</f>
        <v>-0.13750000000000001</v>
      </c>
      <c r="G30">
        <f>AVERAGE(G7:G26)</f>
        <v>-2.1500000000000009E-2</v>
      </c>
      <c r="H30">
        <f>AVERAGE(H7:H26)</f>
        <v>-0.26750000000000002</v>
      </c>
      <c r="I30">
        <f>AVERAGE(I7:I26)</f>
        <v>-0.3745</v>
      </c>
      <c r="J30">
        <f>AVERAGE(J7:J26)</f>
        <v>-0.28700000000000003</v>
      </c>
      <c r="K30">
        <f>AVERAGE(K7:K26)</f>
        <v>-0.42800000000000005</v>
      </c>
      <c r="L30">
        <f>AVERAGE(L7:L26)</f>
        <v>0.63150000000000006</v>
      </c>
      <c r="M30">
        <f>AVERAGE(M7:M26)</f>
        <v>1.1855</v>
      </c>
    </row>
    <row r="31" spans="3:13">
      <c r="C31" s="2" t="s">
        <v>65</v>
      </c>
      <c r="D31">
        <f>STDEV(D7:D26)</f>
        <v>0.12145932825869225</v>
      </c>
      <c r="E31">
        <f>STDEV(E7:E26)</f>
        <v>6.6062171674232714E-2</v>
      </c>
      <c r="F31">
        <f>STDEV(F7:F26)</f>
        <v>0.1583093241261018</v>
      </c>
      <c r="G31">
        <f>STDEV(G7:G26)</f>
        <v>1.4608937423083801E-2</v>
      </c>
      <c r="H31">
        <f>STDEV(H7:H26)</f>
        <v>3.8644806282753824E-2</v>
      </c>
      <c r="I31">
        <f>STDEV(I7:I26)</f>
        <v>2.502104377476887E-2</v>
      </c>
      <c r="J31">
        <f>STDEV(J7:J26)</f>
        <v>1.218281792655454E-2</v>
      </c>
      <c r="K31">
        <f>STDEV(K7:K26)</f>
        <v>1.98944583661936E-2</v>
      </c>
      <c r="L31">
        <f>STDEV(L7:L26)</f>
        <v>5.11216299880154E-2</v>
      </c>
      <c r="M31">
        <f>STDEV(M7:M26)</f>
        <v>0.10440180478375191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2:L28"/>
  <sheetViews>
    <sheetView topLeftCell="A7" workbookViewId="0">
      <selection activeCell="N23" sqref="N23"/>
    </sheetView>
  </sheetViews>
  <sheetFormatPr baseColWidth="10" defaultRowHeight="15"/>
  <sheetData>
    <row r="2" spans="4:12" ht="18.75">
      <c r="H2" s="19" t="s">
        <v>64</v>
      </c>
    </row>
    <row r="4" spans="4:12">
      <c r="D4" s="26" t="s">
        <v>20</v>
      </c>
      <c r="E4" s="27" t="s">
        <v>11</v>
      </c>
      <c r="F4" s="27" t="s">
        <v>13</v>
      </c>
      <c r="G4" s="27" t="s">
        <v>14</v>
      </c>
      <c r="H4" s="27" t="s">
        <v>15</v>
      </c>
      <c r="I4" s="27" t="s">
        <v>16</v>
      </c>
      <c r="J4" s="27" t="s">
        <v>12</v>
      </c>
      <c r="K4" s="27" t="s">
        <v>17</v>
      </c>
      <c r="L4" s="27" t="s">
        <v>18</v>
      </c>
    </row>
    <row r="5" spans="4:12">
      <c r="D5">
        <v>1</v>
      </c>
      <c r="E5">
        <v>-0.99</v>
      </c>
      <c r="F5">
        <v>-1.41</v>
      </c>
      <c r="G5">
        <v>-0.76</v>
      </c>
      <c r="H5">
        <v>-1.0900000000000001</v>
      </c>
      <c r="I5">
        <v>-1.06</v>
      </c>
      <c r="J5">
        <v>-0.83</v>
      </c>
      <c r="K5">
        <v>-1</v>
      </c>
      <c r="L5">
        <v>-1.47</v>
      </c>
    </row>
    <row r="6" spans="4:12">
      <c r="D6">
        <v>2</v>
      </c>
      <c r="E6">
        <v>-1.01</v>
      </c>
      <c r="F6">
        <v>-1.44</v>
      </c>
      <c r="G6">
        <v>-0.77</v>
      </c>
      <c r="H6">
        <v>-1.0900000000000001</v>
      </c>
      <c r="I6">
        <v>-1.1000000000000001</v>
      </c>
      <c r="J6">
        <v>-0.88</v>
      </c>
      <c r="K6">
        <v>-1.04</v>
      </c>
      <c r="L6">
        <v>-1.35</v>
      </c>
    </row>
    <row r="7" spans="4:12">
      <c r="D7">
        <v>3</v>
      </c>
      <c r="E7">
        <v>-1.01</v>
      </c>
      <c r="F7">
        <v>-1.43</v>
      </c>
      <c r="G7">
        <v>-0.78</v>
      </c>
      <c r="H7">
        <v>-1.1000000000000001</v>
      </c>
      <c r="I7">
        <v>-1.1000000000000001</v>
      </c>
      <c r="J7">
        <v>-0.87</v>
      </c>
      <c r="K7">
        <v>-1</v>
      </c>
      <c r="L7">
        <v>-1.27</v>
      </c>
    </row>
    <row r="8" spans="4:12">
      <c r="D8">
        <v>4</v>
      </c>
      <c r="E8">
        <v>-1.01</v>
      </c>
      <c r="F8">
        <v>-1.41</v>
      </c>
      <c r="G8">
        <v>-0.74</v>
      </c>
      <c r="H8">
        <v>-1.06</v>
      </c>
      <c r="I8">
        <v>-1.04</v>
      </c>
      <c r="J8">
        <v>-0.84</v>
      </c>
      <c r="K8">
        <v>-0.99</v>
      </c>
      <c r="L8">
        <v>-1.3</v>
      </c>
    </row>
    <row r="9" spans="4:12">
      <c r="D9">
        <v>5</v>
      </c>
      <c r="E9">
        <v>-1.0900000000000001</v>
      </c>
      <c r="F9">
        <v>-1.42</v>
      </c>
      <c r="G9">
        <v>-0.74</v>
      </c>
      <c r="H9">
        <v>-1.06</v>
      </c>
      <c r="I9">
        <v>-1.05</v>
      </c>
      <c r="J9">
        <v>-0.85</v>
      </c>
      <c r="K9">
        <v>-0.99</v>
      </c>
      <c r="L9">
        <v>-1.3</v>
      </c>
    </row>
    <row r="10" spans="4:12">
      <c r="D10">
        <v>6</v>
      </c>
      <c r="E10">
        <v>-1</v>
      </c>
      <c r="F10">
        <v>-1.43</v>
      </c>
      <c r="G10">
        <v>-0.77</v>
      </c>
      <c r="H10">
        <v>-1.1100000000000001</v>
      </c>
      <c r="I10">
        <v>-1.1000000000000001</v>
      </c>
      <c r="J10">
        <v>-0.87</v>
      </c>
      <c r="K10">
        <v>-1</v>
      </c>
      <c r="L10">
        <v>-1.3</v>
      </c>
    </row>
    <row r="11" spans="4:12">
      <c r="D11">
        <v>7</v>
      </c>
      <c r="E11">
        <v>-0.97</v>
      </c>
      <c r="F11">
        <v>-1.38</v>
      </c>
      <c r="G11">
        <v>-0.71</v>
      </c>
      <c r="H11">
        <v>-1.03</v>
      </c>
      <c r="I11">
        <v>-1.02</v>
      </c>
      <c r="J11">
        <v>-0.8</v>
      </c>
      <c r="K11">
        <v>-0.99</v>
      </c>
      <c r="L11">
        <v>-1.3</v>
      </c>
    </row>
    <row r="12" spans="4:12">
      <c r="D12">
        <v>8</v>
      </c>
      <c r="E12">
        <v>-0.98</v>
      </c>
      <c r="F12">
        <v>-1.42</v>
      </c>
      <c r="G12">
        <v>-0.72</v>
      </c>
      <c r="H12">
        <v>-1.04</v>
      </c>
      <c r="I12">
        <v>-1</v>
      </c>
      <c r="J12">
        <v>-0.81</v>
      </c>
      <c r="K12">
        <v>-0.98</v>
      </c>
      <c r="L12">
        <v>-1.26</v>
      </c>
    </row>
    <row r="13" spans="4:12">
      <c r="D13">
        <v>9</v>
      </c>
      <c r="E13">
        <v>-0.96</v>
      </c>
      <c r="F13">
        <v>-1.43</v>
      </c>
      <c r="G13">
        <v>-0.72</v>
      </c>
      <c r="H13">
        <v>-1.04</v>
      </c>
      <c r="I13">
        <v>-1.03</v>
      </c>
      <c r="J13">
        <v>-0.84</v>
      </c>
      <c r="K13">
        <v>-1.03</v>
      </c>
      <c r="L13">
        <v>-1.29</v>
      </c>
    </row>
    <row r="14" spans="4:12">
      <c r="D14">
        <v>10</v>
      </c>
      <c r="E14">
        <v>-0.98</v>
      </c>
      <c r="F14">
        <v>-1.44</v>
      </c>
      <c r="G14">
        <v>-0.72</v>
      </c>
      <c r="H14">
        <v>-1.06</v>
      </c>
      <c r="I14">
        <v>-1.01</v>
      </c>
      <c r="J14">
        <v>-0.82</v>
      </c>
      <c r="K14">
        <v>-1</v>
      </c>
      <c r="L14">
        <v>-1.29</v>
      </c>
    </row>
    <row r="15" spans="4:12">
      <c r="D15">
        <v>11</v>
      </c>
      <c r="E15">
        <v>-1.01</v>
      </c>
      <c r="F15">
        <v>-1.46</v>
      </c>
      <c r="G15">
        <v>-0.72</v>
      </c>
      <c r="H15">
        <v>-1.06</v>
      </c>
      <c r="I15">
        <v>-1.03</v>
      </c>
      <c r="J15">
        <v>-0.83</v>
      </c>
      <c r="K15">
        <v>-1.01</v>
      </c>
      <c r="L15">
        <v>-1.28</v>
      </c>
    </row>
    <row r="16" spans="4:12">
      <c r="D16">
        <v>12</v>
      </c>
      <c r="E16">
        <v>-1.04</v>
      </c>
      <c r="F16">
        <v>-1.46</v>
      </c>
      <c r="G16">
        <v>-0.71</v>
      </c>
      <c r="H16">
        <v>-1.04</v>
      </c>
      <c r="I16">
        <v>-0.99</v>
      </c>
      <c r="J16">
        <v>-0.79</v>
      </c>
      <c r="K16">
        <v>-1.02</v>
      </c>
      <c r="L16">
        <v>-1.28</v>
      </c>
    </row>
    <row r="17" spans="4:12">
      <c r="D17">
        <v>13</v>
      </c>
      <c r="E17">
        <v>-1.01</v>
      </c>
      <c r="F17">
        <v>-1.46</v>
      </c>
      <c r="G17">
        <v>-0.75</v>
      </c>
      <c r="H17">
        <v>-1.05</v>
      </c>
      <c r="I17">
        <v>-1.01</v>
      </c>
      <c r="J17">
        <v>-0.81</v>
      </c>
      <c r="K17">
        <v>-1.04</v>
      </c>
      <c r="L17">
        <v>-1.33</v>
      </c>
    </row>
    <row r="18" spans="4:12">
      <c r="D18">
        <v>14</v>
      </c>
      <c r="E18">
        <v>-1.01</v>
      </c>
      <c r="F18">
        <v>-1.44</v>
      </c>
      <c r="G18">
        <v>-0.7</v>
      </c>
      <c r="H18">
        <v>-1.02</v>
      </c>
      <c r="I18">
        <v>-1</v>
      </c>
      <c r="J18">
        <v>-0.8</v>
      </c>
      <c r="K18">
        <v>-1.01</v>
      </c>
      <c r="L18">
        <v>-1.33</v>
      </c>
    </row>
    <row r="19" spans="4:12">
      <c r="D19">
        <v>15</v>
      </c>
      <c r="E19">
        <v>-1</v>
      </c>
      <c r="F19">
        <v>-1.43</v>
      </c>
      <c r="G19">
        <v>-0.71</v>
      </c>
      <c r="H19">
        <v>-1.03</v>
      </c>
      <c r="I19">
        <v>-1.02</v>
      </c>
      <c r="J19">
        <v>-0.81</v>
      </c>
      <c r="K19">
        <v>-1.03</v>
      </c>
      <c r="L19">
        <v>-1.29</v>
      </c>
    </row>
    <row r="20" spans="4:12">
      <c r="D20">
        <v>16</v>
      </c>
      <c r="E20">
        <v>-0.97</v>
      </c>
      <c r="F20">
        <v>-1.43</v>
      </c>
      <c r="G20">
        <v>-0.71</v>
      </c>
      <c r="H20">
        <v>-1.02</v>
      </c>
      <c r="I20">
        <v>-1</v>
      </c>
      <c r="J20">
        <v>-0.79</v>
      </c>
      <c r="K20">
        <v>-1.03</v>
      </c>
      <c r="L20">
        <v>-1.29</v>
      </c>
    </row>
    <row r="21" spans="4:12">
      <c r="D21">
        <v>17</v>
      </c>
      <c r="E21">
        <v>-0.99</v>
      </c>
      <c r="F21">
        <v>-1.44</v>
      </c>
      <c r="G21">
        <v>-0.72</v>
      </c>
      <c r="H21">
        <v>-1.07</v>
      </c>
      <c r="I21">
        <v>-1.05</v>
      </c>
      <c r="J21">
        <v>-0.82</v>
      </c>
      <c r="K21">
        <v>-1.03</v>
      </c>
      <c r="L21">
        <v>-1.33</v>
      </c>
    </row>
    <row r="22" spans="4:12">
      <c r="D22">
        <v>18</v>
      </c>
      <c r="E22">
        <v>-1.08</v>
      </c>
      <c r="F22">
        <v>-1.44</v>
      </c>
      <c r="G22">
        <v>-0.72</v>
      </c>
      <c r="H22">
        <v>-1.03</v>
      </c>
      <c r="I22">
        <v>-1.01</v>
      </c>
      <c r="J22">
        <v>-0.81</v>
      </c>
      <c r="K22">
        <v>-1.01</v>
      </c>
      <c r="L22">
        <v>-1.32</v>
      </c>
    </row>
    <row r="23" spans="4:12">
      <c r="D23">
        <v>19</v>
      </c>
      <c r="E23">
        <v>-1</v>
      </c>
      <c r="F23">
        <v>-1.47</v>
      </c>
      <c r="G23">
        <v>-0.75</v>
      </c>
      <c r="H23">
        <v>-1.08</v>
      </c>
      <c r="I23">
        <v>-1.07</v>
      </c>
      <c r="J23">
        <v>-0.83</v>
      </c>
      <c r="K23">
        <v>-1.03</v>
      </c>
      <c r="L23">
        <v>-1.29</v>
      </c>
    </row>
    <row r="24" spans="4:12">
      <c r="D24">
        <v>20</v>
      </c>
      <c r="E24">
        <v>-1</v>
      </c>
      <c r="F24">
        <v>-1.46</v>
      </c>
      <c r="G24">
        <v>-0.77</v>
      </c>
      <c r="H24">
        <v>-1.1000000000000001</v>
      </c>
      <c r="I24">
        <v>-1.07</v>
      </c>
      <c r="J24">
        <v>-0.87</v>
      </c>
      <c r="K24">
        <v>-1.07</v>
      </c>
      <c r="L24">
        <v>-1.31</v>
      </c>
    </row>
    <row r="27" spans="4:12">
      <c r="D27" s="2" t="s">
        <v>25</v>
      </c>
      <c r="E27">
        <f t="shared" ref="E27:L27" si="0">AVERAGE(E5:E24)</f>
        <v>-1.0055000000000001</v>
      </c>
      <c r="F27">
        <f t="shared" si="0"/>
        <v>-1.4350000000000001</v>
      </c>
      <c r="G27">
        <f t="shared" si="0"/>
        <v>-0.73450000000000004</v>
      </c>
      <c r="H27">
        <f t="shared" si="0"/>
        <v>-1.0590000000000004</v>
      </c>
      <c r="I27">
        <f t="shared" si="0"/>
        <v>-1.038</v>
      </c>
      <c r="J27">
        <f t="shared" si="0"/>
        <v>-0.82850000000000024</v>
      </c>
      <c r="K27">
        <f t="shared" si="0"/>
        <v>-1.0150000000000001</v>
      </c>
      <c r="L27">
        <f t="shared" si="0"/>
        <v>-1.3089999999999995</v>
      </c>
    </row>
    <row r="28" spans="4:12">
      <c r="D28" s="30" t="s">
        <v>65</v>
      </c>
      <c r="E28">
        <f>STDEV(E5:E24)</f>
        <v>3.2843328249831022E-2</v>
      </c>
      <c r="F28">
        <f>STDEV(F5:F24)</f>
        <v>2.1398475105532781E-2</v>
      </c>
      <c r="G28">
        <f>STDEV(G5:G24)</f>
        <v>2.5021043774769838E-2</v>
      </c>
      <c r="H28">
        <f>STDEV(H5:H24)</f>
        <v>2.8265657049165761E-2</v>
      </c>
      <c r="I28">
        <f>STDEV(I5:I24)</f>
        <v>3.5629674208591006E-2</v>
      </c>
      <c r="J28">
        <f>STDEV(J5:J24)</f>
        <v>2.7772572611727619E-2</v>
      </c>
      <c r="K28">
        <f>STDEV(K5:K24)</f>
        <v>2.2360679774997918E-2</v>
      </c>
      <c r="L28">
        <f>STDEV(L5:L24)</f>
        <v>4.3997607590478369E-2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2:N30"/>
  <sheetViews>
    <sheetView topLeftCell="A10" workbookViewId="0">
      <selection activeCell="E30" sqref="E30:N30"/>
    </sheetView>
  </sheetViews>
  <sheetFormatPr baseColWidth="10" defaultRowHeight="15"/>
  <sheetData>
    <row r="2" spans="4:14" ht="18.75">
      <c r="F2" s="19" t="s">
        <v>66</v>
      </c>
      <c r="G2" s="19"/>
    </row>
    <row r="5" spans="4:14">
      <c r="D5" s="18" t="s">
        <v>20</v>
      </c>
      <c r="E5" s="11" t="s">
        <v>0</v>
      </c>
      <c r="F5" s="11" t="s">
        <v>1</v>
      </c>
      <c r="G5" s="11" t="s">
        <v>2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  <c r="N5" s="12" t="s">
        <v>9</v>
      </c>
    </row>
    <row r="6" spans="4:14">
      <c r="D6">
        <v>1</v>
      </c>
      <c r="E6">
        <v>2.59</v>
      </c>
      <c r="F6">
        <v>1</v>
      </c>
      <c r="G6">
        <v>0.19</v>
      </c>
      <c r="H6">
        <v>-0.04</v>
      </c>
      <c r="I6">
        <v>-0.39</v>
      </c>
      <c r="J6">
        <v>-0.48</v>
      </c>
      <c r="K6">
        <v>-0.3</v>
      </c>
      <c r="L6">
        <v>-0.2</v>
      </c>
      <c r="M6">
        <v>1.1200000000000001</v>
      </c>
      <c r="N6">
        <v>2.77</v>
      </c>
    </row>
    <row r="7" spans="4:14">
      <c r="D7">
        <v>2</v>
      </c>
      <c r="E7">
        <v>2.27</v>
      </c>
      <c r="F7">
        <v>0.96</v>
      </c>
      <c r="G7">
        <v>0.24</v>
      </c>
      <c r="H7">
        <v>-0.04</v>
      </c>
      <c r="I7">
        <v>-0.41</v>
      </c>
      <c r="J7">
        <v>-0.5</v>
      </c>
      <c r="K7">
        <v>-0.3</v>
      </c>
      <c r="L7">
        <v>-0.16</v>
      </c>
      <c r="M7">
        <v>1.1599999999999999</v>
      </c>
      <c r="N7">
        <v>2.74</v>
      </c>
    </row>
    <row r="8" spans="4:14">
      <c r="D8">
        <v>3</v>
      </c>
      <c r="E8">
        <v>2.29</v>
      </c>
      <c r="F8">
        <v>0.9</v>
      </c>
      <c r="G8">
        <v>0.21</v>
      </c>
      <c r="H8">
        <v>-0.05</v>
      </c>
      <c r="I8">
        <v>-0.42</v>
      </c>
      <c r="J8">
        <v>-0.52</v>
      </c>
      <c r="K8">
        <v>-0.31</v>
      </c>
      <c r="L8">
        <v>-0.17</v>
      </c>
      <c r="M8">
        <v>1.22</v>
      </c>
      <c r="N8">
        <v>2.82</v>
      </c>
    </row>
    <row r="9" spans="4:14">
      <c r="D9">
        <v>4</v>
      </c>
      <c r="E9">
        <v>2.29</v>
      </c>
      <c r="F9">
        <v>0.92</v>
      </c>
      <c r="G9">
        <v>0.22</v>
      </c>
      <c r="H9">
        <v>-0.04</v>
      </c>
      <c r="I9">
        <v>-0.4</v>
      </c>
      <c r="J9">
        <v>-0.49</v>
      </c>
      <c r="K9">
        <v>-0.28000000000000003</v>
      </c>
      <c r="L9">
        <v>-0.16</v>
      </c>
      <c r="M9">
        <v>1.21</v>
      </c>
      <c r="N9">
        <v>2.8</v>
      </c>
    </row>
    <row r="10" spans="4:14">
      <c r="D10">
        <v>5</v>
      </c>
      <c r="E10">
        <v>2.16</v>
      </c>
      <c r="F10">
        <v>0.89</v>
      </c>
      <c r="G10">
        <v>0.19</v>
      </c>
      <c r="H10">
        <v>-0.05</v>
      </c>
      <c r="I10">
        <v>-0.41</v>
      </c>
      <c r="J10">
        <v>-0.5</v>
      </c>
      <c r="K10">
        <v>-0.28999999999999998</v>
      </c>
      <c r="L10">
        <v>-0.22</v>
      </c>
      <c r="M10">
        <v>1.08</v>
      </c>
      <c r="N10">
        <v>2.66</v>
      </c>
    </row>
    <row r="11" spans="4:14">
      <c r="D11">
        <v>6</v>
      </c>
      <c r="E11">
        <v>2.17</v>
      </c>
      <c r="F11">
        <v>0.9</v>
      </c>
      <c r="G11">
        <v>0.2</v>
      </c>
      <c r="H11">
        <v>-7.0000000000000007E-2</v>
      </c>
      <c r="I11">
        <v>-0.45</v>
      </c>
      <c r="J11">
        <v>-0.53</v>
      </c>
      <c r="K11">
        <v>-0.34</v>
      </c>
      <c r="L11">
        <v>-0.19</v>
      </c>
      <c r="M11">
        <v>1.17</v>
      </c>
      <c r="N11">
        <v>2.79</v>
      </c>
    </row>
    <row r="12" spans="4:14">
      <c r="D12">
        <v>7</v>
      </c>
      <c r="E12">
        <v>2.34</v>
      </c>
      <c r="F12">
        <v>0.86</v>
      </c>
      <c r="G12">
        <v>0.2</v>
      </c>
      <c r="H12">
        <v>-0.05</v>
      </c>
      <c r="I12">
        <v>-0.42</v>
      </c>
      <c r="J12">
        <v>-0.51</v>
      </c>
      <c r="K12">
        <v>-0.32</v>
      </c>
      <c r="L12">
        <v>-0.19</v>
      </c>
      <c r="M12">
        <v>1.17</v>
      </c>
      <c r="N12">
        <v>2.72</v>
      </c>
    </row>
    <row r="13" spans="4:14">
      <c r="D13">
        <v>8</v>
      </c>
      <c r="E13">
        <v>2.54</v>
      </c>
      <c r="F13">
        <v>0.94</v>
      </c>
      <c r="G13">
        <v>0.25</v>
      </c>
      <c r="H13">
        <v>-0.05</v>
      </c>
      <c r="I13">
        <v>-0.43</v>
      </c>
      <c r="J13">
        <v>-0.52</v>
      </c>
      <c r="K13">
        <v>-0.28999999999999998</v>
      </c>
      <c r="L13">
        <v>-0.15</v>
      </c>
      <c r="M13">
        <v>1.22</v>
      </c>
      <c r="N13">
        <v>2.9</v>
      </c>
    </row>
    <row r="14" spans="4:14">
      <c r="D14">
        <v>9</v>
      </c>
      <c r="E14">
        <v>2.63</v>
      </c>
      <c r="F14">
        <v>0.95</v>
      </c>
      <c r="G14">
        <v>0.27</v>
      </c>
      <c r="H14">
        <v>-0.03</v>
      </c>
      <c r="I14">
        <v>-0.42</v>
      </c>
      <c r="J14">
        <v>-0.51</v>
      </c>
      <c r="K14">
        <v>-0.28999999999999998</v>
      </c>
      <c r="L14">
        <v>-0.16</v>
      </c>
      <c r="M14">
        <v>1.19</v>
      </c>
      <c r="N14">
        <v>2.81</v>
      </c>
    </row>
    <row r="15" spans="4:14">
      <c r="D15">
        <v>10</v>
      </c>
      <c r="E15">
        <v>2.6</v>
      </c>
      <c r="F15">
        <v>0.95</v>
      </c>
      <c r="G15">
        <v>0.27</v>
      </c>
      <c r="H15">
        <v>-0.04</v>
      </c>
      <c r="I15">
        <v>-0.41</v>
      </c>
      <c r="J15">
        <v>-0.51</v>
      </c>
      <c r="K15">
        <v>-0.28999999999999998</v>
      </c>
      <c r="L15">
        <v>-0.11</v>
      </c>
      <c r="M15">
        <v>1.23</v>
      </c>
      <c r="N15">
        <v>2.88</v>
      </c>
    </row>
    <row r="16" spans="4:14">
      <c r="D16">
        <v>11</v>
      </c>
      <c r="E16">
        <v>2.5299999999999998</v>
      </c>
      <c r="F16">
        <v>0.96</v>
      </c>
      <c r="G16">
        <v>0.28999999999999998</v>
      </c>
      <c r="H16">
        <v>-0.05</v>
      </c>
      <c r="I16">
        <v>-0.42</v>
      </c>
      <c r="J16">
        <v>-0.51</v>
      </c>
      <c r="K16">
        <v>-0.28999999999999998</v>
      </c>
      <c r="L16">
        <v>-0.18</v>
      </c>
      <c r="M16">
        <v>1.1599999999999999</v>
      </c>
      <c r="N16">
        <v>2.74</v>
      </c>
    </row>
    <row r="17" spans="4:14">
      <c r="D17">
        <v>12</v>
      </c>
      <c r="E17">
        <v>2.35</v>
      </c>
      <c r="F17">
        <v>0.89</v>
      </c>
      <c r="G17">
        <v>0.19</v>
      </c>
      <c r="H17">
        <v>-0.04</v>
      </c>
      <c r="I17">
        <v>-0.42</v>
      </c>
      <c r="J17">
        <v>-0.5</v>
      </c>
      <c r="K17">
        <v>-0.28999999999999998</v>
      </c>
      <c r="L17">
        <v>-0.19</v>
      </c>
      <c r="M17">
        <v>1.17</v>
      </c>
      <c r="N17">
        <v>2.71</v>
      </c>
    </row>
    <row r="18" spans="4:14">
      <c r="D18">
        <v>13</v>
      </c>
      <c r="E18">
        <v>2.35</v>
      </c>
      <c r="F18">
        <v>0.95</v>
      </c>
      <c r="G18">
        <v>0.22</v>
      </c>
      <c r="H18">
        <v>-0.04</v>
      </c>
      <c r="I18">
        <v>-0.4</v>
      </c>
      <c r="J18">
        <v>-0.49</v>
      </c>
      <c r="K18">
        <v>-0.28000000000000003</v>
      </c>
      <c r="L18">
        <v>-0.19</v>
      </c>
      <c r="M18">
        <v>1.1599999999999999</v>
      </c>
      <c r="N18">
        <v>2.84</v>
      </c>
    </row>
    <row r="19" spans="4:14">
      <c r="D19">
        <v>14</v>
      </c>
      <c r="E19">
        <v>2.41</v>
      </c>
      <c r="F19">
        <v>0.96</v>
      </c>
      <c r="G19">
        <v>0.22</v>
      </c>
      <c r="H19">
        <v>-0.06</v>
      </c>
      <c r="I19">
        <v>-0.41</v>
      </c>
      <c r="J19">
        <v>-0.49</v>
      </c>
      <c r="K19">
        <v>-0.27</v>
      </c>
      <c r="L19">
        <v>-0.17</v>
      </c>
      <c r="M19">
        <v>1.1599999999999999</v>
      </c>
      <c r="N19">
        <v>2.85</v>
      </c>
    </row>
    <row r="20" spans="4:14">
      <c r="D20">
        <v>15</v>
      </c>
      <c r="E20">
        <v>2.52</v>
      </c>
      <c r="F20">
        <v>0.91</v>
      </c>
      <c r="G20">
        <v>0.17</v>
      </c>
      <c r="H20">
        <v>-0.05</v>
      </c>
      <c r="I20">
        <v>-0.44</v>
      </c>
      <c r="J20">
        <v>-0.53</v>
      </c>
      <c r="K20">
        <v>-0.31</v>
      </c>
      <c r="L20">
        <v>-0.14000000000000001</v>
      </c>
      <c r="M20">
        <v>1.33</v>
      </c>
      <c r="N20">
        <v>3.11</v>
      </c>
    </row>
    <row r="21" spans="4:14">
      <c r="D21">
        <v>16</v>
      </c>
      <c r="E21">
        <v>2.67</v>
      </c>
      <c r="F21">
        <v>1</v>
      </c>
      <c r="G21">
        <v>0.21</v>
      </c>
      <c r="H21">
        <v>-0.05</v>
      </c>
      <c r="I21">
        <v>-0.43</v>
      </c>
      <c r="J21">
        <v>-0.53</v>
      </c>
      <c r="K21">
        <v>-0.31</v>
      </c>
      <c r="L21">
        <v>-0.15</v>
      </c>
      <c r="M21">
        <v>1.26</v>
      </c>
      <c r="N21">
        <v>2.92</v>
      </c>
    </row>
    <row r="22" spans="4:14">
      <c r="D22">
        <v>17</v>
      </c>
      <c r="E22">
        <v>2.4900000000000002</v>
      </c>
      <c r="F22">
        <v>0.91</v>
      </c>
      <c r="G22">
        <v>0.18</v>
      </c>
      <c r="H22">
        <v>-0.05</v>
      </c>
      <c r="I22">
        <v>-0.42</v>
      </c>
      <c r="J22">
        <v>-0.53</v>
      </c>
      <c r="K22">
        <v>-0.3</v>
      </c>
      <c r="L22">
        <v>-0.14000000000000001</v>
      </c>
      <c r="M22">
        <v>1.26</v>
      </c>
      <c r="N22">
        <v>2.89</v>
      </c>
    </row>
    <row r="23" spans="4:14">
      <c r="D23">
        <v>18</v>
      </c>
      <c r="E23">
        <v>2.54</v>
      </c>
      <c r="F23">
        <v>0.95</v>
      </c>
      <c r="G23">
        <v>0.21</v>
      </c>
      <c r="H23">
        <v>-0.06</v>
      </c>
      <c r="I23">
        <v>-0.46</v>
      </c>
      <c r="J23">
        <v>-0.56000000000000005</v>
      </c>
      <c r="K23">
        <v>-0.3</v>
      </c>
      <c r="L23">
        <v>-0.15</v>
      </c>
      <c r="M23">
        <v>1.24</v>
      </c>
      <c r="N23">
        <v>3.04</v>
      </c>
    </row>
    <row r="24" spans="4:14">
      <c r="D24">
        <v>19</v>
      </c>
      <c r="E24">
        <v>2.4500000000000002</v>
      </c>
      <c r="F24">
        <v>0.92</v>
      </c>
      <c r="G24">
        <v>0.19</v>
      </c>
      <c r="H24">
        <v>-0.05</v>
      </c>
      <c r="I24">
        <v>-0.42</v>
      </c>
      <c r="J24">
        <v>-0.52</v>
      </c>
      <c r="K24">
        <v>-0.3</v>
      </c>
      <c r="L24">
        <v>-0.15</v>
      </c>
      <c r="M24">
        <v>1.25</v>
      </c>
      <c r="N24">
        <v>2.9</v>
      </c>
    </row>
    <row r="25" spans="4:14">
      <c r="D25">
        <v>20</v>
      </c>
      <c r="E25">
        <v>2.5299999999999998</v>
      </c>
      <c r="F25">
        <v>0.98</v>
      </c>
      <c r="G25">
        <v>0.18</v>
      </c>
      <c r="H25">
        <v>-0.06</v>
      </c>
      <c r="I25">
        <v>-0.43</v>
      </c>
      <c r="J25">
        <v>-0.53</v>
      </c>
      <c r="K25">
        <v>-0.3</v>
      </c>
      <c r="L25">
        <v>-0.19</v>
      </c>
      <c r="M25">
        <v>1.17</v>
      </c>
      <c r="N25">
        <v>2.84</v>
      </c>
    </row>
    <row r="29" spans="4:14">
      <c r="D29" s="2" t="s">
        <v>27</v>
      </c>
      <c r="E29">
        <f t="shared" ref="E29:N29" si="0">AVERAGE(E6:E25)</f>
        <v>2.4360000000000008</v>
      </c>
      <c r="F29">
        <f t="shared" si="0"/>
        <v>0.93500000000000016</v>
      </c>
      <c r="G29">
        <f t="shared" si="0"/>
        <v>0.21500000000000002</v>
      </c>
      <c r="H29">
        <f t="shared" si="0"/>
        <v>-4.8500000000000022E-2</v>
      </c>
      <c r="I29">
        <f t="shared" si="0"/>
        <v>-0.42049999999999998</v>
      </c>
      <c r="J29">
        <f t="shared" si="0"/>
        <v>-0.51300000000000001</v>
      </c>
      <c r="K29">
        <f t="shared" si="0"/>
        <v>-0.29799999999999993</v>
      </c>
      <c r="L29">
        <f t="shared" si="0"/>
        <v>-0.16799999999999998</v>
      </c>
      <c r="M29">
        <f t="shared" si="0"/>
        <v>1.1964999999999999</v>
      </c>
      <c r="N29">
        <f t="shared" si="0"/>
        <v>2.8364999999999996</v>
      </c>
    </row>
    <row r="30" spans="4:14">
      <c r="D30" s="2" t="s">
        <v>26</v>
      </c>
      <c r="E30">
        <f t="shared" ref="E30:N30" si="1">STDEV(E6:E25)</f>
        <v>0.15118479455705683</v>
      </c>
      <c r="F30">
        <f t="shared" si="1"/>
        <v>3.7766596212438205E-2</v>
      </c>
      <c r="G30">
        <f t="shared" si="1"/>
        <v>3.3324560249003474E-2</v>
      </c>
      <c r="H30">
        <f t="shared" si="1"/>
        <v>9.3330200448672081E-3</v>
      </c>
      <c r="I30">
        <f t="shared" si="1"/>
        <v>1.6693837501494849E-2</v>
      </c>
      <c r="J30">
        <f t="shared" si="1"/>
        <v>1.922169826551564E-2</v>
      </c>
      <c r="K30">
        <f t="shared" si="1"/>
        <v>1.5423836644690757E-2</v>
      </c>
      <c r="L30">
        <f t="shared" si="1"/>
        <v>2.5874189537269287E-2</v>
      </c>
      <c r="M30">
        <f t="shared" si="1"/>
        <v>5.6501047964198518E-2</v>
      </c>
      <c r="N30">
        <f t="shared" si="1"/>
        <v>0.10868956275849763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D3:L33"/>
  <sheetViews>
    <sheetView workbookViewId="0">
      <selection activeCell="H29" sqref="H29"/>
    </sheetView>
  </sheetViews>
  <sheetFormatPr baseColWidth="10" defaultRowHeight="15"/>
  <sheetData>
    <row r="3" spans="4:12" ht="18.75">
      <c r="F3" s="19" t="s">
        <v>67</v>
      </c>
      <c r="G3" s="19"/>
    </row>
    <row r="8" spans="4:12">
      <c r="D8" s="26" t="s">
        <v>20</v>
      </c>
      <c r="E8" s="27" t="s">
        <v>11</v>
      </c>
      <c r="F8" s="27" t="s">
        <v>13</v>
      </c>
      <c r="G8" s="27" t="s">
        <v>14</v>
      </c>
      <c r="H8" s="27" t="s">
        <v>15</v>
      </c>
      <c r="I8" s="27" t="s">
        <v>16</v>
      </c>
      <c r="J8" s="27" t="s">
        <v>12</v>
      </c>
      <c r="K8" s="27" t="s">
        <v>17</v>
      </c>
      <c r="L8" s="27" t="s">
        <v>18</v>
      </c>
    </row>
    <row r="9" spans="4:12">
      <c r="D9">
        <v>1</v>
      </c>
      <c r="E9">
        <v>-0.96</v>
      </c>
      <c r="F9">
        <v>-1.52</v>
      </c>
      <c r="G9">
        <v>-0.86</v>
      </c>
      <c r="H9">
        <v>-1.2</v>
      </c>
      <c r="I9">
        <v>-1.19</v>
      </c>
      <c r="J9">
        <v>-0.94</v>
      </c>
      <c r="K9">
        <v>-1.25</v>
      </c>
      <c r="L9">
        <v>-1.24</v>
      </c>
    </row>
    <row r="10" spans="4:12">
      <c r="D10">
        <v>2</v>
      </c>
      <c r="E10">
        <v>-0.93</v>
      </c>
      <c r="F10">
        <v>-1.63</v>
      </c>
      <c r="G10">
        <v>-0.91</v>
      </c>
      <c r="H10">
        <v>-1.26</v>
      </c>
      <c r="I10">
        <v>-1.23</v>
      </c>
      <c r="J10">
        <v>-0.98</v>
      </c>
      <c r="K10">
        <v>-1.26</v>
      </c>
      <c r="L10">
        <v>-1.22</v>
      </c>
    </row>
    <row r="11" spans="4:12">
      <c r="D11">
        <v>3</v>
      </c>
      <c r="E11">
        <v>-0.97</v>
      </c>
      <c r="F11">
        <v>-1.64</v>
      </c>
      <c r="G11">
        <v>-0.92</v>
      </c>
      <c r="H11">
        <v>-1.28</v>
      </c>
      <c r="I11">
        <v>-1.25</v>
      </c>
      <c r="J11">
        <v>-1</v>
      </c>
      <c r="K11">
        <v>-1.27</v>
      </c>
      <c r="L11">
        <v>-1.3</v>
      </c>
    </row>
    <row r="12" spans="4:12">
      <c r="D12">
        <v>4</v>
      </c>
      <c r="E12">
        <v>-0.96</v>
      </c>
      <c r="F12">
        <v>-1.65</v>
      </c>
      <c r="G12">
        <v>-0.94</v>
      </c>
      <c r="H12">
        <v>-1.3</v>
      </c>
      <c r="I12">
        <v>-1.28</v>
      </c>
      <c r="J12">
        <v>-1.04</v>
      </c>
      <c r="K12">
        <v>-1.3</v>
      </c>
      <c r="L12">
        <v>-1.28</v>
      </c>
    </row>
    <row r="13" spans="4:12">
      <c r="D13">
        <v>5</v>
      </c>
      <c r="E13">
        <v>-1</v>
      </c>
      <c r="F13">
        <v>-1.64</v>
      </c>
      <c r="G13">
        <v>-0.91</v>
      </c>
      <c r="H13">
        <v>-1.26</v>
      </c>
      <c r="I13">
        <v>-1.21</v>
      </c>
      <c r="J13">
        <v>-1.01</v>
      </c>
      <c r="K13">
        <v>-1.25</v>
      </c>
      <c r="L13">
        <v>-1.24</v>
      </c>
    </row>
    <row r="14" spans="4:12">
      <c r="D14">
        <v>6</v>
      </c>
      <c r="E14">
        <v>-0.99</v>
      </c>
      <c r="F14">
        <v>-1.64</v>
      </c>
      <c r="G14">
        <v>-0.89</v>
      </c>
      <c r="H14">
        <v>-1.25</v>
      </c>
      <c r="I14">
        <v>-1.25</v>
      </c>
      <c r="J14">
        <v>-0.95</v>
      </c>
      <c r="K14">
        <v>-1.28</v>
      </c>
      <c r="L14">
        <v>-1.29</v>
      </c>
    </row>
    <row r="15" spans="4:12">
      <c r="D15">
        <v>7</v>
      </c>
      <c r="E15">
        <v>-0.96</v>
      </c>
      <c r="F15">
        <v>-1.66</v>
      </c>
      <c r="G15">
        <v>-0.9</v>
      </c>
      <c r="H15">
        <v>-1.24</v>
      </c>
      <c r="I15">
        <v>-1.22</v>
      </c>
      <c r="J15">
        <v>-0.96</v>
      </c>
      <c r="K15">
        <v>-1.26</v>
      </c>
      <c r="L15">
        <v>-1.3</v>
      </c>
    </row>
    <row r="16" spans="4:12">
      <c r="D16">
        <v>8</v>
      </c>
      <c r="E16">
        <v>-0.95</v>
      </c>
      <c r="F16">
        <v>-1.69</v>
      </c>
      <c r="G16">
        <v>-0.95</v>
      </c>
      <c r="H16">
        <v>-1.28</v>
      </c>
      <c r="I16">
        <v>-1.26</v>
      </c>
      <c r="J16">
        <v>-1.03</v>
      </c>
      <c r="K16">
        <v>-1.32</v>
      </c>
      <c r="L16">
        <v>-1.28</v>
      </c>
    </row>
    <row r="17" spans="4:12">
      <c r="D17">
        <v>9</v>
      </c>
      <c r="E17">
        <v>-0.94</v>
      </c>
      <c r="F17">
        <v>-1.69</v>
      </c>
      <c r="G17">
        <v>-0.97</v>
      </c>
      <c r="H17">
        <v>-1.3</v>
      </c>
      <c r="I17">
        <v>-1.26</v>
      </c>
      <c r="J17">
        <v>-1.03</v>
      </c>
      <c r="K17">
        <v>-1.3</v>
      </c>
      <c r="L17">
        <v>-1.27</v>
      </c>
    </row>
    <row r="18" spans="4:12">
      <c r="D18">
        <v>10</v>
      </c>
      <c r="E18">
        <v>0.95</v>
      </c>
      <c r="F18">
        <v>-1.72</v>
      </c>
      <c r="G18">
        <v>-0.95</v>
      </c>
      <c r="H18">
        <v>-1.32</v>
      </c>
      <c r="I18">
        <v>-1.28</v>
      </c>
      <c r="J18">
        <v>-1.04</v>
      </c>
      <c r="K18">
        <v>-1.38</v>
      </c>
      <c r="L18">
        <v>-1.3</v>
      </c>
    </row>
    <row r="19" spans="4:12">
      <c r="D19">
        <v>11</v>
      </c>
      <c r="E19">
        <v>-0.95</v>
      </c>
      <c r="F19">
        <v>-1.68</v>
      </c>
      <c r="G19">
        <v>-0.96</v>
      </c>
      <c r="H19">
        <v>-1.32</v>
      </c>
      <c r="I19">
        <v>-1.28</v>
      </c>
      <c r="J19">
        <v>-1.03</v>
      </c>
      <c r="K19">
        <v>-1.3</v>
      </c>
      <c r="L19">
        <v>-1.29</v>
      </c>
    </row>
    <row r="20" spans="4:12">
      <c r="D20">
        <v>12</v>
      </c>
      <c r="E20">
        <v>-0.95</v>
      </c>
      <c r="F20">
        <v>-1.64</v>
      </c>
      <c r="G20">
        <v>-0.94</v>
      </c>
      <c r="H20">
        <v>-1.28</v>
      </c>
      <c r="I20">
        <v>-1.26</v>
      </c>
      <c r="J20">
        <v>-1.03</v>
      </c>
      <c r="K20">
        <v>-1.25</v>
      </c>
      <c r="L20">
        <v>-1.26</v>
      </c>
    </row>
    <row r="21" spans="4:12">
      <c r="D21">
        <v>13</v>
      </c>
      <c r="E21">
        <v>-0.97</v>
      </c>
      <c r="F21">
        <v>-1.64</v>
      </c>
      <c r="G21">
        <v>-0.95</v>
      </c>
      <c r="H21">
        <v>-1.27</v>
      </c>
      <c r="I21">
        <v>-1.26</v>
      </c>
      <c r="J21">
        <v>-1.01</v>
      </c>
      <c r="K21">
        <v>-1.27</v>
      </c>
      <c r="L21">
        <v>-1.26</v>
      </c>
    </row>
    <row r="22" spans="4:12">
      <c r="D22">
        <v>14</v>
      </c>
      <c r="E22">
        <v>-0.95</v>
      </c>
      <c r="F22">
        <v>-1.61</v>
      </c>
      <c r="G22">
        <v>-0.92</v>
      </c>
      <c r="H22">
        <v>-1.27</v>
      </c>
      <c r="I22">
        <v>-1.25</v>
      </c>
      <c r="J22">
        <v>-1.05</v>
      </c>
      <c r="K22">
        <v>-1.33</v>
      </c>
      <c r="L22">
        <v>-1.27</v>
      </c>
    </row>
    <row r="23" spans="4:12">
      <c r="D23">
        <v>15</v>
      </c>
      <c r="E23">
        <v>-0.93</v>
      </c>
      <c r="F23">
        <v>-1.59</v>
      </c>
      <c r="G23">
        <v>-0.85</v>
      </c>
      <c r="H23">
        <v>-1.1399999999999999</v>
      </c>
      <c r="I23">
        <v>-1.1200000000000001</v>
      </c>
      <c r="J23">
        <v>-0.93</v>
      </c>
      <c r="K23">
        <v>-1.23</v>
      </c>
      <c r="L23">
        <v>-1.28</v>
      </c>
    </row>
    <row r="24" spans="4:12">
      <c r="D24">
        <v>16</v>
      </c>
      <c r="E24">
        <v>-1.07</v>
      </c>
      <c r="F24">
        <v>-1.65</v>
      </c>
      <c r="G24">
        <v>-0.92</v>
      </c>
      <c r="H24">
        <v>-1.26</v>
      </c>
      <c r="I24">
        <v>-1.25</v>
      </c>
      <c r="J24">
        <v>-1.02</v>
      </c>
      <c r="K24">
        <v>-1.3</v>
      </c>
      <c r="L24">
        <v>-1.24</v>
      </c>
    </row>
    <row r="25" spans="4:12">
      <c r="D25">
        <v>17</v>
      </c>
      <c r="E25">
        <v>-0.98</v>
      </c>
      <c r="F25">
        <v>-1.61</v>
      </c>
      <c r="G25">
        <v>-0.9</v>
      </c>
      <c r="H25">
        <v>-1.26</v>
      </c>
      <c r="I25">
        <v>-1.24</v>
      </c>
      <c r="J25">
        <v>-1.02</v>
      </c>
      <c r="K25">
        <v>-1.27</v>
      </c>
      <c r="L25">
        <v>-1.27</v>
      </c>
    </row>
    <row r="26" spans="4:12">
      <c r="D26">
        <v>18</v>
      </c>
      <c r="E26">
        <v>-0.93</v>
      </c>
      <c r="F26">
        <v>-1.63</v>
      </c>
      <c r="G26">
        <v>-0.92</v>
      </c>
      <c r="H26">
        <v>-1.27</v>
      </c>
      <c r="I26">
        <v>-1.24</v>
      </c>
      <c r="J26">
        <v>-1.05</v>
      </c>
      <c r="K26">
        <v>-1.28</v>
      </c>
      <c r="L26">
        <v>-1.25</v>
      </c>
    </row>
    <row r="27" spans="4:12">
      <c r="D27">
        <v>19</v>
      </c>
      <c r="E27">
        <v>-0.96</v>
      </c>
      <c r="F27">
        <v>-1.61</v>
      </c>
      <c r="G27">
        <v>-0.91</v>
      </c>
      <c r="H27">
        <v>-1.24</v>
      </c>
      <c r="I27">
        <v>-1.23</v>
      </c>
      <c r="J27">
        <v>-1.01</v>
      </c>
      <c r="K27">
        <v>-1.28</v>
      </c>
      <c r="L27">
        <v>-1.3</v>
      </c>
    </row>
    <row r="28" spans="4:12">
      <c r="D28">
        <v>20</v>
      </c>
      <c r="E28">
        <v>-0.97</v>
      </c>
      <c r="F28">
        <v>-1.58</v>
      </c>
      <c r="G28">
        <v>-0.89</v>
      </c>
      <c r="H28">
        <v>-1.24</v>
      </c>
      <c r="I28">
        <v>-1.21</v>
      </c>
      <c r="J28">
        <v>-1</v>
      </c>
      <c r="K28">
        <v>-1.24</v>
      </c>
      <c r="L28">
        <v>-1.26</v>
      </c>
    </row>
    <row r="32" spans="4:12">
      <c r="D32" s="2" t="s">
        <v>68</v>
      </c>
      <c r="E32">
        <f t="shared" ref="E32:L32" si="0">AVERAGE(E9:E28)</f>
        <v>-0.86849999999999983</v>
      </c>
      <c r="F32">
        <f t="shared" si="0"/>
        <v>-1.6359999999999999</v>
      </c>
      <c r="G32">
        <f t="shared" si="0"/>
        <v>-0.91799999999999993</v>
      </c>
      <c r="H32">
        <f t="shared" si="0"/>
        <v>-1.262</v>
      </c>
      <c r="I32">
        <f t="shared" si="0"/>
        <v>-1.2384999999999999</v>
      </c>
      <c r="J32">
        <f t="shared" si="0"/>
        <v>-1.0065000000000002</v>
      </c>
      <c r="K32">
        <f t="shared" si="0"/>
        <v>-1.2810000000000001</v>
      </c>
      <c r="L32">
        <f t="shared" si="0"/>
        <v>-1.27</v>
      </c>
    </row>
    <row r="33" spans="4:12">
      <c r="D33" s="2" t="s">
        <v>26</v>
      </c>
      <c r="E33">
        <f t="shared" ref="E33:L33" si="1">STDEV(E9:E28)</f>
        <v>0.42916412024453232</v>
      </c>
      <c r="F33">
        <f t="shared" si="1"/>
        <v>4.3937755015363046E-2</v>
      </c>
      <c r="G33">
        <f t="shared" si="1"/>
        <v>3.1556132109057396E-2</v>
      </c>
      <c r="H33">
        <f t="shared" si="1"/>
        <v>4.0470912231413046E-2</v>
      </c>
      <c r="I33">
        <f t="shared" si="1"/>
        <v>3.7031281229167018E-2</v>
      </c>
      <c r="J33">
        <f t="shared" si="1"/>
        <v>3.6313691777700746E-2</v>
      </c>
      <c r="K33">
        <f t="shared" si="1"/>
        <v>3.5228576916743991E-2</v>
      </c>
      <c r="L33">
        <f t="shared" si="1"/>
        <v>2.3619795444544098E-2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C2:M8"/>
  <sheetViews>
    <sheetView topLeftCell="A4" workbookViewId="0">
      <selection activeCell="M18" sqref="M18"/>
    </sheetView>
  </sheetViews>
  <sheetFormatPr baseColWidth="10" defaultRowHeight="15"/>
  <sheetData>
    <row r="2" spans="3:13" ht="18.75">
      <c r="E2" s="19" t="s">
        <v>71</v>
      </c>
      <c r="F2" s="19"/>
      <c r="G2" s="19"/>
      <c r="H2" s="19"/>
      <c r="I2" s="22"/>
    </row>
    <row r="4" spans="3:13">
      <c r="C4" s="18" t="s">
        <v>20</v>
      </c>
      <c r="D4" s="11" t="s">
        <v>0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2" t="s">
        <v>9</v>
      </c>
    </row>
    <row r="5" spans="3:13">
      <c r="C5" t="s">
        <v>69</v>
      </c>
      <c r="D5">
        <v>0.12145932825869225</v>
      </c>
      <c r="E5">
        <v>6.6062171674232714E-2</v>
      </c>
      <c r="F5">
        <v>0.1583093241261018</v>
      </c>
      <c r="G5">
        <v>1.4608937423083801E-2</v>
      </c>
      <c r="H5">
        <v>3.8644806282753824E-2</v>
      </c>
      <c r="I5">
        <v>2.502104377476887E-2</v>
      </c>
      <c r="J5">
        <v>1.218281792655454E-2</v>
      </c>
      <c r="K5">
        <v>1.98944583661936E-2</v>
      </c>
      <c r="L5">
        <v>5.11216299880154E-2</v>
      </c>
      <c r="M5">
        <v>0.10440180478375191</v>
      </c>
    </row>
    <row r="6" spans="3:13">
      <c r="C6" t="s">
        <v>70</v>
      </c>
      <c r="D6">
        <v>0.15118479455705683</v>
      </c>
      <c r="E6">
        <v>3.7766596212438205E-2</v>
      </c>
      <c r="F6">
        <v>3.3324560249003474E-2</v>
      </c>
      <c r="G6">
        <v>9.3330200448672081E-3</v>
      </c>
      <c r="H6">
        <v>1.6693837501494849E-2</v>
      </c>
      <c r="I6">
        <v>1.922169826551564E-2</v>
      </c>
      <c r="J6">
        <v>1.5423836644690757E-2</v>
      </c>
      <c r="K6">
        <v>2.5874189537269287E-2</v>
      </c>
      <c r="L6">
        <v>5.6501047964198518E-2</v>
      </c>
      <c r="M6">
        <v>0.10868956275849763</v>
      </c>
    </row>
    <row r="7" spans="3:13">
      <c r="C7" t="s">
        <v>54</v>
      </c>
      <c r="D7">
        <v>5.3437124883263222E-2</v>
      </c>
      <c r="E7">
        <v>3.5758694194927144E-2</v>
      </c>
      <c r="F7">
        <v>3.5729244987382724E-2</v>
      </c>
      <c r="G7">
        <v>4.0249223594996199E-2</v>
      </c>
      <c r="H7">
        <v>8.5092828567889578E-2</v>
      </c>
      <c r="I7">
        <v>4.0509907819926555E-2</v>
      </c>
      <c r="J7">
        <v>2.661123624969116E-2</v>
      </c>
      <c r="K7">
        <v>6.3627203715325875E-2</v>
      </c>
      <c r="L7">
        <v>0.19771324264143297</v>
      </c>
      <c r="M7">
        <v>0.19773453762158261</v>
      </c>
    </row>
    <row r="8" spans="3:13">
      <c r="C8" t="s">
        <v>56</v>
      </c>
      <c r="D8">
        <f>STDEV(Tabelle2[MP1a])</f>
        <v>0.45378959882306691</v>
      </c>
      <c r="E8">
        <f>STDEV(Tabelle2[MP2a])</f>
        <v>0.12130431501849086</v>
      </c>
      <c r="F8">
        <f>STDEV(Tabelle2[MP3a])</f>
        <v>6.8092429442401306E-2</v>
      </c>
      <c r="G8">
        <f>STDEV(Tabelle2[MP4a])</f>
        <v>5.0770380921826529E-2</v>
      </c>
      <c r="H8">
        <f>STDEV(Tabelle2[MP5a])</f>
        <v>0.10287447640079071</v>
      </c>
      <c r="I8">
        <f>STDEV(Tabelle2[MP6a])</f>
        <v>0.16392873933190411</v>
      </c>
      <c r="J8">
        <f>STDEV(Tabelle2[MP7a])</f>
        <v>0.218855275419505</v>
      </c>
      <c r="K8">
        <f>STDEV(Tabelle2[MP8a])</f>
        <v>0.23452303219850071</v>
      </c>
      <c r="L8">
        <f>STDEV(Tabelle2[MP9a])</f>
        <v>0.21083792727815212</v>
      </c>
      <c r="M8">
        <f>STDEV(Tabelle2[MP10a])</f>
        <v>0.43154678955930992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C3:O51"/>
  <sheetViews>
    <sheetView topLeftCell="A58" workbookViewId="0">
      <selection activeCell="N59" sqref="N59"/>
    </sheetView>
  </sheetViews>
  <sheetFormatPr baseColWidth="10" defaultRowHeight="15"/>
  <sheetData>
    <row r="3" spans="5:15">
      <c r="F3" t="s">
        <v>72</v>
      </c>
    </row>
    <row r="7" spans="5:15">
      <c r="E7" s="18" t="s">
        <v>20</v>
      </c>
      <c r="F7" s="11" t="s">
        <v>0</v>
      </c>
      <c r="G7" s="11" t="s">
        <v>1</v>
      </c>
      <c r="H7" s="11" t="s">
        <v>2</v>
      </c>
      <c r="I7" s="11" t="s">
        <v>3</v>
      </c>
      <c r="J7" s="11" t="s">
        <v>4</v>
      </c>
      <c r="K7" s="11" t="s">
        <v>5</v>
      </c>
      <c r="L7" s="11" t="s">
        <v>6</v>
      </c>
      <c r="M7" s="11" t="s">
        <v>7</v>
      </c>
      <c r="N7" s="11" t="s">
        <v>8</v>
      </c>
      <c r="O7" s="12" t="s">
        <v>9</v>
      </c>
    </row>
    <row r="8" spans="5:15">
      <c r="E8" t="s">
        <v>49</v>
      </c>
      <c r="F8" s="1">
        <f>STDEV(Tabelle1419[MP1a])</f>
        <v>0.4156108190858081</v>
      </c>
      <c r="G8" s="1">
        <f>STDEV(Tabelle1419[MP2a])</f>
        <v>0.13784048752090203</v>
      </c>
      <c r="H8" s="1">
        <f>STDEV(Tabelle1419[MP3a])</f>
        <v>9.8247719459969976E-2</v>
      </c>
      <c r="I8" s="1">
        <f>STDEV(Tabelle1419[MP4a])</f>
        <v>5.3455741879327438E-2</v>
      </c>
      <c r="J8" s="1">
        <f>STDEV(Tabelle1419[MP5a])</f>
        <v>6.0317785885405518E-2</v>
      </c>
      <c r="K8" s="1">
        <f>STDEV(Tabelle1419[MP6a])</f>
        <v>4.7527082062880359E-2</v>
      </c>
      <c r="L8" s="1">
        <f>STDEV(Tabelle1419[MP7a])</f>
        <v>2.8382310609877344E-2</v>
      </c>
      <c r="M8" s="1">
        <f>STDEV(Tabelle1419[MP8a])</f>
        <v>0.13217635278405179</v>
      </c>
      <c r="N8" s="1">
        <f>STDEV(Tabelle1419[MP9a])</f>
        <v>0.12059357552339342</v>
      </c>
      <c r="O8" s="1">
        <f>STDEV(Tabelle1419[MP10a])</f>
        <v>0.29073043013509225</v>
      </c>
    </row>
    <row r="9" spans="5:15">
      <c r="E9" t="s">
        <v>69</v>
      </c>
      <c r="F9">
        <v>0.12145932825869225</v>
      </c>
      <c r="G9">
        <v>6.6062171674232714E-2</v>
      </c>
      <c r="H9">
        <v>0.1583093241261018</v>
      </c>
      <c r="I9">
        <v>1.4608937423083801E-2</v>
      </c>
      <c r="J9">
        <v>3.8644806282753824E-2</v>
      </c>
      <c r="K9">
        <v>2.502104377476887E-2</v>
      </c>
      <c r="L9">
        <v>1.218281792655454E-2</v>
      </c>
      <c r="M9">
        <v>1.98944583661936E-2</v>
      </c>
      <c r="N9">
        <v>5.11216299880154E-2</v>
      </c>
      <c r="O9">
        <v>0.10440180478375191</v>
      </c>
    </row>
    <row r="47" spans="5:5">
      <c r="E47" t="s">
        <v>73</v>
      </c>
    </row>
    <row r="49" spans="3:13">
      <c r="C49" s="18" t="s">
        <v>20</v>
      </c>
      <c r="D49" s="11" t="s">
        <v>0</v>
      </c>
      <c r="E49" s="11" t="s">
        <v>1</v>
      </c>
      <c r="F49" s="11" t="s">
        <v>2</v>
      </c>
      <c r="G49" s="11" t="s">
        <v>3</v>
      </c>
      <c r="H49" s="11" t="s">
        <v>4</v>
      </c>
      <c r="I49" s="11" t="s">
        <v>5</v>
      </c>
      <c r="J49" s="11" t="s">
        <v>6</v>
      </c>
      <c r="K49" s="11" t="s">
        <v>7</v>
      </c>
      <c r="L49" s="11" t="s">
        <v>8</v>
      </c>
      <c r="M49" s="12" t="s">
        <v>9</v>
      </c>
    </row>
    <row r="50" spans="3:13">
      <c r="C50" t="s">
        <v>48</v>
      </c>
      <c r="D50">
        <f>STDEV(Tabelle14[MP1a])</f>
        <v>0.27030002823373267</v>
      </c>
      <c r="E50">
        <f>STDEV(Tabelle14[MP2a])</f>
        <v>0.11573449651772093</v>
      </c>
      <c r="F50">
        <f>STDEV(Tabelle14[MP3a])</f>
        <v>8.5587751214146704E-2</v>
      </c>
      <c r="G50">
        <f>STDEV(Tabelle14[MP4a])</f>
        <v>3.592389616661136E-2</v>
      </c>
      <c r="H50">
        <f>STDEV(Tabelle14[MP6a])</f>
        <v>2.8022547312739773E-2</v>
      </c>
      <c r="I50">
        <f>STDEV(Tabelle14[MP6a])</f>
        <v>2.8022547312739773E-2</v>
      </c>
      <c r="J50">
        <f>STDEV(Tabelle14[MP7a])</f>
        <v>2.4942038071455556E-2</v>
      </c>
      <c r="K50">
        <f>STDEV(Tabelle14[MP8a])</f>
        <v>0.1128331324987196</v>
      </c>
      <c r="L50">
        <f>STDEV(Tabelle14[MP9a])</f>
        <v>7.83699056096306E-2</v>
      </c>
      <c r="M50">
        <f>STDEV(Tabelle14[MP10a])</f>
        <v>0.21041062610748731</v>
      </c>
    </row>
    <row r="51" spans="3:13">
      <c r="C51" t="s">
        <v>70</v>
      </c>
      <c r="D51">
        <v>0.15118479455705683</v>
      </c>
      <c r="E51">
        <v>3.7766596212438205E-2</v>
      </c>
      <c r="F51">
        <v>3.3324560249003474E-2</v>
      </c>
      <c r="G51">
        <v>9.3330200448672081E-3</v>
      </c>
      <c r="H51">
        <v>1.6693837501494849E-2</v>
      </c>
      <c r="I51">
        <v>1.922169826551564E-2</v>
      </c>
      <c r="J51">
        <v>1.5423836644690757E-2</v>
      </c>
      <c r="K51">
        <v>2.5874189537269287E-2</v>
      </c>
      <c r="L51">
        <v>5.6501047964198518E-2</v>
      </c>
      <c r="M51">
        <v>0.10868956275849763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K59"/>
  <sheetViews>
    <sheetView topLeftCell="A34" workbookViewId="0">
      <selection activeCell="D4" sqref="D4"/>
    </sheetView>
  </sheetViews>
  <sheetFormatPr baseColWidth="10" defaultRowHeight="15"/>
  <sheetData>
    <row r="5" spans="3:11" ht="21">
      <c r="E5" s="31" t="s">
        <v>48</v>
      </c>
      <c r="F5" s="3" t="s">
        <v>23</v>
      </c>
      <c r="G5" s="4"/>
      <c r="H5" s="4"/>
    </row>
    <row r="7" spans="3:11">
      <c r="C7" t="s">
        <v>20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27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26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6" t="s">
        <v>11</v>
      </c>
      <c r="E32" s="6" t="s">
        <v>13</v>
      </c>
      <c r="F32" s="6" t="s">
        <v>14</v>
      </c>
      <c r="G32" s="6" t="s">
        <v>15</v>
      </c>
      <c r="H32" s="6" t="s">
        <v>16</v>
      </c>
      <c r="I32" s="6" t="s">
        <v>12</v>
      </c>
      <c r="J32" s="6" t="s">
        <v>17</v>
      </c>
      <c r="K32" s="7" t="s">
        <v>18</v>
      </c>
    </row>
    <row r="33" spans="3:11" ht="15.75" thickTop="1">
      <c r="C33" s="8" t="s">
        <v>27</v>
      </c>
      <c r="D33" s="9">
        <f>SUBTOTAL(101,Tabelle1416[MP2b])</f>
        <v>-1.2630000000000001</v>
      </c>
      <c r="E33" s="9">
        <f>SUBTOTAL(101,Tabelle1416[MP3b])</f>
        <v>-2.6044999999999998</v>
      </c>
      <c r="F33" s="9">
        <f>SUBTOTAL(101,Tabelle1416[MP4b])</f>
        <v>-1.0150000000000001</v>
      </c>
      <c r="G33" s="9">
        <f>SUBTOTAL(101,Tabelle1416[MP5b])</f>
        <v>-1.3929999999999998</v>
      </c>
      <c r="H33" s="9">
        <f>SUBTOTAL(101,Tabelle1416[MP6b])</f>
        <v>-1.411</v>
      </c>
      <c r="I33" s="9">
        <f>SUBTOTAL(101,Tabelle1416[MP7b])</f>
        <v>-1.1660000000000001</v>
      </c>
      <c r="J33" s="9">
        <f>SUBTOTAL(101,Tabelle1416[MP8b])</f>
        <v>-2.6080000000000001</v>
      </c>
      <c r="K33" s="10">
        <f>SUBTOTAL(101,Tabelle1416[MP9b])</f>
        <v>-1.5985000000000005</v>
      </c>
    </row>
    <row r="34" spans="3:11">
      <c r="D34" s="6" t="s">
        <v>11</v>
      </c>
      <c r="E34" s="6" t="s">
        <v>13</v>
      </c>
      <c r="F34" s="6" t="s">
        <v>14</v>
      </c>
      <c r="G34" s="6" t="s">
        <v>15</v>
      </c>
      <c r="H34" s="6" t="s">
        <v>16</v>
      </c>
      <c r="I34" s="6" t="s">
        <v>12</v>
      </c>
      <c r="J34" s="6" t="s">
        <v>17</v>
      </c>
      <c r="K34" s="7" t="s">
        <v>18</v>
      </c>
    </row>
    <row r="35" spans="3:11">
      <c r="C35" s="2" t="s">
        <v>26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16" t="s">
        <v>29</v>
      </c>
      <c r="F40" s="16"/>
      <c r="G40" s="16"/>
    </row>
    <row r="41" spans="3:11" ht="15.75" thickBot="1">
      <c r="C41" s="17" t="s">
        <v>30</v>
      </c>
      <c r="D41" s="6" t="s">
        <v>11</v>
      </c>
      <c r="E41" s="6" t="s">
        <v>13</v>
      </c>
      <c r="F41" s="6" t="s">
        <v>14</v>
      </c>
      <c r="G41" s="6" t="s">
        <v>15</v>
      </c>
      <c r="H41" s="6" t="s">
        <v>16</v>
      </c>
      <c r="I41" s="6" t="s">
        <v>12</v>
      </c>
      <c r="J41" s="6" t="s">
        <v>17</v>
      </c>
      <c r="K41" s="7" t="s">
        <v>18</v>
      </c>
    </row>
    <row r="42" spans="3:11" ht="16.5" thickTop="1" thickBot="1">
      <c r="C42" t="s">
        <v>28</v>
      </c>
      <c r="D42" s="9">
        <f>SUBTOTAL(101,Tabelle1416[MP2b])</f>
        <v>-1.2630000000000001</v>
      </c>
      <c r="E42" s="9">
        <f>SUBTOTAL(101,Tabelle1416[MP3b])</f>
        <v>-2.6044999999999998</v>
      </c>
      <c r="F42" s="9">
        <f>SUBTOTAL(101,Tabelle1416[MP4b])</f>
        <v>-1.0150000000000001</v>
      </c>
      <c r="G42" s="9">
        <f>SUBTOTAL(101,Tabelle1416[MP5b])</f>
        <v>-1.3929999999999998</v>
      </c>
      <c r="H42" s="9">
        <f>SUBTOTAL(101,Tabelle1416[MP6b])</f>
        <v>-1.411</v>
      </c>
      <c r="I42" s="9">
        <f>SUBTOTAL(101,Tabelle1416[MP7b])</f>
        <v>-1.1660000000000001</v>
      </c>
      <c r="J42" s="9">
        <f>SUBTOTAL(101,Tabelle1416[MP8b])</f>
        <v>-2.6080000000000001</v>
      </c>
      <c r="K42" s="10">
        <f>SUBTOTAL(101,Tabelle1416[MP9b])</f>
        <v>-1.5985000000000005</v>
      </c>
    </row>
    <row r="43" spans="3:11" ht="15.75" thickTop="1">
      <c r="C43" t="s">
        <v>31</v>
      </c>
      <c r="D43" s="9">
        <f>SUBTOTAL(101,Tabelle1420[MP2b])</f>
        <v>-1.1700000000000002</v>
      </c>
      <c r="E43" s="9">
        <f>SUBTOTAL(101,Tabelle1420[MP3b])</f>
        <v>-1.9488888888888889</v>
      </c>
      <c r="F43" s="9">
        <f>SUBTOTAL(101,Tabelle1420[MP4b])</f>
        <v>-0.87888888888888894</v>
      </c>
      <c r="G43" s="9">
        <f>SUBTOTAL(101,Tabelle1420[MP5b])</f>
        <v>-1.2194444444444441</v>
      </c>
      <c r="H43" s="9">
        <f>SUBTOTAL(101,Tabelle1420[MP6b])</f>
        <v>-1.1816666666666666</v>
      </c>
      <c r="I43" s="9">
        <f>SUBTOTAL(101,Tabelle1420[MP7b])</f>
        <v>-1.0172222222222222</v>
      </c>
      <c r="J43" s="9">
        <f>SUBTOTAL(101,Tabelle1420[MP8b])</f>
        <v>-1.9011111111111114</v>
      </c>
      <c r="K43" s="9">
        <f>SUBTOTAL(101,Tabelle1420[MP9b])</f>
        <v>-1.3438888888888887</v>
      </c>
    </row>
    <row r="56" spans="3:11" ht="21">
      <c r="E56" s="16" t="s">
        <v>34</v>
      </c>
    </row>
    <row r="57" spans="3:11">
      <c r="C57" s="17" t="s">
        <v>35</v>
      </c>
      <c r="D57" s="6" t="s">
        <v>11</v>
      </c>
      <c r="E57" s="6" t="s">
        <v>13</v>
      </c>
      <c r="F57" s="6" t="s">
        <v>14</v>
      </c>
      <c r="G57" s="6" t="s">
        <v>15</v>
      </c>
      <c r="H57" s="6" t="s">
        <v>16</v>
      </c>
      <c r="I57" s="6" t="s">
        <v>12</v>
      </c>
      <c r="J57" s="6" t="s">
        <v>17</v>
      </c>
      <c r="K57" s="7" t="s">
        <v>18</v>
      </c>
    </row>
    <row r="58" spans="3:11">
      <c r="C58" s="2" t="s">
        <v>28</v>
      </c>
      <c r="D58">
        <f>STDEV(Tabelle1416[MP2b])</f>
        <v>9.5647378702354083E-2</v>
      </c>
      <c r="E58">
        <f>STDEV(Tabelle1416[MP3b])</f>
        <v>0.13605242797501474</v>
      </c>
      <c r="F58">
        <f>STDEV(Tabelle1416[MP4b])</f>
        <v>8.3319297063512224E-2</v>
      </c>
      <c r="G58">
        <f>STDEV(Tabelle1416[MP5b])</f>
        <v>5.2224212976865143E-2</v>
      </c>
      <c r="H58">
        <f>STDEV(Tabelle1416[MP6b])</f>
        <v>6.2145838663237613E-2</v>
      </c>
      <c r="I58">
        <f>STDEV(Tabelle1416[MP7b])</f>
        <v>4.913997193838137E-2</v>
      </c>
      <c r="J58">
        <f>STDEV(Tabelle1416[MP8b])</f>
        <v>0.18007600734426663</v>
      </c>
      <c r="K58">
        <f>STDEV(Tabelle1416[MP9b])</f>
        <v>9.3542841296881687E-2</v>
      </c>
    </row>
    <row r="59" spans="3:11">
      <c r="C59" s="2" t="s">
        <v>31</v>
      </c>
      <c r="D59">
        <f>STDEV(Tabelle1420[MP2b])</f>
        <v>0.11545307169887575</v>
      </c>
      <c r="E59">
        <f>STDEV(Tabelle1420[MP3b])</f>
        <v>0.17752841989180798</v>
      </c>
      <c r="F59">
        <f>STDEV(Tabelle1420[MP4b])</f>
        <v>0.12218062274830405</v>
      </c>
      <c r="G59">
        <f>STDEV(Tabelle1420[MP5b])</f>
        <v>0.16787503132923473</v>
      </c>
      <c r="H59">
        <f>STDEV(Tabelle1420[MP6b])</f>
        <v>0.12310922935727149</v>
      </c>
      <c r="I59">
        <f>STDEV(Tabelle1420[MP7b])</f>
        <v>0.10328746610114131</v>
      </c>
      <c r="J59">
        <f>STDEV(Tabelle1420[MP8b])</f>
        <v>0.21900547639912823</v>
      </c>
      <c r="K59">
        <f>STDEV(Tabelle1420[MP9b])</f>
        <v>0.73200079467080714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5:L33"/>
  <sheetViews>
    <sheetView topLeftCell="A4" workbookViewId="0">
      <selection activeCell="C27" sqref="C27:L27"/>
    </sheetView>
  </sheetViews>
  <sheetFormatPr baseColWidth="10" defaultRowHeight="15"/>
  <sheetData>
    <row r="5" spans="2:12" ht="21">
      <c r="E5" s="19" t="s">
        <v>49</v>
      </c>
      <c r="F5" s="3" t="s">
        <v>21</v>
      </c>
      <c r="G5" s="3"/>
    </row>
    <row r="7" spans="2:12">
      <c r="B7" t="s">
        <v>20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27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26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28" spans="2:12">
      <c r="B28" s="23" t="s">
        <v>47</v>
      </c>
      <c r="C28">
        <f t="shared" ref="C28:L28" si="0">C27/SQRT(18)</f>
        <v>9.7960409503356771E-2</v>
      </c>
      <c r="D28">
        <f t="shared" si="0"/>
        <v>3.2489314482696506E-2</v>
      </c>
      <c r="E28">
        <f t="shared" si="0"/>
        <v>2.3157209555419434E-2</v>
      </c>
      <c r="F28">
        <f t="shared" si="0"/>
        <v>1.2599639192076718E-2</v>
      </c>
      <c r="G28">
        <f t="shared" si="0"/>
        <v>1.4217038475242822E-2</v>
      </c>
      <c r="H28">
        <f t="shared" si="0"/>
        <v>1.1202240672224077E-2</v>
      </c>
      <c r="I28">
        <f t="shared" si="0"/>
        <v>6.6897747659957225E-3</v>
      </c>
      <c r="J28">
        <f t="shared" si="0"/>
        <v>3.1154265122036142E-2</v>
      </c>
      <c r="K28">
        <f t="shared" si="0"/>
        <v>2.8424178340041184E-2</v>
      </c>
      <c r="L28">
        <f t="shared" si="0"/>
        <v>6.8525819548601846E-2</v>
      </c>
    </row>
    <row r="30" spans="2:12" ht="15.75" thickBot="1">
      <c r="C30" s="11" t="s">
        <v>0</v>
      </c>
      <c r="D30" s="11" t="s">
        <v>1</v>
      </c>
      <c r="E30" s="11" t="s">
        <v>2</v>
      </c>
      <c r="F30" s="11" t="s">
        <v>3</v>
      </c>
      <c r="G30" s="11" t="s">
        <v>4</v>
      </c>
      <c r="H30" s="11" t="s">
        <v>5</v>
      </c>
      <c r="I30" s="11" t="s">
        <v>6</v>
      </c>
      <c r="J30" s="11" t="s">
        <v>7</v>
      </c>
      <c r="K30" s="11" t="s">
        <v>8</v>
      </c>
      <c r="L30" s="12" t="s">
        <v>9</v>
      </c>
    </row>
    <row r="31" spans="2:12" ht="15.75" thickTop="1">
      <c r="B31" s="13" t="s">
        <v>27</v>
      </c>
      <c r="C31" s="14">
        <f>SUBTOTAL(101,Tabelle1419[MP1a])</f>
        <v>0.81166666666666676</v>
      </c>
      <c r="D31" s="14">
        <f>SUBTOTAL(101,Tabelle1419[MP2a])</f>
        <v>0.34333333333333338</v>
      </c>
      <c r="E31" s="14">
        <f>SUBTOTAL(101,Tabelle1419[MP3a])</f>
        <v>0.14944444444444446</v>
      </c>
      <c r="F31" s="14">
        <f>SUBTOTAL(101,Tabelle1419[MP4a])</f>
        <v>2.1111111111111112E-2</v>
      </c>
      <c r="G31" s="14">
        <f>SUBTOTAL(101,Tabelle1419[MP5a])</f>
        <v>-0.18833333333333335</v>
      </c>
      <c r="H31" s="14">
        <f>SUBTOTAL(101,Tabelle1419[MP6a])</f>
        <v>-0.23333333333333334</v>
      </c>
      <c r="I31" s="14">
        <f>SUBTOTAL(101,Tabelle1419[MP7a])</f>
        <v>-0.25055555555555553</v>
      </c>
      <c r="J31" s="14">
        <f>SUBTOTAL(101,Tabelle1419[MP8a])</f>
        <v>-0.16666666666666669</v>
      </c>
      <c r="K31" s="14">
        <f>SUBTOTAL(101,Tabelle1419[MP9a])</f>
        <v>0.57388888888888889</v>
      </c>
      <c r="L31" s="15">
        <f>SUBTOTAL(101,Tabelle1419[MP10a])</f>
        <v>1.3677777777777778</v>
      </c>
    </row>
    <row r="32" spans="2:12">
      <c r="C32" s="11" t="s">
        <v>0</v>
      </c>
      <c r="D32" s="11" t="s">
        <v>1</v>
      </c>
      <c r="E32" s="11" t="s">
        <v>2</v>
      </c>
      <c r="F32" s="11" t="s">
        <v>3</v>
      </c>
      <c r="G32" s="11" t="s">
        <v>4</v>
      </c>
      <c r="H32" s="11" t="s">
        <v>5</v>
      </c>
      <c r="I32" s="11" t="s">
        <v>6</v>
      </c>
      <c r="J32" s="11" t="s">
        <v>7</v>
      </c>
      <c r="K32" s="11" t="s">
        <v>8</v>
      </c>
      <c r="L32" s="12" t="s">
        <v>9</v>
      </c>
    </row>
    <row r="33" spans="2:12">
      <c r="B33" s="5" t="s">
        <v>26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32"/>
  <sheetViews>
    <sheetView topLeftCell="A13" workbookViewId="0">
      <selection activeCell="J4" sqref="J4"/>
    </sheetView>
  </sheetViews>
  <sheetFormatPr baseColWidth="10" defaultRowHeight="15"/>
  <sheetData>
    <row r="4" spans="3:13" ht="21">
      <c r="F4" s="19" t="s">
        <v>49</v>
      </c>
      <c r="G4" s="3" t="s">
        <v>24</v>
      </c>
      <c r="H4" s="3"/>
      <c r="I4" s="3"/>
    </row>
    <row r="6" spans="3:13">
      <c r="C6" t="s">
        <v>20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27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26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6" t="s">
        <v>10</v>
      </c>
      <c r="E29" s="6" t="s">
        <v>11</v>
      </c>
      <c r="F29" s="6" t="s">
        <v>13</v>
      </c>
      <c r="G29" s="6" t="s">
        <v>14</v>
      </c>
      <c r="H29" s="6" t="s">
        <v>15</v>
      </c>
      <c r="I29" s="6" t="s">
        <v>16</v>
      </c>
      <c r="J29" s="6" t="s">
        <v>12</v>
      </c>
      <c r="K29" s="6" t="s">
        <v>17</v>
      </c>
      <c r="L29" s="6" t="s">
        <v>18</v>
      </c>
      <c r="M29" s="7" t="s">
        <v>19</v>
      </c>
    </row>
    <row r="30" spans="3:13" ht="15.75" thickTop="1">
      <c r="C30" s="8" t="s">
        <v>27</v>
      </c>
      <c r="D30" s="9">
        <f>SUBTOTAL(101,Tabelle1420[MP1b])</f>
        <v>0.31</v>
      </c>
      <c r="E30" s="9">
        <f>SUBTOTAL(101,Tabelle1420[MP2b])</f>
        <v>-1.1700000000000002</v>
      </c>
      <c r="F30" s="9">
        <f>SUBTOTAL(101,Tabelle1420[MP3b])</f>
        <v>-1.9488888888888889</v>
      </c>
      <c r="G30" s="9">
        <f>SUBTOTAL(101,Tabelle1420[MP4b])</f>
        <v>-0.87888888888888894</v>
      </c>
      <c r="H30" s="9">
        <f>SUBTOTAL(101,Tabelle1420[MP5b])</f>
        <v>-1.2194444444444441</v>
      </c>
      <c r="I30" s="9">
        <f>SUBTOTAL(101,Tabelle1420[MP6b])</f>
        <v>-1.1816666666666666</v>
      </c>
      <c r="J30" s="9">
        <f>SUBTOTAL(101,Tabelle1420[MP7b])</f>
        <v>-1.0172222222222222</v>
      </c>
      <c r="K30" s="9">
        <f>SUBTOTAL(101,Tabelle1420[MP8b])</f>
        <v>-1.9011111111111114</v>
      </c>
      <c r="L30" s="9">
        <f>SUBTOTAL(101,Tabelle1420[MP9b])</f>
        <v>-1.3438888888888887</v>
      </c>
      <c r="M30" s="10">
        <f>SUBTOTAL(101,Tabelle1420[MP10b])</f>
        <v>-1.1666666666666653E-2</v>
      </c>
    </row>
    <row r="31" spans="3:13">
      <c r="D31" s="6" t="s">
        <v>10</v>
      </c>
      <c r="E31" s="6" t="s">
        <v>11</v>
      </c>
      <c r="F31" s="6" t="s">
        <v>13</v>
      </c>
      <c r="G31" s="6" t="s">
        <v>14</v>
      </c>
      <c r="H31" s="6" t="s">
        <v>15</v>
      </c>
      <c r="I31" s="6" t="s">
        <v>16</v>
      </c>
      <c r="J31" s="6" t="s">
        <v>12</v>
      </c>
      <c r="K31" s="6" t="s">
        <v>17</v>
      </c>
      <c r="L31" s="6" t="s">
        <v>18</v>
      </c>
      <c r="M31" s="7" t="s">
        <v>19</v>
      </c>
    </row>
    <row r="32" spans="3:13">
      <c r="C32" s="2" t="s">
        <v>26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2:N123"/>
  <sheetViews>
    <sheetView topLeftCell="C115" workbookViewId="0">
      <selection activeCell="E26" sqref="E26"/>
    </sheetView>
  </sheetViews>
  <sheetFormatPr baseColWidth="10" defaultRowHeight="15"/>
  <cols>
    <col min="3" max="3" width="19.140625" customWidth="1"/>
  </cols>
  <sheetData>
    <row r="2" spans="3:13" ht="18.75">
      <c r="E2" s="19" t="s">
        <v>56</v>
      </c>
      <c r="F2" s="19" t="s">
        <v>39</v>
      </c>
    </row>
    <row r="3" spans="3:13">
      <c r="C3" t="s">
        <v>37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>
        <v>1</v>
      </c>
      <c r="D4">
        <v>-0.47</v>
      </c>
      <c r="E4">
        <v>-0.02</v>
      </c>
      <c r="F4">
        <v>-0.33</v>
      </c>
      <c r="G4">
        <v>0.02</v>
      </c>
      <c r="H4">
        <v>-0.05</v>
      </c>
      <c r="I4">
        <v>-0.1</v>
      </c>
      <c r="J4">
        <v>-0.21</v>
      </c>
      <c r="K4">
        <v>-0.46</v>
      </c>
      <c r="L4">
        <v>0.27</v>
      </c>
      <c r="M4">
        <v>-0.4</v>
      </c>
    </row>
    <row r="5" spans="3:13">
      <c r="C5">
        <v>2</v>
      </c>
      <c r="D5">
        <v>-0.66</v>
      </c>
      <c r="E5">
        <v>-0.14000000000000001</v>
      </c>
      <c r="F5">
        <v>-0.4</v>
      </c>
      <c r="G5">
        <v>0</v>
      </c>
      <c r="H5">
        <v>-0.04</v>
      </c>
      <c r="I5">
        <v>-0.09</v>
      </c>
      <c r="J5">
        <v>-0.24</v>
      </c>
      <c r="K5">
        <v>-0.62</v>
      </c>
      <c r="L5">
        <v>-0.02</v>
      </c>
      <c r="M5">
        <v>-0.03</v>
      </c>
    </row>
    <row r="6" spans="3:13">
      <c r="C6">
        <v>3</v>
      </c>
      <c r="D6">
        <v>-0.64</v>
      </c>
      <c r="E6">
        <v>-0.06</v>
      </c>
      <c r="F6">
        <v>-0.36</v>
      </c>
      <c r="G6">
        <v>0.01</v>
      </c>
      <c r="H6">
        <v>-0.05</v>
      </c>
      <c r="I6">
        <v>-0.1</v>
      </c>
      <c r="J6">
        <v>-0.24</v>
      </c>
      <c r="K6">
        <v>-0.56999999999999995</v>
      </c>
      <c r="L6">
        <v>-0.04</v>
      </c>
      <c r="M6">
        <v>0.09</v>
      </c>
    </row>
    <row r="7" spans="3:13">
      <c r="C7">
        <v>4</v>
      </c>
      <c r="D7">
        <v>-0.28000000000000003</v>
      </c>
      <c r="E7">
        <v>7.0000000000000007E-2</v>
      </c>
      <c r="F7">
        <v>-0.27</v>
      </c>
      <c r="G7">
        <v>0</v>
      </c>
      <c r="H7">
        <v>-0.04</v>
      </c>
      <c r="I7">
        <v>-0.09</v>
      </c>
      <c r="J7">
        <v>-0.22</v>
      </c>
      <c r="K7">
        <v>-0.51</v>
      </c>
      <c r="L7">
        <v>0.15</v>
      </c>
      <c r="M7">
        <v>0.28999999999999998</v>
      </c>
    </row>
    <row r="8" spans="3:13">
      <c r="C8">
        <v>5</v>
      </c>
      <c r="D8">
        <v>-0.46</v>
      </c>
      <c r="E8">
        <v>-0.05</v>
      </c>
      <c r="F8">
        <v>-0.32</v>
      </c>
      <c r="G8">
        <v>0.03</v>
      </c>
      <c r="H8">
        <v>-0.01</v>
      </c>
      <c r="I8">
        <v>-0.05</v>
      </c>
      <c r="J8">
        <v>-0.17</v>
      </c>
      <c r="K8">
        <v>-0.54</v>
      </c>
      <c r="L8">
        <v>0.14000000000000001</v>
      </c>
      <c r="M8">
        <v>0.34</v>
      </c>
    </row>
    <row r="9" spans="3:13">
      <c r="C9">
        <v>6</v>
      </c>
      <c r="D9">
        <v>-0.76</v>
      </c>
      <c r="E9">
        <v>-0.24</v>
      </c>
      <c r="F9">
        <v>-0.48</v>
      </c>
      <c r="G9">
        <v>0.18</v>
      </c>
      <c r="H9">
        <v>0.39</v>
      </c>
      <c r="I9">
        <v>0.63</v>
      </c>
      <c r="J9">
        <v>0.75</v>
      </c>
      <c r="K9">
        <v>0.4</v>
      </c>
      <c r="L9">
        <v>0.79</v>
      </c>
      <c r="M9">
        <v>1.23</v>
      </c>
    </row>
    <row r="10" spans="3:13">
      <c r="C10">
        <v>7</v>
      </c>
      <c r="D10">
        <v>-0.72</v>
      </c>
      <c r="E10">
        <v>-0.13</v>
      </c>
      <c r="F10">
        <v>-0.38</v>
      </c>
      <c r="G10">
        <v>0.05</v>
      </c>
      <c r="H10">
        <v>0.01</v>
      </c>
      <c r="I10">
        <v>-0.04</v>
      </c>
      <c r="J10">
        <v>-0.18</v>
      </c>
      <c r="K10">
        <v>-0.61</v>
      </c>
      <c r="L10">
        <v>0</v>
      </c>
      <c r="M10">
        <v>-7.0000000000000007E-2</v>
      </c>
    </row>
    <row r="11" spans="3:13">
      <c r="C11">
        <v>8</v>
      </c>
      <c r="D11">
        <v>-0.74</v>
      </c>
      <c r="E11">
        <v>-0.13</v>
      </c>
      <c r="F11">
        <v>-0.37</v>
      </c>
      <c r="G11">
        <v>0.02</v>
      </c>
      <c r="H11">
        <v>-0.02</v>
      </c>
      <c r="I11">
        <v>-7.0000000000000007E-2</v>
      </c>
      <c r="J11">
        <v>-0.18</v>
      </c>
      <c r="K11">
        <v>-0.57999999999999996</v>
      </c>
      <c r="L11">
        <v>7.0000000000000007E-2</v>
      </c>
      <c r="M11">
        <v>0.04</v>
      </c>
    </row>
    <row r="12" spans="3:13">
      <c r="C12">
        <v>9</v>
      </c>
      <c r="D12">
        <v>0.42</v>
      </c>
      <c r="E12">
        <v>-0.18</v>
      </c>
      <c r="F12">
        <v>-0.42</v>
      </c>
      <c r="G12">
        <v>0.09</v>
      </c>
      <c r="H12">
        <v>0.03</v>
      </c>
      <c r="I12">
        <v>0.02</v>
      </c>
      <c r="J12">
        <v>-0.12</v>
      </c>
      <c r="K12">
        <v>-0.52</v>
      </c>
      <c r="L12">
        <v>0.05</v>
      </c>
      <c r="M12">
        <v>-0.05</v>
      </c>
    </row>
    <row r="13" spans="3:13">
      <c r="C13">
        <v>10</v>
      </c>
      <c r="D13">
        <v>-7.0000000000000007E-2</v>
      </c>
      <c r="E13">
        <v>0.08</v>
      </c>
      <c r="F13">
        <v>-0.32</v>
      </c>
      <c r="G13">
        <v>0.03</v>
      </c>
      <c r="H13">
        <v>0</v>
      </c>
      <c r="I13">
        <v>-0.05</v>
      </c>
      <c r="J13">
        <v>-0.16</v>
      </c>
      <c r="K13">
        <v>-0.59</v>
      </c>
      <c r="L13">
        <v>0.14000000000000001</v>
      </c>
      <c r="M13">
        <v>0.37</v>
      </c>
    </row>
    <row r="14" spans="3:13">
      <c r="C14">
        <v>11</v>
      </c>
      <c r="D14">
        <v>-0.41</v>
      </c>
      <c r="E14">
        <v>-0.02</v>
      </c>
      <c r="F14">
        <v>-0.31</v>
      </c>
      <c r="G14">
        <v>0.02</v>
      </c>
      <c r="H14">
        <v>0</v>
      </c>
      <c r="I14">
        <v>-0.06</v>
      </c>
      <c r="J14">
        <v>-0.19</v>
      </c>
      <c r="K14">
        <v>-0.57999999999999996</v>
      </c>
      <c r="L14">
        <v>0.01</v>
      </c>
      <c r="M14">
        <v>0.02</v>
      </c>
    </row>
    <row r="15" spans="3:13">
      <c r="C15">
        <v>12</v>
      </c>
      <c r="D15">
        <v>-0.62</v>
      </c>
      <c r="E15">
        <v>-0.1</v>
      </c>
      <c r="F15">
        <v>-0.34</v>
      </c>
      <c r="G15">
        <v>0.04</v>
      </c>
      <c r="H15">
        <v>0.01</v>
      </c>
      <c r="I15">
        <v>-0.05</v>
      </c>
      <c r="J15">
        <v>-0.16</v>
      </c>
      <c r="K15">
        <v>-0.56999999999999995</v>
      </c>
      <c r="L15">
        <v>0.05</v>
      </c>
      <c r="M15">
        <v>0.1</v>
      </c>
    </row>
    <row r="16" spans="3:13">
      <c r="C16">
        <v>13</v>
      </c>
      <c r="D16">
        <v>-0.61</v>
      </c>
      <c r="E16">
        <v>-0.03</v>
      </c>
      <c r="F16">
        <v>-0.27</v>
      </c>
      <c r="G16">
        <v>0.08</v>
      </c>
      <c r="H16">
        <v>0.05</v>
      </c>
      <c r="I16">
        <v>-0.01</v>
      </c>
      <c r="J16">
        <v>-0.16</v>
      </c>
      <c r="K16">
        <v>-0.63</v>
      </c>
      <c r="L16">
        <v>-0.1</v>
      </c>
      <c r="M16">
        <v>-0.34</v>
      </c>
    </row>
    <row r="17" spans="3:13">
      <c r="C17">
        <v>14</v>
      </c>
      <c r="D17">
        <v>-0.74</v>
      </c>
      <c r="E17">
        <v>-0.1</v>
      </c>
      <c r="F17">
        <v>-0.37</v>
      </c>
      <c r="G17">
        <v>0.06</v>
      </c>
      <c r="H17">
        <v>0.02</v>
      </c>
      <c r="I17">
        <v>-0.04</v>
      </c>
      <c r="J17">
        <v>-0.17</v>
      </c>
      <c r="K17">
        <v>-0.62</v>
      </c>
      <c r="L17">
        <v>-0.08</v>
      </c>
      <c r="M17">
        <v>-0.28000000000000003</v>
      </c>
    </row>
    <row r="18" spans="3:13">
      <c r="C18">
        <v>15</v>
      </c>
      <c r="D18">
        <v>-0.97</v>
      </c>
      <c r="E18">
        <v>-0.2</v>
      </c>
      <c r="F18">
        <v>-0.4</v>
      </c>
      <c r="G18">
        <v>0.03</v>
      </c>
      <c r="H18">
        <v>0.01</v>
      </c>
      <c r="I18">
        <v>-0.04</v>
      </c>
      <c r="J18">
        <v>-0.16</v>
      </c>
      <c r="K18">
        <v>-0.59</v>
      </c>
      <c r="L18">
        <v>-0.02</v>
      </c>
      <c r="M18">
        <v>-0.32</v>
      </c>
    </row>
    <row r="19" spans="3:13">
      <c r="C19">
        <v>16</v>
      </c>
      <c r="D19">
        <v>-0.26</v>
      </c>
      <c r="E19">
        <v>-0.28000000000000003</v>
      </c>
      <c r="F19">
        <v>-0.46</v>
      </c>
      <c r="G19">
        <v>-0.01</v>
      </c>
      <c r="H19">
        <v>-0.12</v>
      </c>
      <c r="I19">
        <v>-0.17</v>
      </c>
      <c r="J19">
        <v>-0.28999999999999998</v>
      </c>
      <c r="K19">
        <v>-0.68</v>
      </c>
      <c r="L19">
        <v>-0.13</v>
      </c>
      <c r="M19">
        <v>-0.47</v>
      </c>
    </row>
    <row r="20" spans="3:13">
      <c r="C20">
        <v>17</v>
      </c>
      <c r="D20">
        <v>-1.24</v>
      </c>
      <c r="E20">
        <v>-0.2</v>
      </c>
      <c r="F20">
        <v>-0.38</v>
      </c>
      <c r="G20">
        <v>0.02</v>
      </c>
      <c r="H20">
        <v>-0.02</v>
      </c>
      <c r="I20">
        <v>-0.08</v>
      </c>
      <c r="J20">
        <v>-0.24</v>
      </c>
      <c r="K20">
        <v>-0.66</v>
      </c>
      <c r="L20">
        <v>-0.1</v>
      </c>
      <c r="M20">
        <v>-0.4</v>
      </c>
    </row>
    <row r="21" spans="3:13">
      <c r="C21">
        <v>18</v>
      </c>
      <c r="D21">
        <v>-1.43</v>
      </c>
      <c r="E21">
        <v>-0.33</v>
      </c>
      <c r="F21">
        <v>-0.47</v>
      </c>
      <c r="G21">
        <v>-0.03</v>
      </c>
      <c r="H21">
        <v>-0.09</v>
      </c>
      <c r="I21">
        <v>-0.14000000000000001</v>
      </c>
      <c r="J21">
        <v>-0.3</v>
      </c>
      <c r="K21">
        <v>-0.7</v>
      </c>
      <c r="L21">
        <v>-0.17</v>
      </c>
      <c r="M21">
        <v>-0.6</v>
      </c>
    </row>
    <row r="22" spans="3:13">
      <c r="C22">
        <v>19</v>
      </c>
      <c r="D22">
        <v>-1.51</v>
      </c>
      <c r="E22">
        <v>-0.37</v>
      </c>
      <c r="F22">
        <v>-0.49</v>
      </c>
      <c r="G22">
        <v>-0.04</v>
      </c>
      <c r="H22">
        <v>-0.06</v>
      </c>
      <c r="I22">
        <v>-0.11</v>
      </c>
      <c r="J22">
        <v>-0.28000000000000003</v>
      </c>
      <c r="K22">
        <v>-0.7</v>
      </c>
      <c r="L22">
        <v>-0.18</v>
      </c>
      <c r="M22">
        <v>-0.63</v>
      </c>
    </row>
    <row r="23" spans="3:13">
      <c r="C23">
        <v>20</v>
      </c>
      <c r="D23">
        <v>-1.08</v>
      </c>
      <c r="E23">
        <v>-0.19</v>
      </c>
      <c r="F23">
        <v>-0.47</v>
      </c>
      <c r="G23">
        <v>-0.05</v>
      </c>
      <c r="H23">
        <v>-0.1</v>
      </c>
      <c r="I23">
        <v>-0.14000000000000001</v>
      </c>
      <c r="J23">
        <v>-0.21</v>
      </c>
      <c r="K23">
        <v>-0.73</v>
      </c>
      <c r="L23">
        <v>-0.03</v>
      </c>
      <c r="M23">
        <v>-0.43</v>
      </c>
    </row>
    <row r="25" spans="3:13">
      <c r="C25" s="2" t="s">
        <v>25</v>
      </c>
      <c r="D25">
        <f>AVERAGE(Tabelle2[MP1a])</f>
        <v>-0.66249999999999998</v>
      </c>
      <c r="E25">
        <f>AVERAGE(Tabelle2[MP2a])</f>
        <v>-0.13100000000000001</v>
      </c>
      <c r="F25">
        <f>AVERAGE(Tabelle2[MP3a])</f>
        <v>-0.3805</v>
      </c>
      <c r="G25">
        <f>AVERAGE(Tabelle2[MP4a])</f>
        <v>2.7500000000000004E-2</v>
      </c>
      <c r="H25">
        <f>AVERAGE(Tabelle2[MP5a])</f>
        <v>-3.9999999999999966E-3</v>
      </c>
      <c r="I25">
        <f>AVERAGE(Tabelle2[MP6a])</f>
        <v>-3.9E-2</v>
      </c>
      <c r="J25">
        <f>AVERAGE(Tabelle2[MP7a])</f>
        <v>-0.15649999999999994</v>
      </c>
      <c r="K25">
        <f>AVERAGE(Tabelle2[MP8a])</f>
        <v>-0.55299999999999994</v>
      </c>
      <c r="L25">
        <f>AVERAGE(Tabelle2[MP9a])</f>
        <v>4.0000000000000015E-2</v>
      </c>
      <c r="M25">
        <f>AVERAGE(Tabelle2[MP10a])</f>
        <v>-7.6999999999999985E-2</v>
      </c>
    </row>
    <row r="26" spans="3:13">
      <c r="C26" s="2" t="s">
        <v>38</v>
      </c>
      <c r="D26">
        <f>STDEV(Tabelle2[MP1a])</f>
        <v>0.45378959882306691</v>
      </c>
      <c r="E26">
        <f>STDEV(Tabelle2[MP2a])</f>
        <v>0.12130431501849086</v>
      </c>
      <c r="F26">
        <f>STDEV(Tabelle2[MP3a])</f>
        <v>6.8092429442401306E-2</v>
      </c>
      <c r="G26">
        <f>STDEV(Tabelle2[MP4a])</f>
        <v>5.0770380921826529E-2</v>
      </c>
      <c r="H26">
        <f>STDEV(Tabelle2[MP5a])</f>
        <v>0.10287447640079071</v>
      </c>
      <c r="I26">
        <f>STDEV(Tabelle2[MP6a])</f>
        <v>0.16392873933190411</v>
      </c>
      <c r="J26">
        <f>STDEV(Tabelle2[MP7a])</f>
        <v>0.218855275419505</v>
      </c>
      <c r="K26">
        <f>STDEV(Tabelle2[MP8a])</f>
        <v>0.23452303219850071</v>
      </c>
      <c r="L26">
        <f>STDEV(Tabelle2[MP9a])</f>
        <v>0.21083792727815212</v>
      </c>
      <c r="M26">
        <f>STDEV(Tabelle2[MP10a])</f>
        <v>0.43154678955930992</v>
      </c>
    </row>
    <row r="27" spans="3:13">
      <c r="C27" s="23" t="s">
        <v>46</v>
      </c>
      <c r="D27">
        <f t="shared" ref="D27:M27" si="0">D26/SQRT(20)</f>
        <v>0.10147043904507361</v>
      </c>
      <c r="E27">
        <f t="shared" si="0"/>
        <v>2.712446943453942E-2</v>
      </c>
      <c r="F27">
        <f t="shared" si="0"/>
        <v>1.5225930098631742E-2</v>
      </c>
      <c r="G27">
        <f t="shared" si="0"/>
        <v>1.1352602298476256E-2</v>
      </c>
      <c r="H27">
        <f t="shared" si="0"/>
        <v>2.3003432238186593E-2</v>
      </c>
      <c r="I27">
        <f t="shared" si="0"/>
        <v>3.6655580461198101E-2</v>
      </c>
      <c r="J27">
        <f t="shared" si="0"/>
        <v>4.8937527307245196E-2</v>
      </c>
      <c r="K27">
        <f t="shared" si="0"/>
        <v>5.2440944228521948E-2</v>
      </c>
      <c r="L27">
        <f t="shared" si="0"/>
        <v>4.7144793762910531E-2</v>
      </c>
      <c r="M27">
        <f t="shared" si="0"/>
        <v>9.6496795692641343E-2</v>
      </c>
    </row>
    <row r="91" spans="4:14" ht="18.75">
      <c r="G91" s="19" t="s">
        <v>42</v>
      </c>
    </row>
    <row r="92" spans="4:14" ht="15.75" thickBot="1">
      <c r="D92" s="20" t="s">
        <v>33</v>
      </c>
      <c r="E92" s="20" t="s">
        <v>0</v>
      </c>
      <c r="F92" s="20" t="s">
        <v>1</v>
      </c>
      <c r="G92" s="20" t="s">
        <v>2</v>
      </c>
      <c r="H92" s="20" t="s">
        <v>3</v>
      </c>
      <c r="I92" s="20" t="s">
        <v>4</v>
      </c>
      <c r="J92" s="20" t="s">
        <v>5</v>
      </c>
      <c r="K92" s="20" t="s">
        <v>6</v>
      </c>
      <c r="L92" s="20" t="s">
        <v>7</v>
      </c>
      <c r="M92" s="20" t="s">
        <v>8</v>
      </c>
      <c r="N92" s="21" t="s">
        <v>9</v>
      </c>
    </row>
    <row r="93" spans="4:14" ht="15.75" thickTop="1">
      <c r="D93" s="2" t="s">
        <v>41</v>
      </c>
      <c r="E93">
        <f>STDEV(Tabelle2[MP1a])</f>
        <v>0.45378959882306691</v>
      </c>
      <c r="F93">
        <f>STDEV(Tabelle2[MP2a])</f>
        <v>0.12130431501849086</v>
      </c>
      <c r="G93">
        <f>STDEV(Tabelle2[MP3a])</f>
        <v>6.8092429442401306E-2</v>
      </c>
      <c r="H93">
        <f>STDEV(Tabelle2[MP4a])</f>
        <v>5.0770380921826529E-2</v>
      </c>
      <c r="I93">
        <f>STDEV(Tabelle2[MP5a])</f>
        <v>0.10287447640079071</v>
      </c>
      <c r="J93">
        <f>STDEV(Tabelle2[MP6a])</f>
        <v>0.16392873933190411</v>
      </c>
      <c r="K93">
        <f>STDEV(Tabelle2[MP7a])</f>
        <v>0.218855275419505</v>
      </c>
      <c r="L93">
        <f>STDEV(Tabelle2[MP8a])</f>
        <v>0.23452303219850071</v>
      </c>
      <c r="M93">
        <f>STDEV(Tabelle2[MP9a])</f>
        <v>0.21083792727815212</v>
      </c>
      <c r="N93">
        <f>STDEV(Tabelle2[MP10a])</f>
        <v>0.43154678955930992</v>
      </c>
    </row>
    <row r="94" spans="4:14">
      <c r="D94" s="2" t="s">
        <v>31</v>
      </c>
      <c r="E94" s="1">
        <f>STDEV(Tabelle1419[MP1a])</f>
        <v>0.4156108190858081</v>
      </c>
      <c r="F94" s="1">
        <f>STDEV(Tabelle1419[MP2a])</f>
        <v>0.13784048752090203</v>
      </c>
      <c r="G94" s="1">
        <f>STDEV(Tabelle1419[MP3a])</f>
        <v>9.8247719459969976E-2</v>
      </c>
      <c r="H94" s="1">
        <f>STDEV(Tabelle1419[MP4a])</f>
        <v>5.3455741879327438E-2</v>
      </c>
      <c r="I94" s="1">
        <f>STDEV(Tabelle1419[MP5a])</f>
        <v>6.0317785885405518E-2</v>
      </c>
      <c r="J94" s="1">
        <f>STDEV(Tabelle1419[MP6a])</f>
        <v>4.7527082062880359E-2</v>
      </c>
      <c r="K94" s="1">
        <f>STDEV(Tabelle1419[MP7a])</f>
        <v>2.8382310609877344E-2</v>
      </c>
      <c r="L94" s="1">
        <f>STDEV(Tabelle1419[MP8a])</f>
        <v>0.13217635278405179</v>
      </c>
      <c r="M94" s="1">
        <f>STDEV(Tabelle1419[MP9a])</f>
        <v>0.12059357552339342</v>
      </c>
      <c r="N94" s="1">
        <f>STDEV(Tabelle1419[MP10a])</f>
        <v>0.29073043013509225</v>
      </c>
    </row>
    <row r="95" spans="4:14">
      <c r="D95" s="2" t="s">
        <v>28</v>
      </c>
      <c r="E95">
        <f>STDEV(Tabelle14[MP1a])</f>
        <v>0.27030002823373267</v>
      </c>
      <c r="F95">
        <f>STDEV(Tabelle14[MP2a])</f>
        <v>0.11573449651772093</v>
      </c>
      <c r="G95">
        <f>STDEV(Tabelle14[MP3a])</f>
        <v>8.5587751214146704E-2</v>
      </c>
      <c r="H95">
        <f>STDEV(Tabelle14[MP4a])</f>
        <v>3.592389616661136E-2</v>
      </c>
      <c r="I95">
        <f>STDEV(Tabelle14[MP6a])</f>
        <v>2.8022547312739773E-2</v>
      </c>
      <c r="J95">
        <f>STDEV(Tabelle14[MP6a])</f>
        <v>2.8022547312739773E-2</v>
      </c>
      <c r="K95">
        <f>STDEV(Tabelle14[MP7a])</f>
        <v>2.4942038071455556E-2</v>
      </c>
      <c r="L95">
        <f>STDEV(Tabelle14[MP8a])</f>
        <v>0.1128331324987196</v>
      </c>
      <c r="M95">
        <f>STDEV(Tabelle14[MP9a])</f>
        <v>7.83699056096306E-2</v>
      </c>
      <c r="N95">
        <f>STDEV(Tabelle14[MP10a])</f>
        <v>0.21041062610748731</v>
      </c>
    </row>
    <row r="119" spans="4:14" ht="18.75">
      <c r="G119" s="19" t="s">
        <v>43</v>
      </c>
    </row>
    <row r="120" spans="4:14" ht="15.75" thickBot="1">
      <c r="D120" s="20" t="s">
        <v>33</v>
      </c>
      <c r="E120" s="20" t="s">
        <v>0</v>
      </c>
      <c r="F120" s="20" t="s">
        <v>1</v>
      </c>
      <c r="G120" s="20" t="s">
        <v>2</v>
      </c>
      <c r="H120" s="20" t="s">
        <v>3</v>
      </c>
      <c r="I120" s="20" t="s">
        <v>4</v>
      </c>
      <c r="J120" s="20" t="s">
        <v>5</v>
      </c>
      <c r="K120" s="20" t="s">
        <v>6</v>
      </c>
      <c r="L120" s="20" t="s">
        <v>7</v>
      </c>
      <c r="M120" s="20" t="s">
        <v>8</v>
      </c>
      <c r="N120" s="21" t="s">
        <v>9</v>
      </c>
    </row>
    <row r="121" spans="4:14" ht="16.5" thickTop="1" thickBot="1">
      <c r="D121" s="2" t="s">
        <v>41</v>
      </c>
      <c r="E121">
        <f>AVERAGE(Tabelle2[MP1a])</f>
        <v>-0.66249999999999998</v>
      </c>
      <c r="F121">
        <f>AVERAGE(Tabelle2[MP2a])</f>
        <v>-0.13100000000000001</v>
      </c>
      <c r="G121">
        <f>AVERAGE(Tabelle2[MP3a])</f>
        <v>-0.3805</v>
      </c>
      <c r="H121">
        <f>AVERAGE(Tabelle2[MP4a])</f>
        <v>2.7500000000000004E-2</v>
      </c>
      <c r="I121">
        <f>AVERAGE(Tabelle2[MP5a])</f>
        <v>-3.9999999999999966E-3</v>
      </c>
      <c r="J121">
        <f>AVERAGE(Tabelle2[MP6a])</f>
        <v>-3.9E-2</v>
      </c>
      <c r="K121">
        <f>AVERAGE(Tabelle2[MP7a])</f>
        <v>-0.15649999999999994</v>
      </c>
      <c r="L121">
        <f>AVERAGE(Tabelle2[MP8a])</f>
        <v>-0.55299999999999994</v>
      </c>
      <c r="M121">
        <f>AVERAGE(Tabelle2[MP9a])</f>
        <v>4.0000000000000015E-2</v>
      </c>
      <c r="N121">
        <f>AVERAGE(Tabelle2[MP10a])</f>
        <v>-7.6999999999999985E-2</v>
      </c>
    </row>
    <row r="122" spans="4:14" ht="16.5" thickTop="1" thickBot="1">
      <c r="D122" s="2" t="s">
        <v>31</v>
      </c>
      <c r="E122" s="14">
        <f>SUBTOTAL(101,Tabelle1419[MP1a])</f>
        <v>0.81166666666666676</v>
      </c>
      <c r="F122" s="14">
        <f>SUBTOTAL(101,Tabelle1419[MP2a])</f>
        <v>0.34333333333333338</v>
      </c>
      <c r="G122" s="14">
        <f>SUBTOTAL(101,Tabelle1419[MP3a])</f>
        <v>0.14944444444444446</v>
      </c>
      <c r="H122" s="14">
        <f>SUBTOTAL(101,Tabelle1419[MP4a])</f>
        <v>2.1111111111111112E-2</v>
      </c>
      <c r="I122" s="14">
        <f>SUBTOTAL(101,Tabelle1419[MP5a])</f>
        <v>-0.18833333333333335</v>
      </c>
      <c r="J122" s="14">
        <f>SUBTOTAL(101,Tabelle1419[MP6a])</f>
        <v>-0.23333333333333334</v>
      </c>
      <c r="K122" s="14">
        <f>SUBTOTAL(101,Tabelle1419[MP7a])</f>
        <v>-0.25055555555555553</v>
      </c>
      <c r="L122" s="14">
        <f>SUBTOTAL(101,Tabelle1419[MP8a])</f>
        <v>-0.16666666666666669</v>
      </c>
      <c r="M122" s="14">
        <f>SUBTOTAL(101,Tabelle1419[MP9a])</f>
        <v>0.57388888888888889</v>
      </c>
      <c r="N122" s="15">
        <f>SUBTOTAL(101,Tabelle1419[MP10a])</f>
        <v>1.3677777777777778</v>
      </c>
    </row>
    <row r="123" spans="4:14" ht="15.75" thickTop="1">
      <c r="D123" s="2" t="s">
        <v>28</v>
      </c>
      <c r="E123" s="14">
        <f>SUBTOTAL(101,Tabelle14[MP1a])</f>
        <v>1.9490000000000003</v>
      </c>
      <c r="F123" s="14">
        <f>SUBTOTAL(101,Tabelle14[MP2a])</f>
        <v>0.71950000000000014</v>
      </c>
      <c r="G123" s="14">
        <f>SUBTOTAL(101,Tabelle14[MP3a])</f>
        <v>0.60099999999999998</v>
      </c>
      <c r="H123" s="14">
        <f>SUBTOTAL(101,Tabelle14[MP4a])</f>
        <v>2.8000000000000004E-2</v>
      </c>
      <c r="I123" s="14">
        <f>SUBTOTAL(101,Tabelle14[MP5a])</f>
        <v>-0.29699999999999999</v>
      </c>
      <c r="J123" s="14">
        <f>SUBTOTAL(101,Tabelle14[MP6a])</f>
        <v>-0.36799999999999999</v>
      </c>
      <c r="K123" s="14">
        <f>SUBTOTAL(101,Tabelle14[MP7a])</f>
        <v>-0.29299999999999998</v>
      </c>
      <c r="L123" s="14">
        <f>SUBTOTAL(101,Tabelle14[MP8a])</f>
        <v>0.45550000000000007</v>
      </c>
      <c r="M123" s="14">
        <f>SUBTOTAL(101,Tabelle14[MP9a])</f>
        <v>1.3145000000000002</v>
      </c>
      <c r="N123" s="15">
        <f>SUBTOTAL(101,Tabelle14[MP10a])</f>
        <v>2.9610000000000003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3:M106"/>
  <sheetViews>
    <sheetView topLeftCell="C64" workbookViewId="0">
      <selection activeCell="I2" sqref="I2"/>
    </sheetView>
  </sheetViews>
  <sheetFormatPr baseColWidth="10" defaultRowHeight="15"/>
  <cols>
    <col min="3" max="3" width="19.7109375" customWidth="1"/>
  </cols>
  <sheetData>
    <row r="3" spans="3:13" ht="18.75">
      <c r="E3" s="19" t="s">
        <v>56</v>
      </c>
      <c r="F3" s="19" t="s">
        <v>40</v>
      </c>
    </row>
    <row r="4" spans="3:13">
      <c r="C4" t="s">
        <v>37</v>
      </c>
      <c r="D4" t="s">
        <v>10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12</v>
      </c>
      <c r="K4" t="s">
        <v>17</v>
      </c>
      <c r="L4" t="s">
        <v>18</v>
      </c>
      <c r="M4" t="s">
        <v>19</v>
      </c>
    </row>
    <row r="5" spans="3:13">
      <c r="C5">
        <v>1</v>
      </c>
      <c r="D5">
        <v>0.15</v>
      </c>
      <c r="E5">
        <v>-1.08</v>
      </c>
      <c r="F5">
        <v>-1.21</v>
      </c>
      <c r="G5">
        <v>-0.7</v>
      </c>
      <c r="H5">
        <v>-1.02</v>
      </c>
      <c r="I5">
        <v>-0.96</v>
      </c>
      <c r="J5">
        <v>-0.85</v>
      </c>
      <c r="K5">
        <v>-1.28</v>
      </c>
      <c r="L5">
        <v>-1.51</v>
      </c>
      <c r="M5">
        <v>0.28999999999999998</v>
      </c>
    </row>
    <row r="6" spans="3:13">
      <c r="C6">
        <v>2</v>
      </c>
      <c r="D6">
        <v>-0.1</v>
      </c>
      <c r="E6">
        <v>-1.1100000000000001</v>
      </c>
      <c r="F6">
        <v>-1.2</v>
      </c>
      <c r="G6">
        <v>-0.63</v>
      </c>
      <c r="H6">
        <v>-0.63</v>
      </c>
      <c r="I6">
        <v>-0.86</v>
      </c>
      <c r="J6">
        <v>-0.76</v>
      </c>
      <c r="K6">
        <v>-1.19</v>
      </c>
      <c r="L6">
        <v>-1.47</v>
      </c>
      <c r="M6">
        <v>0.27</v>
      </c>
    </row>
    <row r="7" spans="3:13">
      <c r="C7">
        <v>3</v>
      </c>
      <c r="D7">
        <v>0.14000000000000001</v>
      </c>
      <c r="E7">
        <v>-1.1200000000000001</v>
      </c>
      <c r="F7">
        <v>-1.24</v>
      </c>
      <c r="G7">
        <v>-0.69</v>
      </c>
      <c r="H7">
        <v>-0.99</v>
      </c>
      <c r="I7">
        <v>-0.92</v>
      </c>
      <c r="J7">
        <v>-0.8</v>
      </c>
      <c r="K7">
        <v>-1.22</v>
      </c>
      <c r="L7">
        <v>-1.47</v>
      </c>
      <c r="M7">
        <v>0.26</v>
      </c>
    </row>
    <row r="8" spans="3:13">
      <c r="C8">
        <v>4</v>
      </c>
      <c r="D8">
        <v>0.03</v>
      </c>
      <c r="E8">
        <v>-1.19</v>
      </c>
      <c r="F8">
        <v>-1.28</v>
      </c>
      <c r="G8">
        <v>-0.67</v>
      </c>
      <c r="H8">
        <v>-0.99</v>
      </c>
      <c r="I8">
        <v>-0.93</v>
      </c>
      <c r="J8">
        <v>-0.81</v>
      </c>
      <c r="K8">
        <v>-1.26</v>
      </c>
      <c r="L8">
        <v>-1.49</v>
      </c>
      <c r="M8">
        <v>0.27</v>
      </c>
    </row>
    <row r="9" spans="3:13">
      <c r="C9">
        <v>5</v>
      </c>
      <c r="D9">
        <v>0.11</v>
      </c>
      <c r="E9">
        <v>-1.1599999999999999</v>
      </c>
      <c r="F9">
        <v>-1.32</v>
      </c>
      <c r="G9">
        <v>-0.71</v>
      </c>
      <c r="H9">
        <v>-0.97</v>
      </c>
      <c r="I9">
        <v>-0.92</v>
      </c>
      <c r="J9">
        <v>-1.1100000000000001</v>
      </c>
      <c r="K9">
        <v>-1.24</v>
      </c>
      <c r="L9">
        <v>-1.45</v>
      </c>
      <c r="M9">
        <v>0.18</v>
      </c>
    </row>
    <row r="10" spans="3:13">
      <c r="C10">
        <v>6</v>
      </c>
      <c r="D10">
        <v>-0.02</v>
      </c>
      <c r="E10">
        <v>-1.23</v>
      </c>
      <c r="F10">
        <v>-1.22</v>
      </c>
      <c r="G10">
        <v>-0.6</v>
      </c>
      <c r="H10">
        <v>-0.81</v>
      </c>
      <c r="I10">
        <v>-0.73</v>
      </c>
      <c r="J10">
        <v>-0.63</v>
      </c>
      <c r="K10">
        <v>-1.03</v>
      </c>
      <c r="L10">
        <v>-1.34</v>
      </c>
      <c r="M10">
        <v>0.31</v>
      </c>
    </row>
    <row r="11" spans="3:13">
      <c r="C11">
        <v>7</v>
      </c>
      <c r="D11">
        <v>-0.04</v>
      </c>
      <c r="E11">
        <v>-1.22</v>
      </c>
      <c r="F11">
        <v>-1.29</v>
      </c>
      <c r="G11">
        <v>-0.7</v>
      </c>
      <c r="H11">
        <v>-0.96</v>
      </c>
      <c r="I11">
        <v>-0.89</v>
      </c>
      <c r="J11">
        <v>-0.84</v>
      </c>
      <c r="K11">
        <v>-1.24</v>
      </c>
      <c r="L11">
        <v>-1.51</v>
      </c>
      <c r="M11">
        <v>0.22</v>
      </c>
    </row>
    <row r="12" spans="3:13">
      <c r="C12">
        <v>8</v>
      </c>
      <c r="D12">
        <v>0.01</v>
      </c>
      <c r="E12">
        <v>-1.17</v>
      </c>
      <c r="F12">
        <v>-1.32</v>
      </c>
      <c r="G12">
        <v>-0.68</v>
      </c>
      <c r="H12">
        <v>-0.94</v>
      </c>
      <c r="I12">
        <v>-0.89</v>
      </c>
      <c r="J12">
        <v>-0.86</v>
      </c>
      <c r="K12">
        <v>-1.27</v>
      </c>
      <c r="L12">
        <v>-1.51</v>
      </c>
      <c r="M12">
        <v>0.21</v>
      </c>
    </row>
    <row r="13" spans="3:13">
      <c r="C13">
        <v>9</v>
      </c>
      <c r="D13">
        <v>-0.25</v>
      </c>
      <c r="E13">
        <v>-1.19</v>
      </c>
      <c r="F13">
        <v>-1.2</v>
      </c>
      <c r="G13">
        <v>-0.63</v>
      </c>
      <c r="H13">
        <v>-0.84</v>
      </c>
      <c r="I13">
        <v>-0.83</v>
      </c>
      <c r="J13">
        <v>-0.83</v>
      </c>
      <c r="K13">
        <v>-1.29</v>
      </c>
      <c r="L13">
        <v>-1.45</v>
      </c>
      <c r="M13">
        <v>-0.02</v>
      </c>
    </row>
    <row r="14" spans="3:13">
      <c r="C14">
        <v>10</v>
      </c>
      <c r="D14">
        <v>0.01</v>
      </c>
      <c r="E14">
        <v>-1.1499999999999999</v>
      </c>
      <c r="F14">
        <v>-1.21</v>
      </c>
      <c r="G14">
        <v>-0.67</v>
      </c>
      <c r="H14">
        <v>-0.92</v>
      </c>
      <c r="I14">
        <v>-0.87</v>
      </c>
      <c r="J14">
        <v>-0.84</v>
      </c>
      <c r="K14">
        <v>-1.18</v>
      </c>
      <c r="L14">
        <v>-1.5</v>
      </c>
      <c r="M14">
        <v>0.21</v>
      </c>
    </row>
    <row r="15" spans="3:13">
      <c r="C15">
        <v>11</v>
      </c>
      <c r="D15">
        <v>0</v>
      </c>
      <c r="E15">
        <v>-1.18</v>
      </c>
      <c r="F15">
        <v>-1.37</v>
      </c>
      <c r="G15">
        <v>-0.69</v>
      </c>
      <c r="H15">
        <v>-0.95</v>
      </c>
      <c r="I15">
        <v>-0.88</v>
      </c>
      <c r="J15">
        <v>-0.83</v>
      </c>
      <c r="K15">
        <v>-1.28</v>
      </c>
      <c r="L15">
        <v>-1.55</v>
      </c>
      <c r="M15">
        <v>0.18</v>
      </c>
    </row>
    <row r="16" spans="3:13">
      <c r="C16">
        <v>12</v>
      </c>
      <c r="D16">
        <v>0.03</v>
      </c>
      <c r="E16">
        <v>-1.17</v>
      </c>
      <c r="F16">
        <v>-1.34</v>
      </c>
      <c r="G16">
        <v>-0.68</v>
      </c>
      <c r="H16">
        <v>-0.95</v>
      </c>
      <c r="I16">
        <v>-0.89</v>
      </c>
      <c r="J16">
        <v>-0.86</v>
      </c>
      <c r="K16">
        <v>-1.28</v>
      </c>
      <c r="L16">
        <v>-1.51</v>
      </c>
      <c r="M16">
        <v>0.19</v>
      </c>
    </row>
    <row r="17" spans="3:13">
      <c r="C17">
        <v>13</v>
      </c>
      <c r="D17">
        <v>-0.16</v>
      </c>
      <c r="E17">
        <v>-1.29</v>
      </c>
      <c r="F17">
        <v>-1.45</v>
      </c>
      <c r="G17">
        <v>-0.51</v>
      </c>
      <c r="H17">
        <v>-0.99</v>
      </c>
      <c r="I17">
        <v>-0.91</v>
      </c>
      <c r="J17">
        <v>-0.86</v>
      </c>
      <c r="K17">
        <v>-1.32</v>
      </c>
      <c r="L17">
        <v>-1.57</v>
      </c>
      <c r="M17">
        <v>0.17</v>
      </c>
    </row>
    <row r="18" spans="3:13">
      <c r="C18">
        <v>14</v>
      </c>
      <c r="D18">
        <v>0.02</v>
      </c>
      <c r="E18">
        <v>-1.01</v>
      </c>
      <c r="F18">
        <v>-1.34</v>
      </c>
      <c r="G18">
        <v>-0.63</v>
      </c>
      <c r="H18">
        <v>-0.96</v>
      </c>
      <c r="I18">
        <v>-0.89</v>
      </c>
      <c r="J18">
        <v>-0.85</v>
      </c>
      <c r="K18">
        <v>-1.28</v>
      </c>
      <c r="L18">
        <v>-1.56</v>
      </c>
      <c r="M18">
        <v>0.16</v>
      </c>
    </row>
    <row r="19" spans="3:13">
      <c r="C19">
        <v>15</v>
      </c>
      <c r="D19">
        <v>-0.02</v>
      </c>
      <c r="E19">
        <v>-1.22</v>
      </c>
      <c r="F19">
        <v>-1.33</v>
      </c>
      <c r="G19">
        <v>-0.68</v>
      </c>
      <c r="H19">
        <v>-0.93</v>
      </c>
      <c r="I19">
        <v>-0.89</v>
      </c>
      <c r="J19">
        <v>-0.87</v>
      </c>
      <c r="K19">
        <v>-1.23</v>
      </c>
      <c r="L19">
        <v>-1.53</v>
      </c>
      <c r="M19">
        <v>0.04</v>
      </c>
    </row>
    <row r="20" spans="3:13">
      <c r="C20">
        <v>16</v>
      </c>
      <c r="D20">
        <v>0.33</v>
      </c>
      <c r="E20">
        <v>-1.0900000000000001</v>
      </c>
      <c r="F20">
        <v>-1.17</v>
      </c>
      <c r="G20">
        <v>-0.6</v>
      </c>
      <c r="H20">
        <v>-0.71</v>
      </c>
      <c r="I20">
        <v>-0.69</v>
      </c>
      <c r="J20">
        <v>-0.71</v>
      </c>
      <c r="K20">
        <v>-1.1599999999999999</v>
      </c>
      <c r="L20">
        <v>-1.4</v>
      </c>
      <c r="M20">
        <v>0.13</v>
      </c>
    </row>
    <row r="21" spans="3:13">
      <c r="C21">
        <v>17</v>
      </c>
      <c r="D21">
        <v>0.38</v>
      </c>
      <c r="E21">
        <v>-1.1499999999999999</v>
      </c>
      <c r="F21">
        <v>-1.32</v>
      </c>
      <c r="G21">
        <v>-0.64</v>
      </c>
      <c r="H21">
        <v>-0.85</v>
      </c>
      <c r="I21">
        <v>-0.81</v>
      </c>
      <c r="J21">
        <v>-0.77</v>
      </c>
      <c r="K21">
        <v>-1.24</v>
      </c>
      <c r="L21">
        <v>-1.54</v>
      </c>
      <c r="M21">
        <v>0.38</v>
      </c>
    </row>
    <row r="22" spans="3:13">
      <c r="C22">
        <v>18</v>
      </c>
      <c r="D22">
        <v>0.61</v>
      </c>
      <c r="E22">
        <v>-1.1200000000000001</v>
      </c>
      <c r="F22">
        <v>-1.24</v>
      </c>
      <c r="G22">
        <v>-0.55000000000000004</v>
      </c>
      <c r="H22">
        <v>-0.79</v>
      </c>
      <c r="I22">
        <v>-0.77</v>
      </c>
      <c r="J22">
        <v>-0.71</v>
      </c>
      <c r="K22">
        <v>-1.19</v>
      </c>
      <c r="L22">
        <v>-1.51</v>
      </c>
      <c r="M22">
        <v>0.37</v>
      </c>
    </row>
    <row r="23" spans="3:13">
      <c r="C23">
        <v>19</v>
      </c>
      <c r="D23">
        <v>0.42</v>
      </c>
      <c r="E23">
        <v>-1.17</v>
      </c>
      <c r="F23">
        <v>-1.27</v>
      </c>
      <c r="G23">
        <v>-0.5</v>
      </c>
      <c r="H23">
        <v>-0.7</v>
      </c>
      <c r="I23">
        <v>-0.63</v>
      </c>
      <c r="J23">
        <v>-0.65</v>
      </c>
      <c r="K23">
        <v>-1.19</v>
      </c>
      <c r="L23">
        <v>-1.5</v>
      </c>
      <c r="M23">
        <v>0.48</v>
      </c>
    </row>
    <row r="24" spans="3:13">
      <c r="C24">
        <v>20</v>
      </c>
      <c r="D24">
        <v>0.56000000000000005</v>
      </c>
      <c r="E24">
        <v>-1.03</v>
      </c>
      <c r="F24">
        <v>-1.04</v>
      </c>
      <c r="G24">
        <v>-0.48</v>
      </c>
      <c r="H24">
        <v>-0.71</v>
      </c>
      <c r="I24">
        <v>-0.67</v>
      </c>
      <c r="J24">
        <v>-0.73</v>
      </c>
      <c r="K24">
        <v>-0.94</v>
      </c>
      <c r="L24">
        <v>-1.32</v>
      </c>
      <c r="M24">
        <v>0.3</v>
      </c>
    </row>
    <row r="26" spans="3:13">
      <c r="C26" s="2" t="s">
        <v>25</v>
      </c>
      <c r="D26">
        <f>AVERAGE(Tabelle24[MP1b])</f>
        <v>0.1105</v>
      </c>
      <c r="E26">
        <f>AVERAGE(Tabelle24[MP2b])</f>
        <v>-1.1525000000000003</v>
      </c>
      <c r="F26">
        <f>AVERAGE(Tabelle24[MP3b])</f>
        <v>-1.268</v>
      </c>
      <c r="G26">
        <f>AVERAGE(Tabelle24[MP4b])</f>
        <v>-0.63200000000000001</v>
      </c>
      <c r="H26">
        <f>AVERAGE(Tabelle24[MP6b])</f>
        <v>-0.84150000000000014</v>
      </c>
      <c r="I26">
        <f>AVERAGE(Tabelle24[MP6b])</f>
        <v>-0.84150000000000014</v>
      </c>
      <c r="J26">
        <f>AVERAGE(Tabelle24[MP7b])</f>
        <v>-0.80849999999999989</v>
      </c>
      <c r="K26">
        <f>AVERAGE(Tabelle24[MP8b])</f>
        <v>-1.2155</v>
      </c>
      <c r="L26">
        <f>AVERAGE(Tabelle24[MP9b])</f>
        <v>-1.4845000000000002</v>
      </c>
      <c r="M26">
        <f>AVERAGE(Tabelle24[MP10b])</f>
        <v>0.23000000000000004</v>
      </c>
    </row>
    <row r="27" spans="3:13">
      <c r="C27" s="2" t="s">
        <v>38</v>
      </c>
      <c r="D27">
        <f>STDEV(Tabelle24[MP1b])</f>
        <v>0.23263875316396496</v>
      </c>
      <c r="E27">
        <f>STDEV(Tabelle24[MP2b])</f>
        <v>6.7658196687073693E-2</v>
      </c>
      <c r="F27">
        <f>STDEV(Tabelle24[MP3b])</f>
        <v>8.8234138279322999E-2</v>
      </c>
      <c r="G27">
        <f>STDEV(Tabelle24[MP4b])</f>
        <v>7.1126277622416065E-2</v>
      </c>
      <c r="H27">
        <f>STDEV(Tabelle24[MP5b])</f>
        <v>0.1175394670559189</v>
      </c>
      <c r="I27">
        <f>STDEV(Tabelle24[MP6b])</f>
        <v>9.4327257878871848E-2</v>
      </c>
      <c r="J27">
        <f>STDEV(Tabelle24[MP7b])</f>
        <v>0.10142536794686986</v>
      </c>
      <c r="K27">
        <f>STDEV(Tabelle24[MP8b])</f>
        <v>9.0813574223007329E-2</v>
      </c>
      <c r="L27">
        <f>STDEV(Tabelle24[MP9b])</f>
        <v>6.6528585071222071E-2</v>
      </c>
      <c r="M27">
        <f>STDEV(Tabelle24[MP10b])</f>
        <v>0.11429417261932841</v>
      </c>
    </row>
    <row r="50" spans="3:13" ht="18.75">
      <c r="E50" s="19" t="s">
        <v>44</v>
      </c>
    </row>
    <row r="51" spans="3:13">
      <c r="C51" s="17" t="s">
        <v>36</v>
      </c>
      <c r="D51" s="6" t="s">
        <v>10</v>
      </c>
      <c r="E51" s="6" t="s">
        <v>11</v>
      </c>
      <c r="F51" s="6" t="s">
        <v>13</v>
      </c>
      <c r="G51" s="6" t="s">
        <v>14</v>
      </c>
      <c r="H51" s="6" t="s">
        <v>15</v>
      </c>
      <c r="I51" s="6" t="s">
        <v>16</v>
      </c>
      <c r="J51" s="6" t="s">
        <v>12</v>
      </c>
      <c r="K51" s="6" t="s">
        <v>17</v>
      </c>
      <c r="L51" s="6" t="s">
        <v>18</v>
      </c>
      <c r="M51" s="7" t="s">
        <v>19</v>
      </c>
    </row>
    <row r="52" spans="3:13">
      <c r="C52" s="2" t="s">
        <v>41</v>
      </c>
      <c r="D52">
        <f>STDEV(Tabelle24[MP1b])</f>
        <v>0.23263875316396496</v>
      </c>
      <c r="E52">
        <f>STDEV(Tabelle24[MP2b])</f>
        <v>6.7658196687073693E-2</v>
      </c>
      <c r="F52">
        <f>STDEV(Tabelle24[MP3b])</f>
        <v>8.8234138279322999E-2</v>
      </c>
      <c r="G52">
        <f>STDEV(Tabelle24[MP4b])</f>
        <v>7.1126277622416065E-2</v>
      </c>
      <c r="H52">
        <f>STDEV(Tabelle24[MP5b])</f>
        <v>0.1175394670559189</v>
      </c>
      <c r="I52">
        <f>STDEV(Tabelle24[MP6b])</f>
        <v>9.4327257878871848E-2</v>
      </c>
      <c r="J52">
        <f>STDEV(Tabelle24[MP7b])</f>
        <v>0.10142536794686986</v>
      </c>
      <c r="K52">
        <f>STDEV(Tabelle24[MP8b])</f>
        <v>9.0813574223007329E-2</v>
      </c>
      <c r="L52">
        <f>STDEV(Tabelle24[MP9b])</f>
        <v>6.6528585071222071E-2</v>
      </c>
      <c r="M52">
        <f>STDEV(Tabelle24[MP10b])</f>
        <v>0.11429417261932841</v>
      </c>
    </row>
    <row r="53" spans="3:13">
      <c r="C53" s="2" t="s">
        <v>31</v>
      </c>
      <c r="D53">
        <f>STDEV(Tabelle1420[MP1b])</f>
        <v>0.41834407454376871</v>
      </c>
      <c r="E53">
        <f>STDEV(Tabelle1420[MP2b])</f>
        <v>0.11545307169887575</v>
      </c>
      <c r="F53">
        <f>STDEV(Tabelle1420[MP3b])</f>
        <v>0.17752841989180798</v>
      </c>
      <c r="G53">
        <f>STDEV(Tabelle1420[MP4b])</f>
        <v>0.12218062274830405</v>
      </c>
      <c r="H53">
        <f>STDEV(Tabelle1420[MP5b])</f>
        <v>0.16787503132923473</v>
      </c>
      <c r="I53">
        <f>STDEV(Tabelle1420[MP6b])</f>
        <v>0.12310922935727149</v>
      </c>
      <c r="J53">
        <f>STDEV(Tabelle1420[MP7b])</f>
        <v>0.10328746610114131</v>
      </c>
      <c r="K53">
        <f>STDEV(Tabelle1420[MP8b])</f>
        <v>0.21900547639912823</v>
      </c>
      <c r="L53">
        <f>STDEV(Tabelle1420[MP9b])</f>
        <v>0.73200079467080714</v>
      </c>
      <c r="M53">
        <f>STDEV(Tabelle1420[MP10b])</f>
        <v>0.2468686242661445</v>
      </c>
    </row>
    <row r="54" spans="3:13">
      <c r="C54" s="2" t="s">
        <v>28</v>
      </c>
      <c r="E54">
        <f>STDEV(Tabelle1416[MP2b])</f>
        <v>9.5647378702354083E-2</v>
      </c>
      <c r="F54">
        <f>STDEV(Tabelle1416[MP3b])</f>
        <v>0.13605242797501474</v>
      </c>
      <c r="G54">
        <f>STDEV(Tabelle1416[MP4b])</f>
        <v>8.3319297063512224E-2</v>
      </c>
      <c r="H54">
        <f>STDEV(Tabelle1416[MP5b])</f>
        <v>5.2224212976865143E-2</v>
      </c>
      <c r="I54">
        <f>STDEV(Tabelle1416[MP6b])</f>
        <v>6.2145838663237613E-2</v>
      </c>
      <c r="J54">
        <f>STDEV(Tabelle1416[MP7b])</f>
        <v>4.913997193838137E-2</v>
      </c>
      <c r="K54">
        <f>STDEV(Tabelle1416[MP8b])</f>
        <v>0.18007600734426663</v>
      </c>
      <c r="L54">
        <f>STDEV(Tabelle1416[MP9b])</f>
        <v>9.3542841296881687E-2</v>
      </c>
    </row>
    <row r="102" spans="3:13" ht="18.75">
      <c r="E102" s="19" t="s">
        <v>45</v>
      </c>
      <c r="F102" s="19"/>
      <c r="G102" s="19"/>
      <c r="H102" s="19"/>
      <c r="I102" s="19"/>
    </row>
    <row r="103" spans="3:13">
      <c r="C103" s="17" t="s">
        <v>36</v>
      </c>
      <c r="D103" s="6" t="s">
        <v>10</v>
      </c>
      <c r="E103" s="6" t="s">
        <v>11</v>
      </c>
      <c r="F103" s="6" t="s">
        <v>13</v>
      </c>
      <c r="G103" s="6" t="s">
        <v>14</v>
      </c>
      <c r="H103" s="6" t="s">
        <v>15</v>
      </c>
      <c r="I103" s="6" t="s">
        <v>16</v>
      </c>
      <c r="J103" s="6" t="s">
        <v>12</v>
      </c>
      <c r="K103" s="6" t="s">
        <v>17</v>
      </c>
      <c r="L103" s="6" t="s">
        <v>18</v>
      </c>
      <c r="M103" s="7" t="s">
        <v>19</v>
      </c>
    </row>
    <row r="104" spans="3:13" ht="15.75" thickBot="1">
      <c r="C104" s="2" t="s">
        <v>41</v>
      </c>
      <c r="D104">
        <f>AVERAGE(Tabelle24[MP1b])</f>
        <v>0.1105</v>
      </c>
      <c r="E104">
        <f>AVERAGE(Tabelle24[MP2b])</f>
        <v>-1.1525000000000003</v>
      </c>
      <c r="F104">
        <f>AVERAGE(Tabelle24[MP3b])</f>
        <v>-1.268</v>
      </c>
      <c r="G104">
        <f>AVERAGE(Tabelle24[MP4b])</f>
        <v>-0.63200000000000001</v>
      </c>
      <c r="H104">
        <f>AVERAGE(Tabelle24[MP6b])</f>
        <v>-0.84150000000000014</v>
      </c>
      <c r="I104">
        <f>AVERAGE(Tabelle24[MP6b])</f>
        <v>-0.84150000000000014</v>
      </c>
      <c r="J104">
        <f>AVERAGE(Tabelle24[MP7b])</f>
        <v>-0.80849999999999989</v>
      </c>
      <c r="K104">
        <f>AVERAGE(Tabelle24[MP8b])</f>
        <v>-1.2155</v>
      </c>
      <c r="L104">
        <f>AVERAGE(Tabelle24[MP9b])</f>
        <v>-1.4845000000000002</v>
      </c>
      <c r="M104">
        <f>AVERAGE(Tabelle24[MP10b])</f>
        <v>0.23000000000000004</v>
      </c>
    </row>
    <row r="105" spans="3:13" ht="16.5" thickTop="1" thickBot="1">
      <c r="C105" s="2" t="s">
        <v>31</v>
      </c>
      <c r="D105" s="9">
        <f>SUBTOTAL(101,Tabelle1420[MP1b])</f>
        <v>0.31</v>
      </c>
      <c r="E105" s="9">
        <f>SUBTOTAL(101,Tabelle1420[MP2b])</f>
        <v>-1.1700000000000002</v>
      </c>
      <c r="F105" s="9">
        <f>SUBTOTAL(101,Tabelle1420[MP3b])</f>
        <v>-1.9488888888888889</v>
      </c>
      <c r="G105" s="9">
        <f>SUBTOTAL(101,Tabelle1420[MP4b])</f>
        <v>-0.87888888888888894</v>
      </c>
      <c r="H105" s="9">
        <f>SUBTOTAL(101,Tabelle1420[MP5b])</f>
        <v>-1.2194444444444441</v>
      </c>
      <c r="I105" s="9">
        <f>SUBTOTAL(101,Tabelle1420[MP6b])</f>
        <v>-1.1816666666666666</v>
      </c>
      <c r="J105" s="9">
        <f>SUBTOTAL(101,Tabelle1420[MP7b])</f>
        <v>-1.0172222222222222</v>
      </c>
      <c r="K105" s="9">
        <f>SUBTOTAL(101,Tabelle1420[MP8b])</f>
        <v>-1.9011111111111114</v>
      </c>
      <c r="L105" s="9">
        <f>SUBTOTAL(101,Tabelle1420[MP9b])</f>
        <v>-1.3438888888888887</v>
      </c>
      <c r="M105" s="10">
        <f>SUBTOTAL(101,Tabelle1420[MP10b])</f>
        <v>-1.1666666666666653E-2</v>
      </c>
    </row>
    <row r="106" spans="3:13" ht="15.75" thickTop="1">
      <c r="C106" s="2" t="s">
        <v>28</v>
      </c>
      <c r="E106" s="9">
        <f>SUBTOTAL(101,Tabelle1416[MP2b])</f>
        <v>-1.2630000000000001</v>
      </c>
      <c r="F106" s="9">
        <f>SUBTOTAL(101,Tabelle1416[MP3b])</f>
        <v>-2.6044999999999998</v>
      </c>
      <c r="G106" s="9">
        <f>SUBTOTAL(101,Tabelle1416[MP4b])</f>
        <v>-1.0150000000000001</v>
      </c>
      <c r="H106" s="9">
        <f>SUBTOTAL(101,Tabelle1416[MP5b])</f>
        <v>-1.3929999999999998</v>
      </c>
      <c r="I106" s="9">
        <f>SUBTOTAL(101,Tabelle1416[MP6b])</f>
        <v>-1.411</v>
      </c>
      <c r="J106" s="9">
        <f>SUBTOTAL(101,Tabelle1416[MP7b])</f>
        <v>-1.1660000000000001</v>
      </c>
      <c r="K106" s="9">
        <f>SUBTOTAL(101,Tabelle1416[MP8b])</f>
        <v>-2.6080000000000001</v>
      </c>
      <c r="L106" s="10">
        <f>SUBTOTAL(101,Tabelle1416[MP9b])</f>
        <v>-1.5985000000000005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8:M140"/>
  <sheetViews>
    <sheetView topLeftCell="A25" workbookViewId="0">
      <selection activeCell="D46" sqref="D46"/>
    </sheetView>
  </sheetViews>
  <sheetFormatPr baseColWidth="10" defaultRowHeight="15"/>
  <sheetData>
    <row r="8" spans="3:13" ht="18.75">
      <c r="E8" s="19" t="s">
        <v>51</v>
      </c>
      <c r="F8" s="19"/>
      <c r="G8" s="19"/>
      <c r="H8" s="19"/>
      <c r="I8" s="19"/>
      <c r="J8" s="22"/>
      <c r="K8" s="24"/>
      <c r="L8" s="24"/>
    </row>
    <row r="9" spans="3:13" ht="15.75" thickBot="1">
      <c r="C9" s="20" t="s">
        <v>33</v>
      </c>
      <c r="D9" s="20" t="s">
        <v>0</v>
      </c>
      <c r="E9" s="20" t="s">
        <v>1</v>
      </c>
      <c r="F9" s="20" t="s">
        <v>2</v>
      </c>
      <c r="G9" s="20" t="s">
        <v>3</v>
      </c>
      <c r="H9" s="20" t="s">
        <v>4</v>
      </c>
      <c r="I9" s="20" t="s">
        <v>5</v>
      </c>
      <c r="J9" s="20" t="s">
        <v>6</v>
      </c>
      <c r="K9" s="20" t="s">
        <v>7</v>
      </c>
      <c r="L9" s="20" t="s">
        <v>8</v>
      </c>
      <c r="M9" s="21" t="s">
        <v>9</v>
      </c>
    </row>
    <row r="10" spans="3:13" ht="15.75" thickTop="1">
      <c r="C10" t="s">
        <v>48</v>
      </c>
      <c r="D10">
        <v>160.25</v>
      </c>
      <c r="E10">
        <v>160.25</v>
      </c>
      <c r="F10">
        <v>160.25</v>
      </c>
      <c r="G10">
        <v>160.25</v>
      </c>
      <c r="H10">
        <v>160.25</v>
      </c>
      <c r="I10">
        <v>160.25</v>
      </c>
      <c r="J10">
        <v>160.25</v>
      </c>
      <c r="K10">
        <v>160.25</v>
      </c>
      <c r="L10">
        <v>160.25</v>
      </c>
      <c r="M10">
        <v>160.25</v>
      </c>
    </row>
    <row r="11" spans="3:13">
      <c r="C11" t="s">
        <v>49</v>
      </c>
      <c r="D11">
        <v>152.4</v>
      </c>
      <c r="E11">
        <v>152.4</v>
      </c>
      <c r="F11">
        <v>152.4</v>
      </c>
      <c r="G11">
        <v>152.4</v>
      </c>
      <c r="H11">
        <v>152.4</v>
      </c>
      <c r="I11">
        <v>152.4</v>
      </c>
      <c r="J11">
        <v>152.4</v>
      </c>
      <c r="K11">
        <v>152.4</v>
      </c>
      <c r="L11">
        <v>152.4</v>
      </c>
      <c r="M11">
        <v>152.4</v>
      </c>
    </row>
    <row r="12" spans="3:13">
      <c r="C12" t="s">
        <v>50</v>
      </c>
      <c r="D12">
        <v>149.30000000000001</v>
      </c>
      <c r="E12">
        <v>149.30000000000001</v>
      </c>
      <c r="F12">
        <v>149.30000000000001</v>
      </c>
      <c r="G12">
        <v>149.30000000000001</v>
      </c>
      <c r="H12">
        <v>149.30000000000001</v>
      </c>
      <c r="I12">
        <v>149.30000000000001</v>
      </c>
      <c r="J12">
        <v>149.30000000000001</v>
      </c>
      <c r="K12">
        <v>149.30000000000001</v>
      </c>
      <c r="L12">
        <v>149.30000000000001</v>
      </c>
      <c r="M12">
        <v>149.30000000000001</v>
      </c>
    </row>
    <row r="13" spans="3:13">
      <c r="C13" s="5" t="s">
        <v>48</v>
      </c>
      <c r="D13" s="1">
        <f>STDEV(Tabelle14[MP1a])</f>
        <v>0.27030002823373267</v>
      </c>
      <c r="E13" s="1">
        <f>STDEV(Tabelle14[MP2a])</f>
        <v>0.11573449651772093</v>
      </c>
      <c r="F13" s="1">
        <f>STDEV(Tabelle14[MP3a])</f>
        <v>8.5587751214146704E-2</v>
      </c>
      <c r="G13" s="1">
        <f>STDEV(Tabelle14[MP4a])</f>
        <v>3.592389616661136E-2</v>
      </c>
      <c r="H13" s="1">
        <f>STDEV(Tabelle14[MP6a])</f>
        <v>2.8022547312739773E-2</v>
      </c>
      <c r="I13" s="1">
        <f>STDEV(Tabelle14[MP6a])</f>
        <v>2.8022547312739773E-2</v>
      </c>
      <c r="J13" s="1">
        <f>STDEV(Tabelle14[MP7a])</f>
        <v>2.4942038071455556E-2</v>
      </c>
      <c r="K13" s="1">
        <f>STDEV(Tabelle14[MP8a])</f>
        <v>0.1128331324987196</v>
      </c>
      <c r="L13" s="1">
        <f>STDEV(Tabelle14[MP9a])</f>
        <v>7.83699056096306E-2</v>
      </c>
      <c r="M13" s="1">
        <f>STDEV(Tabelle14[MP10a])</f>
        <v>0.21041062610748731</v>
      </c>
    </row>
    <row r="14" spans="3:13">
      <c r="C14" s="5" t="s">
        <v>49</v>
      </c>
      <c r="D14" s="1">
        <f>STDEV(Tabelle1419[MP1a])</f>
        <v>0.4156108190858081</v>
      </c>
      <c r="E14" s="1">
        <f>STDEV(Tabelle1419[MP2a])</f>
        <v>0.13784048752090203</v>
      </c>
      <c r="F14" s="1">
        <f>STDEV(Tabelle1419[MP3a])</f>
        <v>9.8247719459969976E-2</v>
      </c>
      <c r="G14" s="1">
        <f>STDEV(Tabelle1419[MP4a])</f>
        <v>5.3455741879327438E-2</v>
      </c>
      <c r="H14" s="1">
        <f>STDEV(Tabelle1419[MP5a])</f>
        <v>6.0317785885405518E-2</v>
      </c>
      <c r="I14" s="1">
        <f>STDEV(Tabelle1419[MP6a])</f>
        <v>4.7527082062880359E-2</v>
      </c>
      <c r="J14" s="1">
        <f>STDEV(Tabelle1419[MP7a])</f>
        <v>2.8382310609877344E-2</v>
      </c>
      <c r="K14" s="1">
        <f>STDEV(Tabelle1419[MP8a])</f>
        <v>0.13217635278405179</v>
      </c>
      <c r="L14" s="1">
        <f>STDEV(Tabelle1419[MP9a])</f>
        <v>0.12059357552339342</v>
      </c>
      <c r="M14" s="1">
        <f>STDEV(Tabelle1419[MP10a])</f>
        <v>0.29073043013509225</v>
      </c>
    </row>
    <row r="15" spans="3:13">
      <c r="C15" s="5" t="s">
        <v>50</v>
      </c>
      <c r="D15" s="1">
        <f>STDEV(Tabelle2[MP1a])</f>
        <v>0.45378959882306691</v>
      </c>
      <c r="E15" s="1">
        <f>STDEV(Tabelle2[MP2a])</f>
        <v>0.12130431501849086</v>
      </c>
      <c r="F15" s="1">
        <f>STDEV(Tabelle2[MP3a])</f>
        <v>6.8092429442401306E-2</v>
      </c>
      <c r="G15" s="1">
        <f>STDEV(Tabelle2[MP4a])</f>
        <v>5.0770380921826529E-2</v>
      </c>
      <c r="H15" s="1">
        <f>STDEV(Tabelle2[MP5a])</f>
        <v>0.10287447640079071</v>
      </c>
      <c r="I15" s="1">
        <f>STDEV(Tabelle2[MP6a])</f>
        <v>0.16392873933190411</v>
      </c>
      <c r="J15" s="1">
        <f>STDEV(Tabelle2[MP7a])</f>
        <v>0.218855275419505</v>
      </c>
      <c r="K15" s="1">
        <f>STDEV(Tabelle2[MP8a])</f>
        <v>0.23452303219850071</v>
      </c>
      <c r="L15" s="1">
        <f>STDEV(Tabelle2[MP9a])</f>
        <v>0.21083792727815212</v>
      </c>
      <c r="M15" s="1">
        <f>STDEV(Tabelle2[MP10a])</f>
        <v>0.43154678955930992</v>
      </c>
    </row>
    <row r="42" spans="3:13" ht="18.75">
      <c r="F42" s="19" t="s">
        <v>52</v>
      </c>
      <c r="G42" s="19"/>
      <c r="H42" s="19"/>
      <c r="I42" s="19"/>
      <c r="J42" s="19"/>
    </row>
    <row r="43" spans="3:13" ht="15.75" thickBot="1">
      <c r="C43" s="20" t="s">
        <v>33</v>
      </c>
      <c r="D43" s="20" t="s">
        <v>0</v>
      </c>
      <c r="E43" s="20" t="s">
        <v>1</v>
      </c>
      <c r="F43" s="20" t="s">
        <v>2</v>
      </c>
      <c r="G43" s="20" t="s">
        <v>3</v>
      </c>
      <c r="H43" s="20" t="s">
        <v>4</v>
      </c>
      <c r="I43" s="20" t="s">
        <v>5</v>
      </c>
      <c r="J43" s="20" t="s">
        <v>6</v>
      </c>
      <c r="K43" s="20" t="s">
        <v>7</v>
      </c>
      <c r="L43" s="20" t="s">
        <v>8</v>
      </c>
      <c r="M43" s="21" t="s">
        <v>9</v>
      </c>
    </row>
    <row r="44" spans="3:13" ht="15.75" thickTop="1">
      <c r="C44" t="s">
        <v>48</v>
      </c>
      <c r="D44">
        <v>85.55</v>
      </c>
      <c r="E44">
        <v>85.55</v>
      </c>
      <c r="F44">
        <v>85.55</v>
      </c>
      <c r="G44">
        <v>85.55</v>
      </c>
      <c r="H44">
        <v>85.55</v>
      </c>
      <c r="I44">
        <v>85.55</v>
      </c>
      <c r="J44">
        <v>85.55</v>
      </c>
      <c r="K44">
        <v>85.55</v>
      </c>
      <c r="L44">
        <v>85.55</v>
      </c>
      <c r="M44">
        <v>85.55</v>
      </c>
    </row>
    <row r="45" spans="3:13">
      <c r="C45" t="s">
        <v>49</v>
      </c>
      <c r="D45">
        <v>74.650000000000006</v>
      </c>
      <c r="E45">
        <v>74.650000000000006</v>
      </c>
      <c r="F45">
        <v>74.650000000000006</v>
      </c>
      <c r="G45">
        <v>74.650000000000006</v>
      </c>
      <c r="H45">
        <v>74.650000000000006</v>
      </c>
      <c r="I45">
        <v>74.650000000000006</v>
      </c>
      <c r="J45">
        <v>74.650000000000006</v>
      </c>
      <c r="K45">
        <v>74.650000000000006</v>
      </c>
      <c r="L45">
        <v>74.650000000000006</v>
      </c>
      <c r="M45">
        <v>74.650000000000006</v>
      </c>
    </row>
    <row r="46" spans="3:13">
      <c r="C46" t="s">
        <v>50</v>
      </c>
      <c r="D46">
        <v>70.55</v>
      </c>
      <c r="E46">
        <v>70.55</v>
      </c>
      <c r="F46">
        <v>70.55</v>
      </c>
      <c r="G46">
        <v>70.55</v>
      </c>
      <c r="H46">
        <v>70.55</v>
      </c>
      <c r="I46">
        <v>70.55</v>
      </c>
      <c r="J46">
        <v>70.55</v>
      </c>
      <c r="K46">
        <v>70.55</v>
      </c>
      <c r="L46">
        <v>70.55</v>
      </c>
      <c r="M46">
        <v>70.55</v>
      </c>
    </row>
    <row r="47" spans="3:13">
      <c r="C47" s="5" t="s">
        <v>48</v>
      </c>
      <c r="D47" s="1">
        <f>STDEV(Tabelle14[MP1a])</f>
        <v>0.27030002823373267</v>
      </c>
      <c r="E47" s="1">
        <f>STDEV(Tabelle14[MP2a])</f>
        <v>0.11573449651772093</v>
      </c>
      <c r="F47" s="1">
        <f>STDEV(Tabelle14[MP3a])</f>
        <v>8.5587751214146704E-2</v>
      </c>
      <c r="G47" s="1">
        <f>STDEV(Tabelle14[MP4a])</f>
        <v>3.592389616661136E-2</v>
      </c>
      <c r="H47" s="1">
        <f>STDEV(Tabelle14[MP6a])</f>
        <v>2.8022547312739773E-2</v>
      </c>
      <c r="I47" s="1">
        <f>STDEV(Tabelle14[MP6a])</f>
        <v>2.8022547312739773E-2</v>
      </c>
      <c r="J47" s="1">
        <f>STDEV(Tabelle14[MP7a])</f>
        <v>2.4942038071455556E-2</v>
      </c>
      <c r="K47" s="1">
        <f>STDEV(Tabelle14[MP8a])</f>
        <v>0.1128331324987196</v>
      </c>
      <c r="L47" s="1">
        <f>STDEV(Tabelle14[MP9a])</f>
        <v>7.83699056096306E-2</v>
      </c>
      <c r="M47" s="1">
        <f>STDEV(Tabelle14[MP10a])</f>
        <v>0.21041062610748731</v>
      </c>
    </row>
    <row r="48" spans="3:13">
      <c r="C48" s="5" t="s">
        <v>49</v>
      </c>
      <c r="D48" s="1">
        <f>STDEV(Tabelle1419[MP1a])</f>
        <v>0.4156108190858081</v>
      </c>
      <c r="E48" s="1">
        <f>STDEV(Tabelle1419[MP2a])</f>
        <v>0.13784048752090203</v>
      </c>
      <c r="F48" s="1">
        <f>STDEV(Tabelle1419[MP3a])</f>
        <v>9.8247719459969976E-2</v>
      </c>
      <c r="G48" s="1">
        <f>STDEV(Tabelle1419[MP4a])</f>
        <v>5.3455741879327438E-2</v>
      </c>
      <c r="H48" s="1">
        <f>STDEV(Tabelle1419[MP5a])</f>
        <v>6.0317785885405518E-2</v>
      </c>
      <c r="I48" s="1">
        <f>STDEV(Tabelle1419[MP6a])</f>
        <v>4.7527082062880359E-2</v>
      </c>
      <c r="J48" s="1">
        <f>STDEV(Tabelle1419[MP7a])</f>
        <v>2.8382310609877344E-2</v>
      </c>
      <c r="K48" s="1">
        <f>STDEV(Tabelle1419[MP8a])</f>
        <v>0.13217635278405179</v>
      </c>
      <c r="L48" s="1">
        <f>STDEV(Tabelle1419[MP9a])</f>
        <v>0.12059357552339342</v>
      </c>
      <c r="M48" s="1">
        <f>STDEV(Tabelle1419[MP10a])</f>
        <v>0.29073043013509225</v>
      </c>
    </row>
    <row r="49" spans="3:13">
      <c r="C49" s="5" t="s">
        <v>50</v>
      </c>
      <c r="D49" s="1">
        <f>STDEV(Tabelle2[MP1a])</f>
        <v>0.45378959882306691</v>
      </c>
      <c r="E49" s="1">
        <f>STDEV(Tabelle2[MP2a])</f>
        <v>0.12130431501849086</v>
      </c>
      <c r="F49" s="1">
        <f>STDEV(Tabelle2[MP3a])</f>
        <v>6.8092429442401306E-2</v>
      </c>
      <c r="G49" s="1">
        <f>STDEV(Tabelle2[MP4a])</f>
        <v>5.0770380921826529E-2</v>
      </c>
      <c r="H49" s="1">
        <f>STDEV(Tabelle2[MP5a])</f>
        <v>0.10287447640079071</v>
      </c>
      <c r="I49" s="1">
        <f>STDEV(Tabelle2[MP6a])</f>
        <v>0.16392873933190411</v>
      </c>
      <c r="J49" s="1">
        <f>STDEV(Tabelle2[MP7a])</f>
        <v>0.218855275419505</v>
      </c>
      <c r="K49" s="1">
        <f>STDEV(Tabelle2[MP8a])</f>
        <v>0.23452303219850071</v>
      </c>
      <c r="L49" s="1">
        <f>STDEV(Tabelle2[MP9a])</f>
        <v>0.21083792727815212</v>
      </c>
      <c r="M49" s="1">
        <f>STDEV(Tabelle2[MP10a])</f>
        <v>0.43154678955930992</v>
      </c>
    </row>
    <row r="78" spans="3:13" ht="15.75" thickBot="1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1"/>
    </row>
    <row r="79" spans="3:13" ht="15.75" thickTop="1"/>
    <row r="82" spans="3:13"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3:13"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</row>
    <row r="134" spans="3:13" ht="15.75" thickBot="1">
      <c r="C134" s="20" t="s">
        <v>33</v>
      </c>
      <c r="D134" s="20" t="s">
        <v>0</v>
      </c>
      <c r="E134" s="20" t="s">
        <v>1</v>
      </c>
      <c r="F134" s="20" t="s">
        <v>2</v>
      </c>
      <c r="G134" s="20" t="s">
        <v>3</v>
      </c>
      <c r="H134" s="20" t="s">
        <v>4</v>
      </c>
      <c r="I134" s="20" t="s">
        <v>5</v>
      </c>
      <c r="J134" s="20" t="s">
        <v>6</v>
      </c>
      <c r="K134" s="20" t="s">
        <v>7</v>
      </c>
      <c r="L134" s="20" t="s">
        <v>8</v>
      </c>
      <c r="M134" s="21" t="s">
        <v>9</v>
      </c>
    </row>
    <row r="135" spans="3:13" ht="15.75" thickTop="1">
      <c r="C135" t="s">
        <v>48</v>
      </c>
      <c r="D135">
        <v>160.25</v>
      </c>
      <c r="E135">
        <v>160.25</v>
      </c>
      <c r="F135">
        <v>160.25</v>
      </c>
      <c r="G135">
        <v>160.25</v>
      </c>
      <c r="H135">
        <v>160.25</v>
      </c>
      <c r="I135">
        <v>160.25</v>
      </c>
      <c r="J135">
        <v>160.25</v>
      </c>
      <c r="K135">
        <v>160.25</v>
      </c>
      <c r="L135">
        <v>160.25</v>
      </c>
      <c r="M135">
        <v>160.25</v>
      </c>
    </row>
    <row r="136" spans="3:13">
      <c r="C136" t="s">
        <v>49</v>
      </c>
      <c r="D136">
        <v>152.4</v>
      </c>
      <c r="E136">
        <v>152.4</v>
      </c>
      <c r="F136">
        <v>152.4</v>
      </c>
      <c r="G136">
        <v>152.4</v>
      </c>
      <c r="H136">
        <v>152.4</v>
      </c>
      <c r="I136">
        <v>152.4</v>
      </c>
      <c r="J136">
        <v>152.4</v>
      </c>
      <c r="K136">
        <v>152.4</v>
      </c>
      <c r="L136">
        <v>152.4</v>
      </c>
      <c r="M136">
        <v>152.4</v>
      </c>
    </row>
    <row r="137" spans="3:13">
      <c r="C137" t="s">
        <v>50</v>
      </c>
      <c r="D137">
        <v>147</v>
      </c>
      <c r="E137">
        <v>147</v>
      </c>
      <c r="F137">
        <v>147</v>
      </c>
      <c r="G137">
        <v>147</v>
      </c>
      <c r="H137">
        <v>147</v>
      </c>
      <c r="I137">
        <v>147</v>
      </c>
      <c r="J137">
        <v>147</v>
      </c>
      <c r="K137">
        <v>147</v>
      </c>
      <c r="L137">
        <v>147</v>
      </c>
      <c r="M137">
        <v>147</v>
      </c>
    </row>
    <row r="138" spans="3:13">
      <c r="C138" s="5" t="s">
        <v>48</v>
      </c>
      <c r="D138" s="1">
        <f>STDEV(Tabelle14[MP1a])</f>
        <v>0.27030002823373267</v>
      </c>
      <c r="E138" s="1">
        <f>STDEV(Tabelle14[MP2a])</f>
        <v>0.11573449651772093</v>
      </c>
      <c r="F138" s="1">
        <f>STDEV(Tabelle14[MP3a])</f>
        <v>8.5587751214146704E-2</v>
      </c>
      <c r="G138" s="1">
        <f>STDEV(Tabelle14[MP4a])</f>
        <v>3.592389616661136E-2</v>
      </c>
      <c r="H138" s="1">
        <f>STDEV(Tabelle14[MP6a])</f>
        <v>2.8022547312739773E-2</v>
      </c>
      <c r="I138" s="1">
        <f>STDEV(Tabelle14[MP6a])</f>
        <v>2.8022547312739773E-2</v>
      </c>
      <c r="J138" s="1">
        <f>STDEV(Tabelle14[MP7a])</f>
        <v>2.4942038071455556E-2</v>
      </c>
      <c r="K138" s="1">
        <f>STDEV(Tabelle14[MP8a])</f>
        <v>0.1128331324987196</v>
      </c>
      <c r="L138" s="1">
        <f>STDEV(Tabelle14[MP9a])</f>
        <v>7.83699056096306E-2</v>
      </c>
      <c r="M138" s="1">
        <f>STDEV(Tabelle14[MP10a])</f>
        <v>0.21041062610748731</v>
      </c>
    </row>
    <row r="139" spans="3:13">
      <c r="C139" s="5" t="s">
        <v>49</v>
      </c>
      <c r="D139" s="1">
        <f>STDEV(Tabelle1419[MP1a])</f>
        <v>0.4156108190858081</v>
      </c>
      <c r="E139" s="1">
        <f>STDEV(Tabelle1419[MP2a])</f>
        <v>0.13784048752090203</v>
      </c>
      <c r="F139" s="1">
        <f>STDEV(Tabelle1419[MP3a])</f>
        <v>9.8247719459969976E-2</v>
      </c>
      <c r="G139" s="1">
        <f>STDEV(Tabelle1419[MP4a])</f>
        <v>5.3455741879327438E-2</v>
      </c>
      <c r="H139" s="1">
        <f>STDEV(Tabelle1419[MP5a])</f>
        <v>6.0317785885405518E-2</v>
      </c>
      <c r="I139" s="1">
        <f>STDEV(Tabelle1419[MP6a])</f>
        <v>4.7527082062880359E-2</v>
      </c>
      <c r="J139" s="1">
        <f>STDEV(Tabelle1419[MP7a])</f>
        <v>2.8382310609877344E-2</v>
      </c>
      <c r="K139" s="1">
        <f>STDEV(Tabelle1419[MP8a])</f>
        <v>0.13217635278405179</v>
      </c>
      <c r="L139" s="1">
        <f>STDEV(Tabelle1419[MP9a])</f>
        <v>0.12059357552339342</v>
      </c>
      <c r="M139" s="1">
        <f>STDEV(Tabelle1419[MP10a])</f>
        <v>0.29073043013509225</v>
      </c>
    </row>
    <row r="140" spans="3:13">
      <c r="C140" s="5" t="s">
        <v>50</v>
      </c>
      <c r="D140" s="1">
        <f>STDEV(Tabelle2[MP1a])</f>
        <v>0.45378959882306691</v>
      </c>
      <c r="E140" s="1">
        <f>STDEV(Tabelle2[MP2a])</f>
        <v>0.12130431501849086</v>
      </c>
      <c r="F140" s="1">
        <f>STDEV(Tabelle2[MP3a])</f>
        <v>6.8092429442401306E-2</v>
      </c>
      <c r="G140" s="1">
        <f>STDEV(Tabelle2[MP4a])</f>
        <v>5.0770380921826529E-2</v>
      </c>
      <c r="H140" s="1">
        <f>STDEV(Tabelle2[MP5a])</f>
        <v>0.10287447640079071</v>
      </c>
      <c r="I140" s="1">
        <f>STDEV(Tabelle2[MP6a])</f>
        <v>0.16392873933190411</v>
      </c>
      <c r="J140" s="1">
        <f>STDEV(Tabelle2[MP7a])</f>
        <v>0.218855275419505</v>
      </c>
      <c r="K140" s="1">
        <f>STDEV(Tabelle2[MP8a])</f>
        <v>0.23452303219850071</v>
      </c>
      <c r="L140" s="1">
        <f>STDEV(Tabelle2[MP9a])</f>
        <v>0.21083792727815212</v>
      </c>
      <c r="M140" s="1">
        <f>STDEV(Tabelle2[MP10a])</f>
        <v>0.43154678955930992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D3:N65"/>
  <sheetViews>
    <sheetView topLeftCell="A34" workbookViewId="0">
      <selection activeCell="E27" sqref="E27:N27"/>
    </sheetView>
  </sheetViews>
  <sheetFormatPr baseColWidth="10" defaultRowHeight="15"/>
  <cols>
    <col min="12" max="15" width="11.42578125" customWidth="1"/>
  </cols>
  <sheetData>
    <row r="3" spans="4:14" ht="28.5">
      <c r="F3" s="25" t="s">
        <v>53</v>
      </c>
    </row>
    <row r="6" spans="4:14">
      <c r="D6" s="18" t="s">
        <v>20</v>
      </c>
      <c r="E6" s="11" t="s">
        <v>0</v>
      </c>
      <c r="F6" s="11" t="s">
        <v>1</v>
      </c>
      <c r="G6" s="11" t="s">
        <v>2</v>
      </c>
      <c r="H6" s="11" t="s">
        <v>3</v>
      </c>
      <c r="I6" s="11" t="s">
        <v>4</v>
      </c>
      <c r="J6" s="11" t="s">
        <v>5</v>
      </c>
      <c r="K6" s="11" t="s">
        <v>6</v>
      </c>
      <c r="L6" s="11" t="s">
        <v>7</v>
      </c>
      <c r="M6" s="11" t="s">
        <v>8</v>
      </c>
      <c r="N6" s="12" t="s">
        <v>9</v>
      </c>
    </row>
    <row r="7" spans="4:14">
      <c r="D7">
        <v>1</v>
      </c>
      <c r="E7">
        <v>2.48</v>
      </c>
      <c r="F7">
        <v>0.81</v>
      </c>
      <c r="G7">
        <v>0.1</v>
      </c>
      <c r="H7">
        <v>-0.08</v>
      </c>
      <c r="I7">
        <v>-0.28000000000000003</v>
      </c>
      <c r="J7">
        <v>-0.3</v>
      </c>
      <c r="K7">
        <v>-0.24</v>
      </c>
      <c r="L7">
        <v>-0.12</v>
      </c>
      <c r="M7">
        <v>1.28</v>
      </c>
      <c r="N7">
        <v>3.78</v>
      </c>
    </row>
    <row r="8" spans="4:14">
      <c r="D8">
        <v>2</v>
      </c>
      <c r="E8">
        <v>2.4500000000000002</v>
      </c>
      <c r="F8">
        <v>0.84</v>
      </c>
      <c r="G8">
        <v>0.12</v>
      </c>
      <c r="H8">
        <v>-0.08</v>
      </c>
      <c r="I8">
        <v>-0.28999999999999998</v>
      </c>
      <c r="J8">
        <v>-0.32</v>
      </c>
      <c r="K8">
        <v>-0.24</v>
      </c>
      <c r="L8">
        <v>-0.11</v>
      </c>
      <c r="M8">
        <v>1.3</v>
      </c>
      <c r="N8">
        <v>3.76</v>
      </c>
    </row>
    <row r="9" spans="4:14">
      <c r="D9">
        <v>3</v>
      </c>
      <c r="E9">
        <v>2.46</v>
      </c>
      <c r="F9">
        <v>0.83</v>
      </c>
      <c r="G9">
        <v>0.14000000000000001</v>
      </c>
      <c r="H9">
        <v>-0.08</v>
      </c>
      <c r="I9">
        <v>-0.3</v>
      </c>
      <c r="J9">
        <v>-0.32</v>
      </c>
      <c r="K9">
        <v>-0.24</v>
      </c>
      <c r="L9">
        <v>-0.06</v>
      </c>
      <c r="M9">
        <v>1.35</v>
      </c>
      <c r="N9">
        <v>3.59</v>
      </c>
    </row>
    <row r="10" spans="4:14">
      <c r="D10">
        <v>4</v>
      </c>
      <c r="E10">
        <v>2.59</v>
      </c>
      <c r="F10">
        <v>0.93</v>
      </c>
      <c r="G10">
        <v>0.19</v>
      </c>
      <c r="H10">
        <v>-0.08</v>
      </c>
      <c r="I10">
        <v>-0.35</v>
      </c>
      <c r="J10">
        <v>-0.36</v>
      </c>
      <c r="K10">
        <v>-0.21</v>
      </c>
      <c r="L10">
        <v>-0.01</v>
      </c>
      <c r="M10">
        <v>1.41</v>
      </c>
      <c r="N10">
        <v>3.56</v>
      </c>
    </row>
    <row r="11" spans="4:14">
      <c r="D11">
        <v>5</v>
      </c>
      <c r="E11">
        <v>2.4500000000000002</v>
      </c>
      <c r="F11">
        <v>0.84</v>
      </c>
      <c r="G11">
        <v>0.12</v>
      </c>
      <c r="H11">
        <v>-0.11</v>
      </c>
      <c r="I11">
        <v>-0.37</v>
      </c>
      <c r="J11">
        <v>-0.39</v>
      </c>
      <c r="K11">
        <v>-0.26</v>
      </c>
      <c r="L11">
        <v>-0.08</v>
      </c>
      <c r="M11">
        <v>1.37</v>
      </c>
      <c r="N11">
        <v>3.65</v>
      </c>
    </row>
    <row r="12" spans="4:14">
      <c r="D12">
        <v>6</v>
      </c>
      <c r="E12">
        <v>2.54</v>
      </c>
      <c r="F12">
        <v>0.83</v>
      </c>
      <c r="G12">
        <v>0.12</v>
      </c>
      <c r="H12">
        <v>-0.06</v>
      </c>
      <c r="I12">
        <v>-0.26</v>
      </c>
      <c r="J12">
        <v>-0.31</v>
      </c>
      <c r="K12">
        <v>-0.25</v>
      </c>
      <c r="L12">
        <v>-0.06</v>
      </c>
      <c r="M12">
        <v>1.37</v>
      </c>
      <c r="N12">
        <v>3.69</v>
      </c>
    </row>
    <row r="13" spans="4:14">
      <c r="D13">
        <v>7</v>
      </c>
      <c r="E13">
        <v>2.4900000000000002</v>
      </c>
      <c r="F13">
        <v>0.86</v>
      </c>
      <c r="G13">
        <v>0.11</v>
      </c>
      <c r="H13">
        <v>-0.09</v>
      </c>
      <c r="I13">
        <v>-0.33</v>
      </c>
      <c r="J13">
        <v>-0.36</v>
      </c>
      <c r="K13">
        <v>-0.27</v>
      </c>
      <c r="L13">
        <v>-0.09</v>
      </c>
      <c r="M13">
        <v>1.35</v>
      </c>
      <c r="N13">
        <v>3.68</v>
      </c>
    </row>
    <row r="14" spans="4:14">
      <c r="D14">
        <v>8</v>
      </c>
      <c r="E14">
        <v>2.5499999999999998</v>
      </c>
      <c r="F14">
        <v>0.87</v>
      </c>
      <c r="G14">
        <v>0.13</v>
      </c>
      <c r="H14">
        <v>-0.08</v>
      </c>
      <c r="I14">
        <v>-0.28999999999999998</v>
      </c>
      <c r="J14">
        <v>-0.32</v>
      </c>
      <c r="K14">
        <v>-0.25</v>
      </c>
      <c r="L14">
        <v>-0.08</v>
      </c>
      <c r="M14">
        <v>1.36</v>
      </c>
      <c r="N14">
        <v>3.65</v>
      </c>
    </row>
    <row r="15" spans="4:14">
      <c r="D15">
        <v>9</v>
      </c>
      <c r="E15">
        <v>2.58</v>
      </c>
      <c r="F15">
        <v>0.84</v>
      </c>
      <c r="G15">
        <v>0.12</v>
      </c>
      <c r="H15">
        <v>-0.06</v>
      </c>
      <c r="I15">
        <v>-0.28000000000000003</v>
      </c>
      <c r="J15">
        <v>-0.32</v>
      </c>
      <c r="K15">
        <v>-0.26</v>
      </c>
      <c r="L15">
        <v>-0.05</v>
      </c>
      <c r="M15">
        <v>1.41</v>
      </c>
      <c r="N15">
        <v>3.58</v>
      </c>
    </row>
    <row r="16" spans="4:14">
      <c r="D16">
        <v>10</v>
      </c>
      <c r="E16">
        <v>2.5299999999999998</v>
      </c>
      <c r="F16">
        <v>0.88</v>
      </c>
      <c r="G16">
        <v>0.14000000000000001</v>
      </c>
      <c r="H16">
        <v>-0.02</v>
      </c>
      <c r="I16">
        <v>-0.18</v>
      </c>
      <c r="J16">
        <v>-0.22</v>
      </c>
      <c r="K16">
        <v>-0.2</v>
      </c>
      <c r="L16">
        <v>-0.1</v>
      </c>
      <c r="M16">
        <v>1.27</v>
      </c>
      <c r="N16">
        <v>3.9</v>
      </c>
    </row>
    <row r="17" spans="4:14">
      <c r="D17">
        <v>11</v>
      </c>
      <c r="E17">
        <v>2.6</v>
      </c>
      <c r="F17">
        <v>0.82</v>
      </c>
      <c r="G17">
        <v>0.1</v>
      </c>
      <c r="H17">
        <v>-0.05</v>
      </c>
      <c r="I17">
        <v>-0.28000000000000003</v>
      </c>
      <c r="J17">
        <v>-0.33</v>
      </c>
      <c r="K17">
        <v>-0.27</v>
      </c>
      <c r="L17">
        <v>-0.1</v>
      </c>
      <c r="M17">
        <v>1.35</v>
      </c>
      <c r="N17">
        <v>3.79</v>
      </c>
    </row>
    <row r="18" spans="4:14">
      <c r="D18">
        <v>12</v>
      </c>
      <c r="E18">
        <v>2.4900000000000002</v>
      </c>
      <c r="F18">
        <v>0.91</v>
      </c>
      <c r="G18">
        <v>0.09</v>
      </c>
      <c r="H18">
        <v>0.09</v>
      </c>
      <c r="I18">
        <v>-0.35</v>
      </c>
      <c r="J18">
        <v>-0.4</v>
      </c>
      <c r="K18">
        <v>-0.32</v>
      </c>
      <c r="L18">
        <v>-0.15</v>
      </c>
      <c r="M18">
        <v>1.38</v>
      </c>
      <c r="N18">
        <v>4.04</v>
      </c>
    </row>
    <row r="19" spans="4:14">
      <c r="D19">
        <v>13</v>
      </c>
      <c r="E19">
        <v>2.4700000000000002</v>
      </c>
      <c r="F19">
        <v>0.8</v>
      </c>
      <c r="G19">
        <v>0.09</v>
      </c>
      <c r="H19">
        <v>-7.0000000000000007E-2</v>
      </c>
      <c r="I19">
        <v>-7.0000000000000007E-2</v>
      </c>
      <c r="J19">
        <v>-0.34</v>
      </c>
      <c r="K19">
        <v>-0.28000000000000003</v>
      </c>
      <c r="L19">
        <v>-0.1</v>
      </c>
      <c r="M19">
        <v>0.63</v>
      </c>
      <c r="N19">
        <v>3.76</v>
      </c>
    </row>
    <row r="20" spans="4:14">
      <c r="D20">
        <v>14</v>
      </c>
      <c r="E20">
        <v>2.48</v>
      </c>
      <c r="F20">
        <v>0.83</v>
      </c>
      <c r="G20">
        <v>0.14000000000000001</v>
      </c>
      <c r="H20">
        <v>-0.04</v>
      </c>
      <c r="I20">
        <v>-0.23</v>
      </c>
      <c r="J20">
        <v>-0.27</v>
      </c>
      <c r="K20">
        <v>-0.24</v>
      </c>
      <c r="L20">
        <v>-0.13</v>
      </c>
      <c r="M20">
        <v>1.33</v>
      </c>
      <c r="N20">
        <v>4.0599999999999996</v>
      </c>
    </row>
    <row r="21" spans="4:14">
      <c r="D21">
        <v>15</v>
      </c>
      <c r="E21">
        <v>2.52</v>
      </c>
      <c r="F21">
        <v>0.81</v>
      </c>
      <c r="G21">
        <v>0.13</v>
      </c>
      <c r="H21">
        <v>-7.0000000000000007E-2</v>
      </c>
      <c r="I21">
        <v>-0.32</v>
      </c>
      <c r="J21">
        <v>-0.35</v>
      </c>
      <c r="K21">
        <v>-0.28999999999999998</v>
      </c>
      <c r="L21">
        <v>-0.12</v>
      </c>
      <c r="M21">
        <v>1.39</v>
      </c>
      <c r="N21">
        <v>4.2</v>
      </c>
    </row>
    <row r="22" spans="4:14">
      <c r="D22">
        <v>16</v>
      </c>
      <c r="E22">
        <v>2.4900000000000002</v>
      </c>
      <c r="F22">
        <v>0.88</v>
      </c>
      <c r="G22">
        <v>0.23</v>
      </c>
      <c r="H22">
        <v>-0.06</v>
      </c>
      <c r="I22">
        <v>-0.32</v>
      </c>
      <c r="J22">
        <v>-0.34</v>
      </c>
      <c r="K22">
        <v>-0.24</v>
      </c>
      <c r="L22">
        <v>-0.33</v>
      </c>
      <c r="M22">
        <v>0.84</v>
      </c>
      <c r="N22">
        <v>3.55</v>
      </c>
    </row>
    <row r="23" spans="4:14">
      <c r="D23">
        <v>17</v>
      </c>
      <c r="E23">
        <v>2.52</v>
      </c>
      <c r="F23">
        <v>0.87</v>
      </c>
      <c r="G23">
        <v>0.15</v>
      </c>
      <c r="H23">
        <v>-0.08</v>
      </c>
      <c r="I23">
        <v>-0.34</v>
      </c>
      <c r="J23">
        <v>-0.37</v>
      </c>
      <c r="K23">
        <v>-0.27</v>
      </c>
      <c r="L23">
        <v>-0.12</v>
      </c>
      <c r="M23">
        <v>1.4</v>
      </c>
      <c r="N23">
        <v>3.88</v>
      </c>
    </row>
    <row r="24" spans="4:14">
      <c r="D24">
        <v>18</v>
      </c>
      <c r="E24">
        <v>2.58</v>
      </c>
      <c r="F24">
        <v>0.88</v>
      </c>
      <c r="G24">
        <v>0.17</v>
      </c>
      <c r="H24">
        <v>-0.06</v>
      </c>
      <c r="I24">
        <v>-0.06</v>
      </c>
      <c r="J24">
        <v>-0.31</v>
      </c>
      <c r="K24">
        <v>-0.26</v>
      </c>
      <c r="L24">
        <v>-0.15</v>
      </c>
      <c r="M24">
        <v>1.34</v>
      </c>
      <c r="N24">
        <v>4.04</v>
      </c>
    </row>
    <row r="25" spans="4:14">
      <c r="D25">
        <v>19</v>
      </c>
      <c r="E25">
        <v>2.6</v>
      </c>
      <c r="F25">
        <v>0.89</v>
      </c>
      <c r="G25">
        <v>0.16</v>
      </c>
      <c r="H25">
        <v>-7.0000000000000007E-2</v>
      </c>
      <c r="I25">
        <v>-0.34</v>
      </c>
      <c r="J25">
        <v>-0.36</v>
      </c>
      <c r="K25">
        <v>-0.27</v>
      </c>
      <c r="L25">
        <v>-0.17</v>
      </c>
      <c r="M25">
        <v>1.24</v>
      </c>
      <c r="N25">
        <v>4.1100000000000003</v>
      </c>
    </row>
    <row r="26" spans="4:14">
      <c r="D26">
        <v>20</v>
      </c>
      <c r="E26">
        <v>2.6</v>
      </c>
      <c r="F26">
        <v>0.89</v>
      </c>
      <c r="G26">
        <v>0.18</v>
      </c>
      <c r="H26">
        <v>-7.0000000000000007E-2</v>
      </c>
      <c r="I26">
        <v>-0.31</v>
      </c>
      <c r="J26">
        <v>-0.33</v>
      </c>
      <c r="K26">
        <v>-0.27</v>
      </c>
      <c r="L26">
        <v>-0.11</v>
      </c>
      <c r="M26">
        <v>1.39</v>
      </c>
      <c r="N26">
        <v>3.81</v>
      </c>
    </row>
    <row r="27" spans="4:14">
      <c r="D27" s="2" t="s">
        <v>26</v>
      </c>
      <c r="E27">
        <f t="shared" ref="E27:N27" si="0">STDEVA(E7:E26)</f>
        <v>5.3437124883263222E-2</v>
      </c>
      <c r="F27">
        <f t="shared" si="0"/>
        <v>3.5758694194927144E-2</v>
      </c>
      <c r="G27">
        <f t="shared" si="0"/>
        <v>3.5729244987382724E-2</v>
      </c>
      <c r="H27">
        <f t="shared" si="0"/>
        <v>4.0249223594996199E-2</v>
      </c>
      <c r="I27">
        <f t="shared" si="0"/>
        <v>8.5092828567889578E-2</v>
      </c>
      <c r="J27">
        <f t="shared" si="0"/>
        <v>4.0509907819926555E-2</v>
      </c>
      <c r="K27">
        <f t="shared" si="0"/>
        <v>2.661123624969116E-2</v>
      </c>
      <c r="L27">
        <f t="shared" si="0"/>
        <v>6.3627203715325875E-2</v>
      </c>
      <c r="M27">
        <f t="shared" si="0"/>
        <v>0.19771324264143297</v>
      </c>
      <c r="N27">
        <f t="shared" si="0"/>
        <v>0.19773453762158261</v>
      </c>
    </row>
    <row r="28" spans="4:14">
      <c r="D28" s="2" t="s">
        <v>25</v>
      </c>
      <c r="E28">
        <f t="shared" ref="E28:N28" si="1">AVERAGE(E7:E26)</f>
        <v>2.5235000000000007</v>
      </c>
      <c r="F28">
        <f t="shared" si="1"/>
        <v>0.85550000000000015</v>
      </c>
      <c r="G28">
        <f t="shared" si="1"/>
        <v>0.13650000000000001</v>
      </c>
      <c r="H28">
        <f t="shared" si="1"/>
        <v>-6.1000000000000019E-2</v>
      </c>
      <c r="I28">
        <f t="shared" si="1"/>
        <v>-0.27749999999999997</v>
      </c>
      <c r="J28">
        <f t="shared" si="1"/>
        <v>-0.33100000000000002</v>
      </c>
      <c r="K28">
        <f t="shared" si="1"/>
        <v>-0.25649999999999995</v>
      </c>
      <c r="L28">
        <f t="shared" si="1"/>
        <v>-0.11200000000000002</v>
      </c>
      <c r="M28">
        <f t="shared" si="1"/>
        <v>1.2879999999999998</v>
      </c>
      <c r="N28">
        <f t="shared" si="1"/>
        <v>3.8039999999999998</v>
      </c>
    </row>
    <row r="33" spans="4:14" ht="18.75">
      <c r="H33" s="19" t="s">
        <v>59</v>
      </c>
      <c r="I33" s="19"/>
      <c r="J33" s="19"/>
    </row>
    <row r="35" spans="4:14">
      <c r="D35" s="18" t="s">
        <v>20</v>
      </c>
      <c r="E35" s="11" t="s">
        <v>0</v>
      </c>
      <c r="F35" s="11" t="s">
        <v>1</v>
      </c>
      <c r="G35" s="11" t="s">
        <v>2</v>
      </c>
      <c r="H35" s="11" t="s">
        <v>3</v>
      </c>
      <c r="I35" s="11" t="s">
        <v>4</v>
      </c>
      <c r="J35" s="11" t="s">
        <v>5</v>
      </c>
      <c r="K35" s="11" t="s">
        <v>6</v>
      </c>
      <c r="L35" s="11" t="s">
        <v>7</v>
      </c>
      <c r="M35" s="11" t="s">
        <v>8</v>
      </c>
      <c r="N35" s="12" t="s">
        <v>9</v>
      </c>
    </row>
    <row r="36" spans="4:14">
      <c r="D36" t="s">
        <v>54</v>
      </c>
      <c r="E36">
        <f t="shared" ref="E36:N36" si="2">STDEVA(E7:E26)</f>
        <v>5.3437124883263222E-2</v>
      </c>
      <c r="F36">
        <f t="shared" si="2"/>
        <v>3.5758694194927144E-2</v>
      </c>
      <c r="G36">
        <f t="shared" si="2"/>
        <v>3.5729244987382724E-2</v>
      </c>
      <c r="H36">
        <f t="shared" si="2"/>
        <v>4.0249223594996199E-2</v>
      </c>
      <c r="I36">
        <f t="shared" si="2"/>
        <v>8.5092828567889578E-2</v>
      </c>
      <c r="J36">
        <f t="shared" si="2"/>
        <v>4.0509907819926555E-2</v>
      </c>
      <c r="K36">
        <f t="shared" si="2"/>
        <v>2.661123624969116E-2</v>
      </c>
      <c r="L36">
        <f t="shared" si="2"/>
        <v>6.3627203715325875E-2</v>
      </c>
      <c r="M36">
        <f t="shared" si="2"/>
        <v>0.19771324264143297</v>
      </c>
      <c r="N36">
        <f t="shared" si="2"/>
        <v>0.19773453762158261</v>
      </c>
    </row>
    <row r="37" spans="4:14">
      <c r="D37" t="s">
        <v>48</v>
      </c>
      <c r="E37">
        <f>STDEV(Tabelle14[MP1a])</f>
        <v>0.27030002823373267</v>
      </c>
      <c r="F37">
        <f>STDEV(Tabelle14[MP2a])</f>
        <v>0.11573449651772093</v>
      </c>
      <c r="G37">
        <f>STDEV(Tabelle14[MP3a])</f>
        <v>8.5587751214146704E-2</v>
      </c>
      <c r="H37">
        <f>STDEV(Tabelle14[MP4a])</f>
        <v>3.592389616661136E-2</v>
      </c>
      <c r="I37">
        <f>STDEV(Tabelle14[MP6a])</f>
        <v>2.8022547312739773E-2</v>
      </c>
      <c r="J37">
        <f>STDEV(Tabelle14[MP6a])</f>
        <v>2.8022547312739773E-2</v>
      </c>
      <c r="K37">
        <f>STDEV(Tabelle14[MP7a])</f>
        <v>2.4942038071455556E-2</v>
      </c>
      <c r="L37">
        <f>STDEV(Tabelle14[MP8a])</f>
        <v>0.1128331324987196</v>
      </c>
      <c r="M37">
        <f>STDEV(Tabelle14[MP9a])</f>
        <v>7.83699056096306E-2</v>
      </c>
      <c r="N37">
        <f>STDEV(Tabelle14[MP10a])</f>
        <v>0.21041062610748731</v>
      </c>
    </row>
    <row r="38" spans="4:14">
      <c r="D38" t="s">
        <v>55</v>
      </c>
      <c r="E38" s="1">
        <f>STDEV(Tabelle1419[MP1a])</f>
        <v>0.4156108190858081</v>
      </c>
      <c r="F38" s="1">
        <f>STDEV(Tabelle1419[MP2a])</f>
        <v>0.13784048752090203</v>
      </c>
      <c r="G38" s="1">
        <f>STDEV(Tabelle1419[MP3a])</f>
        <v>9.8247719459969976E-2</v>
      </c>
      <c r="H38" s="1">
        <f>STDEV(Tabelle1419[MP4a])</f>
        <v>5.3455741879327438E-2</v>
      </c>
      <c r="I38" s="1">
        <f>STDEV(Tabelle1419[MP5a])</f>
        <v>6.0317785885405518E-2</v>
      </c>
      <c r="J38" s="1">
        <f>STDEV(Tabelle1419[MP6a])</f>
        <v>4.7527082062880359E-2</v>
      </c>
      <c r="K38" s="1">
        <f>STDEV(Tabelle1419[MP7a])</f>
        <v>2.8382310609877344E-2</v>
      </c>
      <c r="L38" s="1">
        <f>STDEV(Tabelle1419[MP8a])</f>
        <v>0.13217635278405179</v>
      </c>
      <c r="M38" s="1">
        <f>STDEV(Tabelle1419[MP9a])</f>
        <v>0.12059357552339342</v>
      </c>
      <c r="N38" s="1">
        <f>STDEV(Tabelle1419[MP10a])</f>
        <v>0.29073043013509225</v>
      </c>
    </row>
    <row r="39" spans="4:14">
      <c r="D39" t="s">
        <v>56</v>
      </c>
      <c r="E39">
        <f>STDEV(Tabelle2[MP1a])</f>
        <v>0.45378959882306691</v>
      </c>
      <c r="F39">
        <f>STDEV(Tabelle2[MP2a])</f>
        <v>0.12130431501849086</v>
      </c>
      <c r="G39">
        <f>STDEV(Tabelle2[MP3a])</f>
        <v>6.8092429442401306E-2</v>
      </c>
      <c r="H39">
        <f>STDEV(Tabelle2[MP4a])</f>
        <v>5.0770380921826529E-2</v>
      </c>
      <c r="I39">
        <f>STDEV(Tabelle2[MP5a])</f>
        <v>0.10287447640079071</v>
      </c>
      <c r="J39">
        <f>STDEV(Tabelle2[MP6a])</f>
        <v>0.16392873933190411</v>
      </c>
      <c r="K39">
        <f>STDEV(Tabelle2[MP7a])</f>
        <v>0.218855275419505</v>
      </c>
      <c r="L39">
        <f>STDEV(Tabelle2[MP8a])</f>
        <v>0.23452303219850071</v>
      </c>
      <c r="M39">
        <f>STDEV(Tabelle2[MP9a])</f>
        <v>0.21083792727815212</v>
      </c>
      <c r="N39">
        <f>STDEV(Tabelle2[MP10a])</f>
        <v>0.43154678955930992</v>
      </c>
    </row>
    <row r="65" spans="7:7" ht="18.75">
      <c r="G65" s="19" t="s">
        <v>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C2:K96"/>
  <sheetViews>
    <sheetView tabSelected="1" topLeftCell="A31" workbookViewId="0">
      <selection activeCell="K26" sqref="K26"/>
    </sheetView>
  </sheetViews>
  <sheetFormatPr baseColWidth="10" defaultRowHeight="15"/>
  <sheetData>
    <row r="2" spans="3:11" ht="18.75">
      <c r="D2" s="19" t="s">
        <v>57</v>
      </c>
    </row>
    <row r="4" spans="3:11">
      <c r="C4" s="26" t="s">
        <v>20</v>
      </c>
      <c r="D4" s="27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6</v>
      </c>
      <c r="J4" s="27" t="s">
        <v>7</v>
      </c>
      <c r="K4" s="27" t="s">
        <v>8</v>
      </c>
    </row>
    <row r="5" spans="3:11">
      <c r="C5">
        <v>1</v>
      </c>
      <c r="D5">
        <v>-0.94</v>
      </c>
      <c r="E5">
        <v>-1.67</v>
      </c>
      <c r="F5">
        <v>-0.71</v>
      </c>
      <c r="G5">
        <v>-1.04</v>
      </c>
      <c r="H5">
        <v>-1.06</v>
      </c>
      <c r="I5">
        <v>-0.87</v>
      </c>
      <c r="J5">
        <v>-1.48</v>
      </c>
      <c r="K5">
        <v>-1.45</v>
      </c>
    </row>
    <row r="6" spans="3:11">
      <c r="C6">
        <v>2</v>
      </c>
      <c r="D6">
        <v>-0.91</v>
      </c>
      <c r="E6">
        <v>-1.67</v>
      </c>
      <c r="F6">
        <v>-0.69</v>
      </c>
      <c r="G6">
        <v>-0.99</v>
      </c>
      <c r="H6">
        <v>-1.03</v>
      </c>
      <c r="I6">
        <v>-0.83</v>
      </c>
      <c r="J6">
        <v>-1.46</v>
      </c>
      <c r="K6">
        <v>-1.46</v>
      </c>
    </row>
    <row r="7" spans="3:11">
      <c r="C7">
        <v>3</v>
      </c>
      <c r="D7">
        <v>-0.88</v>
      </c>
      <c r="E7">
        <v>-1.66</v>
      </c>
      <c r="F7">
        <v>-0.71</v>
      </c>
      <c r="G7">
        <v>-1.06</v>
      </c>
      <c r="H7">
        <v>-1.1100000000000001</v>
      </c>
      <c r="I7">
        <v>-0.89</v>
      </c>
      <c r="J7">
        <v>-1.5</v>
      </c>
      <c r="K7">
        <v>-1.49</v>
      </c>
    </row>
    <row r="8" spans="3:11">
      <c r="C8">
        <v>4</v>
      </c>
      <c r="D8">
        <v>-1.01</v>
      </c>
      <c r="E8">
        <v>-1.75</v>
      </c>
      <c r="F8">
        <v>-0.71</v>
      </c>
      <c r="G8">
        <v>-1.04</v>
      </c>
      <c r="H8">
        <v>-1.1000000000000001</v>
      </c>
      <c r="I8">
        <v>-0.82</v>
      </c>
      <c r="J8">
        <v>-1.65</v>
      </c>
      <c r="K8">
        <v>-1.5</v>
      </c>
    </row>
    <row r="9" spans="3:11">
      <c r="C9">
        <v>5</v>
      </c>
      <c r="D9">
        <v>-0.87</v>
      </c>
      <c r="E9">
        <v>-1.61</v>
      </c>
      <c r="F9">
        <v>-0.65</v>
      </c>
      <c r="G9">
        <v>-1.01</v>
      </c>
      <c r="H9">
        <v>-1.02</v>
      </c>
      <c r="I9">
        <v>-0.82</v>
      </c>
      <c r="J9">
        <v>-1.4</v>
      </c>
      <c r="K9">
        <v>-1.48</v>
      </c>
    </row>
    <row r="10" spans="3:11">
      <c r="C10">
        <v>6</v>
      </c>
      <c r="D10">
        <v>-0.94</v>
      </c>
      <c r="E10">
        <v>-1.67</v>
      </c>
      <c r="F10">
        <v>-0.76</v>
      </c>
      <c r="G10">
        <v>-1.1100000000000001</v>
      </c>
      <c r="H10">
        <v>-1.1100000000000001</v>
      </c>
      <c r="I10">
        <v>-0.9</v>
      </c>
      <c r="J10">
        <v>-1.5</v>
      </c>
      <c r="K10">
        <v>-1.47</v>
      </c>
    </row>
    <row r="11" spans="3:11">
      <c r="C11">
        <v>7</v>
      </c>
      <c r="D11">
        <v>-0.89</v>
      </c>
      <c r="E11">
        <v>-1.62</v>
      </c>
      <c r="F11">
        <v>-0.68</v>
      </c>
      <c r="G11">
        <v>-1</v>
      </c>
      <c r="H11">
        <v>-1.03</v>
      </c>
      <c r="I11">
        <v>-0.83</v>
      </c>
      <c r="J11">
        <v>-1.39</v>
      </c>
      <c r="K11">
        <v>-1.46</v>
      </c>
    </row>
    <row r="12" spans="3:11">
      <c r="C12">
        <v>8</v>
      </c>
      <c r="D12">
        <v>-0.89</v>
      </c>
      <c r="E12">
        <v>-1.65</v>
      </c>
      <c r="F12">
        <v>-0.73</v>
      </c>
      <c r="G12">
        <v>-1.07</v>
      </c>
      <c r="H12">
        <v>-1.0900000000000001</v>
      </c>
      <c r="I12">
        <v>-0.86</v>
      </c>
      <c r="J12">
        <v>-1.52</v>
      </c>
      <c r="K12">
        <v>-1.52</v>
      </c>
    </row>
    <row r="13" spans="3:11">
      <c r="C13">
        <v>9</v>
      </c>
      <c r="D13">
        <v>-0.93</v>
      </c>
      <c r="E13">
        <v>-1.68</v>
      </c>
      <c r="F13">
        <v>-0.73</v>
      </c>
      <c r="G13">
        <v>-1.08</v>
      </c>
      <c r="H13">
        <v>-1.07</v>
      </c>
      <c r="I13">
        <v>-0.85</v>
      </c>
      <c r="J13">
        <v>-1.47</v>
      </c>
      <c r="K13">
        <v>-1.49</v>
      </c>
    </row>
    <row r="14" spans="3:11">
      <c r="C14">
        <v>10</v>
      </c>
      <c r="D14">
        <v>-0.92</v>
      </c>
      <c r="E14">
        <v>-1.67</v>
      </c>
      <c r="F14">
        <v>-0.81</v>
      </c>
      <c r="G14">
        <v>-1.17</v>
      </c>
      <c r="H14">
        <v>-1.1599999999999999</v>
      </c>
      <c r="I14">
        <v>-0.92</v>
      </c>
      <c r="J14">
        <v>-1.5</v>
      </c>
      <c r="K14">
        <v>-1.48</v>
      </c>
    </row>
    <row r="15" spans="3:11">
      <c r="C15">
        <v>11</v>
      </c>
      <c r="D15">
        <v>-0.93</v>
      </c>
      <c r="E15">
        <v>-1.67</v>
      </c>
      <c r="F15">
        <v>-0.74</v>
      </c>
      <c r="G15">
        <v>-1.07</v>
      </c>
      <c r="H15">
        <v>-1.07</v>
      </c>
      <c r="I15">
        <v>-0.85</v>
      </c>
      <c r="J15">
        <v>-1.38</v>
      </c>
      <c r="K15">
        <v>-1.39</v>
      </c>
    </row>
    <row r="16" spans="3:11">
      <c r="C16">
        <v>12</v>
      </c>
      <c r="D16">
        <v>-0.89</v>
      </c>
      <c r="E16">
        <v>-1.58</v>
      </c>
      <c r="F16">
        <v>-0.67</v>
      </c>
      <c r="G16">
        <v>-0.97</v>
      </c>
      <c r="H16">
        <v>-0.96</v>
      </c>
      <c r="I16">
        <v>-0.78</v>
      </c>
      <c r="J16">
        <v>-1.27</v>
      </c>
      <c r="K16">
        <v>-1.47</v>
      </c>
    </row>
    <row r="17" spans="3:11">
      <c r="C17">
        <v>13</v>
      </c>
      <c r="D17">
        <v>-0.91</v>
      </c>
      <c r="E17">
        <v>-1.62</v>
      </c>
      <c r="F17">
        <v>-0.68</v>
      </c>
      <c r="G17">
        <v>-1.01</v>
      </c>
      <c r="H17">
        <v>-1.01</v>
      </c>
      <c r="I17">
        <v>-0.78</v>
      </c>
      <c r="J17">
        <v>-1.36</v>
      </c>
      <c r="K17">
        <v>-1.5</v>
      </c>
    </row>
    <row r="18" spans="3:11">
      <c r="C18">
        <v>14</v>
      </c>
      <c r="D18">
        <v>-0.92</v>
      </c>
      <c r="E18">
        <v>-1.66</v>
      </c>
      <c r="F18">
        <v>-0.76</v>
      </c>
      <c r="G18">
        <v>-1.08</v>
      </c>
      <c r="H18">
        <v>-1.06</v>
      </c>
      <c r="I18">
        <v>-0.83</v>
      </c>
      <c r="J18">
        <v>-1.46</v>
      </c>
      <c r="K18">
        <v>-1.52</v>
      </c>
    </row>
    <row r="19" spans="3:11">
      <c r="C19">
        <v>15</v>
      </c>
      <c r="D19">
        <v>-0.92</v>
      </c>
      <c r="E19">
        <v>-1.65</v>
      </c>
      <c r="F19">
        <v>-0.72</v>
      </c>
      <c r="G19">
        <v>-1.05</v>
      </c>
      <c r="H19">
        <v>-1.05</v>
      </c>
      <c r="I19">
        <v>-0.8</v>
      </c>
      <c r="J19">
        <v>-1.4</v>
      </c>
      <c r="K19">
        <v>-1.53</v>
      </c>
    </row>
    <row r="20" spans="3:11">
      <c r="C20">
        <v>16</v>
      </c>
      <c r="D20">
        <v>-0.97</v>
      </c>
      <c r="E20">
        <v>-1.81</v>
      </c>
      <c r="F20">
        <v>-0.74</v>
      </c>
      <c r="G20">
        <v>-1.07</v>
      </c>
      <c r="H20">
        <v>-1.0900000000000001</v>
      </c>
      <c r="I20">
        <v>-0.88</v>
      </c>
      <c r="J20">
        <v>-1.62</v>
      </c>
      <c r="K20">
        <v>-1.58</v>
      </c>
    </row>
    <row r="21" spans="3:11">
      <c r="C21">
        <v>17</v>
      </c>
      <c r="D21">
        <v>-0.9</v>
      </c>
      <c r="E21">
        <v>-1.65</v>
      </c>
      <c r="F21">
        <v>-0.7</v>
      </c>
      <c r="G21">
        <v>-1.01</v>
      </c>
      <c r="H21">
        <v>-1.01</v>
      </c>
      <c r="I21">
        <v>-0.81</v>
      </c>
      <c r="J21">
        <v>-1.4</v>
      </c>
      <c r="K21">
        <v>-1.52</v>
      </c>
    </row>
    <row r="22" spans="3:11">
      <c r="C22">
        <v>18</v>
      </c>
      <c r="D22">
        <v>-0.92</v>
      </c>
      <c r="E22">
        <v>-1.66</v>
      </c>
      <c r="F22">
        <v>-0.71</v>
      </c>
      <c r="G22">
        <v>-1.02</v>
      </c>
      <c r="H22">
        <v>-1.02</v>
      </c>
      <c r="I22">
        <v>-0.78</v>
      </c>
      <c r="J22">
        <v>-1.39</v>
      </c>
      <c r="K22">
        <v>-1.48</v>
      </c>
    </row>
    <row r="23" spans="3:11">
      <c r="C23">
        <v>19</v>
      </c>
      <c r="D23">
        <v>-0.88</v>
      </c>
      <c r="E23">
        <v>-1.64</v>
      </c>
      <c r="F23">
        <v>-0.74</v>
      </c>
      <c r="G23">
        <v>-1.02</v>
      </c>
      <c r="H23">
        <v>-1.01</v>
      </c>
      <c r="I23">
        <v>-0.8</v>
      </c>
      <c r="J23">
        <v>-1.33</v>
      </c>
      <c r="K23">
        <v>-1.45</v>
      </c>
    </row>
    <row r="24" spans="3:11">
      <c r="C24">
        <v>20</v>
      </c>
      <c r="D24">
        <v>-0.92</v>
      </c>
      <c r="E24">
        <v>-1.69</v>
      </c>
      <c r="F24">
        <v>-0.74</v>
      </c>
      <c r="G24">
        <v>-1.05</v>
      </c>
      <c r="H24">
        <v>-1.05</v>
      </c>
      <c r="I24">
        <v>-0.83</v>
      </c>
      <c r="J24">
        <v>-1.39</v>
      </c>
      <c r="K24">
        <v>-1.54</v>
      </c>
    </row>
    <row r="25" spans="3:11">
      <c r="C25" s="2" t="s">
        <v>58</v>
      </c>
      <c r="D25">
        <f t="shared" ref="D25:K25" si="0">STDEVA(D5:D24)</f>
        <v>3.2783179255607017E-2</v>
      </c>
      <c r="E25">
        <f t="shared" si="0"/>
        <v>4.8601494453955771E-2</v>
      </c>
      <c r="F25">
        <f t="shared" si="0"/>
        <v>3.6548453779663655E-2</v>
      </c>
      <c r="G25">
        <f t="shared" si="0"/>
        <v>4.5929007002226033E-2</v>
      </c>
      <c r="H25">
        <f t="shared" si="0"/>
        <v>4.63936247888935E-2</v>
      </c>
      <c r="I25">
        <f t="shared" si="0"/>
        <v>4.0688159405279978E-2</v>
      </c>
      <c r="J25">
        <f t="shared" si="0"/>
        <v>9.1782064524726467E-2</v>
      </c>
      <c r="K25">
        <f t="shared" si="0"/>
        <v>4.0509907819926597E-2</v>
      </c>
    </row>
    <row r="26" spans="3:11">
      <c r="C26" s="2" t="s">
        <v>27</v>
      </c>
      <c r="D26">
        <f t="shared" ref="D26:K26" si="1">AVERAGE(D5:D24)</f>
        <v>-0.91700000000000015</v>
      </c>
      <c r="E26">
        <f t="shared" si="1"/>
        <v>-1.6639999999999997</v>
      </c>
      <c r="F26">
        <f t="shared" si="1"/>
        <v>-0.71899999999999997</v>
      </c>
      <c r="G26">
        <f t="shared" si="1"/>
        <v>-1.046</v>
      </c>
      <c r="H26">
        <f t="shared" si="1"/>
        <v>-1.0555000000000003</v>
      </c>
      <c r="I26">
        <f t="shared" si="1"/>
        <v>-0.83650000000000002</v>
      </c>
      <c r="J26">
        <f t="shared" si="1"/>
        <v>-1.4434999999999998</v>
      </c>
      <c r="K26">
        <f t="shared" si="1"/>
        <v>-1.4889999999999999</v>
      </c>
    </row>
    <row r="34" spans="3:11" ht="18.75">
      <c r="E34" s="19" t="s">
        <v>59</v>
      </c>
      <c r="F34" s="19"/>
      <c r="G34" s="19"/>
    </row>
    <row r="36" spans="3:11">
      <c r="C36" s="26" t="s">
        <v>20</v>
      </c>
      <c r="D36" s="27" t="s">
        <v>11</v>
      </c>
      <c r="E36" s="27" t="s">
        <v>13</v>
      </c>
      <c r="F36" s="27" t="s">
        <v>14</v>
      </c>
      <c r="G36" s="27" t="s">
        <v>15</v>
      </c>
      <c r="H36" s="27" t="s">
        <v>16</v>
      </c>
      <c r="I36" s="27" t="s">
        <v>12</v>
      </c>
      <c r="J36" s="27" t="s">
        <v>17</v>
      </c>
      <c r="K36" s="27" t="s">
        <v>18</v>
      </c>
    </row>
    <row r="37" spans="3:11">
      <c r="C37" t="s">
        <v>54</v>
      </c>
      <c r="D37">
        <f t="shared" ref="D37:K37" si="2">STDEVA(D5:D24)</f>
        <v>3.2783179255607017E-2</v>
      </c>
      <c r="E37">
        <f t="shared" si="2"/>
        <v>4.8601494453955771E-2</v>
      </c>
      <c r="F37">
        <f t="shared" si="2"/>
        <v>3.6548453779663655E-2</v>
      </c>
      <c r="G37">
        <f t="shared" si="2"/>
        <v>4.5929007002226033E-2</v>
      </c>
      <c r="H37">
        <f t="shared" si="2"/>
        <v>4.63936247888935E-2</v>
      </c>
      <c r="I37">
        <f t="shared" si="2"/>
        <v>4.0688159405279978E-2</v>
      </c>
      <c r="J37">
        <f t="shared" si="2"/>
        <v>9.1782064524726467E-2</v>
      </c>
      <c r="K37">
        <f t="shared" si="2"/>
        <v>4.0509907819926597E-2</v>
      </c>
    </row>
    <row r="38" spans="3:11">
      <c r="C38" t="s">
        <v>48</v>
      </c>
      <c r="D38">
        <f>STDEV(Tabelle1416[MP2b])</f>
        <v>9.5647378702354083E-2</v>
      </c>
      <c r="E38">
        <f>STDEV(Tabelle1416[MP3b])</f>
        <v>0.13605242797501474</v>
      </c>
      <c r="F38">
        <f>STDEV(Tabelle1416[MP4b])</f>
        <v>8.3319297063512224E-2</v>
      </c>
      <c r="G38">
        <f>STDEV(Tabelle1416[MP5b])</f>
        <v>5.2224212976865143E-2</v>
      </c>
      <c r="H38">
        <f>STDEV(Tabelle1416[MP6b])</f>
        <v>6.2145838663237613E-2</v>
      </c>
      <c r="I38">
        <f>STDEV(Tabelle1416[MP7b])</f>
        <v>4.913997193838137E-2</v>
      </c>
      <c r="J38">
        <f>STDEV(Tabelle1416[MP8b])</f>
        <v>0.18007600734426663</v>
      </c>
      <c r="K38">
        <f>STDEV(Tabelle1416[MP9b])</f>
        <v>9.3542841296881687E-2</v>
      </c>
    </row>
    <row r="39" spans="3:11">
      <c r="C39" t="s">
        <v>56</v>
      </c>
      <c r="D39">
        <f>STDEV(Tabelle24[MP2b])</f>
        <v>6.7658196687073693E-2</v>
      </c>
      <c r="E39">
        <f>STDEV(Tabelle24[MP3b])</f>
        <v>8.8234138279322999E-2</v>
      </c>
      <c r="F39">
        <f>STDEV(Tabelle24[MP4b])</f>
        <v>7.1126277622416065E-2</v>
      </c>
      <c r="G39">
        <f>STDEV(Tabelle24[MP5b])</f>
        <v>0.1175394670559189</v>
      </c>
      <c r="H39">
        <f>STDEV(Tabelle24[MP6b])</f>
        <v>9.4327257878871848E-2</v>
      </c>
      <c r="I39">
        <f>STDEV(Tabelle24[MP7b])</f>
        <v>0.10142536794686986</v>
      </c>
      <c r="J39">
        <f>STDEV(Tabelle24[MP8b])</f>
        <v>9.0813574223007329E-2</v>
      </c>
      <c r="K39">
        <f>STDEV(Tabelle24[MP9b])</f>
        <v>6.6528585071222071E-2</v>
      </c>
    </row>
    <row r="40" spans="3:11">
      <c r="C40" t="s">
        <v>55</v>
      </c>
      <c r="D40">
        <f>STDEV(Tabelle1420[MP2b])</f>
        <v>0.11545307169887575</v>
      </c>
      <c r="E40">
        <f>STDEV(Tabelle1420[MP3b])</f>
        <v>0.17752841989180798</v>
      </c>
      <c r="F40">
        <f>STDEV(Tabelle1420[MP4b])</f>
        <v>0.12218062274830405</v>
      </c>
      <c r="G40">
        <f>STDEV(Tabelle1420[MP5b])</f>
        <v>0.16787503132923473</v>
      </c>
      <c r="H40">
        <f>STDEV(Tabelle1420[MP6b])</f>
        <v>0.12310922935727149</v>
      </c>
      <c r="I40">
        <f>STDEV(Tabelle1420[MP7b])</f>
        <v>0.10328746610114131</v>
      </c>
      <c r="J40">
        <f>STDEV(Tabelle1420[MP8b])</f>
        <v>0.21900547639912823</v>
      </c>
      <c r="K40">
        <f>STDEV(Tabelle1420[MP9b])</f>
        <v>0.73200079467080714</v>
      </c>
    </row>
    <row r="62" spans="3:11" ht="18.75">
      <c r="E62" s="19" t="s">
        <v>60</v>
      </c>
    </row>
    <row r="64" spans="3:11">
      <c r="C64" s="26" t="s">
        <v>20</v>
      </c>
      <c r="D64" s="27" t="s">
        <v>1</v>
      </c>
      <c r="E64" s="27" t="s">
        <v>2</v>
      </c>
      <c r="F64" s="27" t="s">
        <v>3</v>
      </c>
      <c r="G64" s="27" t="s">
        <v>4</v>
      </c>
      <c r="H64" s="27" t="s">
        <v>5</v>
      </c>
      <c r="I64" s="27" t="s">
        <v>6</v>
      </c>
      <c r="J64" s="27" t="s">
        <v>7</v>
      </c>
      <c r="K64" s="27" t="s">
        <v>8</v>
      </c>
    </row>
    <row r="65" spans="3:11" ht="15.75" thickBot="1">
      <c r="C65" t="s">
        <v>54</v>
      </c>
      <c r="D65">
        <f t="shared" ref="D65:K65" si="3">AVERAGE(D5:D24)</f>
        <v>-0.91700000000000015</v>
      </c>
      <c r="E65">
        <f t="shared" si="3"/>
        <v>-1.6639999999999997</v>
      </c>
      <c r="F65">
        <f t="shared" si="3"/>
        <v>-0.71899999999999997</v>
      </c>
      <c r="G65">
        <f t="shared" si="3"/>
        <v>-1.046</v>
      </c>
      <c r="H65">
        <f t="shared" si="3"/>
        <v>-1.0555000000000003</v>
      </c>
      <c r="I65">
        <f t="shared" si="3"/>
        <v>-0.83650000000000002</v>
      </c>
      <c r="J65">
        <f t="shared" si="3"/>
        <v>-1.4434999999999998</v>
      </c>
      <c r="K65">
        <f t="shared" si="3"/>
        <v>-1.4889999999999999</v>
      </c>
    </row>
    <row r="66" spans="3:11" ht="15.75" thickTop="1">
      <c r="C66" t="s">
        <v>48</v>
      </c>
      <c r="D66" s="9">
        <f>SUBTOTAL(101,Tabelle1416[MP2b])</f>
        <v>-1.2630000000000001</v>
      </c>
      <c r="E66" s="9">
        <f>SUBTOTAL(101,Tabelle1416[MP3b])</f>
        <v>-2.6044999999999998</v>
      </c>
      <c r="F66" s="9">
        <f>SUBTOTAL(101,Tabelle1416[MP4b])</f>
        <v>-1.0150000000000001</v>
      </c>
      <c r="G66" s="9">
        <f>SUBTOTAL(101,Tabelle1416[MP5b])</f>
        <v>-1.3929999999999998</v>
      </c>
      <c r="H66" s="9">
        <f>SUBTOTAL(101,Tabelle1416[MP6b])</f>
        <v>-1.411</v>
      </c>
      <c r="I66" s="9">
        <f>SUBTOTAL(101,Tabelle1416[MP7b])</f>
        <v>-1.1660000000000001</v>
      </c>
      <c r="J66" s="9">
        <f>SUBTOTAL(101,Tabelle1416[MP8b])</f>
        <v>-2.6080000000000001</v>
      </c>
      <c r="K66" s="10">
        <f>SUBTOTAL(101,Tabelle1416[MP9b])</f>
        <v>-1.5985000000000005</v>
      </c>
    </row>
    <row r="67" spans="3:11" ht="15.75" thickBot="1">
      <c r="C67" t="s">
        <v>56</v>
      </c>
      <c r="D67">
        <f>AVERAGE(Tabelle24[MP2b])</f>
        <v>-1.1525000000000003</v>
      </c>
      <c r="E67">
        <f>AVERAGE(Tabelle24[MP3b])</f>
        <v>-1.268</v>
      </c>
      <c r="F67">
        <f>AVERAGE(Tabelle24[MP4b])</f>
        <v>-0.63200000000000001</v>
      </c>
      <c r="G67">
        <f>AVERAGE(Tabelle24[MP6b])</f>
        <v>-0.84150000000000014</v>
      </c>
      <c r="H67">
        <f>AVERAGE(Tabelle24[MP6b])</f>
        <v>-0.84150000000000014</v>
      </c>
      <c r="I67">
        <f>AVERAGE(Tabelle24[MP7b])</f>
        <v>-0.80849999999999989</v>
      </c>
      <c r="J67">
        <f>AVERAGE(Tabelle24[MP8b])</f>
        <v>-1.2155</v>
      </c>
      <c r="K67">
        <f>AVERAGE(Tabelle24[MP9b])</f>
        <v>-1.4845000000000002</v>
      </c>
    </row>
    <row r="68" spans="3:11" ht="15.75" thickTop="1">
      <c r="C68" t="s">
        <v>55</v>
      </c>
      <c r="D68" s="9">
        <f>SUBTOTAL(101,Tabelle1420[MP2b])</f>
        <v>-1.1700000000000002</v>
      </c>
      <c r="E68" s="9">
        <f>SUBTOTAL(101,Tabelle1420[MP3b])</f>
        <v>-1.9488888888888889</v>
      </c>
      <c r="F68" s="9">
        <f>SUBTOTAL(101,Tabelle1420[MP4b])</f>
        <v>-0.87888888888888894</v>
      </c>
      <c r="G68" s="9">
        <f>SUBTOTAL(101,Tabelle1420[MP5b])</f>
        <v>-1.2194444444444441</v>
      </c>
      <c r="H68" s="9">
        <f>SUBTOTAL(101,Tabelle1420[MP6b])</f>
        <v>-1.1816666666666666</v>
      </c>
      <c r="I68" s="9">
        <f>SUBTOTAL(101,Tabelle1420[MP7b])</f>
        <v>-1.0172222222222222</v>
      </c>
      <c r="J68" s="9">
        <f>SUBTOTAL(101,Tabelle1420[MP8b])</f>
        <v>-1.9011111111111114</v>
      </c>
      <c r="K68" s="9">
        <f>SUBTOTAL(101,Tabelle1420[MP9b])</f>
        <v>-1.3438888888888887</v>
      </c>
    </row>
    <row r="96" spans="5:11" ht="21">
      <c r="E96" s="28"/>
      <c r="F96" s="16" t="s">
        <v>61</v>
      </c>
      <c r="G96" s="16"/>
      <c r="H96" s="16"/>
      <c r="I96" s="16"/>
      <c r="J96" s="16"/>
      <c r="K96" s="2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Kontur aussen F17Chr1</vt:lpstr>
      <vt:lpstr>Spalt vorne unten F17 Charge1</vt:lpstr>
      <vt:lpstr>Kontur aussen Fxx Charge2</vt:lpstr>
      <vt:lpstr>Spalt vorne unten Fxx Charge2</vt:lpstr>
      <vt:lpstr>Kontur aussenF13 Serie</vt:lpstr>
      <vt:lpstr>Spalt untenF13 Serie</vt:lpstr>
      <vt:lpstr>Relativierung Parameter</vt:lpstr>
      <vt:lpstr>F18 Kontur aussen</vt:lpstr>
      <vt:lpstr>F18 Spalt unten</vt:lpstr>
      <vt:lpstr>nFxxKonturAussen</vt:lpstr>
      <vt:lpstr>nFxxSpaltunten</vt:lpstr>
      <vt:lpstr>nF17 KonturAussen</vt:lpstr>
      <vt:lpstr>nF17 Spalt unten</vt:lpstr>
      <vt:lpstr>Gegenüberstellungen</vt:lpstr>
      <vt:lpstr>Labor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Benedikt</cp:lastModifiedBy>
  <dcterms:created xsi:type="dcterms:W3CDTF">2013-10-29T16:47:03Z</dcterms:created>
  <dcterms:modified xsi:type="dcterms:W3CDTF">2014-02-18T13:44:42Z</dcterms:modified>
</cp:coreProperties>
</file>