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Default Extension="xml" ContentType="application/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tables/table9.xml" ContentType="application/vnd.openxmlformats-officedocument.spreadsheetml.table+xml"/>
  <Override PartName="/xl/charts/chart45.xml" ContentType="application/vnd.openxmlformats-officedocument.drawingml.chart+xml"/>
  <Override PartName="/xl/drawings/drawing11.xml" ContentType="application/vnd.openxmlformats-officedocument.drawing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tables/table7.xml" ContentType="application/vnd.openxmlformats-officedocument.spreadsheetml.table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drawings/drawing12.xml" ContentType="application/vnd.openxmlformats-officedocument.drawing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ables/table8.xml" ContentType="application/vnd.openxmlformats-officedocument.spreadsheetml.table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tables/table6.xml" ContentType="application/vnd.openxmlformats-officedocument.spreadsheetml.table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730" windowHeight="9855" firstSheet="8" activeTab="12"/>
  </bookViews>
  <sheets>
    <sheet name="Kontur aussen Charge1" sheetId="1" r:id="rId1"/>
    <sheet name="Spalt vorne unten Charge1" sheetId="2" r:id="rId2"/>
    <sheet name="Wölbung oben innen  Charge1" sheetId="3" r:id="rId3"/>
    <sheet name="Wölbung oben aussen Charge1" sheetId="4" r:id="rId4"/>
    <sheet name="Kontur aussen Charge2" sheetId="5" r:id="rId5"/>
    <sheet name="Spalt vorne unten Charge2" sheetId="6" r:id="rId6"/>
    <sheet name="Wölbung oben innen Charge2" sheetId="7" r:id="rId7"/>
    <sheet name="Wölbung oben aussen Charge2" sheetId="8" r:id="rId8"/>
    <sheet name="Kontur aussen Serie" sheetId="10" r:id="rId9"/>
    <sheet name="Spalt unten Serie" sheetId="11" r:id="rId10"/>
    <sheet name="Wölbung oben innen Serie" sheetId="12" r:id="rId11"/>
    <sheet name="Wölbung oben aussen Serie" sheetId="13" r:id="rId12"/>
    <sheet name="Relativierung Parameter" sheetId="14" r:id="rId13"/>
  </sheets>
  <calcPr calcId="125725"/>
</workbook>
</file>

<file path=xl/calcChain.xml><?xml version="1.0" encoding="utf-8"?>
<calcChain xmlns="http://schemas.openxmlformats.org/spreadsheetml/2006/main">
  <c r="D13" i="14"/>
  <c r="E13"/>
  <c r="F13"/>
  <c r="G13"/>
  <c r="H13"/>
  <c r="I13"/>
  <c r="J13"/>
  <c r="K13"/>
  <c r="L13"/>
  <c r="M13"/>
  <c r="D14"/>
  <c r="E14"/>
  <c r="F14"/>
  <c r="G14"/>
  <c r="H14"/>
  <c r="I14"/>
  <c r="J14"/>
  <c r="K14"/>
  <c r="L14"/>
  <c r="M14"/>
  <c r="D15"/>
  <c r="E15"/>
  <c r="F15"/>
  <c r="G15"/>
  <c r="H15"/>
  <c r="I15"/>
  <c r="J15"/>
  <c r="K15"/>
  <c r="L15"/>
  <c r="M15"/>
  <c r="D47"/>
  <c r="E47"/>
  <c r="F47"/>
  <c r="G47"/>
  <c r="H47"/>
  <c r="I47"/>
  <c r="J47"/>
  <c r="K47"/>
  <c r="L47"/>
  <c r="M47"/>
  <c r="D48"/>
  <c r="E48"/>
  <c r="F48"/>
  <c r="G48"/>
  <c r="H48"/>
  <c r="I48"/>
  <c r="J48"/>
  <c r="K48"/>
  <c r="L48"/>
  <c r="M48"/>
  <c r="D49"/>
  <c r="E49"/>
  <c r="F49"/>
  <c r="G49"/>
  <c r="H49"/>
  <c r="I49"/>
  <c r="J49"/>
  <c r="K49"/>
  <c r="L49"/>
  <c r="M49"/>
  <c r="D138"/>
  <c r="E138"/>
  <c r="F138"/>
  <c r="G138"/>
  <c r="H138"/>
  <c r="I138"/>
  <c r="J138"/>
  <c r="K138"/>
  <c r="L138"/>
  <c r="M138"/>
  <c r="D139"/>
  <c r="E139"/>
  <c r="F139"/>
  <c r="G139"/>
  <c r="H139"/>
  <c r="I139"/>
  <c r="J139"/>
  <c r="K139"/>
  <c r="L139"/>
  <c r="M139"/>
  <c r="D140"/>
  <c r="E140"/>
  <c r="F140"/>
  <c r="G140"/>
  <c r="H140"/>
  <c r="I140"/>
  <c r="J140"/>
  <c r="K140"/>
  <c r="L140"/>
  <c r="M140"/>
  <c r="N122" i="13"/>
  <c r="M122"/>
  <c r="L122"/>
  <c r="K122"/>
  <c r="J122"/>
  <c r="I122"/>
  <c r="H122"/>
  <c r="G122"/>
  <c r="F122"/>
  <c r="E122"/>
  <c r="N121"/>
  <c r="M121"/>
  <c r="L121"/>
  <c r="K121"/>
  <c r="J121"/>
  <c r="I121"/>
  <c r="H121"/>
  <c r="G121"/>
  <c r="F121"/>
  <c r="E121"/>
  <c r="N120"/>
  <c r="M120"/>
  <c r="L120"/>
  <c r="K120"/>
  <c r="J120"/>
  <c r="I120"/>
  <c r="H120"/>
  <c r="G120"/>
  <c r="F120"/>
  <c r="E120"/>
  <c r="N50"/>
  <c r="M50"/>
  <c r="L50"/>
  <c r="K50"/>
  <c r="J50"/>
  <c r="I50"/>
  <c r="H50"/>
  <c r="G50"/>
  <c r="F50"/>
  <c r="E50"/>
  <c r="N49"/>
  <c r="M49"/>
  <c r="L49"/>
  <c r="K49"/>
  <c r="J49"/>
  <c r="I49"/>
  <c r="H49"/>
  <c r="G49"/>
  <c r="F49"/>
  <c r="E49"/>
  <c r="N48"/>
  <c r="M48"/>
  <c r="L48"/>
  <c r="K48"/>
  <c r="J48"/>
  <c r="I48"/>
  <c r="H48"/>
  <c r="G48"/>
  <c r="F48"/>
  <c r="E48"/>
  <c r="N154" i="12"/>
  <c r="M154"/>
  <c r="L154"/>
  <c r="K154"/>
  <c r="J154"/>
  <c r="I154"/>
  <c r="H154"/>
  <c r="G154"/>
  <c r="F154"/>
  <c r="E154"/>
  <c r="N153"/>
  <c r="M153"/>
  <c r="L153"/>
  <c r="K153"/>
  <c r="J153"/>
  <c r="I153"/>
  <c r="H153"/>
  <c r="G153"/>
  <c r="F153"/>
  <c r="E153"/>
  <c r="N152"/>
  <c r="M152"/>
  <c r="L152"/>
  <c r="K152"/>
  <c r="J152"/>
  <c r="I152"/>
  <c r="H152"/>
  <c r="G152"/>
  <c r="F152"/>
  <c r="E152"/>
  <c r="N58"/>
  <c r="M58"/>
  <c r="L58"/>
  <c r="K58"/>
  <c r="J58"/>
  <c r="I58"/>
  <c r="H58"/>
  <c r="G58"/>
  <c r="F58"/>
  <c r="E58"/>
  <c r="N57"/>
  <c r="M57"/>
  <c r="L57"/>
  <c r="K57"/>
  <c r="J57"/>
  <c r="I57"/>
  <c r="H57"/>
  <c r="G57"/>
  <c r="F57"/>
  <c r="E57"/>
  <c r="N56"/>
  <c r="M56"/>
  <c r="L56"/>
  <c r="K56"/>
  <c r="J56"/>
  <c r="I56"/>
  <c r="H56"/>
  <c r="G56"/>
  <c r="F56"/>
  <c r="E56"/>
  <c r="L106" i="11"/>
  <c r="K106"/>
  <c r="J106"/>
  <c r="I106"/>
  <c r="H106"/>
  <c r="G106"/>
  <c r="F106"/>
  <c r="E106"/>
  <c r="M105"/>
  <c r="L105"/>
  <c r="K105"/>
  <c r="J105"/>
  <c r="I105"/>
  <c r="H105"/>
  <c r="G105"/>
  <c r="F105"/>
  <c r="E105"/>
  <c r="D105"/>
  <c r="L54"/>
  <c r="K54"/>
  <c r="J54"/>
  <c r="I54"/>
  <c r="H54"/>
  <c r="G54"/>
  <c r="F54"/>
  <c r="E54"/>
  <c r="M53"/>
  <c r="L53"/>
  <c r="K53"/>
  <c r="J53"/>
  <c r="I53"/>
  <c r="H53"/>
  <c r="G53"/>
  <c r="F53"/>
  <c r="E53"/>
  <c r="D53"/>
  <c r="M104"/>
  <c r="L104"/>
  <c r="K104"/>
  <c r="J104"/>
  <c r="I104"/>
  <c r="H104"/>
  <c r="G104"/>
  <c r="F104"/>
  <c r="E104"/>
  <c r="D104"/>
  <c r="M52"/>
  <c r="L52"/>
  <c r="K52"/>
  <c r="J52"/>
  <c r="I52"/>
  <c r="H52"/>
  <c r="G52"/>
  <c r="F52"/>
  <c r="E52"/>
  <c r="D52"/>
  <c r="N123" i="10"/>
  <c r="M123"/>
  <c r="L123"/>
  <c r="K123"/>
  <c r="J123"/>
  <c r="I123"/>
  <c r="H123"/>
  <c r="G123"/>
  <c r="F123"/>
  <c r="E123"/>
  <c r="N122"/>
  <c r="M122"/>
  <c r="L122"/>
  <c r="K122"/>
  <c r="J122"/>
  <c r="I122"/>
  <c r="H122"/>
  <c r="G122"/>
  <c r="F122"/>
  <c r="E122"/>
  <c r="N121"/>
  <c r="M121"/>
  <c r="L121"/>
  <c r="K121"/>
  <c r="J121"/>
  <c r="I121"/>
  <c r="H121"/>
  <c r="G121"/>
  <c r="F121"/>
  <c r="E121"/>
  <c r="N95"/>
  <c r="M95"/>
  <c r="L95"/>
  <c r="K95"/>
  <c r="J95"/>
  <c r="I95"/>
  <c r="H95"/>
  <c r="G95"/>
  <c r="F95"/>
  <c r="E95"/>
  <c r="N94"/>
  <c r="M94"/>
  <c r="L94"/>
  <c r="K94"/>
  <c r="J94"/>
  <c r="I94"/>
  <c r="H94"/>
  <c r="G94"/>
  <c r="F94"/>
  <c r="E94"/>
  <c r="N93"/>
  <c r="M93"/>
  <c r="L93"/>
  <c r="K93"/>
  <c r="J93"/>
  <c r="I93"/>
  <c r="H93"/>
  <c r="G93"/>
  <c r="F93"/>
  <c r="E93"/>
  <c r="N28" i="13"/>
  <c r="M28"/>
  <c r="L28"/>
  <c r="K28"/>
  <c r="J28"/>
  <c r="I28"/>
  <c r="H28"/>
  <c r="G28"/>
  <c r="F28"/>
  <c r="E28"/>
  <c r="N27"/>
  <c r="M27"/>
  <c r="L27"/>
  <c r="K27"/>
  <c r="J27"/>
  <c r="I27"/>
  <c r="H27"/>
  <c r="G27"/>
  <c r="F27"/>
  <c r="E27"/>
  <c r="N28" i="12"/>
  <c r="M28"/>
  <c r="L28"/>
  <c r="K28"/>
  <c r="J28"/>
  <c r="I28"/>
  <c r="H28"/>
  <c r="G28"/>
  <c r="F28"/>
  <c r="E28"/>
  <c r="N27"/>
  <c r="M27"/>
  <c r="L27"/>
  <c r="K27"/>
  <c r="J27"/>
  <c r="I27"/>
  <c r="H27"/>
  <c r="F27"/>
  <c r="G27"/>
  <c r="E27"/>
  <c r="M27" i="11"/>
  <c r="L27"/>
  <c r="K27"/>
  <c r="J27"/>
  <c r="I27"/>
  <c r="H27"/>
  <c r="G27"/>
  <c r="F27"/>
  <c r="E27"/>
  <c r="D27"/>
  <c r="M26"/>
  <c r="L26"/>
  <c r="K26"/>
  <c r="J26"/>
  <c r="I26"/>
  <c r="H26"/>
  <c r="G26"/>
  <c r="F26"/>
  <c r="E26"/>
  <c r="D26"/>
  <c r="M26" i="10"/>
  <c r="M27" s="1"/>
  <c r="L26"/>
  <c r="L27" s="1"/>
  <c r="K26"/>
  <c r="K27" s="1"/>
  <c r="J26"/>
  <c r="J27" s="1"/>
  <c r="I26"/>
  <c r="I27" s="1"/>
  <c r="H26"/>
  <c r="H27" s="1"/>
  <c r="G26"/>
  <c r="G27" s="1"/>
  <c r="F26"/>
  <c r="F27" s="1"/>
  <c r="E26"/>
  <c r="E27" s="1"/>
  <c r="D26"/>
  <c r="D27" s="1"/>
  <c r="M25"/>
  <c r="L25"/>
  <c r="K25"/>
  <c r="J25"/>
  <c r="I25"/>
  <c r="H25"/>
  <c r="G25"/>
  <c r="F25"/>
  <c r="E25"/>
  <c r="D25"/>
  <c r="M56" i="4"/>
  <c r="L56"/>
  <c r="K56"/>
  <c r="J56"/>
  <c r="I56"/>
  <c r="H56"/>
  <c r="G56"/>
  <c r="F56"/>
  <c r="E56"/>
  <c r="D56"/>
  <c r="M55"/>
  <c r="L55"/>
  <c r="K55"/>
  <c r="J55"/>
  <c r="I55"/>
  <c r="H55"/>
  <c r="G55"/>
  <c r="F55"/>
  <c r="E55"/>
  <c r="D55"/>
  <c r="L56" i="3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K59" i="2"/>
  <c r="J59"/>
  <c r="I59"/>
  <c r="H59"/>
  <c r="G59"/>
  <c r="F59"/>
  <c r="E59"/>
  <c r="D59"/>
  <c r="K58"/>
  <c r="J58"/>
  <c r="I58"/>
  <c r="H58"/>
  <c r="G58"/>
  <c r="F58"/>
  <c r="E58"/>
  <c r="D58"/>
  <c r="M66" i="1"/>
  <c r="M48"/>
  <c r="L33" i="5"/>
  <c r="L27"/>
  <c r="L28" s="1"/>
  <c r="L66" i="1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L41" i="3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K43" i="2"/>
  <c r="J43"/>
  <c r="I43"/>
  <c r="H43"/>
  <c r="G43"/>
  <c r="F43"/>
  <c r="E43"/>
  <c r="D43"/>
  <c r="K42"/>
  <c r="J42"/>
  <c r="I42"/>
  <c r="H42"/>
  <c r="G42"/>
  <c r="F42"/>
  <c r="E42"/>
  <c r="D42"/>
  <c r="M42" i="4"/>
  <c r="L42"/>
  <c r="K42"/>
  <c r="J42"/>
  <c r="I42"/>
  <c r="H42"/>
  <c r="G42"/>
  <c r="F42"/>
  <c r="E42"/>
  <c r="D42"/>
  <c r="D41"/>
  <c r="E41"/>
  <c r="F41"/>
  <c r="G41"/>
  <c r="H41"/>
  <c r="I41"/>
  <c r="J41"/>
  <c r="K41"/>
  <c r="L41"/>
  <c r="M41"/>
  <c r="M32" i="7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D25"/>
  <c r="E25"/>
  <c r="F25"/>
  <c r="G25"/>
  <c r="H25"/>
  <c r="I25"/>
  <c r="J25"/>
  <c r="K25"/>
  <c r="L25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K33" i="5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M33" i="4"/>
  <c r="L33"/>
  <c r="K33"/>
  <c r="J33"/>
  <c r="I33"/>
  <c r="H33"/>
  <c r="G33"/>
  <c r="F33"/>
  <c r="E33"/>
  <c r="D33"/>
  <c r="M31"/>
  <c r="L31"/>
  <c r="K31"/>
  <c r="J31"/>
  <c r="I31"/>
  <c r="H31"/>
  <c r="G31"/>
  <c r="F31"/>
  <c r="E31"/>
  <c r="D31"/>
  <c r="D27"/>
  <c r="E27"/>
  <c r="F27"/>
  <c r="G27"/>
  <c r="H27"/>
  <c r="I27"/>
  <c r="J27"/>
  <c r="K27"/>
  <c r="L27"/>
  <c r="L33" i="3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38" i="8"/>
  <c r="L38"/>
  <c r="K38"/>
  <c r="J38"/>
  <c r="I38"/>
  <c r="H38"/>
  <c r="G38"/>
  <c r="F38"/>
  <c r="E38"/>
  <c r="D38"/>
  <c r="M36"/>
  <c r="L36"/>
  <c r="K36"/>
  <c r="J36"/>
  <c r="I36"/>
  <c r="H36"/>
  <c r="G36"/>
  <c r="F36"/>
  <c r="E36"/>
  <c r="D36"/>
  <c r="M28"/>
  <c r="L28"/>
  <c r="K28"/>
  <c r="J28"/>
  <c r="I28"/>
  <c r="H28"/>
  <c r="G28"/>
  <c r="F28"/>
  <c r="E28"/>
  <c r="D28"/>
  <c r="M27"/>
  <c r="L27"/>
  <c r="K27"/>
  <c r="J27"/>
  <c r="I27"/>
  <c r="H27"/>
  <c r="G27"/>
  <c r="F27"/>
  <c r="E27"/>
  <c r="D27"/>
  <c r="M26" i="7"/>
  <c r="L26"/>
  <c r="K26"/>
  <c r="J26"/>
  <c r="I26"/>
  <c r="H26"/>
  <c r="G26"/>
  <c r="F26"/>
  <c r="E26"/>
  <c r="D26"/>
  <c r="M25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C28" s="1"/>
  <c r="D27"/>
  <c r="D28" s="1"/>
  <c r="E27"/>
  <c r="E28" s="1"/>
  <c r="F27"/>
  <c r="F28" s="1"/>
  <c r="G27"/>
  <c r="G28" s="1"/>
  <c r="H27"/>
  <c r="H28" s="1"/>
  <c r="I27"/>
  <c r="I28" s="1"/>
  <c r="J27"/>
  <c r="J28" s="1"/>
  <c r="K27"/>
  <c r="K28" s="1"/>
  <c r="L26"/>
  <c r="K26"/>
  <c r="J26"/>
  <c r="I26"/>
  <c r="H26"/>
  <c r="G26"/>
  <c r="F26"/>
  <c r="E26"/>
  <c r="D26"/>
  <c r="C26"/>
  <c r="M28" i="4"/>
  <c r="L28"/>
  <c r="K28"/>
  <c r="J28"/>
  <c r="I28"/>
  <c r="H28"/>
  <c r="G28"/>
  <c r="F28"/>
  <c r="E28"/>
  <c r="D28"/>
  <c r="M27"/>
  <c r="L28" i="3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K29" i="2"/>
  <c r="J29"/>
  <c r="I29"/>
  <c r="H29"/>
  <c r="G29"/>
  <c r="F29"/>
  <c r="E29"/>
  <c r="D29"/>
  <c r="K28"/>
  <c r="J28"/>
  <c r="I28"/>
  <c r="H28"/>
  <c r="G28"/>
  <c r="F28"/>
  <c r="E28"/>
  <c r="D28"/>
  <c r="M34" i="1"/>
  <c r="M35" s="1"/>
  <c r="L34"/>
  <c r="L35" s="1"/>
  <c r="K34"/>
  <c r="K35" s="1"/>
  <c r="J34"/>
  <c r="J35" s="1"/>
  <c r="I34"/>
  <c r="I35" s="1"/>
  <c r="H34"/>
  <c r="H35" s="1"/>
  <c r="G34"/>
  <c r="G35" s="1"/>
  <c r="F34"/>
  <c r="F35" s="1"/>
  <c r="E34"/>
  <c r="E35" s="1"/>
  <c r="D34"/>
  <c r="D35" s="1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<sst xmlns="http://schemas.openxmlformats.org/spreadsheetml/2006/main" count="621" uniqueCount="88">
  <si>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</si>
  <si>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</si>
  <si>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</si>
  <si>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</si>
  <si>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</si>
  <si>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</si>
  <si>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</si>
  <si>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</si>
  <si>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</si>
  <si>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</si>
  <si>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</si>
  <si>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</si>
  <si>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</si>
  <si>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</si>
  <si>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</si>
  <si>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</si>
  <si>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</si>
  <si>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</si>
  <si>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</si>
  <si>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</si>
  <si>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</si>
  <si>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</si>
  <si>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</si>
  <si>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</si>
  <si>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</si>
  <si>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</si>
  <si>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</si>
  <si>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</si>
  <si>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</si>
  <si>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</si>
  <si>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</si>
  <si>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</si>
  <si>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</si>
  <si>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</si>
  <si>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</si>
  <si>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</si>
  <si>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</si>
  <si>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</si>
  <si>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</si>
  <si>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</si>
  <si>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Nr/MP</t>
  </si>
  <si>
    <t>Charge 2 Kontur aussen</t>
  </si>
  <si>
    <t>Charge 1 Kontur aussen</t>
  </si>
  <si>
    <t>Charge 1 Spalt vorne unten</t>
  </si>
  <si>
    <t>Charge 1 Wölbung oben innen</t>
  </si>
  <si>
    <t>Charge 1 Wölbung oben aussen</t>
  </si>
  <si>
    <t>Charge 2 Spalt vorne unten</t>
  </si>
  <si>
    <t>Charge 2 Wölbung oben innen</t>
  </si>
  <si>
    <t>Charge 2 Wölbung oben aussen</t>
  </si>
  <si>
    <t>Mittelwert</t>
  </si>
  <si>
    <t>Standardab.</t>
  </si>
  <si>
    <t>Mittelw.</t>
  </si>
  <si>
    <t>Mittelew.</t>
  </si>
  <si>
    <t>Charge 1</t>
  </si>
  <si>
    <t>charge 2</t>
  </si>
  <si>
    <t>Chargen Mittelwerte</t>
  </si>
  <si>
    <t>MP9d2</t>
  </si>
  <si>
    <t>Gegenüberstellung Mittelwert Charge 1/2</t>
  </si>
  <si>
    <t>Charg.Mittelw</t>
  </si>
  <si>
    <t>Charge 2</t>
  </si>
  <si>
    <t>Charg. Mittelw.</t>
  </si>
  <si>
    <t>Charge</t>
  </si>
  <si>
    <t>Gegenüberstellung Standardabweichung Charge 1/2</t>
  </si>
  <si>
    <t>Charg.</t>
  </si>
  <si>
    <t>Chargen</t>
  </si>
  <si>
    <t>Mp/Nr.</t>
  </si>
  <si>
    <t>Standardabweichung</t>
  </si>
  <si>
    <t>Serienmaterial Kontur aussen</t>
  </si>
  <si>
    <t>Serienmaterial Spalt unten</t>
  </si>
  <si>
    <t>Serienmaterial Wölbung oben innen</t>
  </si>
  <si>
    <t>Serienmaterial Wölbung oben aussen</t>
  </si>
  <si>
    <t>Serie</t>
  </si>
  <si>
    <t>Überlagerung Standardabweichung Chargen</t>
  </si>
  <si>
    <t>Überlagerung Mittelwerte Chargen</t>
  </si>
  <si>
    <t>Gegenüberstellung Standardabweichungen Chargen Spalt unten</t>
  </si>
  <si>
    <t>Gegenüberstellung Mittelwerte Chargen Spalt unten</t>
  </si>
  <si>
    <t>Chargen.</t>
  </si>
  <si>
    <t>Gegenüberstellung Standardabweichungen Chargen Wölbung oben innen</t>
  </si>
  <si>
    <t>Gegenüberstellung Mittelwerte Chargen Wölbung oben innen</t>
  </si>
  <si>
    <t>Gegenüberstellung Standardabweichungen Chargen Wölbung oben aussen</t>
  </si>
  <si>
    <t>Gegenüberstellung Mittelwerte Chargen Wölbung oben aussen</t>
  </si>
  <si>
    <t>∆X</t>
  </si>
  <si>
    <t>∆x</t>
  </si>
  <si>
    <t>F17</t>
  </si>
  <si>
    <t>Fxx</t>
  </si>
  <si>
    <t>F13serie</t>
  </si>
  <si>
    <r>
      <t>Mindestzugfestigkeit [N/mm</t>
    </r>
    <r>
      <rPr>
        <b/>
        <i/>
        <sz val="14"/>
        <color theme="1"/>
        <rFont val="Calibri"/>
        <family val="2"/>
      </rPr>
      <t>²]/Standardabweichung [mm] "Kontur aussen"</t>
    </r>
  </si>
  <si>
    <r>
      <t xml:space="preserve"> Streckgrenze Rp</t>
    </r>
    <r>
      <rPr>
        <b/>
        <i/>
        <sz val="14"/>
        <color theme="1"/>
        <rFont val="Calibri"/>
        <family val="2"/>
      </rPr>
      <t>₀‚₂ [N/mm²]/Standardabweichung [mm]</t>
    </r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</si>
</sst>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9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double">
        <color theme="8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6" fillId="0" borderId="0" xfId="0" applyFont="1"/>
    <xf numFmtId="0" fontId="1" fillId="3" borderId="23" xfId="0" applyFont="1" applyFill="1" applyBorder="1"/>
    <xf numFmtId="0" fontId="1" fillId="5" borderId="24" xfId="0" applyFont="1" applyFill="1" applyBorder="1"/>
    <xf numFmtId="0" fontId="1" fillId="4" borderId="25" xfId="0" applyFont="1" applyFill="1" applyBorder="1"/>
    <xf numFmtId="0" fontId="7" fillId="0" borderId="0" xfId="0" applyFont="1"/>
    <xf numFmtId="0" fontId="1" fillId="4" borderId="19" xfId="0" applyFont="1" applyFill="1" applyBorder="1"/>
    <xf numFmtId="0" fontId="1" fillId="4" borderId="20" xfId="0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8" fillId="0" borderId="0" xfId="0" applyFont="1"/>
    <xf numFmtId="0" fontId="2" fillId="0" borderId="26" xfId="0" applyFont="1" applyBorder="1"/>
    <xf numFmtId="0" fontId="2" fillId="0" borderId="27" xfId="0" applyFont="1" applyBorder="1"/>
    <xf numFmtId="0" fontId="1" fillId="2" borderId="28" xfId="0" applyFont="1" applyFill="1" applyBorder="1"/>
    <xf numFmtId="0" fontId="9" fillId="0" borderId="0" xfId="0" applyFont="1"/>
    <xf numFmtId="0" fontId="0" fillId="0" borderId="0" xfId="0" applyFont="1"/>
  </cellXfs>
  <cellStyles count="1">
    <cellStyle name="Standard" xfId="0" builtinId="0"/>
  </cellStyles>
  <dxfs count="82"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Charge1'!$D$36:$M$36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63985920"/>
        <c:axId val="64000768"/>
        <c:axId val="0"/>
      </c:bar3DChart>
      <c:catAx>
        <c:axId val="6398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numFmt formatCode="General" sourceLinked="1"/>
        <c:tickLblPos val="nextTo"/>
        <c:crossAx val="64000768"/>
        <c:crosses val="autoZero"/>
        <c:auto val="1"/>
        <c:lblAlgn val="ctr"/>
        <c:lblOffset val="100"/>
      </c:catAx>
      <c:valAx>
        <c:axId val="64000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3985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je Teil</a:t>
            </a:r>
          </a:p>
        </c:rich>
      </c:tx>
      <c:layout>
        <c:manualLayout>
          <c:xMode val="edge"/>
          <c:yMode val="edge"/>
          <c:x val="0.34048408325799445"/>
          <c:y val="1.290322580645162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Charge1'!$D$8:$K$8</c:f>
              <c:numCache>
                <c:formatCode>General</c:formatCode>
                <c:ptCount val="8"/>
                <c:pt idx="0">
                  <c:v>-0.97</c:v>
                </c:pt>
                <c:pt idx="1">
                  <c:v>-2.16</c:v>
                </c:pt>
                <c:pt idx="2">
                  <c:v>-0.94</c:v>
                </c:pt>
                <c:pt idx="3">
                  <c:v>-1.25</c:v>
                </c:pt>
                <c:pt idx="4">
                  <c:v>-1.29</c:v>
                </c:pt>
                <c:pt idx="5">
                  <c:v>-1.1399999999999999</c:v>
                </c:pt>
                <c:pt idx="6">
                  <c:v>-2.11</c:v>
                </c:pt>
                <c:pt idx="7">
                  <c:v>-1.41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Charge1'!$D$9:$K$9</c:f>
              <c:numCache>
                <c:formatCode>General</c:formatCode>
                <c:ptCount val="8"/>
                <c:pt idx="0">
                  <c:v>-1.05</c:v>
                </c:pt>
                <c:pt idx="1">
                  <c:v>-2.29</c:v>
                </c:pt>
                <c:pt idx="2">
                  <c:v>-1.03</c:v>
                </c:pt>
                <c:pt idx="3">
                  <c:v>-1.35</c:v>
                </c:pt>
                <c:pt idx="4">
                  <c:v>-1.35</c:v>
                </c:pt>
                <c:pt idx="5">
                  <c:v>-1.1499999999999999</c:v>
                </c:pt>
                <c:pt idx="6">
                  <c:v>-2.09</c:v>
                </c:pt>
                <c:pt idx="7">
                  <c:v>-1.41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Charge1'!$D$10:$K$10</c:f>
              <c:numCache>
                <c:formatCode>General</c:formatCode>
                <c:ptCount val="8"/>
                <c:pt idx="0">
                  <c:v>-1.32</c:v>
                </c:pt>
                <c:pt idx="1">
                  <c:v>-2.63</c:v>
                </c:pt>
                <c:pt idx="2">
                  <c:v>-1.08</c:v>
                </c:pt>
                <c:pt idx="3">
                  <c:v>-1.42</c:v>
                </c:pt>
                <c:pt idx="4">
                  <c:v>-1.47</c:v>
                </c:pt>
                <c:pt idx="5">
                  <c:v>-1.22</c:v>
                </c:pt>
                <c:pt idx="6">
                  <c:v>-2.75</c:v>
                </c:pt>
                <c:pt idx="7">
                  <c:v>-1.82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Charge1'!$D$11:$K$11</c:f>
              <c:numCache>
                <c:formatCode>General</c:formatCode>
                <c:ptCount val="8"/>
                <c:pt idx="0">
                  <c:v>-1.36</c:v>
                </c:pt>
                <c:pt idx="1">
                  <c:v>-2.6</c:v>
                </c:pt>
                <c:pt idx="2">
                  <c:v>-1.02</c:v>
                </c:pt>
                <c:pt idx="3">
                  <c:v>-1.42</c:v>
                </c:pt>
                <c:pt idx="4">
                  <c:v>-1.44</c:v>
                </c:pt>
                <c:pt idx="5">
                  <c:v>-1.18</c:v>
                </c:pt>
                <c:pt idx="6">
                  <c:v>-2.75</c:v>
                </c:pt>
                <c:pt idx="7">
                  <c:v>-1.57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Charge1'!$D$12:$K$12</c:f>
              <c:numCache>
                <c:formatCode>General</c:formatCode>
                <c:ptCount val="8"/>
                <c:pt idx="0">
                  <c:v>-1.3</c:v>
                </c:pt>
                <c:pt idx="1">
                  <c:v>-2.66</c:v>
                </c:pt>
                <c:pt idx="2">
                  <c:v>-1</c:v>
                </c:pt>
                <c:pt idx="3">
                  <c:v>-1.33</c:v>
                </c:pt>
                <c:pt idx="4">
                  <c:v>-1.34</c:v>
                </c:pt>
                <c:pt idx="5">
                  <c:v>-1.1499999999999999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Charge1'!$D$13:$K$13</c:f>
              <c:numCache>
                <c:formatCode>General</c:formatCode>
                <c:ptCount val="8"/>
                <c:pt idx="0">
                  <c:v>-1.27</c:v>
                </c:pt>
                <c:pt idx="1">
                  <c:v>-2.6</c:v>
                </c:pt>
                <c:pt idx="2">
                  <c:v>-1.03</c:v>
                </c:pt>
                <c:pt idx="3">
                  <c:v>-1.4</c:v>
                </c:pt>
                <c:pt idx="4">
                  <c:v>-1.38</c:v>
                </c:pt>
                <c:pt idx="5">
                  <c:v>-1.1399999999999999</c:v>
                </c:pt>
                <c:pt idx="6">
                  <c:v>-2.56</c:v>
                </c:pt>
                <c:pt idx="7">
                  <c:v>-1.55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Charge1'!$D$14:$K$14</c:f>
              <c:numCache>
                <c:formatCode>General</c:formatCode>
                <c:ptCount val="8"/>
                <c:pt idx="0">
                  <c:v>-1.36</c:v>
                </c:pt>
                <c:pt idx="1">
                  <c:v>-2.64</c:v>
                </c:pt>
                <c:pt idx="2">
                  <c:v>-1.05</c:v>
                </c:pt>
                <c:pt idx="3">
                  <c:v>-1.46</c:v>
                </c:pt>
                <c:pt idx="4">
                  <c:v>-1.49</c:v>
                </c:pt>
                <c:pt idx="5">
                  <c:v>-1.19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Charge1'!$D$15:$K$15</c:f>
              <c:numCache>
                <c:formatCode>General</c:formatCode>
                <c:ptCount val="8"/>
                <c:pt idx="0">
                  <c:v>-1.32</c:v>
                </c:pt>
                <c:pt idx="1">
                  <c:v>-2.64</c:v>
                </c:pt>
                <c:pt idx="2">
                  <c:v>-1.05</c:v>
                </c:pt>
                <c:pt idx="3">
                  <c:v>-1.39</c:v>
                </c:pt>
                <c:pt idx="4">
                  <c:v>-1.4</c:v>
                </c:pt>
                <c:pt idx="5">
                  <c:v>-1.18</c:v>
                </c:pt>
                <c:pt idx="6">
                  <c:v>-2.64</c:v>
                </c:pt>
                <c:pt idx="7">
                  <c:v>-1.59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Charge1'!$D$16:$K$16</c:f>
              <c:numCache>
                <c:formatCode>General</c:formatCode>
                <c:ptCount val="8"/>
                <c:pt idx="0">
                  <c:v>-1.29</c:v>
                </c:pt>
                <c:pt idx="1">
                  <c:v>-2.63</c:v>
                </c:pt>
                <c:pt idx="2">
                  <c:v>-1.07</c:v>
                </c:pt>
                <c:pt idx="3">
                  <c:v>-1.46</c:v>
                </c:pt>
                <c:pt idx="4">
                  <c:v>-1.42</c:v>
                </c:pt>
                <c:pt idx="5">
                  <c:v>-1.18</c:v>
                </c:pt>
                <c:pt idx="6">
                  <c:v>-2.67</c:v>
                </c:pt>
                <c:pt idx="7">
                  <c:v>-1.61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Charge1'!$D$17:$K$17</c:f>
              <c:numCache>
                <c:formatCode>General</c:formatCode>
                <c:ptCount val="8"/>
                <c:pt idx="0">
                  <c:v>-1.29</c:v>
                </c:pt>
                <c:pt idx="1">
                  <c:v>-2.68</c:v>
                </c:pt>
                <c:pt idx="2">
                  <c:v>-1.05</c:v>
                </c:pt>
                <c:pt idx="3">
                  <c:v>-1.4</c:v>
                </c:pt>
                <c:pt idx="4">
                  <c:v>-1.41</c:v>
                </c:pt>
                <c:pt idx="5">
                  <c:v>-1.18</c:v>
                </c:pt>
                <c:pt idx="6">
                  <c:v>-2.64</c:v>
                </c:pt>
                <c:pt idx="7">
                  <c:v>-1.62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Charge1'!$D$18:$K$18</c:f>
              <c:numCache>
                <c:formatCode>General</c:formatCode>
                <c:ptCount val="8"/>
                <c:pt idx="0">
                  <c:v>-1.2</c:v>
                </c:pt>
                <c:pt idx="1">
                  <c:v>-2.57</c:v>
                </c:pt>
                <c:pt idx="2">
                  <c:v>-0.98</c:v>
                </c:pt>
                <c:pt idx="3">
                  <c:v>-1.35</c:v>
                </c:pt>
                <c:pt idx="4">
                  <c:v>-1.37</c:v>
                </c:pt>
                <c:pt idx="5">
                  <c:v>-1.1100000000000001</c:v>
                </c:pt>
                <c:pt idx="6">
                  <c:v>-2.7</c:v>
                </c:pt>
                <c:pt idx="7">
                  <c:v>-1.75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Charge1'!$D$19:$K$19</c:f>
              <c:numCache>
                <c:formatCode>General</c:formatCode>
                <c:ptCount val="8"/>
                <c:pt idx="0">
                  <c:v>-1.28</c:v>
                </c:pt>
                <c:pt idx="1">
                  <c:v>-2.69</c:v>
                </c:pt>
                <c:pt idx="2">
                  <c:v>-1.0900000000000001</c:v>
                </c:pt>
                <c:pt idx="3">
                  <c:v>-1.46</c:v>
                </c:pt>
                <c:pt idx="4">
                  <c:v>-1.46</c:v>
                </c:pt>
                <c:pt idx="5">
                  <c:v>-1.2</c:v>
                </c:pt>
                <c:pt idx="6">
                  <c:v>-2.63</c:v>
                </c:pt>
                <c:pt idx="7">
                  <c:v>-1.6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Charge1'!$D$20:$K$20</c:f>
              <c:numCache>
                <c:formatCode>General</c:formatCode>
                <c:ptCount val="8"/>
                <c:pt idx="0">
                  <c:v>-1.25</c:v>
                </c:pt>
                <c:pt idx="1">
                  <c:v>-2.61</c:v>
                </c:pt>
                <c:pt idx="2">
                  <c:v>-1.05</c:v>
                </c:pt>
                <c:pt idx="3">
                  <c:v>-1.4</c:v>
                </c:pt>
                <c:pt idx="4">
                  <c:v>-1.42</c:v>
                </c:pt>
                <c:pt idx="5">
                  <c:v>-1.2</c:v>
                </c:pt>
                <c:pt idx="6">
                  <c:v>-2.65</c:v>
                </c:pt>
                <c:pt idx="7">
                  <c:v>-1.6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Charge1'!$D$21:$K$21</c:f>
              <c:numCache>
                <c:formatCode>General</c:formatCode>
                <c:ptCount val="8"/>
                <c:pt idx="0">
                  <c:v>-1.3</c:v>
                </c:pt>
                <c:pt idx="1">
                  <c:v>-2.68</c:v>
                </c:pt>
                <c:pt idx="2">
                  <c:v>-1.03</c:v>
                </c:pt>
                <c:pt idx="3">
                  <c:v>-1.38</c:v>
                </c:pt>
                <c:pt idx="4">
                  <c:v>-1.4</c:v>
                </c:pt>
                <c:pt idx="5">
                  <c:v>-1.18</c:v>
                </c:pt>
                <c:pt idx="6">
                  <c:v>-2.66</c:v>
                </c:pt>
                <c:pt idx="7">
                  <c:v>-1.58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Charge1'!$D$22:$K$22</c:f>
              <c:numCache>
                <c:formatCode>General</c:formatCode>
                <c:ptCount val="8"/>
                <c:pt idx="0">
                  <c:v>-1.26</c:v>
                </c:pt>
                <c:pt idx="1">
                  <c:v>-2.69</c:v>
                </c:pt>
                <c:pt idx="2">
                  <c:v>-0.7</c:v>
                </c:pt>
                <c:pt idx="3">
                  <c:v>-1.45</c:v>
                </c:pt>
                <c:pt idx="4">
                  <c:v>-1.45</c:v>
                </c:pt>
                <c:pt idx="5">
                  <c:v>-1.26</c:v>
                </c:pt>
                <c:pt idx="6">
                  <c:v>-2.7</c:v>
                </c:pt>
                <c:pt idx="7">
                  <c:v>-1.6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Charge1'!$D$23:$K$23</c:f>
              <c:numCache>
                <c:formatCode>General</c:formatCode>
                <c:ptCount val="8"/>
                <c:pt idx="0">
                  <c:v>-1.25</c:v>
                </c:pt>
                <c:pt idx="1">
                  <c:v>-2.67</c:v>
                </c:pt>
                <c:pt idx="2">
                  <c:v>-1.04</c:v>
                </c:pt>
                <c:pt idx="3">
                  <c:v>-1.41</c:v>
                </c:pt>
                <c:pt idx="4">
                  <c:v>-1.41</c:v>
                </c:pt>
                <c:pt idx="5">
                  <c:v>-1.1399999999999999</c:v>
                </c:pt>
                <c:pt idx="6">
                  <c:v>-2.62</c:v>
                </c:pt>
                <c:pt idx="7">
                  <c:v>-1.53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Charge1'!$D$24:$K$24</c:f>
              <c:numCache>
                <c:formatCode>General</c:formatCode>
                <c:ptCount val="8"/>
                <c:pt idx="0">
                  <c:v>-1.34</c:v>
                </c:pt>
                <c:pt idx="1">
                  <c:v>-2.66</c:v>
                </c:pt>
                <c:pt idx="2">
                  <c:v>-1.05</c:v>
                </c:pt>
                <c:pt idx="3">
                  <c:v>-1.41</c:v>
                </c:pt>
                <c:pt idx="4">
                  <c:v>-1.57</c:v>
                </c:pt>
                <c:pt idx="5">
                  <c:v>-1.19</c:v>
                </c:pt>
                <c:pt idx="6">
                  <c:v>-2.71</c:v>
                </c:pt>
                <c:pt idx="7">
                  <c:v>-1.67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Charge1'!$D$25:$K$25</c:f>
              <c:numCache>
                <c:formatCode>General</c:formatCode>
                <c:ptCount val="8"/>
                <c:pt idx="0">
                  <c:v>-1.26</c:v>
                </c:pt>
                <c:pt idx="1">
                  <c:v>-2.71</c:v>
                </c:pt>
                <c:pt idx="2">
                  <c:v>-1.07</c:v>
                </c:pt>
                <c:pt idx="3">
                  <c:v>-1.42</c:v>
                </c:pt>
                <c:pt idx="4">
                  <c:v>-1.44</c:v>
                </c:pt>
                <c:pt idx="5">
                  <c:v>-1.19</c:v>
                </c:pt>
                <c:pt idx="6">
                  <c:v>-2.61</c:v>
                </c:pt>
                <c:pt idx="7">
                  <c:v>-1.57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Charge1'!$D$26:$K$26</c:f>
              <c:numCache>
                <c:formatCode>General</c:formatCode>
                <c:ptCount val="8"/>
                <c:pt idx="0">
                  <c:v>-1.28</c:v>
                </c:pt>
                <c:pt idx="1">
                  <c:v>-2.64</c:v>
                </c:pt>
                <c:pt idx="2">
                  <c:v>-0.97</c:v>
                </c:pt>
                <c:pt idx="3">
                  <c:v>-1.36</c:v>
                </c:pt>
                <c:pt idx="4">
                  <c:v>-1.35</c:v>
                </c:pt>
                <c:pt idx="5">
                  <c:v>-1.02</c:v>
                </c:pt>
                <c:pt idx="6">
                  <c:v>-2.68</c:v>
                </c:pt>
                <c:pt idx="7">
                  <c:v>-1.6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'Spalt vorne unten Charge1'!$D$7:$K$7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Charge1'!$D$27:$K$27</c:f>
              <c:numCache>
                <c:formatCode>General</c:formatCode>
                <c:ptCount val="8"/>
                <c:pt idx="0">
                  <c:v>-1.31</c:v>
                </c:pt>
                <c:pt idx="1">
                  <c:v>-2.64</c:v>
                </c:pt>
                <c:pt idx="2">
                  <c:v>-1</c:v>
                </c:pt>
                <c:pt idx="3">
                  <c:v>-1.34</c:v>
                </c:pt>
                <c:pt idx="4">
                  <c:v>-1.36</c:v>
                </c:pt>
                <c:pt idx="5">
                  <c:v>-1.1200000000000001</c:v>
                </c:pt>
                <c:pt idx="6">
                  <c:v>-2.61</c:v>
                </c:pt>
                <c:pt idx="7">
                  <c:v>-1.69</c:v>
                </c:pt>
              </c:numCache>
            </c:numRef>
          </c:val>
        </c:ser>
        <c:marker val="1"/>
        <c:axId val="69187456"/>
        <c:axId val="69197824"/>
      </c:lineChart>
      <c:catAx>
        <c:axId val="6918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197824"/>
        <c:crosses val="autoZero"/>
        <c:auto val="1"/>
        <c:lblAlgn val="ctr"/>
        <c:lblOffset val="100"/>
      </c:catAx>
      <c:valAx>
        <c:axId val="6919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69187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innen  Charge1'!$C$30:$L$30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Charge1'!$C$31:$L$31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69567616"/>
        <c:axId val="69569536"/>
        <c:axId val="0"/>
      </c:bar3DChart>
      <c:catAx>
        <c:axId val="6956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569536"/>
        <c:crosses val="autoZero"/>
        <c:auto val="1"/>
        <c:lblAlgn val="ctr"/>
        <c:lblOffset val="100"/>
      </c:catAx>
      <c:valAx>
        <c:axId val="6956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956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 Charge1'!$C$32:$L$32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Charge1'!$C$33:$L$33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69594496"/>
        <c:axId val="69608960"/>
        <c:axId val="0"/>
      </c:bar3DChart>
      <c:catAx>
        <c:axId val="6959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608960"/>
        <c:crosses val="autoZero"/>
        <c:auto val="1"/>
        <c:lblAlgn val="ctr"/>
        <c:lblOffset val="100"/>
      </c:catAx>
      <c:valAx>
        <c:axId val="69608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9594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69638784"/>
        <c:axId val="69653248"/>
        <c:axId val="0"/>
      </c:bar3DChart>
      <c:catAx>
        <c:axId val="6963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653248"/>
        <c:crosses val="autoZero"/>
        <c:auto val="1"/>
        <c:lblAlgn val="ctr"/>
        <c:lblOffset val="100"/>
      </c:catAx>
      <c:valAx>
        <c:axId val="69653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9638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69699456"/>
        <c:axId val="69705728"/>
        <c:axId val="0"/>
      </c:bar3DChart>
      <c:catAx>
        <c:axId val="6969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705728"/>
        <c:crosses val="autoZero"/>
        <c:auto val="1"/>
        <c:lblAlgn val="ctr"/>
        <c:lblOffset val="100"/>
      </c:catAx>
      <c:valAx>
        <c:axId val="6970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6969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Charge1'!$C$7:$L$7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-0.16</c:v>
                </c:pt>
                <c:pt idx="3">
                  <c:v>-0.66</c:v>
                </c:pt>
                <c:pt idx="4">
                  <c:v>-0.5</c:v>
                </c:pt>
                <c:pt idx="5">
                  <c:v>-0.51</c:v>
                </c:pt>
                <c:pt idx="6">
                  <c:v>-0.6</c:v>
                </c:pt>
                <c:pt idx="7">
                  <c:v>-0.16</c:v>
                </c:pt>
                <c:pt idx="8">
                  <c:v>-0.31</c:v>
                </c:pt>
                <c:pt idx="9">
                  <c:v>-0.88</c:v>
                </c:pt>
              </c:numCache>
            </c:numRef>
          </c:val>
        </c:ser>
        <c:ser>
          <c:idx val="1"/>
          <c:order val="1"/>
          <c:tx>
            <c:v>Teil 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Charge1'!$C$8:$L$8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-0.26</c:v>
                </c:pt>
                <c:pt idx="2">
                  <c:v>-0.09</c:v>
                </c:pt>
                <c:pt idx="3">
                  <c:v>-0.6</c:v>
                </c:pt>
                <c:pt idx="4">
                  <c:v>-0.46</c:v>
                </c:pt>
                <c:pt idx="5">
                  <c:v>-0.51</c:v>
                </c:pt>
                <c:pt idx="6">
                  <c:v>-0.63</c:v>
                </c:pt>
                <c:pt idx="7">
                  <c:v>-0.13</c:v>
                </c:pt>
                <c:pt idx="8">
                  <c:v>-0.31</c:v>
                </c:pt>
                <c:pt idx="9">
                  <c:v>-0.83</c:v>
                </c:pt>
              </c:numCache>
            </c:numRef>
          </c:val>
        </c:ser>
        <c:ser>
          <c:idx val="2"/>
          <c:order val="2"/>
          <c:tx>
            <c:v>Teil 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Charge1'!$C$9:$L$9</c:f>
              <c:numCache>
                <c:formatCode>General</c:formatCode>
                <c:ptCount val="10"/>
                <c:pt idx="0">
                  <c:v>-0.1</c:v>
                </c:pt>
                <c:pt idx="1">
                  <c:v>-0.28999999999999998</c:v>
                </c:pt>
                <c:pt idx="2">
                  <c:v>-0.11</c:v>
                </c:pt>
                <c:pt idx="3">
                  <c:v>-0.63</c:v>
                </c:pt>
                <c:pt idx="4">
                  <c:v>-0.56000000000000005</c:v>
                </c:pt>
                <c:pt idx="5">
                  <c:v>-0.56000000000000005</c:v>
                </c:pt>
                <c:pt idx="6">
                  <c:v>-0.69</c:v>
                </c:pt>
                <c:pt idx="7">
                  <c:v>-0.15</c:v>
                </c:pt>
                <c:pt idx="8">
                  <c:v>-0.31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Charge1'!$C$10:$L$10</c:f>
              <c:numCache>
                <c:formatCode>General</c:formatCode>
                <c:ptCount val="10"/>
                <c:pt idx="0">
                  <c:v>-0.08</c:v>
                </c:pt>
                <c:pt idx="1">
                  <c:v>-0.3</c:v>
                </c:pt>
                <c:pt idx="2">
                  <c:v>-0.08</c:v>
                </c:pt>
                <c:pt idx="3">
                  <c:v>-0.7</c:v>
                </c:pt>
                <c:pt idx="4">
                  <c:v>-0.5</c:v>
                </c:pt>
                <c:pt idx="5">
                  <c:v>-0.5</c:v>
                </c:pt>
                <c:pt idx="6">
                  <c:v>-0.68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-0.73</c:v>
                </c:pt>
              </c:numCache>
            </c:numRef>
          </c:val>
        </c:ser>
        <c:ser>
          <c:idx val="4"/>
          <c:order val="4"/>
          <c:tx>
            <c:v>Teil 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Charge1'!$C$11:$L$11</c:f>
              <c:numCache>
                <c:formatCode>General</c:formatCode>
                <c:ptCount val="10"/>
                <c:pt idx="0">
                  <c:v>-0.14000000000000001</c:v>
                </c:pt>
                <c:pt idx="1">
                  <c:v>-0.22</c:v>
                </c:pt>
                <c:pt idx="2">
                  <c:v>-7.0000000000000007E-2</c:v>
                </c:pt>
                <c:pt idx="3">
                  <c:v>-0.7</c:v>
                </c:pt>
                <c:pt idx="4">
                  <c:v>-0.51</c:v>
                </c:pt>
                <c:pt idx="5">
                  <c:v>-0.51</c:v>
                </c:pt>
                <c:pt idx="6">
                  <c:v>-0.63</c:v>
                </c:pt>
                <c:pt idx="7">
                  <c:v>-0.15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5"/>
          <c:order val="5"/>
          <c:tx>
            <c:v>Teil 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Charge1'!$C$12:$L$12</c:f>
              <c:numCache>
                <c:formatCode>General</c:formatCode>
                <c:ptCount val="10"/>
                <c:pt idx="0">
                  <c:v>-0.6</c:v>
                </c:pt>
                <c:pt idx="1">
                  <c:v>-0.26</c:v>
                </c:pt>
                <c:pt idx="2">
                  <c:v>-0.17</c:v>
                </c:pt>
                <c:pt idx="3">
                  <c:v>-0.7</c:v>
                </c:pt>
                <c:pt idx="4">
                  <c:v>-0.51</c:v>
                </c:pt>
                <c:pt idx="5">
                  <c:v>-0.5</c:v>
                </c:pt>
                <c:pt idx="6">
                  <c:v>-0.63</c:v>
                </c:pt>
                <c:pt idx="7">
                  <c:v>-0.13</c:v>
                </c:pt>
                <c:pt idx="8">
                  <c:v>-0.33</c:v>
                </c:pt>
                <c:pt idx="9">
                  <c:v>-0.83</c:v>
                </c:pt>
              </c:numCache>
            </c:numRef>
          </c:val>
        </c:ser>
        <c:ser>
          <c:idx val="6"/>
          <c:order val="6"/>
          <c:tx>
            <c:v>Teil 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Charge1'!$C$13:$L$13</c:f>
              <c:numCache>
                <c:formatCode>General</c:formatCode>
                <c:ptCount val="10"/>
                <c:pt idx="0">
                  <c:v>-0.16</c:v>
                </c:pt>
                <c:pt idx="1">
                  <c:v>-0.31</c:v>
                </c:pt>
                <c:pt idx="2">
                  <c:v>-0.11</c:v>
                </c:pt>
                <c:pt idx="3">
                  <c:v>-0.72</c:v>
                </c:pt>
                <c:pt idx="4">
                  <c:v>-0.49</c:v>
                </c:pt>
                <c:pt idx="5">
                  <c:v>-0.54</c:v>
                </c:pt>
                <c:pt idx="6">
                  <c:v>-0.66</c:v>
                </c:pt>
                <c:pt idx="7">
                  <c:v>-0.14000000000000001</c:v>
                </c:pt>
                <c:pt idx="8">
                  <c:v>-0.3</c:v>
                </c:pt>
                <c:pt idx="9">
                  <c:v>-0.78</c:v>
                </c:pt>
              </c:numCache>
            </c:numRef>
          </c:val>
        </c:ser>
        <c:ser>
          <c:idx val="7"/>
          <c:order val="7"/>
          <c:tx>
            <c:v>Teil 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Charge1'!$C$14:$L$14</c:f>
              <c:numCache>
                <c:formatCode>General</c:formatCode>
                <c:ptCount val="10"/>
                <c:pt idx="0">
                  <c:v>-0.06</c:v>
                </c:pt>
                <c:pt idx="1">
                  <c:v>-0.27</c:v>
                </c:pt>
                <c:pt idx="2">
                  <c:v>-0.08</c:v>
                </c:pt>
                <c:pt idx="3">
                  <c:v>-0.71</c:v>
                </c:pt>
                <c:pt idx="4">
                  <c:v>-0.45</c:v>
                </c:pt>
                <c:pt idx="5">
                  <c:v>-0.49</c:v>
                </c:pt>
                <c:pt idx="6">
                  <c:v>-0.62</c:v>
                </c:pt>
                <c:pt idx="7">
                  <c:v>-0.11</c:v>
                </c:pt>
                <c:pt idx="8">
                  <c:v>-0.28999999999999998</c:v>
                </c:pt>
                <c:pt idx="9">
                  <c:v>-0.76</c:v>
                </c:pt>
              </c:numCache>
            </c:numRef>
          </c:val>
        </c:ser>
        <c:ser>
          <c:idx val="8"/>
          <c:order val="8"/>
          <c:tx>
            <c:v>Teil 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Charge1'!$C$15:$L$15</c:f>
              <c:numCache>
                <c:formatCode>General</c:formatCode>
                <c:ptCount val="10"/>
                <c:pt idx="0">
                  <c:v>-0.08</c:v>
                </c:pt>
                <c:pt idx="1">
                  <c:v>-0.27</c:v>
                </c:pt>
                <c:pt idx="2">
                  <c:v>-0.09</c:v>
                </c:pt>
                <c:pt idx="3">
                  <c:v>-0.73</c:v>
                </c:pt>
                <c:pt idx="4">
                  <c:v>-0.53</c:v>
                </c:pt>
                <c:pt idx="5">
                  <c:v>-0.52</c:v>
                </c:pt>
                <c:pt idx="6">
                  <c:v>-0.66</c:v>
                </c:pt>
                <c:pt idx="7">
                  <c:v>-0.16</c:v>
                </c:pt>
                <c:pt idx="8">
                  <c:v>-0.32</c:v>
                </c:pt>
                <c:pt idx="9">
                  <c:v>-0.75</c:v>
                </c:pt>
              </c:numCache>
            </c:numRef>
          </c:val>
        </c:ser>
        <c:ser>
          <c:idx val="9"/>
          <c:order val="9"/>
          <c:tx>
            <c:v>Teil 10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Charge1'!$C$16:$L$16</c:f>
              <c:numCache>
                <c:formatCode>General</c:formatCode>
                <c:ptCount val="10"/>
                <c:pt idx="0">
                  <c:v>-0.1</c:v>
                </c:pt>
                <c:pt idx="1">
                  <c:v>-0.26</c:v>
                </c:pt>
                <c:pt idx="2">
                  <c:v>-0.13</c:v>
                </c:pt>
                <c:pt idx="3">
                  <c:v>-0.72</c:v>
                </c:pt>
                <c:pt idx="4">
                  <c:v>-0.47</c:v>
                </c:pt>
                <c:pt idx="5">
                  <c:v>-0.45</c:v>
                </c:pt>
                <c:pt idx="6">
                  <c:v>-0.63</c:v>
                </c:pt>
                <c:pt idx="7">
                  <c:v>-0.14000000000000001</c:v>
                </c:pt>
                <c:pt idx="8">
                  <c:v>-0.13</c:v>
                </c:pt>
                <c:pt idx="9">
                  <c:v>-0.86</c:v>
                </c:pt>
              </c:numCache>
            </c:numRef>
          </c:val>
        </c:ser>
        <c:ser>
          <c:idx val="10"/>
          <c:order val="10"/>
          <c:tx>
            <c:v>Teil 11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Charge1'!$C$17:$L$17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-0.28999999999999998</c:v>
                </c:pt>
                <c:pt idx="2">
                  <c:v>-0.1</c:v>
                </c:pt>
                <c:pt idx="3">
                  <c:v>-0.7</c:v>
                </c:pt>
                <c:pt idx="4">
                  <c:v>-0.52</c:v>
                </c:pt>
                <c:pt idx="5">
                  <c:v>-0.5</c:v>
                </c:pt>
                <c:pt idx="6">
                  <c:v>-0.66</c:v>
                </c:pt>
                <c:pt idx="7">
                  <c:v>-0.13</c:v>
                </c:pt>
                <c:pt idx="8">
                  <c:v>-0.31</c:v>
                </c:pt>
                <c:pt idx="9">
                  <c:v>-0.74</c:v>
                </c:pt>
              </c:numCache>
            </c:numRef>
          </c:val>
        </c:ser>
        <c:ser>
          <c:idx val="11"/>
          <c:order val="11"/>
          <c:tx>
            <c:v>Teil 12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Charge1'!$C$18:$L$18</c:f>
              <c:numCache>
                <c:formatCode>General</c:formatCode>
                <c:ptCount val="10"/>
                <c:pt idx="0">
                  <c:v>-0.08</c:v>
                </c:pt>
                <c:pt idx="1">
                  <c:v>-0.28000000000000003</c:v>
                </c:pt>
                <c:pt idx="2">
                  <c:v>-0.09</c:v>
                </c:pt>
                <c:pt idx="3">
                  <c:v>-0.75</c:v>
                </c:pt>
                <c:pt idx="4">
                  <c:v>-0.56000000000000005</c:v>
                </c:pt>
                <c:pt idx="5">
                  <c:v>-0.55000000000000004</c:v>
                </c:pt>
                <c:pt idx="6">
                  <c:v>-0.7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tx>
            <c:v>Teil 13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Charge1'!$C$19:$L$19</c:f>
              <c:numCache>
                <c:formatCode>General</c:formatCode>
                <c:ptCount val="10"/>
                <c:pt idx="0">
                  <c:v>-0.06</c:v>
                </c:pt>
                <c:pt idx="1">
                  <c:v>-0.28000000000000003</c:v>
                </c:pt>
                <c:pt idx="2">
                  <c:v>-0.17</c:v>
                </c:pt>
                <c:pt idx="3">
                  <c:v>-0.73</c:v>
                </c:pt>
                <c:pt idx="4">
                  <c:v>-0.47</c:v>
                </c:pt>
                <c:pt idx="5">
                  <c:v>-0.52</c:v>
                </c:pt>
                <c:pt idx="6">
                  <c:v>-0.62</c:v>
                </c:pt>
                <c:pt idx="7">
                  <c:v>-0.13</c:v>
                </c:pt>
                <c:pt idx="8">
                  <c:v>-0.3</c:v>
                </c:pt>
                <c:pt idx="9">
                  <c:v>-0.8</c:v>
                </c:pt>
              </c:numCache>
            </c:numRef>
          </c:val>
        </c:ser>
        <c:ser>
          <c:idx val="13"/>
          <c:order val="13"/>
          <c:tx>
            <c:v>Teil 14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Charge1'!$C$20:$L$20</c:f>
              <c:numCache>
                <c:formatCode>General</c:formatCode>
                <c:ptCount val="10"/>
                <c:pt idx="0">
                  <c:v>-0.08</c:v>
                </c:pt>
                <c:pt idx="1">
                  <c:v>-0.24</c:v>
                </c:pt>
                <c:pt idx="2">
                  <c:v>-0.12</c:v>
                </c:pt>
                <c:pt idx="3">
                  <c:v>-0.73</c:v>
                </c:pt>
                <c:pt idx="4">
                  <c:v>-0.53</c:v>
                </c:pt>
                <c:pt idx="5">
                  <c:v>-0.51</c:v>
                </c:pt>
                <c:pt idx="6">
                  <c:v>-0.64</c:v>
                </c:pt>
                <c:pt idx="7">
                  <c:v>-0.15</c:v>
                </c:pt>
                <c:pt idx="8">
                  <c:v>-0.37</c:v>
                </c:pt>
                <c:pt idx="9">
                  <c:v>-0.82</c:v>
                </c:pt>
              </c:numCache>
            </c:numRef>
          </c:val>
        </c:ser>
        <c:ser>
          <c:idx val="14"/>
          <c:order val="14"/>
          <c:tx>
            <c:v>Teil 15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Charge1'!$C$21:$L$21</c:f>
              <c:numCache>
                <c:formatCode>General</c:formatCode>
                <c:ptCount val="10"/>
                <c:pt idx="0">
                  <c:v>-0.09</c:v>
                </c:pt>
                <c:pt idx="1">
                  <c:v>-0.28999999999999998</c:v>
                </c:pt>
                <c:pt idx="2">
                  <c:v>-0.15</c:v>
                </c:pt>
                <c:pt idx="3">
                  <c:v>-0.74</c:v>
                </c:pt>
                <c:pt idx="4">
                  <c:v>-0.55000000000000004</c:v>
                </c:pt>
                <c:pt idx="5">
                  <c:v>-0.55000000000000004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tx>
            <c:v>Teil 16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Charge1'!$C$22:$L$22</c:f>
              <c:numCache>
                <c:formatCode>General</c:formatCode>
                <c:ptCount val="10"/>
                <c:pt idx="0">
                  <c:v>-0.05</c:v>
                </c:pt>
                <c:pt idx="1">
                  <c:v>-0.25</c:v>
                </c:pt>
                <c:pt idx="2">
                  <c:v>-7.0000000000000007E-2</c:v>
                </c:pt>
                <c:pt idx="3">
                  <c:v>-0.73</c:v>
                </c:pt>
                <c:pt idx="4">
                  <c:v>-0.49</c:v>
                </c:pt>
                <c:pt idx="5">
                  <c:v>-0.51</c:v>
                </c:pt>
                <c:pt idx="6">
                  <c:v>-0.65</c:v>
                </c:pt>
                <c:pt idx="7">
                  <c:v>-0.12</c:v>
                </c:pt>
                <c:pt idx="8">
                  <c:v>-0.28999999999999998</c:v>
                </c:pt>
                <c:pt idx="9">
                  <c:v>-0.77</c:v>
                </c:pt>
              </c:numCache>
            </c:numRef>
          </c:val>
        </c:ser>
        <c:ser>
          <c:idx val="16"/>
          <c:order val="16"/>
          <c:tx>
            <c:v>Teil 17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Charge1'!$C$23:$L$23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-0.11</c:v>
                </c:pt>
                <c:pt idx="3">
                  <c:v>-0.74</c:v>
                </c:pt>
                <c:pt idx="4">
                  <c:v>-0.52</c:v>
                </c:pt>
                <c:pt idx="5">
                  <c:v>-0.53</c:v>
                </c:pt>
                <c:pt idx="6">
                  <c:v>-0.67</c:v>
                </c:pt>
                <c:pt idx="7">
                  <c:v>-0.14000000000000001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7"/>
          <c:order val="17"/>
          <c:tx>
            <c:v>Teil 18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Charge1'!$C$24:$L$24</c:f>
              <c:numCache>
                <c:formatCode>General</c:formatCode>
                <c:ptCount val="10"/>
                <c:pt idx="0">
                  <c:v>-0.06</c:v>
                </c:pt>
                <c:pt idx="1">
                  <c:v>-0.26</c:v>
                </c:pt>
                <c:pt idx="2">
                  <c:v>-0.08</c:v>
                </c:pt>
                <c:pt idx="3">
                  <c:v>-0.75</c:v>
                </c:pt>
                <c:pt idx="4">
                  <c:v>-0.55000000000000004</c:v>
                </c:pt>
                <c:pt idx="5">
                  <c:v>-0.54</c:v>
                </c:pt>
                <c:pt idx="6">
                  <c:v>-0.66</c:v>
                </c:pt>
                <c:pt idx="7">
                  <c:v>-0.15</c:v>
                </c:pt>
                <c:pt idx="8">
                  <c:v>-0.32</c:v>
                </c:pt>
                <c:pt idx="9">
                  <c:v>-0.82</c:v>
                </c:pt>
              </c:numCache>
            </c:numRef>
          </c:val>
        </c:ser>
        <c:ser>
          <c:idx val="18"/>
          <c:order val="18"/>
          <c:tx>
            <c:v>Teil 19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Charge1'!$C$25:$L$25</c:f>
              <c:numCache>
                <c:formatCode>General</c:formatCode>
                <c:ptCount val="10"/>
                <c:pt idx="0">
                  <c:v>-0.11</c:v>
                </c:pt>
                <c:pt idx="1">
                  <c:v>-0.28000000000000003</c:v>
                </c:pt>
                <c:pt idx="2">
                  <c:v>-0.11</c:v>
                </c:pt>
                <c:pt idx="3">
                  <c:v>-0.72</c:v>
                </c:pt>
                <c:pt idx="4">
                  <c:v>-0.47</c:v>
                </c:pt>
                <c:pt idx="5">
                  <c:v>-0.5</c:v>
                </c:pt>
                <c:pt idx="6">
                  <c:v>-0.67</c:v>
                </c:pt>
                <c:pt idx="7">
                  <c:v>-0.16</c:v>
                </c:pt>
                <c:pt idx="8">
                  <c:v>-0.33</c:v>
                </c:pt>
                <c:pt idx="9">
                  <c:v>-0.85</c:v>
                </c:pt>
              </c:numCache>
            </c:numRef>
          </c:val>
        </c:ser>
        <c:ser>
          <c:idx val="19"/>
          <c:order val="19"/>
          <c:tx>
            <c:v>Teil 20</c:v>
          </c:tx>
          <c:marker>
            <c:symbol val="none"/>
          </c:marker>
          <c:cat>
            <c:strRef>
              <c:f>'Wölbung oben innen  Charge1'!$C$6:$L$6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Charge1'!$C$26:$L$26</c:f>
              <c:numCache>
                <c:formatCode>General</c:formatCode>
                <c:ptCount val="10"/>
                <c:pt idx="0">
                  <c:v>-0.11</c:v>
                </c:pt>
                <c:pt idx="1">
                  <c:v>-0.25</c:v>
                </c:pt>
                <c:pt idx="2">
                  <c:v>-0.09</c:v>
                </c:pt>
                <c:pt idx="3">
                  <c:v>-0.74</c:v>
                </c:pt>
                <c:pt idx="4">
                  <c:v>-0.47</c:v>
                </c:pt>
                <c:pt idx="5">
                  <c:v>-0.52</c:v>
                </c:pt>
                <c:pt idx="6">
                  <c:v>-0.64</c:v>
                </c:pt>
                <c:pt idx="7">
                  <c:v>-0.14000000000000001</c:v>
                </c:pt>
                <c:pt idx="8">
                  <c:v>-0.31</c:v>
                </c:pt>
                <c:pt idx="9">
                  <c:v>-0.81</c:v>
                </c:pt>
              </c:numCache>
            </c:numRef>
          </c:val>
        </c:ser>
        <c:marker val="1"/>
        <c:axId val="69737472"/>
        <c:axId val="69743744"/>
      </c:lineChart>
      <c:catAx>
        <c:axId val="6973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743744"/>
        <c:crosses val="autoZero"/>
        <c:auto val="1"/>
        <c:lblAlgn val="ctr"/>
        <c:lblOffset val="100"/>
      </c:catAx>
      <c:valAx>
        <c:axId val="6974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 [mm]</a:t>
                </a:r>
              </a:p>
            </c:rich>
          </c:tx>
        </c:title>
        <c:numFmt formatCode="General" sourceLinked="1"/>
        <c:tickLblPos val="nextTo"/>
        <c:crossAx val="69737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Charge1'!$D$30:$M$30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Charge1'!$D$31:$M$31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69957888"/>
        <c:axId val="69968256"/>
        <c:axId val="0"/>
      </c:bar3DChart>
      <c:catAx>
        <c:axId val="699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9968256"/>
        <c:crosses val="autoZero"/>
        <c:auto val="1"/>
        <c:lblAlgn val="ctr"/>
        <c:lblOffset val="100"/>
      </c:catAx>
      <c:valAx>
        <c:axId val="6996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9957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Charge1'!$D$32:$M$32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Charge1'!$D$33:$M$33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70062848"/>
        <c:axId val="70064768"/>
        <c:axId val="0"/>
      </c:bar3DChart>
      <c:catAx>
        <c:axId val="7006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064768"/>
        <c:crosses val="autoZero"/>
        <c:auto val="1"/>
        <c:lblAlgn val="ctr"/>
        <c:lblOffset val="100"/>
      </c:catAx>
      <c:valAx>
        <c:axId val="70064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006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0111232"/>
        <c:axId val="70113152"/>
        <c:axId val="0"/>
      </c:bar3DChart>
      <c:catAx>
        <c:axId val="7011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113152"/>
        <c:crosses val="autoZero"/>
        <c:auto val="1"/>
        <c:lblAlgn val="ctr"/>
        <c:lblOffset val="100"/>
      </c:catAx>
      <c:valAx>
        <c:axId val="70113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0111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0134784"/>
        <c:axId val="70157440"/>
        <c:axId val="0"/>
      </c:bar3DChart>
      <c:catAx>
        <c:axId val="7013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157440"/>
        <c:crosses val="autoZero"/>
        <c:auto val="1"/>
        <c:lblAlgn val="ctr"/>
        <c:lblOffset val="100"/>
      </c:catAx>
      <c:valAx>
        <c:axId val="7015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0134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66344064"/>
        <c:axId val="66345984"/>
        <c:axId val="0"/>
      </c:bar3DChart>
      <c:catAx>
        <c:axId val="6634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numFmt formatCode="General" sourceLinked="1"/>
        <c:tickLblPos val="nextTo"/>
        <c:crossAx val="66345984"/>
        <c:crosses val="autoZero"/>
        <c:auto val="1"/>
        <c:lblAlgn val="ctr"/>
        <c:lblOffset val="100"/>
      </c:catAx>
      <c:valAx>
        <c:axId val="66345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6344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Charge1'!$D$7:$M$7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-0.04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0.14000000000000001</c:v>
                </c:pt>
                <c:pt idx="7">
                  <c:v>0.34</c:v>
                </c:pt>
                <c:pt idx="8">
                  <c:v>0.35</c:v>
                </c:pt>
                <c:pt idx="9">
                  <c:v>-0.03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Charge1'!$D$8:$M$8</c:f>
              <c:numCache>
                <c:formatCode>General</c:formatCode>
                <c:ptCount val="10"/>
                <c:pt idx="0">
                  <c:v>0.17</c:v>
                </c:pt>
                <c:pt idx="1">
                  <c:v>-0.01</c:v>
                </c:pt>
                <c:pt idx="2">
                  <c:v>0.17</c:v>
                </c:pt>
                <c:pt idx="3">
                  <c:v>0.19</c:v>
                </c:pt>
                <c:pt idx="4">
                  <c:v>0.41</c:v>
                </c:pt>
                <c:pt idx="5">
                  <c:v>0.37</c:v>
                </c:pt>
                <c:pt idx="6">
                  <c:v>0.25</c:v>
                </c:pt>
                <c:pt idx="7">
                  <c:v>0.3</c:v>
                </c:pt>
                <c:pt idx="8">
                  <c:v>0.32</c:v>
                </c:pt>
                <c:pt idx="9">
                  <c:v>-0.38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Charge1'!$D$9:$M$9</c:f>
              <c:numCache>
                <c:formatCode>General</c:formatCode>
                <c:ptCount val="10"/>
                <c:pt idx="0">
                  <c:v>0.18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0.41</c:v>
                </c:pt>
                <c:pt idx="4">
                  <c:v>0.55000000000000004</c:v>
                </c:pt>
                <c:pt idx="5">
                  <c:v>0.43</c:v>
                </c:pt>
                <c:pt idx="6">
                  <c:v>0.28999999999999998</c:v>
                </c:pt>
                <c:pt idx="7">
                  <c:v>0.44</c:v>
                </c:pt>
                <c:pt idx="8">
                  <c:v>0.37</c:v>
                </c:pt>
                <c:pt idx="9">
                  <c:v>-0.5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Charge1'!$D$10:$M$10</c:f>
              <c:numCache>
                <c:formatCode>General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0.46</c:v>
                </c:pt>
                <c:pt idx="5">
                  <c:v>0.42</c:v>
                </c:pt>
                <c:pt idx="6">
                  <c:v>0.16</c:v>
                </c:pt>
                <c:pt idx="7">
                  <c:v>0.42</c:v>
                </c:pt>
                <c:pt idx="8">
                  <c:v>0.36</c:v>
                </c:pt>
                <c:pt idx="9">
                  <c:v>0.01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Charge1'!$D$11:$M$11</c:f>
              <c:numCache>
                <c:formatCode>General</c:formatCode>
                <c:ptCount val="10"/>
                <c:pt idx="0">
                  <c:v>0.06</c:v>
                </c:pt>
                <c:pt idx="1">
                  <c:v>0.19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0.43</c:v>
                </c:pt>
                <c:pt idx="6">
                  <c:v>0.22</c:v>
                </c:pt>
                <c:pt idx="7">
                  <c:v>0.38</c:v>
                </c:pt>
                <c:pt idx="8">
                  <c:v>0.35</c:v>
                </c:pt>
                <c:pt idx="9">
                  <c:v>-0.38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Charge1'!$D$12:$M$12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0.19</c:v>
                </c:pt>
                <c:pt idx="3">
                  <c:v>0.2</c:v>
                </c:pt>
                <c:pt idx="4">
                  <c:v>0.48</c:v>
                </c:pt>
                <c:pt idx="5">
                  <c:v>0.44</c:v>
                </c:pt>
                <c:pt idx="6">
                  <c:v>0.28999999999999998</c:v>
                </c:pt>
                <c:pt idx="7">
                  <c:v>0.36</c:v>
                </c:pt>
                <c:pt idx="8">
                  <c:v>0.36</c:v>
                </c:pt>
                <c:pt idx="9">
                  <c:v>-0.43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Charge1'!$D$13:$M$13</c:f>
              <c:numCache>
                <c:formatCode>General</c:formatCode>
                <c:ptCount val="10"/>
                <c:pt idx="0">
                  <c:v>0.17</c:v>
                </c:pt>
                <c:pt idx="1">
                  <c:v>0.16</c:v>
                </c:pt>
                <c:pt idx="2">
                  <c:v>0.26</c:v>
                </c:pt>
                <c:pt idx="3">
                  <c:v>0.17</c:v>
                </c:pt>
                <c:pt idx="4">
                  <c:v>0.6</c:v>
                </c:pt>
                <c:pt idx="5">
                  <c:v>0.5</c:v>
                </c:pt>
                <c:pt idx="6">
                  <c:v>0.27</c:v>
                </c:pt>
                <c:pt idx="7">
                  <c:v>0.37</c:v>
                </c:pt>
                <c:pt idx="8">
                  <c:v>0.35</c:v>
                </c:pt>
                <c:pt idx="9">
                  <c:v>-0.41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Charge1'!$D$14:$M$14</c:f>
              <c:numCache>
                <c:formatCode>General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0.3</c:v>
                </c:pt>
                <c:pt idx="3">
                  <c:v>0.18</c:v>
                </c:pt>
                <c:pt idx="4">
                  <c:v>0.59</c:v>
                </c:pt>
                <c:pt idx="5">
                  <c:v>0.44</c:v>
                </c:pt>
                <c:pt idx="6">
                  <c:v>0.26</c:v>
                </c:pt>
                <c:pt idx="7">
                  <c:v>0.39</c:v>
                </c:pt>
                <c:pt idx="8">
                  <c:v>0.36</c:v>
                </c:pt>
                <c:pt idx="9">
                  <c:v>-0.37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Charge1'!$D$15:$M$15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0.18</c:v>
                </c:pt>
                <c:pt idx="4">
                  <c:v>0.57999999999999996</c:v>
                </c:pt>
                <c:pt idx="5">
                  <c:v>0.43</c:v>
                </c:pt>
                <c:pt idx="6">
                  <c:v>0.27</c:v>
                </c:pt>
                <c:pt idx="7">
                  <c:v>0.35</c:v>
                </c:pt>
                <c:pt idx="8">
                  <c:v>0.33</c:v>
                </c:pt>
                <c:pt idx="9">
                  <c:v>-0.43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Charge1'!$D$16:$M$16</c:f>
              <c:numCache>
                <c:formatCode>General</c:formatCode>
                <c:ptCount val="10"/>
                <c:pt idx="0">
                  <c:v>0.09</c:v>
                </c:pt>
                <c:pt idx="1">
                  <c:v>0.16</c:v>
                </c:pt>
                <c:pt idx="2">
                  <c:v>0.35</c:v>
                </c:pt>
                <c:pt idx="3">
                  <c:v>0.2</c:v>
                </c:pt>
                <c:pt idx="4">
                  <c:v>0.6</c:v>
                </c:pt>
                <c:pt idx="5">
                  <c:v>0.45</c:v>
                </c:pt>
                <c:pt idx="6">
                  <c:v>0.28999999999999998</c:v>
                </c:pt>
                <c:pt idx="7">
                  <c:v>0.4</c:v>
                </c:pt>
                <c:pt idx="8">
                  <c:v>0.38</c:v>
                </c:pt>
                <c:pt idx="9">
                  <c:v>-0.49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Charge1'!$D$17:$M$17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0.12</c:v>
                </c:pt>
                <c:pt idx="2">
                  <c:v>0.25</c:v>
                </c:pt>
                <c:pt idx="3">
                  <c:v>0.15</c:v>
                </c:pt>
                <c:pt idx="4">
                  <c:v>0.49</c:v>
                </c:pt>
                <c:pt idx="5">
                  <c:v>0.44</c:v>
                </c:pt>
                <c:pt idx="6">
                  <c:v>0.25</c:v>
                </c:pt>
                <c:pt idx="7">
                  <c:v>0.39</c:v>
                </c:pt>
                <c:pt idx="8">
                  <c:v>0.38</c:v>
                </c:pt>
                <c:pt idx="9">
                  <c:v>-0.3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Charge1'!$D$18:$M$18</c:f>
              <c:numCache>
                <c:formatCode>General</c:formatCode>
                <c:ptCount val="10"/>
                <c:pt idx="0">
                  <c:v>0.08</c:v>
                </c:pt>
                <c:pt idx="1">
                  <c:v>0.14000000000000001</c:v>
                </c:pt>
                <c:pt idx="2">
                  <c:v>0.32</c:v>
                </c:pt>
                <c:pt idx="3">
                  <c:v>0.19</c:v>
                </c:pt>
                <c:pt idx="4">
                  <c:v>0.49</c:v>
                </c:pt>
                <c:pt idx="5">
                  <c:v>0.45</c:v>
                </c:pt>
                <c:pt idx="6">
                  <c:v>0.27</c:v>
                </c:pt>
                <c:pt idx="7">
                  <c:v>0.35</c:v>
                </c:pt>
                <c:pt idx="8">
                  <c:v>0.3</c:v>
                </c:pt>
                <c:pt idx="9">
                  <c:v>-0.34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Charge1'!$D$19:$M$19</c:f>
              <c:numCache>
                <c:formatCode>General</c:formatCode>
                <c:ptCount val="10"/>
                <c:pt idx="0">
                  <c:v>0.09</c:v>
                </c:pt>
                <c:pt idx="1">
                  <c:v>0.12</c:v>
                </c:pt>
                <c:pt idx="2">
                  <c:v>0.38</c:v>
                </c:pt>
                <c:pt idx="3">
                  <c:v>0.18</c:v>
                </c:pt>
                <c:pt idx="4">
                  <c:v>0.45</c:v>
                </c:pt>
                <c:pt idx="5">
                  <c:v>0.42</c:v>
                </c:pt>
                <c:pt idx="6">
                  <c:v>0.3</c:v>
                </c:pt>
                <c:pt idx="7">
                  <c:v>0.38</c:v>
                </c:pt>
                <c:pt idx="8">
                  <c:v>0.35</c:v>
                </c:pt>
                <c:pt idx="9">
                  <c:v>-0.3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Charge1'!$D$20:$M$20</c:f>
              <c:numCache>
                <c:formatCode>General</c:formatCode>
                <c:ptCount val="10"/>
                <c:pt idx="0">
                  <c:v>0.08</c:v>
                </c:pt>
                <c:pt idx="1">
                  <c:v>0.18</c:v>
                </c:pt>
                <c:pt idx="2">
                  <c:v>0.35</c:v>
                </c:pt>
                <c:pt idx="3">
                  <c:v>0.18</c:v>
                </c:pt>
                <c:pt idx="4">
                  <c:v>0.5</c:v>
                </c:pt>
                <c:pt idx="5">
                  <c:v>0.45</c:v>
                </c:pt>
                <c:pt idx="6">
                  <c:v>0.27</c:v>
                </c:pt>
                <c:pt idx="7">
                  <c:v>0.38</c:v>
                </c:pt>
                <c:pt idx="8">
                  <c:v>0.35</c:v>
                </c:pt>
                <c:pt idx="9">
                  <c:v>-0.4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Charge1'!$D$21:$M$21</c:f>
              <c:numCache>
                <c:formatCode>General</c:formatCode>
                <c:ptCount val="10"/>
                <c:pt idx="0">
                  <c:v>0.08</c:v>
                </c:pt>
                <c:pt idx="1">
                  <c:v>0.13</c:v>
                </c:pt>
                <c:pt idx="2">
                  <c:v>0.2</c:v>
                </c:pt>
                <c:pt idx="3">
                  <c:v>0.17</c:v>
                </c:pt>
                <c:pt idx="4">
                  <c:v>0.45</c:v>
                </c:pt>
                <c:pt idx="5">
                  <c:v>0.42</c:v>
                </c:pt>
                <c:pt idx="6">
                  <c:v>0.27</c:v>
                </c:pt>
                <c:pt idx="7">
                  <c:v>0.38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0.14000000000000001</c:v>
                </c:pt>
                <c:pt idx="2">
                  <c:v>0.33</c:v>
                </c:pt>
                <c:pt idx="3">
                  <c:v>0.16</c:v>
                </c:pt>
                <c:pt idx="4">
                  <c:v>0.55000000000000004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Charge1'!$D$23:$M$23</c:f>
              <c:numCache>
                <c:formatCode>General</c:formatCode>
                <c:ptCount val="10"/>
                <c:pt idx="0">
                  <c:v>0.1</c:v>
                </c:pt>
                <c:pt idx="1">
                  <c:v>0.17</c:v>
                </c:pt>
                <c:pt idx="2">
                  <c:v>0.25</c:v>
                </c:pt>
                <c:pt idx="3">
                  <c:v>0.17</c:v>
                </c:pt>
                <c:pt idx="4">
                  <c:v>0.5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0.39</c:v>
                </c:pt>
                <c:pt idx="8">
                  <c:v>0.34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Charge1'!$D$24:$M$24</c:f>
              <c:numCache>
                <c:formatCode>General</c:formatCode>
                <c:ptCount val="10"/>
                <c:pt idx="0">
                  <c:v>0.15</c:v>
                </c:pt>
                <c:pt idx="1">
                  <c:v>0.14000000000000001</c:v>
                </c:pt>
                <c:pt idx="2">
                  <c:v>0.34</c:v>
                </c:pt>
                <c:pt idx="3">
                  <c:v>0.16</c:v>
                </c:pt>
                <c:pt idx="4">
                  <c:v>0.6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0.36</c:v>
                </c:pt>
                <c:pt idx="9">
                  <c:v>-0.32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Charge1'!$D$25:$M$25</c:f>
              <c:numCache>
                <c:formatCode>General</c:formatCode>
                <c:ptCount val="10"/>
                <c:pt idx="0">
                  <c:v>0.06</c:v>
                </c:pt>
                <c:pt idx="1">
                  <c:v>0.1</c:v>
                </c:pt>
                <c:pt idx="2">
                  <c:v>0.24</c:v>
                </c:pt>
                <c:pt idx="3">
                  <c:v>0.11</c:v>
                </c:pt>
                <c:pt idx="4">
                  <c:v>0.52</c:v>
                </c:pt>
                <c:pt idx="5">
                  <c:v>0.4</c:v>
                </c:pt>
                <c:pt idx="6">
                  <c:v>0.23</c:v>
                </c:pt>
                <c:pt idx="7">
                  <c:v>0.37</c:v>
                </c:pt>
                <c:pt idx="8">
                  <c:v>0.36</c:v>
                </c:pt>
                <c:pt idx="9">
                  <c:v>-0.34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'Wölbung oben aussen Charge1'!$D$6:$M$6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Charge1'!$D$26:$M$26</c:f>
              <c:numCache>
                <c:formatCode>General</c:formatCode>
                <c:ptCount val="10"/>
                <c:pt idx="0">
                  <c:v>0.06</c:v>
                </c:pt>
                <c:pt idx="1">
                  <c:v>0.13</c:v>
                </c:pt>
                <c:pt idx="2">
                  <c:v>0.31</c:v>
                </c:pt>
                <c:pt idx="3">
                  <c:v>0.18</c:v>
                </c:pt>
                <c:pt idx="4">
                  <c:v>0.48</c:v>
                </c:pt>
                <c:pt idx="5">
                  <c:v>0.42</c:v>
                </c:pt>
                <c:pt idx="6">
                  <c:v>0.25</c:v>
                </c:pt>
                <c:pt idx="7">
                  <c:v>0.36</c:v>
                </c:pt>
                <c:pt idx="8">
                  <c:v>0.34</c:v>
                </c:pt>
                <c:pt idx="9">
                  <c:v>-0.41</c:v>
                </c:pt>
              </c:numCache>
            </c:numRef>
          </c:val>
        </c:ser>
        <c:marker val="1"/>
        <c:axId val="70300032"/>
        <c:axId val="70301952"/>
      </c:lineChart>
      <c:catAx>
        <c:axId val="7030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301952"/>
        <c:crosses val="autoZero"/>
        <c:auto val="1"/>
        <c:lblAlgn val="ctr"/>
        <c:lblOffset val="100"/>
      </c:catAx>
      <c:valAx>
        <c:axId val="70301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030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0380928"/>
        <c:axId val="70403584"/>
        <c:axId val="0"/>
      </c:bar3DChart>
      <c:catAx>
        <c:axId val="7038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403584"/>
        <c:crosses val="autoZero"/>
        <c:auto val="1"/>
        <c:lblAlgn val="ctr"/>
        <c:lblOffset val="100"/>
      </c:catAx>
      <c:valAx>
        <c:axId val="7040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0380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0420352"/>
        <c:axId val="70426624"/>
        <c:axId val="0"/>
      </c:bar3DChart>
      <c:catAx>
        <c:axId val="7042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426624"/>
        <c:crosses val="autoZero"/>
        <c:auto val="1"/>
        <c:lblAlgn val="ctr"/>
        <c:lblOffset val="100"/>
      </c:catAx>
      <c:valAx>
        <c:axId val="70426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0420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70616192"/>
        <c:axId val="70618112"/>
        <c:axId val="0"/>
      </c:bar3DChart>
      <c:catAx>
        <c:axId val="7061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618112"/>
        <c:crosses val="autoZero"/>
        <c:auto val="1"/>
        <c:lblAlgn val="ctr"/>
        <c:lblOffset val="100"/>
      </c:catAx>
      <c:valAx>
        <c:axId val="70618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0616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70517120"/>
        <c:axId val="70519040"/>
        <c:axId val="0"/>
      </c:bar3DChart>
      <c:catAx>
        <c:axId val="7051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519040"/>
        <c:crosses val="autoZero"/>
        <c:auto val="1"/>
        <c:lblAlgn val="ctr"/>
        <c:lblOffset val="100"/>
      </c:catAx>
      <c:valAx>
        <c:axId val="7051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0517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Charge2'!$C$8:$L$8</c:f>
              <c:numCache>
                <c:formatCode>General</c:formatCode>
                <c:ptCount val="10"/>
                <c:pt idx="0">
                  <c:v>-0.15</c:v>
                </c:pt>
                <c:pt idx="1">
                  <c:v>0</c:v>
                </c:pt>
                <c:pt idx="2">
                  <c:v>-0.15</c:v>
                </c:pt>
                <c:pt idx="3">
                  <c:v>-0.09</c:v>
                </c:pt>
                <c:pt idx="4">
                  <c:v>-0.27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-0.44</c:v>
                </c:pt>
                <c:pt idx="8">
                  <c:v>0.32</c:v>
                </c:pt>
                <c:pt idx="9">
                  <c:v>0.74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Charge2'!$C$9:$L$9</c:f>
              <c:numCache>
                <c:formatCode>General</c:formatCode>
                <c:ptCount val="10"/>
                <c:pt idx="0">
                  <c:v>0.89</c:v>
                </c:pt>
                <c:pt idx="1">
                  <c:v>0.37</c:v>
                </c:pt>
                <c:pt idx="2">
                  <c:v>0.16</c:v>
                </c:pt>
                <c:pt idx="3">
                  <c:v>0.02</c:v>
                </c:pt>
                <c:pt idx="4">
                  <c:v>-0.22</c:v>
                </c:pt>
                <c:pt idx="5">
                  <c:v>-0.24</c:v>
                </c:pt>
                <c:pt idx="6">
                  <c:v>-0.21</c:v>
                </c:pt>
                <c:pt idx="7">
                  <c:v>-0.19</c:v>
                </c:pt>
                <c:pt idx="8">
                  <c:v>0.55000000000000004</c:v>
                </c:pt>
                <c:pt idx="9">
                  <c:v>1.42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Charge2'!$C$10:$L$10</c:f>
              <c:numCache>
                <c:formatCode>General</c:formatCode>
                <c:ptCount val="10"/>
                <c:pt idx="0">
                  <c:v>0.93</c:v>
                </c:pt>
                <c:pt idx="1">
                  <c:v>0.36</c:v>
                </c:pt>
                <c:pt idx="2">
                  <c:v>0.18</c:v>
                </c:pt>
                <c:pt idx="3">
                  <c:v>0.06</c:v>
                </c:pt>
                <c:pt idx="4">
                  <c:v>-0.2</c:v>
                </c:pt>
                <c:pt idx="5">
                  <c:v>-0.24</c:v>
                </c:pt>
                <c:pt idx="6">
                  <c:v>-0.24</c:v>
                </c:pt>
                <c:pt idx="7">
                  <c:v>-0.2</c:v>
                </c:pt>
                <c:pt idx="8">
                  <c:v>0.57999999999999996</c:v>
                </c:pt>
                <c:pt idx="9">
                  <c:v>1.33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Charge2'!$C$11:$L$11</c:f>
              <c:numCache>
                <c:formatCode>General</c:formatCode>
                <c:ptCount val="10"/>
                <c:pt idx="0">
                  <c:v>1.45</c:v>
                </c:pt>
                <c:pt idx="1">
                  <c:v>0.53</c:v>
                </c:pt>
                <c:pt idx="2">
                  <c:v>0.23</c:v>
                </c:pt>
                <c:pt idx="3">
                  <c:v>0.05</c:v>
                </c:pt>
                <c:pt idx="4">
                  <c:v>-0.22</c:v>
                </c:pt>
                <c:pt idx="5">
                  <c:v>-0.26</c:v>
                </c:pt>
                <c:pt idx="6">
                  <c:v>-0.23</c:v>
                </c:pt>
                <c:pt idx="7">
                  <c:v>-0.12</c:v>
                </c:pt>
                <c:pt idx="8">
                  <c:v>0.75</c:v>
                </c:pt>
                <c:pt idx="9">
                  <c:v>1.98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Charge2'!$C$12:$L$12</c:f>
              <c:numCache>
                <c:formatCode>General</c:formatCode>
                <c:ptCount val="10"/>
                <c:pt idx="0">
                  <c:v>1.4</c:v>
                </c:pt>
                <c:pt idx="1">
                  <c:v>0.48</c:v>
                </c:pt>
                <c:pt idx="2">
                  <c:v>0.2</c:v>
                </c:pt>
                <c:pt idx="3">
                  <c:v>0.05</c:v>
                </c:pt>
                <c:pt idx="4">
                  <c:v>-0.2</c:v>
                </c:pt>
                <c:pt idx="5">
                  <c:v>-0.26</c:v>
                </c:pt>
                <c:pt idx="6">
                  <c:v>-0.24</c:v>
                </c:pt>
                <c:pt idx="7">
                  <c:v>-0.15</c:v>
                </c:pt>
                <c:pt idx="8">
                  <c:v>0.68</c:v>
                </c:pt>
                <c:pt idx="9">
                  <c:v>1.75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Charge2'!$C$13:$L$13</c:f>
              <c:numCache>
                <c:formatCode>General</c:formatCode>
                <c:ptCount val="10"/>
                <c:pt idx="0">
                  <c:v>1.26</c:v>
                </c:pt>
                <c:pt idx="1">
                  <c:v>0.45</c:v>
                </c:pt>
                <c:pt idx="2">
                  <c:v>0.19</c:v>
                </c:pt>
                <c:pt idx="3">
                  <c:v>-0.05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-0.32</c:v>
                </c:pt>
                <c:pt idx="8">
                  <c:v>0.57999999999999996</c:v>
                </c:pt>
                <c:pt idx="9">
                  <c:v>1.59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Charge2'!$C$14:$L$14</c:f>
              <c:numCache>
                <c:formatCode>General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0.04</c:v>
                </c:pt>
                <c:pt idx="3">
                  <c:v>-0.03</c:v>
                </c:pt>
                <c:pt idx="4">
                  <c:v>-0.24</c:v>
                </c:pt>
                <c:pt idx="5">
                  <c:v>-0.27</c:v>
                </c:pt>
                <c:pt idx="6">
                  <c:v>-0.27</c:v>
                </c:pt>
                <c:pt idx="7">
                  <c:v>-0.28999999999999998</c:v>
                </c:pt>
                <c:pt idx="8">
                  <c:v>0.46</c:v>
                </c:pt>
                <c:pt idx="9">
                  <c:v>1.28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Charge2'!$C$15:$L$15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0.22</c:v>
                </c:pt>
                <c:pt idx="2">
                  <c:v>7.0000000000000007E-2</c:v>
                </c:pt>
                <c:pt idx="3">
                  <c:v>-0.01</c:v>
                </c:pt>
                <c:pt idx="4">
                  <c:v>-0.18</c:v>
                </c:pt>
                <c:pt idx="5">
                  <c:v>-0.21</c:v>
                </c:pt>
                <c:pt idx="6">
                  <c:v>-0.33</c:v>
                </c:pt>
                <c:pt idx="7">
                  <c:v>-0.23</c:v>
                </c:pt>
                <c:pt idx="8">
                  <c:v>0.42</c:v>
                </c:pt>
                <c:pt idx="9">
                  <c:v>1.06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Charge2'!$C$16:$L$16</c:f>
              <c:numCache>
                <c:formatCode>General</c:formatCode>
                <c:ptCount val="10"/>
                <c:pt idx="0">
                  <c:v>0.71</c:v>
                </c:pt>
                <c:pt idx="1">
                  <c:v>0.33</c:v>
                </c:pt>
                <c:pt idx="2">
                  <c:v>7.0000000000000007E-2</c:v>
                </c:pt>
                <c:pt idx="3">
                  <c:v>-0.05</c:v>
                </c:pt>
                <c:pt idx="4">
                  <c:v>-0.22</c:v>
                </c:pt>
                <c:pt idx="5">
                  <c:v>-0.24</c:v>
                </c:pt>
                <c:pt idx="6">
                  <c:v>-0.25</c:v>
                </c:pt>
                <c:pt idx="7">
                  <c:v>-0.25</c:v>
                </c:pt>
                <c:pt idx="8">
                  <c:v>0.47</c:v>
                </c:pt>
                <c:pt idx="9">
                  <c:v>1.27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Charge2'!$C$17:$L$17</c:f>
              <c:numCache>
                <c:formatCode>General</c:formatCode>
                <c:ptCount val="10"/>
                <c:pt idx="0">
                  <c:v>1.33</c:v>
                </c:pt>
                <c:pt idx="1">
                  <c:v>0.5</c:v>
                </c:pt>
                <c:pt idx="2">
                  <c:v>0.22</c:v>
                </c:pt>
                <c:pt idx="3">
                  <c:v>0</c:v>
                </c:pt>
                <c:pt idx="4">
                  <c:v>-0.26</c:v>
                </c:pt>
                <c:pt idx="5">
                  <c:v>-0.28999999999999998</c:v>
                </c:pt>
                <c:pt idx="6">
                  <c:v>-0.24</c:v>
                </c:pt>
                <c:pt idx="7">
                  <c:v>-0.17</c:v>
                </c:pt>
                <c:pt idx="8">
                  <c:v>0.73</c:v>
                </c:pt>
                <c:pt idx="9">
                  <c:v>1.68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Charge2'!$C$18:$L$18</c:f>
              <c:numCache>
                <c:formatCode>General</c:formatCode>
                <c:ptCount val="10"/>
                <c:pt idx="0">
                  <c:v>0.65</c:v>
                </c:pt>
                <c:pt idx="1">
                  <c:v>0.23</c:v>
                </c:pt>
                <c:pt idx="2">
                  <c:v>0.06</c:v>
                </c:pt>
                <c:pt idx="3">
                  <c:v>0</c:v>
                </c:pt>
                <c:pt idx="4">
                  <c:v>-0.24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-0.19</c:v>
                </c:pt>
                <c:pt idx="8">
                  <c:v>0.59</c:v>
                </c:pt>
                <c:pt idx="9">
                  <c:v>1.41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Charge2'!$C$19:$L$19</c:f>
              <c:numCache>
                <c:formatCode>General</c:formatCode>
                <c:ptCount val="10"/>
                <c:pt idx="0">
                  <c:v>1.27</c:v>
                </c:pt>
                <c:pt idx="1">
                  <c:v>0.46</c:v>
                </c:pt>
                <c:pt idx="2">
                  <c:v>0.19</c:v>
                </c:pt>
                <c:pt idx="3">
                  <c:v>0.01</c:v>
                </c:pt>
                <c:pt idx="4">
                  <c:v>-0.22</c:v>
                </c:pt>
                <c:pt idx="5">
                  <c:v>-0.27</c:v>
                </c:pt>
                <c:pt idx="6">
                  <c:v>-0.27</c:v>
                </c:pt>
                <c:pt idx="7">
                  <c:v>-0.19</c:v>
                </c:pt>
                <c:pt idx="8">
                  <c:v>0.61</c:v>
                </c:pt>
                <c:pt idx="9">
                  <c:v>1.56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Charge2'!$C$20:$L$20</c:f>
              <c:numCache>
                <c:formatCode>General</c:formatCode>
                <c:ptCount val="10"/>
                <c:pt idx="0">
                  <c:v>0.85</c:v>
                </c:pt>
                <c:pt idx="1">
                  <c:v>0.4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-0.15</c:v>
                </c:pt>
                <c:pt idx="5">
                  <c:v>-0.22</c:v>
                </c:pt>
                <c:pt idx="6">
                  <c:v>-0.25</c:v>
                </c:pt>
                <c:pt idx="7">
                  <c:v>-0.2</c:v>
                </c:pt>
                <c:pt idx="8">
                  <c:v>0.64</c:v>
                </c:pt>
                <c:pt idx="9">
                  <c:v>1.47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Charge2'!$C$21:$L$21</c:f>
              <c:numCache>
                <c:formatCode>General</c:formatCode>
                <c:ptCount val="10"/>
                <c:pt idx="0">
                  <c:v>0.51</c:v>
                </c:pt>
                <c:pt idx="1">
                  <c:v>0.43</c:v>
                </c:pt>
                <c:pt idx="2">
                  <c:v>0.22</c:v>
                </c:pt>
                <c:pt idx="3">
                  <c:v>0.09</c:v>
                </c:pt>
                <c:pt idx="4">
                  <c:v>-0.08</c:v>
                </c:pt>
                <c:pt idx="5">
                  <c:v>-0.13</c:v>
                </c:pt>
                <c:pt idx="6">
                  <c:v>-0.22</c:v>
                </c:pt>
                <c:pt idx="7">
                  <c:v>-0.14000000000000001</c:v>
                </c:pt>
                <c:pt idx="8">
                  <c:v>0.45</c:v>
                </c:pt>
                <c:pt idx="9">
                  <c:v>1.05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Charge2'!$C$22:$L$22</c:f>
              <c:numCache>
                <c:formatCode>General</c:formatCode>
                <c:ptCount val="10"/>
                <c:pt idx="0">
                  <c:v>0.63</c:v>
                </c:pt>
                <c:pt idx="1">
                  <c:v>0.43</c:v>
                </c:pt>
                <c:pt idx="2">
                  <c:v>0.2</c:v>
                </c:pt>
                <c:pt idx="3">
                  <c:v>0.05</c:v>
                </c:pt>
                <c:pt idx="4">
                  <c:v>-0.13</c:v>
                </c:pt>
                <c:pt idx="5">
                  <c:v>-0.17</c:v>
                </c:pt>
                <c:pt idx="6">
                  <c:v>-0.22</c:v>
                </c:pt>
                <c:pt idx="7">
                  <c:v>-0.08</c:v>
                </c:pt>
                <c:pt idx="8">
                  <c:v>0.55000000000000004</c:v>
                </c:pt>
                <c:pt idx="9">
                  <c:v>1.25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Charge2'!$C$23:$L$23</c:f>
              <c:numCache>
                <c:formatCode>General</c:formatCode>
                <c:ptCount val="10"/>
                <c:pt idx="0">
                  <c:v>0.54</c:v>
                </c:pt>
                <c:pt idx="1">
                  <c:v>0.32</c:v>
                </c:pt>
                <c:pt idx="2">
                  <c:v>0.22</c:v>
                </c:pt>
                <c:pt idx="3">
                  <c:v>0.03</c:v>
                </c:pt>
                <c:pt idx="4">
                  <c:v>-0.12</c:v>
                </c:pt>
                <c:pt idx="5">
                  <c:v>-0.18</c:v>
                </c:pt>
                <c:pt idx="6">
                  <c:v>-0.23</c:v>
                </c:pt>
                <c:pt idx="7">
                  <c:v>-0.03</c:v>
                </c:pt>
                <c:pt idx="8">
                  <c:v>0.53</c:v>
                </c:pt>
                <c:pt idx="9">
                  <c:v>1.1599999999999999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Charge2'!$C$24:$L$24</c:f>
              <c:numCache>
                <c:formatCode>General</c:formatCode>
                <c:ptCount val="10"/>
                <c:pt idx="0">
                  <c:v>0.72</c:v>
                </c:pt>
                <c:pt idx="1">
                  <c:v>0.28000000000000003</c:v>
                </c:pt>
                <c:pt idx="2">
                  <c:v>0.25</c:v>
                </c:pt>
                <c:pt idx="3">
                  <c:v>0.11</c:v>
                </c:pt>
                <c:pt idx="4">
                  <c:v>-0.12</c:v>
                </c:pt>
                <c:pt idx="5">
                  <c:v>-0.2</c:v>
                </c:pt>
                <c:pt idx="6">
                  <c:v>-0.25</c:v>
                </c:pt>
                <c:pt idx="7">
                  <c:v>0.13</c:v>
                </c:pt>
                <c:pt idx="8">
                  <c:v>0.77</c:v>
                </c:pt>
                <c:pt idx="9">
                  <c:v>1.46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Charge2'!$C$7:$L$7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Charge2'!$C$25:$L$25</c:f>
              <c:numCache>
                <c:formatCode>General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-0.08</c:v>
                </c:pt>
                <c:pt idx="5">
                  <c:v>-0.17</c:v>
                </c:pt>
                <c:pt idx="6">
                  <c:v>-0.27</c:v>
                </c:pt>
                <c:pt idx="7">
                  <c:v>0.06</c:v>
                </c:pt>
                <c:pt idx="8">
                  <c:v>0.65</c:v>
                </c:pt>
                <c:pt idx="9">
                  <c:v>1.1599999999999999</c:v>
                </c:pt>
              </c:numCache>
            </c:numRef>
          </c:val>
        </c:ser>
        <c:marker val="1"/>
        <c:axId val="70709248"/>
        <c:axId val="70711168"/>
      </c:lineChart>
      <c:catAx>
        <c:axId val="7070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711168"/>
        <c:crosses val="autoZero"/>
        <c:auto val="1"/>
        <c:lblAlgn val="ctr"/>
        <c:lblOffset val="100"/>
      </c:catAx>
      <c:valAx>
        <c:axId val="70711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0709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70765568"/>
        <c:axId val="70792320"/>
        <c:axId val="0"/>
      </c:bar3DChart>
      <c:catAx>
        <c:axId val="7076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792320"/>
        <c:crosses val="autoZero"/>
        <c:auto val="1"/>
        <c:lblAlgn val="ctr"/>
        <c:lblOffset val="100"/>
      </c:catAx>
      <c:valAx>
        <c:axId val="70792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0765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70821376"/>
        <c:axId val="70823296"/>
        <c:axId val="0"/>
      </c:bar3DChart>
      <c:catAx>
        <c:axId val="7082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823296"/>
        <c:crosses val="autoZero"/>
        <c:auto val="1"/>
        <c:lblAlgn val="ctr"/>
        <c:lblOffset val="100"/>
      </c:catAx>
      <c:valAx>
        <c:axId val="7082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0821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70927104"/>
        <c:axId val="70929024"/>
        <c:axId val="0"/>
      </c:bar3DChart>
      <c:catAx>
        <c:axId val="7092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70929024"/>
        <c:crosses val="autoZero"/>
        <c:auto val="1"/>
        <c:lblAlgn val="ctr"/>
        <c:lblOffset val="100"/>
      </c:catAx>
      <c:valAx>
        <c:axId val="70929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0927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70848512"/>
        <c:axId val="70850432"/>
        <c:axId val="0"/>
      </c:bar3DChart>
      <c:catAx>
        <c:axId val="708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0850432"/>
        <c:crosses val="autoZero"/>
        <c:auto val="1"/>
        <c:lblAlgn val="ctr"/>
        <c:lblOffset val="100"/>
      </c:catAx>
      <c:valAx>
        <c:axId val="7085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084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66376064"/>
        <c:axId val="66377984"/>
        <c:axId val="0"/>
      </c:bar3DChart>
      <c:catAx>
        <c:axId val="6637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377984"/>
        <c:crosses val="autoZero"/>
        <c:auto val="1"/>
        <c:lblAlgn val="ctr"/>
        <c:lblOffset val="100"/>
      </c:catAx>
      <c:valAx>
        <c:axId val="66377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637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Charge2'!$D$7:$M$7</c:f>
              <c:numCache>
                <c:formatCode>General</c:formatCode>
                <c:ptCount val="10"/>
                <c:pt idx="0">
                  <c:v>0.88</c:v>
                </c:pt>
                <c:pt idx="1">
                  <c:v>-1.01</c:v>
                </c:pt>
                <c:pt idx="2">
                  <c:v>-1.6</c:v>
                </c:pt>
                <c:pt idx="3">
                  <c:v>-0.6</c:v>
                </c:pt>
                <c:pt idx="4">
                  <c:v>-0.87</c:v>
                </c:pt>
                <c:pt idx="5">
                  <c:v>-0.9</c:v>
                </c:pt>
                <c:pt idx="6">
                  <c:v>-0.82</c:v>
                </c:pt>
                <c:pt idx="7">
                  <c:v>-1.52</c:v>
                </c:pt>
                <c:pt idx="8">
                  <c:v>-1.42</c:v>
                </c:pt>
                <c:pt idx="9">
                  <c:v>0.32</c:v>
                </c:pt>
              </c:numCache>
            </c:numRef>
          </c:val>
        </c:ser>
        <c:ser>
          <c:idx val="1"/>
          <c:order val="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Charge2'!$D$8:$M$8</c:f>
              <c:numCache>
                <c:formatCode>General</c:formatCode>
                <c:ptCount val="10"/>
                <c:pt idx="0">
                  <c:v>0.47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-0.87</c:v>
                </c:pt>
                <c:pt idx="4">
                  <c:v>-1.17</c:v>
                </c:pt>
                <c:pt idx="5">
                  <c:v>-1.2</c:v>
                </c:pt>
                <c:pt idx="6">
                  <c:v>-1</c:v>
                </c:pt>
                <c:pt idx="7">
                  <c:v>-1.79</c:v>
                </c:pt>
                <c:pt idx="8">
                  <c:v>-1.44</c:v>
                </c:pt>
                <c:pt idx="9">
                  <c:v>0.14000000000000001</c:v>
                </c:pt>
              </c:numCache>
            </c:numRef>
          </c:val>
        </c:ser>
        <c:ser>
          <c:idx val="2"/>
          <c:order val="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Charge2'!$D$9:$M$9</c:f>
              <c:numCache>
                <c:formatCode>General</c:formatCode>
                <c:ptCount val="10"/>
                <c:pt idx="0">
                  <c:v>0.49</c:v>
                </c:pt>
                <c:pt idx="1">
                  <c:v>-1.1200000000000001</c:v>
                </c:pt>
                <c:pt idx="2">
                  <c:v>-1.9</c:v>
                </c:pt>
                <c:pt idx="3">
                  <c:v>-0.86</c:v>
                </c:pt>
                <c:pt idx="4">
                  <c:v>-1.17</c:v>
                </c:pt>
                <c:pt idx="5">
                  <c:v>-1.17</c:v>
                </c:pt>
                <c:pt idx="6">
                  <c:v>-1.01</c:v>
                </c:pt>
                <c:pt idx="7">
                  <c:v>-1.72</c:v>
                </c:pt>
                <c:pt idx="8">
                  <c:v>-1.41</c:v>
                </c:pt>
                <c:pt idx="9">
                  <c:v>-0.18</c:v>
                </c:pt>
              </c:numCache>
            </c:numRef>
          </c:val>
        </c:ser>
        <c:ser>
          <c:idx val="3"/>
          <c:order val="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Charge2'!$D$10:$M$10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-1.05</c:v>
                </c:pt>
                <c:pt idx="2">
                  <c:v>-1.89</c:v>
                </c:pt>
                <c:pt idx="3">
                  <c:v>-0.95</c:v>
                </c:pt>
                <c:pt idx="4">
                  <c:v>-1.28</c:v>
                </c:pt>
                <c:pt idx="5">
                  <c:v>-1.27</c:v>
                </c:pt>
                <c:pt idx="6">
                  <c:v>-1.07</c:v>
                </c:pt>
                <c:pt idx="7">
                  <c:v>-1.76</c:v>
                </c:pt>
                <c:pt idx="8">
                  <c:v>-1.35</c:v>
                </c:pt>
                <c:pt idx="9">
                  <c:v>0.2</c:v>
                </c:pt>
              </c:numCache>
            </c:numRef>
          </c:val>
        </c:ser>
        <c:ser>
          <c:idx val="4"/>
          <c:order val="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Charge2'!$D$11:$M$11</c:f>
              <c:numCache>
                <c:formatCode>General</c:formatCode>
                <c:ptCount val="10"/>
                <c:pt idx="0">
                  <c:v>0.68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-0.9</c:v>
                </c:pt>
                <c:pt idx="4">
                  <c:v>-1.23</c:v>
                </c:pt>
                <c:pt idx="5">
                  <c:v>-1.22</c:v>
                </c:pt>
                <c:pt idx="6">
                  <c:v>-1.26</c:v>
                </c:pt>
                <c:pt idx="7">
                  <c:v>-1.77</c:v>
                </c:pt>
                <c:pt idx="8">
                  <c:v>-1.36</c:v>
                </c:pt>
                <c:pt idx="9">
                  <c:v>0.05</c:v>
                </c:pt>
              </c:numCache>
            </c:numRef>
          </c:val>
        </c:ser>
        <c:ser>
          <c:idx val="5"/>
          <c:order val="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Charge2'!$D$12:$M$12</c:f>
              <c:numCache>
                <c:formatCode>General</c:formatCode>
                <c:ptCount val="10"/>
                <c:pt idx="0">
                  <c:v>0.63</c:v>
                </c:pt>
                <c:pt idx="1">
                  <c:v>-1.1000000000000001</c:v>
                </c:pt>
                <c:pt idx="2">
                  <c:v>-1.89</c:v>
                </c:pt>
                <c:pt idx="3">
                  <c:v>-1.22</c:v>
                </c:pt>
                <c:pt idx="4">
                  <c:v>-1.62</c:v>
                </c:pt>
                <c:pt idx="5">
                  <c:v>-1.3</c:v>
                </c:pt>
                <c:pt idx="6">
                  <c:v>-1.01</c:v>
                </c:pt>
                <c:pt idx="7">
                  <c:v>-1.97</c:v>
                </c:pt>
                <c:pt idx="8">
                  <c:v>-1.65</c:v>
                </c:pt>
                <c:pt idx="9">
                  <c:v>-0.18</c:v>
                </c:pt>
              </c:numCache>
            </c:numRef>
          </c:val>
        </c:ser>
        <c:ser>
          <c:idx val="6"/>
          <c:order val="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Charge2'!$D$13:$M$13</c:f>
              <c:numCache>
                <c:formatCode>General</c:formatCode>
                <c:ptCount val="10"/>
                <c:pt idx="0">
                  <c:v>0.62</c:v>
                </c:pt>
                <c:pt idx="1">
                  <c:v>-1.05</c:v>
                </c:pt>
                <c:pt idx="2">
                  <c:v>-1.8</c:v>
                </c:pt>
                <c:pt idx="3">
                  <c:v>-0.75</c:v>
                </c:pt>
                <c:pt idx="4">
                  <c:v>-1.2</c:v>
                </c:pt>
                <c:pt idx="5">
                  <c:v>-1.03</c:v>
                </c:pt>
                <c:pt idx="6">
                  <c:v>-1.24</c:v>
                </c:pt>
                <c:pt idx="7">
                  <c:v>-1.98</c:v>
                </c:pt>
                <c:pt idx="8">
                  <c:v>-1.41</c:v>
                </c:pt>
                <c:pt idx="9">
                  <c:v>-0.04</c:v>
                </c:pt>
              </c:numCache>
            </c:numRef>
          </c:val>
        </c:ser>
        <c:ser>
          <c:idx val="7"/>
          <c:order val="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Charge2'!$D$14:$M$14</c:f>
              <c:numCache>
                <c:formatCode>General</c:formatCode>
                <c:ptCount val="10"/>
                <c:pt idx="0">
                  <c:v>0.49</c:v>
                </c:pt>
                <c:pt idx="1">
                  <c:v>-1.3</c:v>
                </c:pt>
                <c:pt idx="2">
                  <c:v>-2.17</c:v>
                </c:pt>
                <c:pt idx="3">
                  <c:v>-0.97</c:v>
                </c:pt>
                <c:pt idx="4">
                  <c:v>-1.54</c:v>
                </c:pt>
                <c:pt idx="5">
                  <c:v>-1.5</c:v>
                </c:pt>
                <c:pt idx="6">
                  <c:v>-0.89</c:v>
                </c:pt>
                <c:pt idx="7">
                  <c:v>-1.89</c:v>
                </c:pt>
                <c:pt idx="8">
                  <c:v>-1.86</c:v>
                </c:pt>
                <c:pt idx="9">
                  <c:v>0.08</c:v>
                </c:pt>
              </c:numCache>
            </c:numRef>
          </c:val>
        </c:ser>
        <c:ser>
          <c:idx val="8"/>
          <c:order val="8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Charge2'!$D$15:$M$15</c:f>
              <c:numCache>
                <c:formatCode>General</c:formatCode>
                <c:ptCount val="10"/>
                <c:pt idx="0">
                  <c:v>0.39</c:v>
                </c:pt>
                <c:pt idx="1">
                  <c:v>-1.17</c:v>
                </c:pt>
                <c:pt idx="2">
                  <c:v>-1.81</c:v>
                </c:pt>
                <c:pt idx="3">
                  <c:v>-0.77</c:v>
                </c:pt>
                <c:pt idx="4">
                  <c:v>-1.08</c:v>
                </c:pt>
                <c:pt idx="5">
                  <c:v>-1.0900000000000001</c:v>
                </c:pt>
                <c:pt idx="6">
                  <c:v>-0.95</c:v>
                </c:pt>
                <c:pt idx="7">
                  <c:v>-1.76</c:v>
                </c:pt>
                <c:pt idx="8">
                  <c:v>-1.47</c:v>
                </c:pt>
                <c:pt idx="9">
                  <c:v>0.11</c:v>
                </c:pt>
              </c:numCache>
            </c:numRef>
          </c:val>
        </c:ser>
        <c:ser>
          <c:idx val="9"/>
          <c:order val="9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Charge2'!$D$16:$M$16</c:f>
              <c:numCache>
                <c:formatCode>General</c:formatCode>
                <c:ptCount val="10"/>
                <c:pt idx="0">
                  <c:v>0.69</c:v>
                </c:pt>
                <c:pt idx="1">
                  <c:v>-1.05</c:v>
                </c:pt>
                <c:pt idx="2">
                  <c:v>-1.84</c:v>
                </c:pt>
                <c:pt idx="3">
                  <c:v>-0.93</c:v>
                </c:pt>
                <c:pt idx="4">
                  <c:v>-1.4</c:v>
                </c:pt>
                <c:pt idx="5">
                  <c:v>-1.27</c:v>
                </c:pt>
                <c:pt idx="6">
                  <c:v>-1.08</c:v>
                </c:pt>
                <c:pt idx="7">
                  <c:v>-1.76</c:v>
                </c:pt>
                <c:pt idx="8">
                  <c:v>-1.51</c:v>
                </c:pt>
                <c:pt idx="9">
                  <c:v>0.2</c:v>
                </c:pt>
              </c:numCache>
            </c:numRef>
          </c:val>
        </c:ser>
        <c:ser>
          <c:idx val="10"/>
          <c:order val="10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Charge2'!$D$17:$M$17</c:f>
              <c:numCache>
                <c:formatCode>General</c:formatCode>
                <c:ptCount val="10"/>
                <c:pt idx="0">
                  <c:v>0.53</c:v>
                </c:pt>
                <c:pt idx="1">
                  <c:v>-1.1000000000000001</c:v>
                </c:pt>
                <c:pt idx="2">
                  <c:v>-1.86</c:v>
                </c:pt>
                <c:pt idx="3">
                  <c:v>-0.81</c:v>
                </c:pt>
                <c:pt idx="4">
                  <c:v>-1.1100000000000001</c:v>
                </c:pt>
                <c:pt idx="5">
                  <c:v>-1.1200000000000001</c:v>
                </c:pt>
                <c:pt idx="6">
                  <c:v>-0.99</c:v>
                </c:pt>
                <c:pt idx="7">
                  <c:v>-1.78</c:v>
                </c:pt>
                <c:pt idx="8">
                  <c:v>-1.42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Charge2'!$D$18:$M$18</c:f>
              <c:numCache>
                <c:formatCode>General</c:formatCode>
                <c:ptCount val="10"/>
                <c:pt idx="0">
                  <c:v>0.48</c:v>
                </c:pt>
                <c:pt idx="1">
                  <c:v>-1.18</c:v>
                </c:pt>
                <c:pt idx="2">
                  <c:v>-1.9</c:v>
                </c:pt>
                <c:pt idx="3">
                  <c:v>-0.84</c:v>
                </c:pt>
                <c:pt idx="4">
                  <c:v>-1.19</c:v>
                </c:pt>
                <c:pt idx="5">
                  <c:v>-1.18</c:v>
                </c:pt>
                <c:pt idx="6">
                  <c:v>-1.01</c:v>
                </c:pt>
                <c:pt idx="7">
                  <c:v>-1.76</c:v>
                </c:pt>
                <c:pt idx="8">
                  <c:v>-1.38</c:v>
                </c:pt>
                <c:pt idx="9">
                  <c:v>0.08</c:v>
                </c:pt>
              </c:numCache>
            </c:numRef>
          </c:val>
        </c:ser>
        <c:ser>
          <c:idx val="12"/>
          <c:order val="12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Charge2'!$D$19:$M$19</c:f>
              <c:numCache>
                <c:formatCode>General</c:formatCode>
                <c:ptCount val="10"/>
                <c:pt idx="0">
                  <c:v>-0.03</c:v>
                </c:pt>
                <c:pt idx="1">
                  <c:v>-1.1499999999999999</c:v>
                </c:pt>
                <c:pt idx="2">
                  <c:v>-1.89</c:v>
                </c:pt>
                <c:pt idx="3">
                  <c:v>-0.89</c:v>
                </c:pt>
                <c:pt idx="4">
                  <c:v>-1.19</c:v>
                </c:pt>
                <c:pt idx="5">
                  <c:v>-1.1599999999999999</c:v>
                </c:pt>
                <c:pt idx="6">
                  <c:v>-1</c:v>
                </c:pt>
                <c:pt idx="7">
                  <c:v>-1.81</c:v>
                </c:pt>
                <c:pt idx="8">
                  <c:v>1.54</c:v>
                </c:pt>
                <c:pt idx="9">
                  <c:v>0.45</c:v>
                </c:pt>
              </c:numCache>
            </c:numRef>
          </c:val>
        </c:ser>
        <c:ser>
          <c:idx val="13"/>
          <c:order val="13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Charge2'!$D$20:$M$20</c:f>
              <c:numCache>
                <c:formatCode>General</c:formatCode>
                <c:ptCount val="10"/>
                <c:pt idx="0">
                  <c:v>-0.64</c:v>
                </c:pt>
                <c:pt idx="1">
                  <c:v>-1.4</c:v>
                </c:pt>
                <c:pt idx="2">
                  <c:v>-2.06</c:v>
                </c:pt>
                <c:pt idx="3">
                  <c:v>-0.87</c:v>
                </c:pt>
                <c:pt idx="4">
                  <c:v>-1.1299999999999999</c:v>
                </c:pt>
                <c:pt idx="5">
                  <c:v>-1.1299999999999999</c:v>
                </c:pt>
                <c:pt idx="6">
                  <c:v>-0.97</c:v>
                </c:pt>
                <c:pt idx="7">
                  <c:v>-2.04</c:v>
                </c:pt>
                <c:pt idx="8">
                  <c:v>-1.62</c:v>
                </c:pt>
                <c:pt idx="9">
                  <c:v>-0.6</c:v>
                </c:pt>
              </c:numCache>
            </c:numRef>
          </c:val>
        </c:ser>
        <c:ser>
          <c:idx val="14"/>
          <c:order val="14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Charge2'!$D$21:$M$21</c:f>
              <c:numCache>
                <c:formatCode>General</c:formatCode>
                <c:ptCount val="10"/>
                <c:pt idx="0">
                  <c:v>-0.3</c:v>
                </c:pt>
                <c:pt idx="1">
                  <c:v>-1.27</c:v>
                </c:pt>
                <c:pt idx="2">
                  <c:v>-1.99</c:v>
                </c:pt>
                <c:pt idx="3">
                  <c:v>-0.93</c:v>
                </c:pt>
                <c:pt idx="4">
                  <c:v>-1.24</c:v>
                </c:pt>
                <c:pt idx="5">
                  <c:v>-1.23</c:v>
                </c:pt>
                <c:pt idx="6">
                  <c:v>-1.01</c:v>
                </c:pt>
                <c:pt idx="7">
                  <c:v>-2.0499999999999998</c:v>
                </c:pt>
                <c:pt idx="8">
                  <c:v>-1.57</c:v>
                </c:pt>
                <c:pt idx="9">
                  <c:v>-0.18</c:v>
                </c:pt>
              </c:numCache>
            </c:numRef>
          </c:val>
        </c:ser>
        <c:ser>
          <c:idx val="15"/>
          <c:order val="15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Charge2'!$D$22:$M$22</c:f>
              <c:numCache>
                <c:formatCode>General</c:formatCode>
                <c:ptCount val="10"/>
                <c:pt idx="0">
                  <c:v>-0.08</c:v>
                </c:pt>
                <c:pt idx="1">
                  <c:v>-1.29</c:v>
                </c:pt>
                <c:pt idx="2">
                  <c:v>-2.2000000000000002</c:v>
                </c:pt>
                <c:pt idx="3">
                  <c:v>-0.88</c:v>
                </c:pt>
                <c:pt idx="4">
                  <c:v>-1.17</c:v>
                </c:pt>
                <c:pt idx="5">
                  <c:v>-1.17</c:v>
                </c:pt>
                <c:pt idx="6">
                  <c:v>-1</c:v>
                </c:pt>
                <c:pt idx="7">
                  <c:v>-2.2200000000000002</c:v>
                </c:pt>
                <c:pt idx="8">
                  <c:v>-1.6</c:v>
                </c:pt>
                <c:pt idx="9">
                  <c:v>-0.19</c:v>
                </c:pt>
              </c:numCache>
            </c:numRef>
          </c:val>
        </c:ser>
        <c:ser>
          <c:idx val="16"/>
          <c:order val="16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Charge2'!$D$23:$M$23</c:f>
              <c:numCache>
                <c:formatCode>General</c:formatCode>
                <c:ptCount val="10"/>
                <c:pt idx="0">
                  <c:v>-0.12</c:v>
                </c:pt>
                <c:pt idx="1">
                  <c:v>-1.28</c:v>
                </c:pt>
                <c:pt idx="2">
                  <c:v>-2.2799999999999998</c:v>
                </c:pt>
                <c:pt idx="3">
                  <c:v>-0.94</c:v>
                </c:pt>
                <c:pt idx="4">
                  <c:v>-1.23</c:v>
                </c:pt>
                <c:pt idx="5">
                  <c:v>-1.21</c:v>
                </c:pt>
                <c:pt idx="6">
                  <c:v>-1.03</c:v>
                </c:pt>
                <c:pt idx="7">
                  <c:v>-2.3199999999999998</c:v>
                </c:pt>
                <c:pt idx="8">
                  <c:v>-1.61</c:v>
                </c:pt>
                <c:pt idx="9">
                  <c:v>-0.21</c:v>
                </c:pt>
              </c:numCache>
            </c:numRef>
          </c:val>
        </c:ser>
        <c:ser>
          <c:idx val="17"/>
          <c:order val="17"/>
          <c:cat>
            <c:strRef>
              <c:f>'Spalt vorne unten Charge2'!$D$6:$M$6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Charge2'!$D$24:$M$24</c:f>
              <c:numCache>
                <c:formatCode>General</c:formatCode>
                <c:ptCount val="10"/>
                <c:pt idx="0">
                  <c:v>-0.15</c:v>
                </c:pt>
                <c:pt idx="1">
                  <c:v>-1.34</c:v>
                </c:pt>
                <c:pt idx="2">
                  <c:v>-2.25</c:v>
                </c:pt>
                <c:pt idx="3">
                  <c:v>-0.84</c:v>
                </c:pt>
                <c:pt idx="4">
                  <c:v>-1.1299999999999999</c:v>
                </c:pt>
                <c:pt idx="5">
                  <c:v>-1.1200000000000001</c:v>
                </c:pt>
                <c:pt idx="6">
                  <c:v>-0.97</c:v>
                </c:pt>
                <c:pt idx="7">
                  <c:v>-2.3199999999999998</c:v>
                </c:pt>
                <c:pt idx="8">
                  <c:v>-1.65</c:v>
                </c:pt>
                <c:pt idx="9">
                  <c:v>-0.26</c:v>
                </c:pt>
              </c:numCache>
            </c:numRef>
          </c:val>
        </c:ser>
        <c:marker val="1"/>
        <c:axId val="71015808"/>
        <c:axId val="71034368"/>
      </c:lineChart>
      <c:catAx>
        <c:axId val="7101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034368"/>
        <c:crosses val="autoZero"/>
        <c:auto val="1"/>
        <c:lblAlgn val="ctr"/>
        <c:lblOffset val="100"/>
      </c:catAx>
      <c:valAx>
        <c:axId val="7103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1015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Charge2'!$C$30</c:f>
              <c:strCache>
                <c:ptCount val="1"/>
                <c:pt idx="0">
                  <c:v>Mittelew.</c:v>
                </c:pt>
              </c:strCache>
            </c:strRef>
          </c:tx>
          <c:cat>
            <c:strRef>
              <c:f>'Wölbung oben innen Charge2'!$D$29:$M$29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Charge2'!$D$30:$M$30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1109248"/>
        <c:axId val="71111424"/>
        <c:axId val="0"/>
      </c:bar3DChart>
      <c:catAx>
        <c:axId val="7110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111424"/>
        <c:crosses val="autoZero"/>
        <c:auto val="1"/>
        <c:lblAlgn val="ctr"/>
        <c:lblOffset val="100"/>
      </c:catAx>
      <c:valAx>
        <c:axId val="7111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11092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Charge2'!$D$31:$M$31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Charge2'!$D$32:$M$32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1152768"/>
        <c:axId val="71154688"/>
        <c:axId val="0"/>
      </c:bar3DChart>
      <c:catAx>
        <c:axId val="7115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154688"/>
        <c:crosses val="autoZero"/>
        <c:auto val="1"/>
        <c:lblAlgn val="ctr"/>
        <c:lblOffset val="100"/>
      </c:catAx>
      <c:valAx>
        <c:axId val="71154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 [mm]</a:t>
                </a:r>
              </a:p>
            </c:rich>
          </c:tx>
        </c:title>
        <c:numFmt formatCode="General" sourceLinked="1"/>
        <c:tickLblPos val="nextTo"/>
        <c:crossAx val="71152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71344512"/>
        <c:axId val="71346432"/>
        <c:axId val="0"/>
      </c:bar3DChart>
      <c:catAx>
        <c:axId val="7134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346432"/>
        <c:crosses val="autoZero"/>
        <c:auto val="1"/>
        <c:lblAlgn val="ctr"/>
        <c:lblOffset val="100"/>
      </c:catAx>
      <c:valAx>
        <c:axId val="7134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1344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Charge1'!$C$55:$L$55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Charge1'!$C$54:$L$54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Charge1'!$C$56:$L$56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71441792"/>
        <c:axId val="71448064"/>
        <c:axId val="0"/>
      </c:bar3DChart>
      <c:catAx>
        <c:axId val="7144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1448064"/>
        <c:crosses val="autoZero"/>
        <c:auto val="1"/>
        <c:lblAlgn val="ctr"/>
        <c:lblOffset val="100"/>
      </c:catAx>
      <c:valAx>
        <c:axId val="71448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1441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Charge2'!$D$7:$M$7</c:f>
              <c:numCache>
                <c:formatCode>General</c:formatCode>
                <c:ptCount val="10"/>
                <c:pt idx="0">
                  <c:v>-0.32</c:v>
                </c:pt>
                <c:pt idx="1">
                  <c:v>-0.15</c:v>
                </c:pt>
                <c:pt idx="2">
                  <c:v>-0.15</c:v>
                </c:pt>
                <c:pt idx="3">
                  <c:v>-0.54</c:v>
                </c:pt>
                <c:pt idx="4">
                  <c:v>-0.44</c:v>
                </c:pt>
                <c:pt idx="5">
                  <c:v>-0.42</c:v>
                </c:pt>
                <c:pt idx="6">
                  <c:v>-0.48</c:v>
                </c:pt>
                <c:pt idx="7">
                  <c:v>-0.12</c:v>
                </c:pt>
                <c:pt idx="8">
                  <c:v>-0.24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Charge2'!$D$8:$M$8</c:f>
              <c:numCache>
                <c:formatCode>General</c:formatCode>
                <c:ptCount val="10"/>
                <c:pt idx="0">
                  <c:v>-0.12</c:v>
                </c:pt>
                <c:pt idx="1">
                  <c:v>-0.18</c:v>
                </c:pt>
                <c:pt idx="2">
                  <c:v>-0.15</c:v>
                </c:pt>
                <c:pt idx="3">
                  <c:v>-0.61</c:v>
                </c:pt>
                <c:pt idx="4">
                  <c:v>-0.48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-0.26</c:v>
                </c:pt>
                <c:pt idx="9">
                  <c:v>-0.94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Charge2'!$D$9:$M$9</c:f>
              <c:numCache>
                <c:formatCode>General</c:formatCode>
                <c:ptCount val="10"/>
                <c:pt idx="0">
                  <c:v>-0.13</c:v>
                </c:pt>
                <c:pt idx="1">
                  <c:v>-0.16</c:v>
                </c:pt>
                <c:pt idx="2">
                  <c:v>-0.15</c:v>
                </c:pt>
                <c:pt idx="3">
                  <c:v>-0.62</c:v>
                </c:pt>
                <c:pt idx="4">
                  <c:v>-0.46</c:v>
                </c:pt>
                <c:pt idx="5">
                  <c:v>-0.48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-0.24</c:v>
                </c:pt>
                <c:pt idx="9">
                  <c:v>-0.93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Charge2'!$D$10:$M$10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-0.16</c:v>
                </c:pt>
                <c:pt idx="3">
                  <c:v>-0.66</c:v>
                </c:pt>
                <c:pt idx="4">
                  <c:v>-0.52</c:v>
                </c:pt>
                <c:pt idx="5">
                  <c:v>-0.52</c:v>
                </c:pt>
                <c:pt idx="6">
                  <c:v>-0.6</c:v>
                </c:pt>
                <c:pt idx="7">
                  <c:v>-0.13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Charge2'!$D$11:$M$11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-0.08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-0.12</c:v>
                </c:pt>
                <c:pt idx="8">
                  <c:v>-0.28000000000000003</c:v>
                </c:pt>
                <c:pt idx="9">
                  <c:v>-0.97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Charge2'!$D$12:$M$12</c:f>
              <c:numCache>
                <c:formatCode>General</c:formatCode>
                <c:ptCount val="10"/>
                <c:pt idx="0">
                  <c:v>-0.12</c:v>
                </c:pt>
                <c:pt idx="1">
                  <c:v>-0.2</c:v>
                </c:pt>
                <c:pt idx="2">
                  <c:v>-0.14000000000000001</c:v>
                </c:pt>
                <c:pt idx="3">
                  <c:v>-0.65</c:v>
                </c:pt>
                <c:pt idx="4">
                  <c:v>-0.48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-0.14000000000000001</c:v>
                </c:pt>
                <c:pt idx="8">
                  <c:v>-0.28000000000000003</c:v>
                </c:pt>
                <c:pt idx="9">
                  <c:v>-0.96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Charge2'!$D$13:$M$13</c:f>
              <c:numCache>
                <c:formatCode>General</c:formatCode>
                <c:ptCount val="10"/>
                <c:pt idx="0">
                  <c:v>-0.17</c:v>
                </c:pt>
                <c:pt idx="1">
                  <c:v>-0.2</c:v>
                </c:pt>
                <c:pt idx="2">
                  <c:v>-0.11</c:v>
                </c:pt>
                <c:pt idx="3">
                  <c:v>-0.57999999999999996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-0.13</c:v>
                </c:pt>
                <c:pt idx="8">
                  <c:v>-0.27</c:v>
                </c:pt>
                <c:pt idx="9">
                  <c:v>-1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Charge2'!$D$14:$M$14</c:f>
              <c:numCache>
                <c:formatCode>General</c:formatCode>
                <c:ptCount val="10"/>
                <c:pt idx="0">
                  <c:v>-0.16</c:v>
                </c:pt>
                <c:pt idx="1">
                  <c:v>-0.16</c:v>
                </c:pt>
                <c:pt idx="2">
                  <c:v>-0.1</c:v>
                </c:pt>
                <c:pt idx="3">
                  <c:v>-0.56000000000000005</c:v>
                </c:pt>
                <c:pt idx="4">
                  <c:v>-0.41</c:v>
                </c:pt>
                <c:pt idx="5">
                  <c:v>-0.42</c:v>
                </c:pt>
                <c:pt idx="6">
                  <c:v>-0.49</c:v>
                </c:pt>
                <c:pt idx="7">
                  <c:v>-0.1</c:v>
                </c:pt>
                <c:pt idx="8">
                  <c:v>-0.24</c:v>
                </c:pt>
                <c:pt idx="9">
                  <c:v>-0.95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Charge2'!$D$15:$M$15</c:f>
              <c:numCache>
                <c:formatCode>General</c:formatCode>
                <c:ptCount val="10"/>
                <c:pt idx="0">
                  <c:v>-0.22</c:v>
                </c:pt>
                <c:pt idx="1">
                  <c:v>-0.2</c:v>
                </c:pt>
                <c:pt idx="2">
                  <c:v>-0.04</c:v>
                </c:pt>
                <c:pt idx="3">
                  <c:v>-0.57999999999999996</c:v>
                </c:pt>
                <c:pt idx="4">
                  <c:v>-0.38</c:v>
                </c:pt>
                <c:pt idx="5">
                  <c:v>-0.44</c:v>
                </c:pt>
                <c:pt idx="6">
                  <c:v>-0.52</c:v>
                </c:pt>
                <c:pt idx="7">
                  <c:v>-0.11</c:v>
                </c:pt>
                <c:pt idx="8">
                  <c:v>-0.24</c:v>
                </c:pt>
                <c:pt idx="9">
                  <c:v>-0.96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-0.2</c:v>
                </c:pt>
                <c:pt idx="2">
                  <c:v>-0.06</c:v>
                </c:pt>
                <c:pt idx="3">
                  <c:v>-0.66</c:v>
                </c:pt>
                <c:pt idx="4">
                  <c:v>-0.53</c:v>
                </c:pt>
                <c:pt idx="5">
                  <c:v>-0.51</c:v>
                </c:pt>
                <c:pt idx="6">
                  <c:v>-0.57999999999999996</c:v>
                </c:pt>
                <c:pt idx="7">
                  <c:v>-0.13</c:v>
                </c:pt>
                <c:pt idx="8">
                  <c:v>-0.27</c:v>
                </c:pt>
                <c:pt idx="9">
                  <c:v>-0.96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Charge2'!$D$17:$M$17</c:f>
              <c:numCache>
                <c:formatCode>General</c:formatCode>
                <c:ptCount val="10"/>
                <c:pt idx="0">
                  <c:v>-0.15</c:v>
                </c:pt>
                <c:pt idx="1">
                  <c:v>-0.19</c:v>
                </c:pt>
                <c:pt idx="2">
                  <c:v>-0.06</c:v>
                </c:pt>
                <c:pt idx="3">
                  <c:v>-0.6</c:v>
                </c:pt>
                <c:pt idx="4">
                  <c:v>-0.47</c:v>
                </c:pt>
                <c:pt idx="5">
                  <c:v>-0.46</c:v>
                </c:pt>
                <c:pt idx="6">
                  <c:v>-0.54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-0.98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Charge2'!$D$18:$M$18</c:f>
              <c:numCache>
                <c:formatCode>General</c:formatCode>
                <c:ptCount val="10"/>
                <c:pt idx="0">
                  <c:v>-0.17</c:v>
                </c:pt>
                <c:pt idx="1">
                  <c:v>-0.21</c:v>
                </c:pt>
                <c:pt idx="2">
                  <c:v>-0.05</c:v>
                </c:pt>
                <c:pt idx="3">
                  <c:v>-0.64</c:v>
                </c:pt>
                <c:pt idx="4">
                  <c:v>-0.5</c:v>
                </c:pt>
                <c:pt idx="5">
                  <c:v>-0.5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-0.27</c:v>
                </c:pt>
                <c:pt idx="9">
                  <c:v>-0.94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Charge2'!$D$19:$M$19</c:f>
              <c:numCache>
                <c:formatCode>General</c:formatCode>
                <c:ptCount val="10"/>
                <c:pt idx="0">
                  <c:v>-0.1</c:v>
                </c:pt>
                <c:pt idx="1">
                  <c:v>-0.23</c:v>
                </c:pt>
                <c:pt idx="2">
                  <c:v>-0.08</c:v>
                </c:pt>
                <c:pt idx="3">
                  <c:v>-0.64</c:v>
                </c:pt>
                <c:pt idx="4">
                  <c:v>-0.45</c:v>
                </c:pt>
                <c:pt idx="5">
                  <c:v>-0.49</c:v>
                </c:pt>
                <c:pt idx="6">
                  <c:v>-0.55000000000000004</c:v>
                </c:pt>
                <c:pt idx="7">
                  <c:v>-0.13</c:v>
                </c:pt>
                <c:pt idx="8">
                  <c:v>-0.27</c:v>
                </c:pt>
                <c:pt idx="9">
                  <c:v>-0.78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Charge2'!$D$20:$M$20</c:f>
              <c:numCache>
                <c:formatCode>General</c:formatCode>
                <c:ptCount val="10"/>
                <c:pt idx="0">
                  <c:v>-0.21</c:v>
                </c:pt>
                <c:pt idx="1">
                  <c:v>-0.24</c:v>
                </c:pt>
                <c:pt idx="2">
                  <c:v>-0.06</c:v>
                </c:pt>
                <c:pt idx="3">
                  <c:v>-0.61</c:v>
                </c:pt>
                <c:pt idx="4">
                  <c:v>-0.44</c:v>
                </c:pt>
                <c:pt idx="5">
                  <c:v>-0.47</c:v>
                </c:pt>
                <c:pt idx="6">
                  <c:v>-0.55000000000000004</c:v>
                </c:pt>
                <c:pt idx="7">
                  <c:v>-0.12</c:v>
                </c:pt>
                <c:pt idx="8">
                  <c:v>-0.24</c:v>
                </c:pt>
                <c:pt idx="9">
                  <c:v>-0.73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Charge2'!$D$21:$M$21</c:f>
              <c:numCache>
                <c:formatCode>General</c:formatCode>
                <c:ptCount val="10"/>
                <c:pt idx="0">
                  <c:v>-0.13</c:v>
                </c:pt>
                <c:pt idx="1">
                  <c:v>-0.23</c:v>
                </c:pt>
                <c:pt idx="2">
                  <c:v>-0.08</c:v>
                </c:pt>
                <c:pt idx="3">
                  <c:v>-0.63</c:v>
                </c:pt>
                <c:pt idx="4">
                  <c:v>-0.45</c:v>
                </c:pt>
                <c:pt idx="5">
                  <c:v>-0.5</c:v>
                </c:pt>
                <c:pt idx="6">
                  <c:v>-0.57999999999999996</c:v>
                </c:pt>
                <c:pt idx="7">
                  <c:v>-0.11</c:v>
                </c:pt>
                <c:pt idx="8">
                  <c:v>-0.25</c:v>
                </c:pt>
                <c:pt idx="9">
                  <c:v>-0.88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Charge2'!$D$22:$M$22</c:f>
              <c:numCache>
                <c:formatCode>General</c:formatCode>
                <c:ptCount val="10"/>
                <c:pt idx="0">
                  <c:v>-0.13</c:v>
                </c:pt>
                <c:pt idx="1">
                  <c:v>-0.2</c:v>
                </c:pt>
                <c:pt idx="2">
                  <c:v>-7.0000000000000007E-2</c:v>
                </c:pt>
                <c:pt idx="3">
                  <c:v>-0.63</c:v>
                </c:pt>
                <c:pt idx="4">
                  <c:v>-0.43</c:v>
                </c:pt>
                <c:pt idx="5">
                  <c:v>-0.47</c:v>
                </c:pt>
                <c:pt idx="6">
                  <c:v>-0.56000000000000005</c:v>
                </c:pt>
                <c:pt idx="7">
                  <c:v>-0.13</c:v>
                </c:pt>
                <c:pt idx="8">
                  <c:v>-0.25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Charge2'!$D$23:$M$23</c:f>
              <c:numCache>
                <c:formatCode>General</c:formatCode>
                <c:ptCount val="10"/>
                <c:pt idx="0">
                  <c:v>-0.09</c:v>
                </c:pt>
                <c:pt idx="1">
                  <c:v>-0.23</c:v>
                </c:pt>
                <c:pt idx="2">
                  <c:v>-0.08</c:v>
                </c:pt>
                <c:pt idx="3">
                  <c:v>-0.65</c:v>
                </c:pt>
                <c:pt idx="4">
                  <c:v>-0.47</c:v>
                </c:pt>
                <c:pt idx="5">
                  <c:v>-0.49</c:v>
                </c:pt>
                <c:pt idx="6">
                  <c:v>-0.56999999999999995</c:v>
                </c:pt>
                <c:pt idx="7">
                  <c:v>-0.14000000000000001</c:v>
                </c:pt>
                <c:pt idx="8">
                  <c:v>-0.27</c:v>
                </c:pt>
                <c:pt idx="9">
                  <c:v>-0.87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innen Charge2'!$D$6:$M$6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Charge2'!$D$24:$M$24</c:f>
              <c:numCache>
                <c:formatCode>General</c:formatCode>
                <c:ptCount val="10"/>
                <c:pt idx="0">
                  <c:v>-0.11</c:v>
                </c:pt>
                <c:pt idx="1">
                  <c:v>-0.21</c:v>
                </c:pt>
                <c:pt idx="2">
                  <c:v>-0.06</c:v>
                </c:pt>
                <c:pt idx="3">
                  <c:v>-0.61</c:v>
                </c:pt>
                <c:pt idx="4">
                  <c:v>-0.42</c:v>
                </c:pt>
                <c:pt idx="5">
                  <c:v>-0.46</c:v>
                </c:pt>
                <c:pt idx="6">
                  <c:v>-0.54</c:v>
                </c:pt>
                <c:pt idx="7">
                  <c:v>-0.13</c:v>
                </c:pt>
                <c:pt idx="8">
                  <c:v>-0.26</c:v>
                </c:pt>
                <c:pt idx="9">
                  <c:v>-0.88</c:v>
                </c:pt>
              </c:numCache>
            </c:numRef>
          </c:val>
        </c:ser>
        <c:marker val="1"/>
        <c:axId val="72657920"/>
        <c:axId val="72668288"/>
      </c:lineChart>
      <c:catAx>
        <c:axId val="7265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72668288"/>
        <c:crosses val="autoZero"/>
        <c:auto val="1"/>
        <c:lblAlgn val="ctr"/>
        <c:lblOffset val="100"/>
      </c:catAx>
      <c:valAx>
        <c:axId val="72668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</a:t>
                </a:r>
              </a:p>
            </c:rich>
          </c:tx>
        </c:title>
        <c:numFmt formatCode="General" sourceLinked="1"/>
        <c:tickLblPos val="nextTo"/>
        <c:crossAx val="7265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>
        <c:manualLayout>
          <c:layoutTarget val="inner"/>
          <c:xMode val="edge"/>
          <c:yMode val="edge"/>
          <c:x val="0.26460984962050083"/>
          <c:y val="2.8853520969453286E-2"/>
          <c:w val="0.7329451554026688"/>
          <c:h val="0.74855754732786051"/>
        </c:manualLayout>
      </c:layout>
      <c:bar3DChart>
        <c:barDir val="col"/>
        <c:grouping val="clustered"/>
        <c:ser>
          <c:idx val="0"/>
          <c:order val="0"/>
          <c:tx>
            <c:strRef>
              <c:f>'Wölbung oben aussen Charge2'!$C$36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Charge2'!$D$35:$M$35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Charge2'!$D$36:$M$36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2767744"/>
        <c:axId val="72782208"/>
        <c:axId val="0"/>
      </c:bar3DChart>
      <c:catAx>
        <c:axId val="7276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782208"/>
        <c:crosses val="autoZero"/>
        <c:auto val="1"/>
        <c:lblAlgn val="ctr"/>
        <c:lblOffset val="100"/>
      </c:catAx>
      <c:valAx>
        <c:axId val="72782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276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Charge2'!$C$38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Charge2'!$D$37:$M$37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Charge2'!$D$38:$M$38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2807168"/>
        <c:axId val="72809088"/>
        <c:axId val="0"/>
      </c:bar3DChart>
      <c:catAx>
        <c:axId val="7280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809088"/>
        <c:crosses val="autoZero"/>
        <c:auto val="1"/>
        <c:lblAlgn val="ctr"/>
        <c:lblOffset val="100"/>
      </c:catAx>
      <c:valAx>
        <c:axId val="7280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72807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72843264"/>
        <c:axId val="72845184"/>
        <c:axId val="0"/>
      </c:bar3DChart>
      <c:catAx>
        <c:axId val="7284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845184"/>
        <c:crosses val="autoZero"/>
        <c:auto val="1"/>
        <c:lblAlgn val="ctr"/>
        <c:lblOffset val="100"/>
      </c:catAx>
      <c:valAx>
        <c:axId val="7284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2843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Charge1'!$C$55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Charge1'!$D$55:$M$55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Charge1'!$C$56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Charge1'!$D$54:$M$54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Charge1'!$D$56:$M$56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72961024"/>
        <c:axId val="72971392"/>
        <c:axId val="0"/>
      </c:bar3DChart>
      <c:catAx>
        <c:axId val="7296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2971392"/>
        <c:crosses val="autoZero"/>
        <c:auto val="1"/>
        <c:lblAlgn val="ctr"/>
        <c:lblOffset val="100"/>
      </c:catAx>
      <c:valAx>
        <c:axId val="7297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2961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66276736"/>
        <c:axId val="66291200"/>
        <c:axId val="0"/>
      </c:bar3DChart>
      <c:catAx>
        <c:axId val="6627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291200"/>
        <c:crosses val="autoZero"/>
        <c:auto val="1"/>
        <c:lblAlgn val="ctr"/>
        <c:lblOffset val="100"/>
      </c:catAx>
      <c:valAx>
        <c:axId val="66291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6627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i="1"/>
              <a:t>Überlagerung Messwerte je Teil</a:t>
            </a:r>
          </a:p>
        </c:rich>
      </c:tx>
      <c:layout>
        <c:manualLayout>
          <c:xMode val="edge"/>
          <c:yMode val="edge"/>
          <c:x val="0.36498045784478061"/>
          <c:y val="1.2422360248447241E-2"/>
        </c:manualLayout>
      </c:layout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Charge2'!$D$9:$M$9</c:f>
              <c:numCache>
                <c:formatCode>General</c:formatCode>
                <c:ptCount val="10"/>
                <c:pt idx="0">
                  <c:v>-0.42</c:v>
                </c:pt>
                <c:pt idx="1">
                  <c:v>0.09</c:v>
                </c:pt>
                <c:pt idx="2">
                  <c:v>-0.08</c:v>
                </c:pt>
                <c:pt idx="3">
                  <c:v>0.03</c:v>
                </c:pt>
                <c:pt idx="4">
                  <c:v>0.22</c:v>
                </c:pt>
                <c:pt idx="5">
                  <c:v>0.22</c:v>
                </c:pt>
                <c:pt idx="6">
                  <c:v>0.16</c:v>
                </c:pt>
                <c:pt idx="7">
                  <c:v>0.13</c:v>
                </c:pt>
                <c:pt idx="8">
                  <c:v>0.28000000000000003</c:v>
                </c:pt>
                <c:pt idx="9">
                  <c:v>-0.85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Charge2'!$D$10:$M$10</c:f>
              <c:numCache>
                <c:formatCode>General</c:formatCode>
                <c:ptCount val="10"/>
                <c:pt idx="0">
                  <c:v>-0.12</c:v>
                </c:pt>
                <c:pt idx="1">
                  <c:v>0.12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0.44</c:v>
                </c:pt>
                <c:pt idx="5">
                  <c:v>0.34</c:v>
                </c:pt>
                <c:pt idx="6">
                  <c:v>0.23</c:v>
                </c:pt>
                <c:pt idx="7">
                  <c:v>0.26</c:v>
                </c:pt>
                <c:pt idx="8">
                  <c:v>0.24</c:v>
                </c:pt>
                <c:pt idx="9">
                  <c:v>-0.6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Charge2'!$D$11:$M$11</c:f>
              <c:numCache>
                <c:formatCode>General</c:formatCode>
                <c:ptCount val="10"/>
                <c:pt idx="0">
                  <c:v>-0.13</c:v>
                </c:pt>
                <c:pt idx="1">
                  <c:v>0.14000000000000001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0.38</c:v>
                </c:pt>
                <c:pt idx="5">
                  <c:v>0.33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-0.6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Charge2'!$D$12:$M$12</c:f>
              <c:numCache>
                <c:formatCode>General</c:formatCode>
                <c:ptCount val="10"/>
                <c:pt idx="0">
                  <c:v>-0.06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0.16</c:v>
                </c:pt>
                <c:pt idx="4">
                  <c:v>0.4</c:v>
                </c:pt>
                <c:pt idx="5">
                  <c:v>0.38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-0.57999999999999996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Charge2'!$D$13:$M$13</c:f>
              <c:numCache>
                <c:formatCode>General</c:formatCode>
                <c:ptCount val="10"/>
                <c:pt idx="0">
                  <c:v>-0.1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0.15</c:v>
                </c:pt>
                <c:pt idx="4">
                  <c:v>0.53</c:v>
                </c:pt>
                <c:pt idx="5">
                  <c:v>0.38</c:v>
                </c:pt>
                <c:pt idx="6">
                  <c:v>0.24</c:v>
                </c:pt>
                <c:pt idx="7">
                  <c:v>0.25</c:v>
                </c:pt>
                <c:pt idx="8">
                  <c:v>0.28000000000000003</c:v>
                </c:pt>
                <c:pt idx="9">
                  <c:v>-0.63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Charge2'!$D$14:$M$14</c:f>
              <c:numCache>
                <c:formatCode>General</c:formatCode>
                <c:ptCount val="10"/>
                <c:pt idx="0">
                  <c:v>-0.18</c:v>
                </c:pt>
                <c:pt idx="1">
                  <c:v>0.1</c:v>
                </c:pt>
                <c:pt idx="2">
                  <c:v>0.21</c:v>
                </c:pt>
                <c:pt idx="3">
                  <c:v>0.08</c:v>
                </c:pt>
                <c:pt idx="4">
                  <c:v>0.36</c:v>
                </c:pt>
                <c:pt idx="5">
                  <c:v>0.31</c:v>
                </c:pt>
                <c:pt idx="6">
                  <c:v>0.22</c:v>
                </c:pt>
                <c:pt idx="7">
                  <c:v>0.23</c:v>
                </c:pt>
                <c:pt idx="8">
                  <c:v>0.28999999999999998</c:v>
                </c:pt>
                <c:pt idx="9">
                  <c:v>-0.74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Charge2'!$D$15:$M$15</c:f>
              <c:numCache>
                <c:formatCode>General</c:formatCode>
                <c:ptCount val="10"/>
                <c:pt idx="0">
                  <c:v>-0.16</c:v>
                </c:pt>
                <c:pt idx="1">
                  <c:v>0.1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0.18</c:v>
                </c:pt>
                <c:pt idx="7">
                  <c:v>0.2</c:v>
                </c:pt>
                <c:pt idx="8">
                  <c:v>0.28000000000000003</c:v>
                </c:pt>
                <c:pt idx="9">
                  <c:v>-0.68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Charge2'!$D$16:$M$16</c:f>
              <c:numCache>
                <c:formatCode>General</c:formatCode>
                <c:ptCount val="10"/>
                <c:pt idx="0">
                  <c:v>-0.15</c:v>
                </c:pt>
                <c:pt idx="1">
                  <c:v>0.15</c:v>
                </c:pt>
                <c:pt idx="2">
                  <c:v>0.19</c:v>
                </c:pt>
                <c:pt idx="3">
                  <c:v>0.05</c:v>
                </c:pt>
                <c:pt idx="4">
                  <c:v>0.34</c:v>
                </c:pt>
                <c:pt idx="5">
                  <c:v>0.26</c:v>
                </c:pt>
                <c:pt idx="6">
                  <c:v>0.17</c:v>
                </c:pt>
                <c:pt idx="7">
                  <c:v>0.26</c:v>
                </c:pt>
                <c:pt idx="8">
                  <c:v>0.33</c:v>
                </c:pt>
                <c:pt idx="9">
                  <c:v>-0.69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Charge2'!$D$17:$M$17</c:f>
              <c:numCache>
                <c:formatCode>General</c:formatCode>
                <c:ptCount val="10"/>
                <c:pt idx="0">
                  <c:v>-0.08</c:v>
                </c:pt>
                <c:pt idx="1">
                  <c:v>0.18</c:v>
                </c:pt>
                <c:pt idx="2">
                  <c:v>0.18</c:v>
                </c:pt>
                <c:pt idx="3">
                  <c:v>0.09</c:v>
                </c:pt>
                <c:pt idx="4">
                  <c:v>0.46</c:v>
                </c:pt>
                <c:pt idx="5">
                  <c:v>0.31</c:v>
                </c:pt>
                <c:pt idx="6">
                  <c:v>0.2</c:v>
                </c:pt>
                <c:pt idx="7">
                  <c:v>0.24</c:v>
                </c:pt>
                <c:pt idx="8">
                  <c:v>0.3</c:v>
                </c:pt>
                <c:pt idx="9">
                  <c:v>-0.71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Charge2'!$D$18:$M$18</c:f>
              <c:numCache>
                <c:formatCode>General</c:formatCode>
                <c:ptCount val="10"/>
                <c:pt idx="0">
                  <c:v>-0.16</c:v>
                </c:pt>
                <c:pt idx="1">
                  <c:v>0.11</c:v>
                </c:pt>
                <c:pt idx="2">
                  <c:v>0.7</c:v>
                </c:pt>
                <c:pt idx="3">
                  <c:v>0.15</c:v>
                </c:pt>
                <c:pt idx="4">
                  <c:v>0.5</c:v>
                </c:pt>
                <c:pt idx="5">
                  <c:v>0.4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-0.63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Charge2'!$D$19:$M$19</c:f>
              <c:numCache>
                <c:formatCode>General</c:formatCode>
                <c:ptCount val="10"/>
                <c:pt idx="0">
                  <c:v>-0.2</c:v>
                </c:pt>
                <c:pt idx="1">
                  <c:v>0.12</c:v>
                </c:pt>
                <c:pt idx="2">
                  <c:v>0.06</c:v>
                </c:pt>
                <c:pt idx="3">
                  <c:v>0.12</c:v>
                </c:pt>
                <c:pt idx="4">
                  <c:v>0.35</c:v>
                </c:pt>
                <c:pt idx="5">
                  <c:v>0.33</c:v>
                </c:pt>
                <c:pt idx="6">
                  <c:v>0.23</c:v>
                </c:pt>
                <c:pt idx="7">
                  <c:v>0.26</c:v>
                </c:pt>
                <c:pt idx="8">
                  <c:v>0.2</c:v>
                </c:pt>
                <c:pt idx="9">
                  <c:v>-0.64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Charge2'!$D$20:$M$20</c:f>
              <c:numCache>
                <c:formatCode>General</c:formatCode>
                <c:ptCount val="10"/>
                <c:pt idx="0">
                  <c:v>-0.1</c:v>
                </c:pt>
                <c:pt idx="1">
                  <c:v>-0.12</c:v>
                </c:pt>
                <c:pt idx="2">
                  <c:v>-0.22</c:v>
                </c:pt>
                <c:pt idx="3">
                  <c:v>-0.13</c:v>
                </c:pt>
                <c:pt idx="4">
                  <c:v>0.4</c:v>
                </c:pt>
                <c:pt idx="5">
                  <c:v>0.34</c:v>
                </c:pt>
                <c:pt idx="6">
                  <c:v>0.21</c:v>
                </c:pt>
                <c:pt idx="7">
                  <c:v>0.23</c:v>
                </c:pt>
                <c:pt idx="8">
                  <c:v>0.28000000000000003</c:v>
                </c:pt>
                <c:pt idx="9">
                  <c:v>-0.67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Charge2'!$D$21:$M$21</c:f>
              <c:numCache>
                <c:formatCode>General</c:formatCode>
                <c:ptCount val="10"/>
                <c:pt idx="0">
                  <c:v>-0.02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0.49</c:v>
                </c:pt>
                <c:pt idx="5">
                  <c:v>0.34</c:v>
                </c:pt>
                <c:pt idx="6">
                  <c:v>0.21</c:v>
                </c:pt>
                <c:pt idx="7">
                  <c:v>0.22</c:v>
                </c:pt>
                <c:pt idx="8">
                  <c:v>0.28000000000000003</c:v>
                </c:pt>
                <c:pt idx="9">
                  <c:v>-0.53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Charge2'!$D$22:$M$22</c:f>
              <c:numCache>
                <c:formatCode>General</c:formatCode>
                <c:ptCount val="10"/>
                <c:pt idx="0">
                  <c:v>0.1</c:v>
                </c:pt>
                <c:pt idx="1">
                  <c:v>0.18</c:v>
                </c:pt>
                <c:pt idx="2">
                  <c:v>0.23</c:v>
                </c:pt>
                <c:pt idx="3">
                  <c:v>0.17</c:v>
                </c:pt>
                <c:pt idx="4">
                  <c:v>0.53</c:v>
                </c:pt>
                <c:pt idx="5">
                  <c:v>0.37</c:v>
                </c:pt>
                <c:pt idx="6">
                  <c:v>0.22</c:v>
                </c:pt>
                <c:pt idx="7">
                  <c:v>0.26</c:v>
                </c:pt>
                <c:pt idx="8">
                  <c:v>0.31</c:v>
                </c:pt>
                <c:pt idx="9">
                  <c:v>-0.44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Charge2'!$D$23:$M$23</c:f>
              <c:numCache>
                <c:formatCode>General</c:formatCode>
                <c:ptCount val="10"/>
                <c:pt idx="0">
                  <c:v>0.02</c:v>
                </c:pt>
                <c:pt idx="1">
                  <c:v>0.12</c:v>
                </c:pt>
                <c:pt idx="2">
                  <c:v>0.18</c:v>
                </c:pt>
                <c:pt idx="3">
                  <c:v>0.16</c:v>
                </c:pt>
                <c:pt idx="4">
                  <c:v>0.44</c:v>
                </c:pt>
                <c:pt idx="5">
                  <c:v>0.37</c:v>
                </c:pt>
                <c:pt idx="6">
                  <c:v>0.22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Charge2'!$D$24:$M$24</c:f>
              <c:numCache>
                <c:formatCode>General</c:formatCode>
                <c:ptCount val="10"/>
                <c:pt idx="0">
                  <c:v>-0.02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0.41</c:v>
                </c:pt>
                <c:pt idx="5">
                  <c:v>0.35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0.32</c:v>
                </c:pt>
                <c:pt idx="9">
                  <c:v>-0.62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Charge2'!$D$25:$M$25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0.17</c:v>
                </c:pt>
                <c:pt idx="4">
                  <c:v>0.47</c:v>
                </c:pt>
                <c:pt idx="5">
                  <c:v>0.36</c:v>
                </c:pt>
                <c:pt idx="6">
                  <c:v>0.22</c:v>
                </c:pt>
                <c:pt idx="7">
                  <c:v>0.3</c:v>
                </c:pt>
                <c:pt idx="8">
                  <c:v>0.32</c:v>
                </c:pt>
                <c:pt idx="9">
                  <c:v>-0.54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'Wölbung oben aussen Charge2'!$D$8:$M$8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Charge2'!$D$26:$M$26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0.14000000000000001</c:v>
                </c:pt>
                <c:pt idx="2">
                  <c:v>0.21</c:v>
                </c:pt>
                <c:pt idx="3">
                  <c:v>0.12</c:v>
                </c:pt>
                <c:pt idx="4">
                  <c:v>0.49</c:v>
                </c:pt>
                <c:pt idx="5">
                  <c:v>0.31</c:v>
                </c:pt>
                <c:pt idx="6">
                  <c:v>0.18</c:v>
                </c:pt>
                <c:pt idx="7">
                  <c:v>0.26</c:v>
                </c:pt>
                <c:pt idx="8">
                  <c:v>0.32</c:v>
                </c:pt>
                <c:pt idx="9">
                  <c:v>-0.55000000000000004</c:v>
                </c:pt>
              </c:numCache>
            </c:numRef>
          </c:val>
        </c:ser>
        <c:marker val="1"/>
        <c:axId val="73071232"/>
        <c:axId val="73089792"/>
      </c:lineChart>
      <c:catAx>
        <c:axId val="7307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089792"/>
        <c:crosses val="autoZero"/>
        <c:auto val="1"/>
        <c:lblAlgn val="ctr"/>
        <c:lblOffset val="100"/>
      </c:catAx>
      <c:valAx>
        <c:axId val="73089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3071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Serie'!$C$25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Serie'!$D$25:$M$25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hape val="cylinder"/>
        <c:axId val="73508736"/>
        <c:axId val="73531392"/>
        <c:axId val="0"/>
      </c:bar3DChart>
      <c:catAx>
        <c:axId val="7350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531392"/>
        <c:crosses val="autoZero"/>
        <c:auto val="1"/>
        <c:lblAlgn val="ctr"/>
        <c:lblOffset val="100"/>
      </c:catAx>
      <c:valAx>
        <c:axId val="73531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7350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Kontur</a:t>
            </a:r>
            <a:r>
              <a:rPr lang="en-US" baseline="0"/>
              <a:t> aussen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934033245844306"/>
          <c:y val="5.5555555555555483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Serie'!$C$26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Serie'!$D$26:$M$26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hape val="cylinder"/>
        <c:axId val="73564544"/>
        <c:axId val="73566464"/>
        <c:axId val="0"/>
      </c:bar3DChart>
      <c:catAx>
        <c:axId val="7356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566464"/>
        <c:crosses val="autoZero"/>
        <c:auto val="1"/>
        <c:lblAlgn val="ctr"/>
        <c:lblOffset val="100"/>
      </c:catAx>
      <c:valAx>
        <c:axId val="7356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356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Kontur aussen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6.6599518810148819E-2"/>
          <c:y val="7.4548702245552642E-2"/>
          <c:w val="0.61978937007874102"/>
          <c:h val="0.89719889180519163"/>
        </c:manualLayout>
      </c:layout>
      <c:lineChart>
        <c:grouping val="standard"/>
        <c:ser>
          <c:idx val="0"/>
          <c:order val="0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Serie'!$D$4:$M$4</c:f>
              <c:numCache>
                <c:formatCode>General</c:formatCode>
                <c:ptCount val="10"/>
                <c:pt idx="0">
                  <c:v>-0.47</c:v>
                </c:pt>
                <c:pt idx="1">
                  <c:v>-0.02</c:v>
                </c:pt>
                <c:pt idx="2">
                  <c:v>-0.33</c:v>
                </c:pt>
                <c:pt idx="3">
                  <c:v>0.02</c:v>
                </c:pt>
                <c:pt idx="4">
                  <c:v>-0.05</c:v>
                </c:pt>
                <c:pt idx="5">
                  <c:v>-0.1</c:v>
                </c:pt>
                <c:pt idx="6">
                  <c:v>-0.21</c:v>
                </c:pt>
                <c:pt idx="7">
                  <c:v>-0.46</c:v>
                </c:pt>
                <c:pt idx="8">
                  <c:v>0.27</c:v>
                </c:pt>
                <c:pt idx="9">
                  <c:v>-0.4</c:v>
                </c:pt>
              </c:numCache>
            </c:numRef>
          </c:val>
        </c:ser>
        <c:ser>
          <c:idx val="1"/>
          <c:order val="1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Serie'!$D$5:$M$5</c:f>
              <c:numCache>
                <c:formatCode>General</c:formatCode>
                <c:ptCount val="10"/>
                <c:pt idx="0">
                  <c:v>-0.66</c:v>
                </c:pt>
                <c:pt idx="1">
                  <c:v>-0.14000000000000001</c:v>
                </c:pt>
                <c:pt idx="2">
                  <c:v>-0.4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-0.24</c:v>
                </c:pt>
                <c:pt idx="7">
                  <c:v>-0.62</c:v>
                </c:pt>
                <c:pt idx="8">
                  <c:v>-0.02</c:v>
                </c:pt>
                <c:pt idx="9">
                  <c:v>-0.03</c:v>
                </c:pt>
              </c:numCache>
            </c:numRef>
          </c:val>
        </c:ser>
        <c:ser>
          <c:idx val="2"/>
          <c:order val="2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Serie'!$D$6:$M$6</c:f>
              <c:numCache>
                <c:formatCode>General</c:formatCode>
                <c:ptCount val="10"/>
                <c:pt idx="0">
                  <c:v>-0.64</c:v>
                </c:pt>
                <c:pt idx="1">
                  <c:v>-0.06</c:v>
                </c:pt>
                <c:pt idx="2">
                  <c:v>-0.36</c:v>
                </c:pt>
                <c:pt idx="3">
                  <c:v>0.01</c:v>
                </c:pt>
                <c:pt idx="4">
                  <c:v>-0.05</c:v>
                </c:pt>
                <c:pt idx="5">
                  <c:v>-0.1</c:v>
                </c:pt>
                <c:pt idx="6">
                  <c:v>-0.24</c:v>
                </c:pt>
                <c:pt idx="7">
                  <c:v>-0.56999999999999995</c:v>
                </c:pt>
                <c:pt idx="8">
                  <c:v>-0.04</c:v>
                </c:pt>
                <c:pt idx="9">
                  <c:v>0.09</c:v>
                </c:pt>
              </c:numCache>
            </c:numRef>
          </c:val>
        </c:ser>
        <c:ser>
          <c:idx val="3"/>
          <c:order val="3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Serie'!$D$7:$M$7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7.0000000000000007E-2</c:v>
                </c:pt>
                <c:pt idx="2">
                  <c:v>-0.27</c:v>
                </c:pt>
                <c:pt idx="3">
                  <c:v>0</c:v>
                </c:pt>
                <c:pt idx="4">
                  <c:v>-0.04</c:v>
                </c:pt>
                <c:pt idx="5">
                  <c:v>-0.09</c:v>
                </c:pt>
                <c:pt idx="6">
                  <c:v>-0.22</c:v>
                </c:pt>
                <c:pt idx="7">
                  <c:v>-0.51</c:v>
                </c:pt>
                <c:pt idx="8">
                  <c:v>0.15</c:v>
                </c:pt>
                <c:pt idx="9">
                  <c:v>0.28999999999999998</c:v>
                </c:pt>
              </c:numCache>
            </c:numRef>
          </c:val>
        </c:ser>
        <c:ser>
          <c:idx val="4"/>
          <c:order val="4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Serie'!$D$8:$M$8</c:f>
              <c:numCache>
                <c:formatCode>General</c:formatCode>
                <c:ptCount val="10"/>
                <c:pt idx="0">
                  <c:v>-0.46</c:v>
                </c:pt>
                <c:pt idx="1">
                  <c:v>-0.05</c:v>
                </c:pt>
                <c:pt idx="2">
                  <c:v>-0.32</c:v>
                </c:pt>
                <c:pt idx="3">
                  <c:v>0.03</c:v>
                </c:pt>
                <c:pt idx="4">
                  <c:v>-0.01</c:v>
                </c:pt>
                <c:pt idx="5">
                  <c:v>-0.05</c:v>
                </c:pt>
                <c:pt idx="6">
                  <c:v>-0.17</c:v>
                </c:pt>
                <c:pt idx="7">
                  <c:v>-0.54</c:v>
                </c:pt>
                <c:pt idx="8">
                  <c:v>0.14000000000000001</c:v>
                </c:pt>
                <c:pt idx="9">
                  <c:v>0.34</c:v>
                </c:pt>
              </c:numCache>
            </c:numRef>
          </c:val>
        </c:ser>
        <c:ser>
          <c:idx val="5"/>
          <c:order val="5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Serie'!$D$9:$M$9</c:f>
              <c:numCache>
                <c:formatCode>General</c:formatCode>
                <c:ptCount val="10"/>
                <c:pt idx="0">
                  <c:v>-0.76</c:v>
                </c:pt>
                <c:pt idx="1">
                  <c:v>-0.24</c:v>
                </c:pt>
                <c:pt idx="2">
                  <c:v>-0.48</c:v>
                </c:pt>
                <c:pt idx="3">
                  <c:v>0.18</c:v>
                </c:pt>
                <c:pt idx="4">
                  <c:v>0.39</c:v>
                </c:pt>
                <c:pt idx="5">
                  <c:v>0.63</c:v>
                </c:pt>
                <c:pt idx="6">
                  <c:v>0.75</c:v>
                </c:pt>
                <c:pt idx="7">
                  <c:v>0.4</c:v>
                </c:pt>
                <c:pt idx="8">
                  <c:v>0.79</c:v>
                </c:pt>
                <c:pt idx="9">
                  <c:v>1.23</c:v>
                </c:pt>
              </c:numCache>
            </c:numRef>
          </c:val>
        </c:ser>
        <c:ser>
          <c:idx val="6"/>
          <c:order val="6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Serie'!$D$10:$M$10</c:f>
              <c:numCache>
                <c:formatCode>General</c:formatCode>
                <c:ptCount val="10"/>
                <c:pt idx="0">
                  <c:v>-0.72</c:v>
                </c:pt>
                <c:pt idx="1">
                  <c:v>-0.13</c:v>
                </c:pt>
                <c:pt idx="2">
                  <c:v>-0.38</c:v>
                </c:pt>
                <c:pt idx="3">
                  <c:v>0.05</c:v>
                </c:pt>
                <c:pt idx="4">
                  <c:v>0.01</c:v>
                </c:pt>
                <c:pt idx="5">
                  <c:v>-0.04</c:v>
                </c:pt>
                <c:pt idx="6">
                  <c:v>-0.18</c:v>
                </c:pt>
                <c:pt idx="7">
                  <c:v>-0.61</c:v>
                </c:pt>
                <c:pt idx="8">
                  <c:v>0</c:v>
                </c:pt>
                <c:pt idx="9">
                  <c:v>-7.0000000000000007E-2</c:v>
                </c:pt>
              </c:numCache>
            </c:numRef>
          </c:val>
        </c:ser>
        <c:ser>
          <c:idx val="7"/>
          <c:order val="7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Serie'!$D$11:$M$11</c:f>
              <c:numCache>
                <c:formatCode>General</c:formatCode>
                <c:ptCount val="10"/>
                <c:pt idx="0">
                  <c:v>-0.74</c:v>
                </c:pt>
                <c:pt idx="1">
                  <c:v>-0.13</c:v>
                </c:pt>
                <c:pt idx="2">
                  <c:v>-0.37</c:v>
                </c:pt>
                <c:pt idx="3">
                  <c:v>0.02</c:v>
                </c:pt>
                <c:pt idx="4">
                  <c:v>-0.02</c:v>
                </c:pt>
                <c:pt idx="5">
                  <c:v>-7.0000000000000007E-2</c:v>
                </c:pt>
                <c:pt idx="6">
                  <c:v>-0.18</c:v>
                </c:pt>
                <c:pt idx="7">
                  <c:v>-0.57999999999999996</c:v>
                </c:pt>
                <c:pt idx="8">
                  <c:v>7.0000000000000007E-2</c:v>
                </c:pt>
                <c:pt idx="9">
                  <c:v>0.04</c:v>
                </c:pt>
              </c:numCache>
            </c:numRef>
          </c:val>
        </c:ser>
        <c:ser>
          <c:idx val="8"/>
          <c:order val="8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Serie'!$D$12:$M$12</c:f>
              <c:numCache>
                <c:formatCode>General</c:formatCode>
                <c:ptCount val="10"/>
                <c:pt idx="0">
                  <c:v>0.42</c:v>
                </c:pt>
                <c:pt idx="1">
                  <c:v>-0.18</c:v>
                </c:pt>
                <c:pt idx="2">
                  <c:v>-0.42</c:v>
                </c:pt>
                <c:pt idx="3">
                  <c:v>0.09</c:v>
                </c:pt>
                <c:pt idx="4">
                  <c:v>0.03</c:v>
                </c:pt>
                <c:pt idx="5">
                  <c:v>0.02</c:v>
                </c:pt>
                <c:pt idx="6">
                  <c:v>-0.12</c:v>
                </c:pt>
                <c:pt idx="7">
                  <c:v>-0.52</c:v>
                </c:pt>
                <c:pt idx="8">
                  <c:v>0.05</c:v>
                </c:pt>
                <c:pt idx="9">
                  <c:v>-0.05</c:v>
                </c:pt>
              </c:numCache>
            </c:numRef>
          </c:val>
        </c:ser>
        <c:ser>
          <c:idx val="9"/>
          <c:order val="9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Serie'!$D$13:$M$13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0.08</c:v>
                </c:pt>
                <c:pt idx="2">
                  <c:v>-0.32</c:v>
                </c:pt>
                <c:pt idx="3">
                  <c:v>0.03</c:v>
                </c:pt>
                <c:pt idx="4">
                  <c:v>0</c:v>
                </c:pt>
                <c:pt idx="5">
                  <c:v>-0.05</c:v>
                </c:pt>
                <c:pt idx="6">
                  <c:v>-0.16</c:v>
                </c:pt>
                <c:pt idx="7">
                  <c:v>-0.59</c:v>
                </c:pt>
                <c:pt idx="8">
                  <c:v>0.14000000000000001</c:v>
                </c:pt>
                <c:pt idx="9">
                  <c:v>0.37</c:v>
                </c:pt>
              </c:numCache>
            </c:numRef>
          </c:val>
        </c:ser>
        <c:ser>
          <c:idx val="10"/>
          <c:order val="10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Serie'!$D$14:$M$14</c:f>
              <c:numCache>
                <c:formatCode>General</c:formatCode>
                <c:ptCount val="10"/>
                <c:pt idx="0">
                  <c:v>-0.41</c:v>
                </c:pt>
                <c:pt idx="1">
                  <c:v>-0.02</c:v>
                </c:pt>
                <c:pt idx="2">
                  <c:v>-0.31</c:v>
                </c:pt>
                <c:pt idx="3">
                  <c:v>0.02</c:v>
                </c:pt>
                <c:pt idx="4">
                  <c:v>0</c:v>
                </c:pt>
                <c:pt idx="5">
                  <c:v>-0.06</c:v>
                </c:pt>
                <c:pt idx="6">
                  <c:v>-0.19</c:v>
                </c:pt>
                <c:pt idx="7">
                  <c:v>-0.57999999999999996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</c:ser>
        <c:ser>
          <c:idx val="11"/>
          <c:order val="11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Serie'!$D$15:$M$15</c:f>
              <c:numCache>
                <c:formatCode>General</c:formatCode>
                <c:ptCount val="10"/>
                <c:pt idx="0">
                  <c:v>-0.62</c:v>
                </c:pt>
                <c:pt idx="1">
                  <c:v>-0.1</c:v>
                </c:pt>
                <c:pt idx="2">
                  <c:v>-0.34</c:v>
                </c:pt>
                <c:pt idx="3">
                  <c:v>0.04</c:v>
                </c:pt>
                <c:pt idx="4">
                  <c:v>0.01</c:v>
                </c:pt>
                <c:pt idx="5">
                  <c:v>-0.05</c:v>
                </c:pt>
                <c:pt idx="6">
                  <c:v>-0.16</c:v>
                </c:pt>
                <c:pt idx="7">
                  <c:v>-0.56999999999999995</c:v>
                </c:pt>
                <c:pt idx="8">
                  <c:v>0.05</c:v>
                </c:pt>
                <c:pt idx="9">
                  <c:v>0.1</c:v>
                </c:pt>
              </c:numCache>
            </c:numRef>
          </c:val>
        </c:ser>
        <c:ser>
          <c:idx val="12"/>
          <c:order val="12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Serie'!$D$16:$M$16</c:f>
              <c:numCache>
                <c:formatCode>General</c:formatCode>
                <c:ptCount val="10"/>
                <c:pt idx="0">
                  <c:v>-0.61</c:v>
                </c:pt>
                <c:pt idx="1">
                  <c:v>-0.03</c:v>
                </c:pt>
                <c:pt idx="2">
                  <c:v>-0.27</c:v>
                </c:pt>
                <c:pt idx="3">
                  <c:v>0.08</c:v>
                </c:pt>
                <c:pt idx="4">
                  <c:v>0.05</c:v>
                </c:pt>
                <c:pt idx="5">
                  <c:v>-0.01</c:v>
                </c:pt>
                <c:pt idx="6">
                  <c:v>-0.16</c:v>
                </c:pt>
                <c:pt idx="7">
                  <c:v>-0.63</c:v>
                </c:pt>
                <c:pt idx="8">
                  <c:v>-0.1</c:v>
                </c:pt>
                <c:pt idx="9">
                  <c:v>-0.34</c:v>
                </c:pt>
              </c:numCache>
            </c:numRef>
          </c:val>
        </c:ser>
        <c:ser>
          <c:idx val="13"/>
          <c:order val="13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Serie'!$D$17:$M$17</c:f>
              <c:numCache>
                <c:formatCode>General</c:formatCode>
                <c:ptCount val="10"/>
                <c:pt idx="0">
                  <c:v>-0.74</c:v>
                </c:pt>
                <c:pt idx="1">
                  <c:v>-0.1</c:v>
                </c:pt>
                <c:pt idx="2">
                  <c:v>-0.37</c:v>
                </c:pt>
                <c:pt idx="3">
                  <c:v>0.06</c:v>
                </c:pt>
                <c:pt idx="4">
                  <c:v>0.02</c:v>
                </c:pt>
                <c:pt idx="5">
                  <c:v>-0.04</c:v>
                </c:pt>
                <c:pt idx="6">
                  <c:v>-0.17</c:v>
                </c:pt>
                <c:pt idx="7">
                  <c:v>-0.62</c:v>
                </c:pt>
                <c:pt idx="8">
                  <c:v>-0.08</c:v>
                </c:pt>
                <c:pt idx="9">
                  <c:v>-0.28000000000000003</c:v>
                </c:pt>
              </c:numCache>
            </c:numRef>
          </c:val>
        </c:ser>
        <c:ser>
          <c:idx val="14"/>
          <c:order val="14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Serie'!$D$18:$M$18</c:f>
              <c:numCache>
                <c:formatCode>General</c:formatCode>
                <c:ptCount val="10"/>
                <c:pt idx="0">
                  <c:v>-0.97</c:v>
                </c:pt>
                <c:pt idx="1">
                  <c:v>-0.2</c:v>
                </c:pt>
                <c:pt idx="2">
                  <c:v>-0.4</c:v>
                </c:pt>
                <c:pt idx="3">
                  <c:v>0.03</c:v>
                </c:pt>
                <c:pt idx="4">
                  <c:v>0.01</c:v>
                </c:pt>
                <c:pt idx="5">
                  <c:v>-0.04</c:v>
                </c:pt>
                <c:pt idx="6">
                  <c:v>-0.16</c:v>
                </c:pt>
                <c:pt idx="7">
                  <c:v>-0.59</c:v>
                </c:pt>
                <c:pt idx="8">
                  <c:v>-0.02</c:v>
                </c:pt>
                <c:pt idx="9">
                  <c:v>-0.32</c:v>
                </c:pt>
              </c:numCache>
            </c:numRef>
          </c:val>
        </c:ser>
        <c:ser>
          <c:idx val="15"/>
          <c:order val="15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Serie'!$D$19:$M$19</c:f>
              <c:numCache>
                <c:formatCode>General</c:formatCode>
                <c:ptCount val="10"/>
                <c:pt idx="0">
                  <c:v>-0.26</c:v>
                </c:pt>
                <c:pt idx="1">
                  <c:v>-0.28000000000000003</c:v>
                </c:pt>
                <c:pt idx="2">
                  <c:v>-0.46</c:v>
                </c:pt>
                <c:pt idx="3">
                  <c:v>-0.01</c:v>
                </c:pt>
                <c:pt idx="4">
                  <c:v>-0.12</c:v>
                </c:pt>
                <c:pt idx="5">
                  <c:v>-0.17</c:v>
                </c:pt>
                <c:pt idx="6">
                  <c:v>-0.28999999999999998</c:v>
                </c:pt>
                <c:pt idx="7">
                  <c:v>-0.68</c:v>
                </c:pt>
                <c:pt idx="8">
                  <c:v>-0.13</c:v>
                </c:pt>
                <c:pt idx="9">
                  <c:v>-0.47</c:v>
                </c:pt>
              </c:numCache>
            </c:numRef>
          </c:val>
        </c:ser>
        <c:ser>
          <c:idx val="16"/>
          <c:order val="16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Serie'!$D$20:$M$20</c:f>
              <c:numCache>
                <c:formatCode>General</c:formatCode>
                <c:ptCount val="10"/>
                <c:pt idx="0">
                  <c:v>-1.24</c:v>
                </c:pt>
                <c:pt idx="1">
                  <c:v>-0.2</c:v>
                </c:pt>
                <c:pt idx="2">
                  <c:v>-0.38</c:v>
                </c:pt>
                <c:pt idx="3">
                  <c:v>0.02</c:v>
                </c:pt>
                <c:pt idx="4">
                  <c:v>-0.02</c:v>
                </c:pt>
                <c:pt idx="5">
                  <c:v>-0.08</c:v>
                </c:pt>
                <c:pt idx="6">
                  <c:v>-0.24</c:v>
                </c:pt>
                <c:pt idx="7">
                  <c:v>-0.66</c:v>
                </c:pt>
                <c:pt idx="8">
                  <c:v>-0.1</c:v>
                </c:pt>
                <c:pt idx="9">
                  <c:v>-0.4</c:v>
                </c:pt>
              </c:numCache>
            </c:numRef>
          </c:val>
        </c:ser>
        <c:ser>
          <c:idx val="17"/>
          <c:order val="17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Serie'!$D$21:$M$21</c:f>
              <c:numCache>
                <c:formatCode>General</c:formatCode>
                <c:ptCount val="10"/>
                <c:pt idx="0">
                  <c:v>-1.43</c:v>
                </c:pt>
                <c:pt idx="1">
                  <c:v>-0.33</c:v>
                </c:pt>
                <c:pt idx="2">
                  <c:v>-0.47</c:v>
                </c:pt>
                <c:pt idx="3">
                  <c:v>-0.03</c:v>
                </c:pt>
                <c:pt idx="4">
                  <c:v>-0.09</c:v>
                </c:pt>
                <c:pt idx="5">
                  <c:v>-0.14000000000000001</c:v>
                </c:pt>
                <c:pt idx="6">
                  <c:v>-0.3</c:v>
                </c:pt>
                <c:pt idx="7">
                  <c:v>-0.7</c:v>
                </c:pt>
                <c:pt idx="8">
                  <c:v>-0.17</c:v>
                </c:pt>
                <c:pt idx="9">
                  <c:v>-0.6</c:v>
                </c:pt>
              </c:numCache>
            </c:numRef>
          </c:val>
        </c:ser>
        <c:ser>
          <c:idx val="18"/>
          <c:order val="18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Serie'!$D$22:$M$22</c:f>
              <c:numCache>
                <c:formatCode>General</c:formatCode>
                <c:ptCount val="10"/>
                <c:pt idx="0">
                  <c:v>-1.51</c:v>
                </c:pt>
                <c:pt idx="1">
                  <c:v>-0.37</c:v>
                </c:pt>
                <c:pt idx="2">
                  <c:v>-0.49</c:v>
                </c:pt>
                <c:pt idx="3">
                  <c:v>-0.04</c:v>
                </c:pt>
                <c:pt idx="4">
                  <c:v>-0.06</c:v>
                </c:pt>
                <c:pt idx="5">
                  <c:v>-0.11</c:v>
                </c:pt>
                <c:pt idx="6">
                  <c:v>-0.28000000000000003</c:v>
                </c:pt>
                <c:pt idx="7">
                  <c:v>-0.7</c:v>
                </c:pt>
                <c:pt idx="8">
                  <c:v>-0.18</c:v>
                </c:pt>
                <c:pt idx="9">
                  <c:v>-0.63</c:v>
                </c:pt>
              </c:numCache>
            </c:numRef>
          </c:val>
        </c:ser>
        <c:ser>
          <c:idx val="19"/>
          <c:order val="19"/>
          <c:cat>
            <c:strRef>
              <c:f>'Kontur aussen Serie'!$D$3:$M$3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Serie'!$D$23:$M$23</c:f>
              <c:numCache>
                <c:formatCode>General</c:formatCode>
                <c:ptCount val="10"/>
                <c:pt idx="0">
                  <c:v>-1.08</c:v>
                </c:pt>
                <c:pt idx="1">
                  <c:v>-0.19</c:v>
                </c:pt>
                <c:pt idx="2">
                  <c:v>-0.47</c:v>
                </c:pt>
                <c:pt idx="3">
                  <c:v>-0.05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-0.21</c:v>
                </c:pt>
                <c:pt idx="7">
                  <c:v>-0.73</c:v>
                </c:pt>
                <c:pt idx="8">
                  <c:v>-0.03</c:v>
                </c:pt>
                <c:pt idx="9">
                  <c:v>-0.43</c:v>
                </c:pt>
              </c:numCache>
            </c:numRef>
          </c:val>
        </c:ser>
        <c:marker val="1"/>
        <c:axId val="73606656"/>
        <c:axId val="73608576"/>
      </c:lineChart>
      <c:catAx>
        <c:axId val="7360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608576"/>
        <c:crosses val="autoZero"/>
        <c:auto val="1"/>
        <c:lblAlgn val="ctr"/>
        <c:lblOffset val="100"/>
      </c:catAx>
      <c:valAx>
        <c:axId val="7360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  <c:layout/>
        </c:title>
        <c:numFmt formatCode="General" sourceLinked="1"/>
        <c:tickLblPos val="nextTo"/>
        <c:crossAx val="7360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Standardabweichung Chargen</a:t>
            </a:r>
            <a:r>
              <a:rPr lang="en-US" baseline="0"/>
              <a:t> Kontur aussen</a:t>
            </a:r>
          </a:p>
          <a:p>
            <a:pPr>
              <a:defRPr/>
            </a:pPr>
            <a:endParaRPr lang="en-US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Serie'!$D$93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Serie'!$E$93:$N$93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1"/>
          <c:order val="1"/>
          <c:tx>
            <c:strRef>
              <c:f>'Kontur aussen Serie'!$D$94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Serie'!$E$94:$N$94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er>
          <c:idx val="2"/>
          <c:order val="2"/>
          <c:tx>
            <c:strRef>
              <c:f>'Kontur aussen Serie'!$D$95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Serie'!$E$92:$N$92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Serie'!$E$95:$N$95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73651712"/>
        <c:axId val="73653632"/>
        <c:axId val="0"/>
      </c:bar3DChart>
      <c:catAx>
        <c:axId val="7365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653632"/>
        <c:crosses val="autoZero"/>
        <c:auto val="1"/>
        <c:lblAlgn val="ctr"/>
        <c:lblOffset val="100"/>
      </c:catAx>
      <c:valAx>
        <c:axId val="73653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365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Überlagerung Mittelwerte Chargen Kontur aussen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Serie'!$D$121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Serie'!$E$121:$N$121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1"/>
          <c:order val="1"/>
          <c:tx>
            <c:strRef>
              <c:f>'Kontur aussen Serie'!$D$122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Serie'!$E$122:$N$122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er>
          <c:idx val="2"/>
          <c:order val="2"/>
          <c:tx>
            <c:strRef>
              <c:f>'Kontur aussen Serie'!$D$123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Serie'!$E$120:$N$120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Serie'!$E$123:$N$123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73766400"/>
        <c:axId val="73768320"/>
        <c:axId val="0"/>
      </c:bar3DChart>
      <c:catAx>
        <c:axId val="73766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73768320"/>
        <c:crosses val="autoZero"/>
        <c:auto val="1"/>
        <c:lblAlgn val="ctr"/>
        <c:lblOffset val="100"/>
      </c:catAx>
      <c:valAx>
        <c:axId val="73768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±∆X [mm]</a:t>
                </a:r>
              </a:p>
            </c:rich>
          </c:tx>
          <c:layout/>
        </c:title>
        <c:numFmt formatCode="General" sourceLinked="1"/>
        <c:tickLblPos val="nextTo"/>
        <c:crossAx val="7376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Serie'!$C$26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Serie'!$D$26:$M$26</c:f>
              <c:numCache>
                <c:formatCode>General</c:formatCode>
                <c:ptCount val="10"/>
                <c:pt idx="0">
                  <c:v>0.1105</c:v>
                </c:pt>
                <c:pt idx="1">
                  <c:v>-1.1525000000000003</c:v>
                </c:pt>
                <c:pt idx="2">
                  <c:v>-1.268</c:v>
                </c:pt>
                <c:pt idx="3">
                  <c:v>-0.63200000000000001</c:v>
                </c:pt>
                <c:pt idx="4">
                  <c:v>-0.84150000000000014</c:v>
                </c:pt>
                <c:pt idx="5">
                  <c:v>-0.84150000000000014</c:v>
                </c:pt>
                <c:pt idx="6">
                  <c:v>-0.80849999999999989</c:v>
                </c:pt>
                <c:pt idx="7">
                  <c:v>-1.2155</c:v>
                </c:pt>
                <c:pt idx="8">
                  <c:v>-1.4845000000000002</c:v>
                </c:pt>
                <c:pt idx="9">
                  <c:v>0.23000000000000004</c:v>
                </c:pt>
              </c:numCache>
            </c:numRef>
          </c:val>
        </c:ser>
        <c:shape val="cylinder"/>
        <c:axId val="73896320"/>
        <c:axId val="73898240"/>
        <c:axId val="0"/>
      </c:bar3DChart>
      <c:catAx>
        <c:axId val="7389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898240"/>
        <c:crosses val="autoZero"/>
        <c:auto val="1"/>
        <c:lblAlgn val="ctr"/>
        <c:lblOffset val="100"/>
      </c:catAx>
      <c:valAx>
        <c:axId val="73898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389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Spalt unten</a:t>
            </a:r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Serie'!$C$27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Serie'!$D$27:$M$27</c:f>
              <c:numCache>
                <c:formatCode>General</c:formatCode>
                <c:ptCount val="10"/>
                <c:pt idx="0">
                  <c:v>0.23263875316396496</c:v>
                </c:pt>
                <c:pt idx="1">
                  <c:v>6.7658196687073693E-2</c:v>
                </c:pt>
                <c:pt idx="2">
                  <c:v>8.8234138279322999E-2</c:v>
                </c:pt>
                <c:pt idx="3">
                  <c:v>7.1126277622416065E-2</c:v>
                </c:pt>
                <c:pt idx="4">
                  <c:v>0.1175394670559189</c:v>
                </c:pt>
                <c:pt idx="5">
                  <c:v>9.4327257878871848E-2</c:v>
                </c:pt>
                <c:pt idx="6">
                  <c:v>0.10142536794686986</c:v>
                </c:pt>
                <c:pt idx="7">
                  <c:v>9.0813574223007329E-2</c:v>
                </c:pt>
                <c:pt idx="8">
                  <c:v>6.6528585071222071E-2</c:v>
                </c:pt>
                <c:pt idx="9">
                  <c:v>0.11429417261932841</c:v>
                </c:pt>
              </c:numCache>
            </c:numRef>
          </c:val>
        </c:ser>
        <c:shape val="cylinder"/>
        <c:axId val="73915008"/>
        <c:axId val="73925376"/>
        <c:axId val="0"/>
      </c:bar3DChart>
      <c:catAx>
        <c:axId val="7391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925376"/>
        <c:crosses val="autoZero"/>
        <c:auto val="1"/>
        <c:lblAlgn val="ctr"/>
        <c:lblOffset val="100"/>
      </c:catAx>
      <c:valAx>
        <c:axId val="73925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3915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Standardabweichungen Chargen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Serie'!$E$52:$L$52</c:f>
              <c:numCache>
                <c:formatCode>General</c:formatCode>
                <c:ptCount val="8"/>
                <c:pt idx="0">
                  <c:v>6.7658196687073693E-2</c:v>
                </c:pt>
                <c:pt idx="1">
                  <c:v>8.8234138279322999E-2</c:v>
                </c:pt>
                <c:pt idx="2">
                  <c:v>7.1126277622416065E-2</c:v>
                </c:pt>
                <c:pt idx="3">
                  <c:v>0.1175394670559189</c:v>
                </c:pt>
                <c:pt idx="4">
                  <c:v>9.4327257878871848E-2</c:v>
                </c:pt>
                <c:pt idx="5">
                  <c:v>0.10142536794686986</c:v>
                </c:pt>
                <c:pt idx="6">
                  <c:v>9.0813574223007329E-2</c:v>
                </c:pt>
                <c:pt idx="7">
                  <c:v>6.6528585071222071E-2</c:v>
                </c:pt>
              </c:numCache>
            </c:numRef>
          </c:val>
        </c:ser>
        <c:ser>
          <c:idx val="1"/>
          <c:order val="1"/>
          <c:tx>
            <c:strRef>
              <c:f>'Spalt unten Serie'!$C$53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Serie'!$E$53:$L$53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er>
          <c:idx val="2"/>
          <c:order val="2"/>
          <c:tx>
            <c:strRef>
              <c:f>'Spalt unten Serie'!$C$54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 Serie'!$E$51:$L$51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Serie'!$E$54:$L$54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73960064"/>
        <c:axId val="73974528"/>
        <c:axId val="0"/>
      </c:bar3DChart>
      <c:catAx>
        <c:axId val="7396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3974528"/>
        <c:crosses val="autoZero"/>
        <c:auto val="1"/>
        <c:lblAlgn val="ctr"/>
        <c:lblOffset val="100"/>
      </c:catAx>
      <c:valAx>
        <c:axId val="7397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3960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Spalt unten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unten Serie'!$C$104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Serie'!$E$104:$L$104</c:f>
              <c:numCache>
                <c:formatCode>General</c:formatCode>
                <c:ptCount val="8"/>
                <c:pt idx="0">
                  <c:v>-1.1525000000000003</c:v>
                </c:pt>
                <c:pt idx="1">
                  <c:v>-1.268</c:v>
                </c:pt>
                <c:pt idx="2">
                  <c:v>-0.63200000000000001</c:v>
                </c:pt>
                <c:pt idx="3">
                  <c:v>-0.84150000000000014</c:v>
                </c:pt>
                <c:pt idx="4">
                  <c:v>-0.84150000000000014</c:v>
                </c:pt>
                <c:pt idx="5">
                  <c:v>-0.80849999999999989</c:v>
                </c:pt>
                <c:pt idx="6">
                  <c:v>-1.2155</c:v>
                </c:pt>
                <c:pt idx="7">
                  <c:v>-1.4845000000000002</c:v>
                </c:pt>
              </c:numCache>
            </c:numRef>
          </c:val>
        </c:ser>
        <c:ser>
          <c:idx val="1"/>
          <c:order val="1"/>
          <c:tx>
            <c:strRef>
              <c:f>'Spalt unten Serie'!$C$105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Serie'!$E$105:$L$105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er>
          <c:idx val="2"/>
          <c:order val="2"/>
          <c:tx>
            <c:strRef>
              <c:f>'Spalt unten Serie'!$C$106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unten Serie'!$E$103:$L$103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unten Serie'!$E$106:$L$106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74021504"/>
        <c:axId val="74031872"/>
        <c:axId val="0"/>
      </c:bar3DChart>
      <c:catAx>
        <c:axId val="7402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031872"/>
        <c:crosses val="autoZero"/>
        <c:auto val="1"/>
        <c:lblAlgn val="ctr"/>
        <c:lblOffset val="100"/>
      </c:catAx>
      <c:valAx>
        <c:axId val="7403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4021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Überlagerung Messwerte je Teil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Teil 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Charge1'!$D$13:$M$13</c:f>
              <c:numCache>
                <c:formatCode>General</c:formatCode>
                <c:ptCount val="10"/>
                <c:pt idx="0">
                  <c:v>2.23</c:v>
                </c:pt>
                <c:pt idx="1">
                  <c:v>0.76</c:v>
                </c:pt>
                <c:pt idx="2">
                  <c:v>0.43</c:v>
                </c:pt>
                <c:pt idx="3">
                  <c:v>-0.04</c:v>
                </c:pt>
                <c:pt idx="4">
                  <c:v>-0.38</c:v>
                </c:pt>
                <c:pt idx="5">
                  <c:v>-0.4</c:v>
                </c:pt>
                <c:pt idx="6">
                  <c:v>-0.28000000000000003</c:v>
                </c:pt>
                <c:pt idx="7">
                  <c:v>0.15</c:v>
                </c:pt>
                <c:pt idx="8">
                  <c:v>1.17</c:v>
                </c:pt>
                <c:pt idx="9">
                  <c:v>3.34</c:v>
                </c:pt>
              </c:numCache>
            </c:numRef>
          </c:val>
        </c:ser>
        <c:ser>
          <c:idx val="1"/>
          <c:order val="1"/>
          <c:tx>
            <c:v>Teil 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Charge1'!$D$14:$M$14</c:f>
              <c:numCache>
                <c:formatCode>General</c:formatCode>
                <c:ptCount val="10"/>
                <c:pt idx="0">
                  <c:v>2.82</c:v>
                </c:pt>
                <c:pt idx="1">
                  <c:v>0.92</c:v>
                </c:pt>
                <c:pt idx="2">
                  <c:v>0.47</c:v>
                </c:pt>
                <c:pt idx="3">
                  <c:v>-0.01</c:v>
                </c:pt>
                <c:pt idx="4">
                  <c:v>-0.35</c:v>
                </c:pt>
                <c:pt idx="5">
                  <c:v>-0.39</c:v>
                </c:pt>
                <c:pt idx="6">
                  <c:v>-0.28999999999999998</c:v>
                </c:pt>
                <c:pt idx="7">
                  <c:v>0.15</c:v>
                </c:pt>
                <c:pt idx="8">
                  <c:v>1.17</c:v>
                </c:pt>
                <c:pt idx="9">
                  <c:v>3.38</c:v>
                </c:pt>
              </c:numCache>
            </c:numRef>
          </c:val>
        </c:ser>
        <c:ser>
          <c:idx val="2"/>
          <c:order val="2"/>
          <c:tx>
            <c:v>Teil 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Charge1'!$D$15:$M$15</c:f>
              <c:numCache>
                <c:formatCode>General</c:formatCode>
                <c:ptCount val="10"/>
                <c:pt idx="0">
                  <c:v>2.1</c:v>
                </c:pt>
                <c:pt idx="1">
                  <c:v>0.84</c:v>
                </c:pt>
                <c:pt idx="2">
                  <c:v>0.68</c:v>
                </c:pt>
                <c:pt idx="3">
                  <c:v>7.0000000000000007E-2</c:v>
                </c:pt>
                <c:pt idx="4">
                  <c:v>-0.27</c:v>
                </c:pt>
                <c:pt idx="5">
                  <c:v>-0.34</c:v>
                </c:pt>
                <c:pt idx="6">
                  <c:v>-0.28000000000000003</c:v>
                </c:pt>
                <c:pt idx="7">
                  <c:v>0.54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3"/>
          <c:order val="3"/>
          <c:tx>
            <c:v>Teil 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Charge1'!$D$16:$M$16</c:f>
              <c:numCache>
                <c:formatCode>General</c:formatCode>
                <c:ptCount val="10"/>
                <c:pt idx="0">
                  <c:v>1.84</c:v>
                </c:pt>
                <c:pt idx="1">
                  <c:v>0.67</c:v>
                </c:pt>
                <c:pt idx="2">
                  <c:v>0.54</c:v>
                </c:pt>
                <c:pt idx="3">
                  <c:v>0.01</c:v>
                </c:pt>
                <c:pt idx="4">
                  <c:v>-0.3</c:v>
                </c:pt>
                <c:pt idx="5">
                  <c:v>-0.37</c:v>
                </c:pt>
                <c:pt idx="6">
                  <c:v>-0.28000000000000003</c:v>
                </c:pt>
                <c:pt idx="7">
                  <c:v>0.61</c:v>
                </c:pt>
                <c:pt idx="8">
                  <c:v>1.46</c:v>
                </c:pt>
                <c:pt idx="9">
                  <c:v>3.13</c:v>
                </c:pt>
              </c:numCache>
            </c:numRef>
          </c:val>
        </c:ser>
        <c:ser>
          <c:idx val="4"/>
          <c:order val="4"/>
          <c:tx>
            <c:v>Teil 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Charge1'!$D$17:$M$17</c:f>
              <c:numCache>
                <c:formatCode>General</c:formatCode>
                <c:ptCount val="10"/>
                <c:pt idx="0">
                  <c:v>1.8</c:v>
                </c:pt>
                <c:pt idx="1">
                  <c:v>0.7</c:v>
                </c:pt>
                <c:pt idx="2">
                  <c:v>0.66</c:v>
                </c:pt>
                <c:pt idx="3">
                  <c:v>7.0000000000000007E-2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-0.28000000000000003</c:v>
                </c:pt>
                <c:pt idx="7">
                  <c:v>0.5</c:v>
                </c:pt>
                <c:pt idx="8">
                  <c:v>1.3</c:v>
                </c:pt>
                <c:pt idx="9">
                  <c:v>2.76</c:v>
                </c:pt>
              </c:numCache>
            </c:numRef>
          </c:val>
        </c:ser>
        <c:ser>
          <c:idx val="5"/>
          <c:order val="5"/>
          <c:tx>
            <c:v>Teil 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Charge1'!$D$18:$M$18</c:f>
              <c:numCache>
                <c:formatCode>General</c:formatCode>
                <c:ptCount val="10"/>
                <c:pt idx="0">
                  <c:v>1.73</c:v>
                </c:pt>
                <c:pt idx="1">
                  <c:v>0.59</c:v>
                </c:pt>
                <c:pt idx="2">
                  <c:v>0.51</c:v>
                </c:pt>
                <c:pt idx="3">
                  <c:v>0.04</c:v>
                </c:pt>
                <c:pt idx="4">
                  <c:v>-0.28999999999999998</c:v>
                </c:pt>
                <c:pt idx="5">
                  <c:v>-0.38</c:v>
                </c:pt>
                <c:pt idx="6">
                  <c:v>-0.3</c:v>
                </c:pt>
                <c:pt idx="7">
                  <c:v>0.43</c:v>
                </c:pt>
                <c:pt idx="8">
                  <c:v>1.31</c:v>
                </c:pt>
                <c:pt idx="9">
                  <c:v>2.75</c:v>
                </c:pt>
              </c:numCache>
            </c:numRef>
          </c:val>
        </c:ser>
        <c:ser>
          <c:idx val="6"/>
          <c:order val="6"/>
          <c:tx>
            <c:v>Teil 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Charge1'!$D$19:$M$19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0.98</c:v>
                </c:pt>
                <c:pt idx="2">
                  <c:v>0.6</c:v>
                </c:pt>
                <c:pt idx="3">
                  <c:v>0.02</c:v>
                </c:pt>
                <c:pt idx="4">
                  <c:v>-0.3</c:v>
                </c:pt>
                <c:pt idx="5">
                  <c:v>-0.37</c:v>
                </c:pt>
                <c:pt idx="6">
                  <c:v>-0.3</c:v>
                </c:pt>
                <c:pt idx="7">
                  <c:v>0.52</c:v>
                </c:pt>
                <c:pt idx="8">
                  <c:v>1.33</c:v>
                </c:pt>
                <c:pt idx="9">
                  <c:v>2.96</c:v>
                </c:pt>
              </c:numCache>
            </c:numRef>
          </c:val>
        </c:ser>
        <c:ser>
          <c:idx val="7"/>
          <c:order val="7"/>
          <c:tx>
            <c:v>Teil 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Charge1'!$D$20:$M$20</c:f>
              <c:numCache>
                <c:formatCode>General</c:formatCode>
                <c:ptCount val="10"/>
                <c:pt idx="0">
                  <c:v>1.86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0.05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</c:v>
                </c:pt>
                <c:pt idx="7">
                  <c:v>0.5</c:v>
                </c:pt>
                <c:pt idx="8">
                  <c:v>1.36</c:v>
                </c:pt>
                <c:pt idx="9">
                  <c:v>2.94</c:v>
                </c:pt>
              </c:numCache>
            </c:numRef>
          </c:val>
        </c:ser>
        <c:ser>
          <c:idx val="8"/>
          <c:order val="8"/>
          <c:tx>
            <c:v>Teil 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Charge1'!$D$21:$M$21</c:f>
              <c:numCache>
                <c:formatCode>General</c:formatCode>
                <c:ptCount val="10"/>
                <c:pt idx="0">
                  <c:v>1.94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0.46</c:v>
                </c:pt>
                <c:pt idx="8">
                  <c:v>1.28</c:v>
                </c:pt>
                <c:pt idx="9">
                  <c:v>2.91</c:v>
                </c:pt>
              </c:numCache>
            </c:numRef>
          </c:val>
        </c:ser>
        <c:ser>
          <c:idx val="9"/>
          <c:order val="9"/>
          <c:tx>
            <c:v>Teil 10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Charge1'!$D$22:$M$22</c:f>
              <c:numCache>
                <c:formatCode>General</c:formatCode>
                <c:ptCount val="10"/>
                <c:pt idx="0">
                  <c:v>1.82</c:v>
                </c:pt>
                <c:pt idx="1">
                  <c:v>0.69</c:v>
                </c:pt>
                <c:pt idx="2">
                  <c:v>0.61</c:v>
                </c:pt>
                <c:pt idx="3">
                  <c:v>0.04</c:v>
                </c:pt>
                <c:pt idx="4">
                  <c:v>-0.3</c:v>
                </c:pt>
                <c:pt idx="5">
                  <c:v>-0.38</c:v>
                </c:pt>
                <c:pt idx="6">
                  <c:v>-0.3</c:v>
                </c:pt>
                <c:pt idx="7">
                  <c:v>0.49</c:v>
                </c:pt>
                <c:pt idx="8">
                  <c:v>1.37</c:v>
                </c:pt>
                <c:pt idx="9">
                  <c:v>2.78</c:v>
                </c:pt>
              </c:numCache>
            </c:numRef>
          </c:val>
        </c:ser>
        <c:ser>
          <c:idx val="10"/>
          <c:order val="10"/>
          <c:tx>
            <c:v>Teil 11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Charge1'!$D$23:$M$23</c:f>
              <c:numCache>
                <c:formatCode>General</c:formatCode>
                <c:ptCount val="10"/>
                <c:pt idx="0">
                  <c:v>1.62</c:v>
                </c:pt>
                <c:pt idx="1">
                  <c:v>0.56999999999999995</c:v>
                </c:pt>
                <c:pt idx="2">
                  <c:v>0.51</c:v>
                </c:pt>
                <c:pt idx="3">
                  <c:v>0.03</c:v>
                </c:pt>
                <c:pt idx="4">
                  <c:v>-0.24</c:v>
                </c:pt>
                <c:pt idx="5">
                  <c:v>-0.3</c:v>
                </c:pt>
                <c:pt idx="6">
                  <c:v>-0.28000000000000003</c:v>
                </c:pt>
                <c:pt idx="7">
                  <c:v>0.48</c:v>
                </c:pt>
                <c:pt idx="8">
                  <c:v>1.3</c:v>
                </c:pt>
                <c:pt idx="9">
                  <c:v>2.95</c:v>
                </c:pt>
              </c:numCache>
            </c:numRef>
          </c:val>
        </c:ser>
        <c:ser>
          <c:idx val="11"/>
          <c:order val="11"/>
          <c:tx>
            <c:v>Teil 12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Charge1'!$D$24:$M$24</c:f>
              <c:numCache>
                <c:formatCode>General</c:formatCode>
                <c:ptCount val="10"/>
                <c:pt idx="0">
                  <c:v>2</c:v>
                </c:pt>
                <c:pt idx="1">
                  <c:v>0.75</c:v>
                </c:pt>
                <c:pt idx="2">
                  <c:v>0.7</c:v>
                </c:pt>
                <c:pt idx="3">
                  <c:v>0.08</c:v>
                </c:pt>
                <c:pt idx="4">
                  <c:v>-0.26</c:v>
                </c:pt>
                <c:pt idx="5">
                  <c:v>-0.34</c:v>
                </c:pt>
                <c:pt idx="6">
                  <c:v>-0.3</c:v>
                </c:pt>
                <c:pt idx="7">
                  <c:v>0.49</c:v>
                </c:pt>
                <c:pt idx="8">
                  <c:v>1.35</c:v>
                </c:pt>
                <c:pt idx="9">
                  <c:v>2.97</c:v>
                </c:pt>
              </c:numCache>
            </c:numRef>
          </c:val>
        </c:ser>
        <c:ser>
          <c:idx val="12"/>
          <c:order val="12"/>
          <c:tx>
            <c:v>Teil 13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Charge1'!$D$25:$M$25</c:f>
              <c:numCache>
                <c:formatCode>General</c:formatCode>
                <c:ptCount val="10"/>
                <c:pt idx="0">
                  <c:v>1.9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0.03</c:v>
                </c:pt>
                <c:pt idx="4">
                  <c:v>-0.32</c:v>
                </c:pt>
                <c:pt idx="5">
                  <c:v>-0.41</c:v>
                </c:pt>
                <c:pt idx="6">
                  <c:v>-0.28999999999999998</c:v>
                </c:pt>
                <c:pt idx="7">
                  <c:v>0.5</c:v>
                </c:pt>
                <c:pt idx="8">
                  <c:v>1.38</c:v>
                </c:pt>
                <c:pt idx="9">
                  <c:v>3.06</c:v>
                </c:pt>
              </c:numCache>
            </c:numRef>
          </c:val>
        </c:ser>
        <c:ser>
          <c:idx val="13"/>
          <c:order val="13"/>
          <c:tx>
            <c:v>Teil 14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Charge1'!$D$26:$M$26</c:f>
              <c:numCache>
                <c:formatCode>General</c:formatCode>
                <c:ptCount val="10"/>
                <c:pt idx="0">
                  <c:v>1.92</c:v>
                </c:pt>
                <c:pt idx="1">
                  <c:v>0.8</c:v>
                </c:pt>
                <c:pt idx="2">
                  <c:v>0.72</c:v>
                </c:pt>
                <c:pt idx="3">
                  <c:v>0.04</c:v>
                </c:pt>
                <c:pt idx="4">
                  <c:v>-0.3</c:v>
                </c:pt>
                <c:pt idx="5">
                  <c:v>-0.37</c:v>
                </c:pt>
                <c:pt idx="6">
                  <c:v>-0.31</c:v>
                </c:pt>
                <c:pt idx="7">
                  <c:v>0.45</c:v>
                </c:pt>
                <c:pt idx="8">
                  <c:v>1.26</c:v>
                </c:pt>
                <c:pt idx="9">
                  <c:v>2.75</c:v>
                </c:pt>
              </c:numCache>
            </c:numRef>
          </c:val>
        </c:ser>
        <c:ser>
          <c:idx val="14"/>
          <c:order val="14"/>
          <c:tx>
            <c:v>Teil 15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Charge1'!$D$27:$M$27</c:f>
              <c:numCache>
                <c:formatCode>General</c:formatCode>
                <c:ptCount val="10"/>
                <c:pt idx="0">
                  <c:v>2.06</c:v>
                </c:pt>
                <c:pt idx="1">
                  <c:v>0.77</c:v>
                </c:pt>
                <c:pt idx="2">
                  <c:v>0.65</c:v>
                </c:pt>
                <c:pt idx="3">
                  <c:v>0</c:v>
                </c:pt>
                <c:pt idx="4">
                  <c:v>-0.35</c:v>
                </c:pt>
                <c:pt idx="5">
                  <c:v>-0.43</c:v>
                </c:pt>
                <c:pt idx="6">
                  <c:v>-0.21</c:v>
                </c:pt>
                <c:pt idx="7">
                  <c:v>0.52</c:v>
                </c:pt>
                <c:pt idx="8">
                  <c:v>1.4</c:v>
                </c:pt>
                <c:pt idx="9">
                  <c:v>3.16</c:v>
                </c:pt>
              </c:numCache>
            </c:numRef>
          </c:val>
        </c:ser>
        <c:ser>
          <c:idx val="15"/>
          <c:order val="15"/>
          <c:tx>
            <c:v>Teil 16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Charge1'!$D$28:$M$28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0.73</c:v>
                </c:pt>
                <c:pt idx="2">
                  <c:v>0.68</c:v>
                </c:pt>
                <c:pt idx="3">
                  <c:v>0.08</c:v>
                </c:pt>
                <c:pt idx="4">
                  <c:v>-0.3</c:v>
                </c:pt>
                <c:pt idx="5">
                  <c:v>-0.38</c:v>
                </c:pt>
                <c:pt idx="6">
                  <c:v>-0.33</c:v>
                </c:pt>
                <c:pt idx="7">
                  <c:v>0.46</c:v>
                </c:pt>
                <c:pt idx="8">
                  <c:v>1.28</c:v>
                </c:pt>
                <c:pt idx="9">
                  <c:v>2.82</c:v>
                </c:pt>
              </c:numCache>
            </c:numRef>
          </c:val>
        </c:ser>
        <c:ser>
          <c:idx val="16"/>
          <c:order val="16"/>
          <c:tx>
            <c:v>Teil 17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Charge1'!$D$29:$M$29</c:f>
              <c:numCache>
                <c:formatCode>General</c:formatCode>
                <c:ptCount val="10"/>
                <c:pt idx="0">
                  <c:v>1.81</c:v>
                </c:pt>
                <c:pt idx="1">
                  <c:v>0.73</c:v>
                </c:pt>
                <c:pt idx="2">
                  <c:v>0.69</c:v>
                </c:pt>
                <c:pt idx="3">
                  <c:v>0.06</c:v>
                </c:pt>
                <c:pt idx="4">
                  <c:v>-0.28000000000000003</c:v>
                </c:pt>
                <c:pt idx="5">
                  <c:v>-0.36</c:v>
                </c:pt>
                <c:pt idx="6">
                  <c:v>-0.3</c:v>
                </c:pt>
                <c:pt idx="7">
                  <c:v>0.51</c:v>
                </c:pt>
                <c:pt idx="8">
                  <c:v>1.32</c:v>
                </c:pt>
                <c:pt idx="9">
                  <c:v>2.92</c:v>
                </c:pt>
              </c:numCache>
            </c:numRef>
          </c:val>
        </c:ser>
        <c:ser>
          <c:idx val="17"/>
          <c:order val="17"/>
          <c:tx>
            <c:v>Teil 18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Charge1'!$D$30:$M$30</c:f>
              <c:numCache>
                <c:formatCode>General</c:formatCode>
                <c:ptCount val="10"/>
                <c:pt idx="0">
                  <c:v>2.17</c:v>
                </c:pt>
                <c:pt idx="1">
                  <c:v>0.83</c:v>
                </c:pt>
                <c:pt idx="2">
                  <c:v>0.72</c:v>
                </c:pt>
                <c:pt idx="3">
                  <c:v>-0.01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-0.28999999999999998</c:v>
                </c:pt>
                <c:pt idx="7">
                  <c:v>0.45</c:v>
                </c:pt>
                <c:pt idx="8">
                  <c:v>1.33</c:v>
                </c:pt>
                <c:pt idx="9">
                  <c:v>3.03</c:v>
                </c:pt>
              </c:numCache>
            </c:numRef>
          </c:val>
        </c:ser>
        <c:ser>
          <c:idx val="18"/>
          <c:order val="18"/>
          <c:tx>
            <c:v>Teil 19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Charge1'!$D$31:$M$31</c:f>
              <c:numCache>
                <c:formatCode>General</c:formatCode>
                <c:ptCount val="10"/>
                <c:pt idx="0">
                  <c:v>1.66</c:v>
                </c:pt>
                <c:pt idx="1">
                  <c:v>0.55000000000000004</c:v>
                </c:pt>
                <c:pt idx="2">
                  <c:v>0.53</c:v>
                </c:pt>
                <c:pt idx="3">
                  <c:v>-0.04</c:v>
                </c:pt>
                <c:pt idx="4">
                  <c:v>-0.28999999999999998</c:v>
                </c:pt>
                <c:pt idx="5">
                  <c:v>-0.36</c:v>
                </c:pt>
                <c:pt idx="6">
                  <c:v>-0.33</c:v>
                </c:pt>
                <c:pt idx="7">
                  <c:v>0.49</c:v>
                </c:pt>
                <c:pt idx="8">
                  <c:v>1.35</c:v>
                </c:pt>
                <c:pt idx="9">
                  <c:v>2.95</c:v>
                </c:pt>
              </c:numCache>
            </c:numRef>
          </c:val>
        </c:ser>
        <c:ser>
          <c:idx val="19"/>
          <c:order val="19"/>
          <c:tx>
            <c:v>Teil 20</c:v>
          </c:tx>
          <c:cat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Charge1'!$D$32:$M$32</c:f>
              <c:numCache>
                <c:formatCode>General</c:formatCode>
                <c:ptCount val="10"/>
                <c:pt idx="0">
                  <c:v>1.6</c:v>
                </c:pt>
                <c:pt idx="1">
                  <c:v>0.59</c:v>
                </c:pt>
                <c:pt idx="2">
                  <c:v>0.61</c:v>
                </c:pt>
                <c:pt idx="3">
                  <c:v>0.01</c:v>
                </c:pt>
                <c:pt idx="4">
                  <c:v>-0.26</c:v>
                </c:pt>
                <c:pt idx="5">
                  <c:v>-0.34</c:v>
                </c:pt>
                <c:pt idx="6">
                  <c:v>-0.32</c:v>
                </c:pt>
                <c:pt idx="7">
                  <c:v>0.41</c:v>
                </c:pt>
                <c:pt idx="8">
                  <c:v>1.17</c:v>
                </c:pt>
                <c:pt idx="9">
                  <c:v>2.5</c:v>
                </c:pt>
              </c:numCache>
            </c:numRef>
          </c:val>
        </c:ser>
        <c:marker val="1"/>
        <c:axId val="66417408"/>
        <c:axId val="66419328"/>
      </c:lineChart>
      <c:catAx>
        <c:axId val="66417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6419328"/>
        <c:crosses val="autoZero"/>
        <c:auto val="1"/>
        <c:lblAlgn val="ctr"/>
        <c:lblOffset val="100"/>
      </c:catAx>
      <c:valAx>
        <c:axId val="6641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 [mm]</a:t>
                </a:r>
              </a:p>
            </c:rich>
          </c:tx>
        </c:title>
        <c:numFmt formatCode="General" sourceLinked="1"/>
        <c:tickLblPos val="nextTo"/>
        <c:crossAx val="66417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Spalt unten</a:t>
            </a:r>
          </a:p>
        </c:rich>
      </c:tx>
    </c:title>
    <c:plotArea>
      <c:layout>
        <c:manualLayout>
          <c:layoutTarget val="inner"/>
          <c:xMode val="edge"/>
          <c:yMode val="edge"/>
          <c:x val="7.4558952075056473E-2"/>
          <c:y val="8.9218171358717152E-2"/>
          <c:w val="0.77271636572475255"/>
          <c:h val="0.84410365656347941"/>
        </c:manualLayout>
      </c:layout>
      <c:lineChart>
        <c:grouping val="standard"/>
        <c:ser>
          <c:idx val="0"/>
          <c:order val="0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Serie'!$D$5:$M$5</c:f>
              <c:numCache>
                <c:formatCode>General</c:formatCode>
                <c:ptCount val="10"/>
                <c:pt idx="0">
                  <c:v>0.15</c:v>
                </c:pt>
                <c:pt idx="1">
                  <c:v>-1.08</c:v>
                </c:pt>
                <c:pt idx="2">
                  <c:v>-1.21</c:v>
                </c:pt>
                <c:pt idx="3">
                  <c:v>-0.7</c:v>
                </c:pt>
                <c:pt idx="4">
                  <c:v>-1.02</c:v>
                </c:pt>
                <c:pt idx="5">
                  <c:v>-0.96</c:v>
                </c:pt>
                <c:pt idx="6">
                  <c:v>-0.85</c:v>
                </c:pt>
                <c:pt idx="7">
                  <c:v>-1.28</c:v>
                </c:pt>
                <c:pt idx="8">
                  <c:v>-1.51</c:v>
                </c:pt>
                <c:pt idx="9">
                  <c:v>0.28999999999999998</c:v>
                </c:pt>
              </c:numCache>
            </c:numRef>
          </c:val>
        </c:ser>
        <c:ser>
          <c:idx val="1"/>
          <c:order val="1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Serie'!$D$6:$M$6</c:f>
              <c:numCache>
                <c:formatCode>General</c:formatCode>
                <c:ptCount val="10"/>
                <c:pt idx="0">
                  <c:v>-0.1</c:v>
                </c:pt>
                <c:pt idx="1">
                  <c:v>-1.1100000000000001</c:v>
                </c:pt>
                <c:pt idx="2">
                  <c:v>-1.2</c:v>
                </c:pt>
                <c:pt idx="3">
                  <c:v>-0.63</c:v>
                </c:pt>
                <c:pt idx="4">
                  <c:v>-0.63</c:v>
                </c:pt>
                <c:pt idx="5">
                  <c:v>-0.86</c:v>
                </c:pt>
                <c:pt idx="6">
                  <c:v>-0.76</c:v>
                </c:pt>
                <c:pt idx="7">
                  <c:v>-1.19</c:v>
                </c:pt>
                <c:pt idx="8">
                  <c:v>-1.47</c:v>
                </c:pt>
                <c:pt idx="9">
                  <c:v>0.27</c:v>
                </c:pt>
              </c:numCache>
            </c:numRef>
          </c:val>
        </c:ser>
        <c:ser>
          <c:idx val="2"/>
          <c:order val="2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Serie'!$D$7:$M$7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-0.69</c:v>
                </c:pt>
                <c:pt idx="4">
                  <c:v>-0.99</c:v>
                </c:pt>
                <c:pt idx="5">
                  <c:v>-0.92</c:v>
                </c:pt>
                <c:pt idx="6">
                  <c:v>-0.8</c:v>
                </c:pt>
                <c:pt idx="7">
                  <c:v>-1.22</c:v>
                </c:pt>
                <c:pt idx="8">
                  <c:v>-1.47</c:v>
                </c:pt>
                <c:pt idx="9">
                  <c:v>0.26</c:v>
                </c:pt>
              </c:numCache>
            </c:numRef>
          </c:val>
        </c:ser>
        <c:ser>
          <c:idx val="3"/>
          <c:order val="3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Serie'!$D$8:$M$8</c:f>
              <c:numCache>
                <c:formatCode>General</c:formatCode>
                <c:ptCount val="10"/>
                <c:pt idx="0">
                  <c:v>0.03</c:v>
                </c:pt>
                <c:pt idx="1">
                  <c:v>-1.19</c:v>
                </c:pt>
                <c:pt idx="2">
                  <c:v>-1.28</c:v>
                </c:pt>
                <c:pt idx="3">
                  <c:v>-0.67</c:v>
                </c:pt>
                <c:pt idx="4">
                  <c:v>-0.99</c:v>
                </c:pt>
                <c:pt idx="5">
                  <c:v>-0.93</c:v>
                </c:pt>
                <c:pt idx="6">
                  <c:v>-0.81</c:v>
                </c:pt>
                <c:pt idx="7">
                  <c:v>-1.26</c:v>
                </c:pt>
                <c:pt idx="8">
                  <c:v>-1.49</c:v>
                </c:pt>
                <c:pt idx="9">
                  <c:v>0.27</c:v>
                </c:pt>
              </c:numCache>
            </c:numRef>
          </c:val>
        </c:ser>
        <c:ser>
          <c:idx val="4"/>
          <c:order val="4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Serie'!$D$9:$M$9</c:f>
              <c:numCache>
                <c:formatCode>General</c:formatCode>
                <c:ptCount val="10"/>
                <c:pt idx="0">
                  <c:v>0.11</c:v>
                </c:pt>
                <c:pt idx="1">
                  <c:v>-1.1599999999999999</c:v>
                </c:pt>
                <c:pt idx="2">
                  <c:v>-1.32</c:v>
                </c:pt>
                <c:pt idx="3">
                  <c:v>-0.71</c:v>
                </c:pt>
                <c:pt idx="4">
                  <c:v>-0.97</c:v>
                </c:pt>
                <c:pt idx="5">
                  <c:v>-0.92</c:v>
                </c:pt>
                <c:pt idx="6">
                  <c:v>-1.1100000000000001</c:v>
                </c:pt>
                <c:pt idx="7">
                  <c:v>-1.24</c:v>
                </c:pt>
                <c:pt idx="8">
                  <c:v>-1.45</c:v>
                </c:pt>
                <c:pt idx="9">
                  <c:v>0.18</c:v>
                </c:pt>
              </c:numCache>
            </c:numRef>
          </c:val>
        </c:ser>
        <c:ser>
          <c:idx val="5"/>
          <c:order val="5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Serie'!$D$10:$M$10</c:f>
              <c:numCache>
                <c:formatCode>General</c:formatCode>
                <c:ptCount val="10"/>
                <c:pt idx="0">
                  <c:v>-0.02</c:v>
                </c:pt>
                <c:pt idx="1">
                  <c:v>-1.23</c:v>
                </c:pt>
                <c:pt idx="2">
                  <c:v>-1.22</c:v>
                </c:pt>
                <c:pt idx="3">
                  <c:v>-0.6</c:v>
                </c:pt>
                <c:pt idx="4">
                  <c:v>-0.81</c:v>
                </c:pt>
                <c:pt idx="5">
                  <c:v>-0.73</c:v>
                </c:pt>
                <c:pt idx="6">
                  <c:v>-0.63</c:v>
                </c:pt>
                <c:pt idx="7">
                  <c:v>-1.03</c:v>
                </c:pt>
                <c:pt idx="8">
                  <c:v>-1.34</c:v>
                </c:pt>
                <c:pt idx="9">
                  <c:v>0.31</c:v>
                </c:pt>
              </c:numCache>
            </c:numRef>
          </c:val>
        </c:ser>
        <c:ser>
          <c:idx val="6"/>
          <c:order val="6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Serie'!$D$11:$M$11</c:f>
              <c:numCache>
                <c:formatCode>General</c:formatCode>
                <c:ptCount val="10"/>
                <c:pt idx="0">
                  <c:v>-0.04</c:v>
                </c:pt>
                <c:pt idx="1">
                  <c:v>-1.22</c:v>
                </c:pt>
                <c:pt idx="2">
                  <c:v>-1.29</c:v>
                </c:pt>
                <c:pt idx="3">
                  <c:v>-0.7</c:v>
                </c:pt>
                <c:pt idx="4">
                  <c:v>-0.96</c:v>
                </c:pt>
                <c:pt idx="5">
                  <c:v>-0.89</c:v>
                </c:pt>
                <c:pt idx="6">
                  <c:v>-0.84</c:v>
                </c:pt>
                <c:pt idx="7">
                  <c:v>-1.24</c:v>
                </c:pt>
                <c:pt idx="8">
                  <c:v>-1.51</c:v>
                </c:pt>
                <c:pt idx="9">
                  <c:v>0.22</c:v>
                </c:pt>
              </c:numCache>
            </c:numRef>
          </c:val>
        </c:ser>
        <c:ser>
          <c:idx val="7"/>
          <c:order val="7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Serie'!$D$12:$M$12</c:f>
              <c:numCache>
                <c:formatCode>General</c:formatCode>
                <c:ptCount val="10"/>
                <c:pt idx="0">
                  <c:v>0.01</c:v>
                </c:pt>
                <c:pt idx="1">
                  <c:v>-1.17</c:v>
                </c:pt>
                <c:pt idx="2">
                  <c:v>-1.32</c:v>
                </c:pt>
                <c:pt idx="3">
                  <c:v>-0.68</c:v>
                </c:pt>
                <c:pt idx="4">
                  <c:v>-0.94</c:v>
                </c:pt>
                <c:pt idx="5">
                  <c:v>-0.89</c:v>
                </c:pt>
                <c:pt idx="6">
                  <c:v>-0.86</c:v>
                </c:pt>
                <c:pt idx="7">
                  <c:v>-1.27</c:v>
                </c:pt>
                <c:pt idx="8">
                  <c:v>-1.51</c:v>
                </c:pt>
                <c:pt idx="9">
                  <c:v>0.21</c:v>
                </c:pt>
              </c:numCache>
            </c:numRef>
          </c:val>
        </c:ser>
        <c:ser>
          <c:idx val="8"/>
          <c:order val="8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Serie'!$D$13:$M$13</c:f>
              <c:numCache>
                <c:formatCode>General</c:formatCode>
                <c:ptCount val="10"/>
                <c:pt idx="0">
                  <c:v>-0.25</c:v>
                </c:pt>
                <c:pt idx="1">
                  <c:v>-1.19</c:v>
                </c:pt>
                <c:pt idx="2">
                  <c:v>-1.2</c:v>
                </c:pt>
                <c:pt idx="3">
                  <c:v>-0.63</c:v>
                </c:pt>
                <c:pt idx="4">
                  <c:v>-0.84</c:v>
                </c:pt>
                <c:pt idx="5">
                  <c:v>-0.83</c:v>
                </c:pt>
                <c:pt idx="6">
                  <c:v>-0.83</c:v>
                </c:pt>
                <c:pt idx="7">
                  <c:v>-1.29</c:v>
                </c:pt>
                <c:pt idx="8">
                  <c:v>-1.45</c:v>
                </c:pt>
                <c:pt idx="9">
                  <c:v>-0.02</c:v>
                </c:pt>
              </c:numCache>
            </c:numRef>
          </c:val>
        </c:ser>
        <c:ser>
          <c:idx val="9"/>
          <c:order val="9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Serie'!$D$14:$M$14</c:f>
              <c:numCache>
                <c:formatCode>General</c:formatCode>
                <c:ptCount val="10"/>
                <c:pt idx="0">
                  <c:v>0.01</c:v>
                </c:pt>
                <c:pt idx="1">
                  <c:v>-1.1499999999999999</c:v>
                </c:pt>
                <c:pt idx="2">
                  <c:v>-1.21</c:v>
                </c:pt>
                <c:pt idx="3">
                  <c:v>-0.67</c:v>
                </c:pt>
                <c:pt idx="4">
                  <c:v>-0.92</c:v>
                </c:pt>
                <c:pt idx="5">
                  <c:v>-0.87</c:v>
                </c:pt>
                <c:pt idx="6">
                  <c:v>-0.84</c:v>
                </c:pt>
                <c:pt idx="7">
                  <c:v>-1.18</c:v>
                </c:pt>
                <c:pt idx="8">
                  <c:v>-1.5</c:v>
                </c:pt>
                <c:pt idx="9">
                  <c:v>0.21</c:v>
                </c:pt>
              </c:numCache>
            </c:numRef>
          </c:val>
        </c:ser>
        <c:ser>
          <c:idx val="10"/>
          <c:order val="10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Serie'!$D$15:$M$15</c:f>
              <c:numCache>
                <c:formatCode>General</c:formatCode>
                <c:ptCount val="10"/>
                <c:pt idx="0">
                  <c:v>0</c:v>
                </c:pt>
                <c:pt idx="1">
                  <c:v>-1.18</c:v>
                </c:pt>
                <c:pt idx="2">
                  <c:v>-1.37</c:v>
                </c:pt>
                <c:pt idx="3">
                  <c:v>-0.69</c:v>
                </c:pt>
                <c:pt idx="4">
                  <c:v>-0.95</c:v>
                </c:pt>
                <c:pt idx="5">
                  <c:v>-0.88</c:v>
                </c:pt>
                <c:pt idx="6">
                  <c:v>-0.83</c:v>
                </c:pt>
                <c:pt idx="7">
                  <c:v>-1.28</c:v>
                </c:pt>
                <c:pt idx="8">
                  <c:v>-1.55</c:v>
                </c:pt>
                <c:pt idx="9">
                  <c:v>0.18</c:v>
                </c:pt>
              </c:numCache>
            </c:numRef>
          </c:val>
        </c:ser>
        <c:ser>
          <c:idx val="11"/>
          <c:order val="11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Serie'!$D$16:$M$16</c:f>
              <c:numCache>
                <c:formatCode>General</c:formatCode>
                <c:ptCount val="10"/>
                <c:pt idx="0">
                  <c:v>0.03</c:v>
                </c:pt>
                <c:pt idx="1">
                  <c:v>-1.17</c:v>
                </c:pt>
                <c:pt idx="2">
                  <c:v>-1.34</c:v>
                </c:pt>
                <c:pt idx="3">
                  <c:v>-0.68</c:v>
                </c:pt>
                <c:pt idx="4">
                  <c:v>-0.95</c:v>
                </c:pt>
                <c:pt idx="5">
                  <c:v>-0.89</c:v>
                </c:pt>
                <c:pt idx="6">
                  <c:v>-0.86</c:v>
                </c:pt>
                <c:pt idx="7">
                  <c:v>-1.28</c:v>
                </c:pt>
                <c:pt idx="8">
                  <c:v>-1.51</c:v>
                </c:pt>
                <c:pt idx="9">
                  <c:v>0.19</c:v>
                </c:pt>
              </c:numCache>
            </c:numRef>
          </c:val>
        </c:ser>
        <c:ser>
          <c:idx val="12"/>
          <c:order val="12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Serie'!$D$17:$M$17</c:f>
              <c:numCache>
                <c:formatCode>General</c:formatCode>
                <c:ptCount val="10"/>
                <c:pt idx="0">
                  <c:v>-0.16</c:v>
                </c:pt>
                <c:pt idx="1">
                  <c:v>-1.29</c:v>
                </c:pt>
                <c:pt idx="2">
                  <c:v>-1.45</c:v>
                </c:pt>
                <c:pt idx="3">
                  <c:v>-0.51</c:v>
                </c:pt>
                <c:pt idx="4">
                  <c:v>-0.99</c:v>
                </c:pt>
                <c:pt idx="5">
                  <c:v>-0.91</c:v>
                </c:pt>
                <c:pt idx="6">
                  <c:v>-0.86</c:v>
                </c:pt>
                <c:pt idx="7">
                  <c:v>-1.32</c:v>
                </c:pt>
                <c:pt idx="8">
                  <c:v>-1.57</c:v>
                </c:pt>
                <c:pt idx="9">
                  <c:v>0.17</c:v>
                </c:pt>
              </c:numCache>
            </c:numRef>
          </c:val>
        </c:ser>
        <c:ser>
          <c:idx val="13"/>
          <c:order val="13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Serie'!$D$18:$M$18</c:f>
              <c:numCache>
                <c:formatCode>General</c:formatCode>
                <c:ptCount val="10"/>
                <c:pt idx="0">
                  <c:v>0.02</c:v>
                </c:pt>
                <c:pt idx="1">
                  <c:v>-1.01</c:v>
                </c:pt>
                <c:pt idx="2">
                  <c:v>-1.34</c:v>
                </c:pt>
                <c:pt idx="3">
                  <c:v>-0.63</c:v>
                </c:pt>
                <c:pt idx="4">
                  <c:v>-0.96</c:v>
                </c:pt>
                <c:pt idx="5">
                  <c:v>-0.89</c:v>
                </c:pt>
                <c:pt idx="6">
                  <c:v>-0.85</c:v>
                </c:pt>
                <c:pt idx="7">
                  <c:v>-1.28</c:v>
                </c:pt>
                <c:pt idx="8">
                  <c:v>-1.56</c:v>
                </c:pt>
                <c:pt idx="9">
                  <c:v>0.16</c:v>
                </c:pt>
              </c:numCache>
            </c:numRef>
          </c:val>
        </c:ser>
        <c:ser>
          <c:idx val="14"/>
          <c:order val="14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Serie'!$D$19:$M$19</c:f>
              <c:numCache>
                <c:formatCode>General</c:formatCode>
                <c:ptCount val="10"/>
                <c:pt idx="0">
                  <c:v>-0.02</c:v>
                </c:pt>
                <c:pt idx="1">
                  <c:v>-1.22</c:v>
                </c:pt>
                <c:pt idx="2">
                  <c:v>-1.33</c:v>
                </c:pt>
                <c:pt idx="3">
                  <c:v>-0.68</c:v>
                </c:pt>
                <c:pt idx="4">
                  <c:v>-0.93</c:v>
                </c:pt>
                <c:pt idx="5">
                  <c:v>-0.89</c:v>
                </c:pt>
                <c:pt idx="6">
                  <c:v>-0.87</c:v>
                </c:pt>
                <c:pt idx="7">
                  <c:v>-1.23</c:v>
                </c:pt>
                <c:pt idx="8">
                  <c:v>-1.53</c:v>
                </c:pt>
                <c:pt idx="9">
                  <c:v>0.04</c:v>
                </c:pt>
              </c:numCache>
            </c:numRef>
          </c:val>
        </c:ser>
        <c:ser>
          <c:idx val="15"/>
          <c:order val="15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Serie'!$D$20:$M$20</c:f>
              <c:numCache>
                <c:formatCode>General</c:formatCode>
                <c:ptCount val="10"/>
                <c:pt idx="0">
                  <c:v>0.33</c:v>
                </c:pt>
                <c:pt idx="1">
                  <c:v>-1.0900000000000001</c:v>
                </c:pt>
                <c:pt idx="2">
                  <c:v>-1.17</c:v>
                </c:pt>
                <c:pt idx="3">
                  <c:v>-0.6</c:v>
                </c:pt>
                <c:pt idx="4">
                  <c:v>-0.71</c:v>
                </c:pt>
                <c:pt idx="5">
                  <c:v>-0.69</c:v>
                </c:pt>
                <c:pt idx="6">
                  <c:v>-0.71</c:v>
                </c:pt>
                <c:pt idx="7">
                  <c:v>-1.1599999999999999</c:v>
                </c:pt>
                <c:pt idx="8">
                  <c:v>-1.4</c:v>
                </c:pt>
                <c:pt idx="9">
                  <c:v>0.13</c:v>
                </c:pt>
              </c:numCache>
            </c:numRef>
          </c:val>
        </c:ser>
        <c:ser>
          <c:idx val="16"/>
          <c:order val="16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Serie'!$D$21:$M$21</c:f>
              <c:numCache>
                <c:formatCode>General</c:formatCode>
                <c:ptCount val="10"/>
                <c:pt idx="0">
                  <c:v>0.38</c:v>
                </c:pt>
                <c:pt idx="1">
                  <c:v>-1.1499999999999999</c:v>
                </c:pt>
                <c:pt idx="2">
                  <c:v>-1.32</c:v>
                </c:pt>
                <c:pt idx="3">
                  <c:v>-0.64</c:v>
                </c:pt>
                <c:pt idx="4">
                  <c:v>-0.85</c:v>
                </c:pt>
                <c:pt idx="5">
                  <c:v>-0.81</c:v>
                </c:pt>
                <c:pt idx="6">
                  <c:v>-0.77</c:v>
                </c:pt>
                <c:pt idx="7">
                  <c:v>-1.24</c:v>
                </c:pt>
                <c:pt idx="8">
                  <c:v>-1.54</c:v>
                </c:pt>
                <c:pt idx="9">
                  <c:v>0.38</c:v>
                </c:pt>
              </c:numCache>
            </c:numRef>
          </c:val>
        </c:ser>
        <c:ser>
          <c:idx val="17"/>
          <c:order val="17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Serie'!$D$22:$M$22</c:f>
              <c:numCache>
                <c:formatCode>General</c:formatCode>
                <c:ptCount val="10"/>
                <c:pt idx="0">
                  <c:v>0.61</c:v>
                </c:pt>
                <c:pt idx="1">
                  <c:v>-1.1200000000000001</c:v>
                </c:pt>
                <c:pt idx="2">
                  <c:v>-1.24</c:v>
                </c:pt>
                <c:pt idx="3">
                  <c:v>-0.55000000000000004</c:v>
                </c:pt>
                <c:pt idx="4">
                  <c:v>-0.79</c:v>
                </c:pt>
                <c:pt idx="5">
                  <c:v>-0.77</c:v>
                </c:pt>
                <c:pt idx="6">
                  <c:v>-0.71</c:v>
                </c:pt>
                <c:pt idx="7">
                  <c:v>-1.19</c:v>
                </c:pt>
                <c:pt idx="8">
                  <c:v>-1.51</c:v>
                </c:pt>
                <c:pt idx="9">
                  <c:v>0.37</c:v>
                </c:pt>
              </c:numCache>
            </c:numRef>
          </c:val>
        </c:ser>
        <c:ser>
          <c:idx val="18"/>
          <c:order val="18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Serie'!$D$23:$M$23</c:f>
              <c:numCache>
                <c:formatCode>General</c:formatCode>
                <c:ptCount val="10"/>
                <c:pt idx="0">
                  <c:v>0.42</c:v>
                </c:pt>
                <c:pt idx="1">
                  <c:v>-1.17</c:v>
                </c:pt>
                <c:pt idx="2">
                  <c:v>-1.27</c:v>
                </c:pt>
                <c:pt idx="3">
                  <c:v>-0.5</c:v>
                </c:pt>
                <c:pt idx="4">
                  <c:v>-0.7</c:v>
                </c:pt>
                <c:pt idx="5">
                  <c:v>-0.63</c:v>
                </c:pt>
                <c:pt idx="6">
                  <c:v>-0.65</c:v>
                </c:pt>
                <c:pt idx="7">
                  <c:v>-1.19</c:v>
                </c:pt>
                <c:pt idx="8">
                  <c:v>-1.5</c:v>
                </c:pt>
                <c:pt idx="9">
                  <c:v>0.48</c:v>
                </c:pt>
              </c:numCache>
            </c:numRef>
          </c:val>
        </c:ser>
        <c:ser>
          <c:idx val="19"/>
          <c:order val="19"/>
          <c:cat>
            <c:strRef>
              <c:f>'Spalt unten Serie'!$D$4:$M$4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unten Serie'!$D$24:$M$24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-1.03</c:v>
                </c:pt>
                <c:pt idx="2">
                  <c:v>-1.04</c:v>
                </c:pt>
                <c:pt idx="3">
                  <c:v>-0.48</c:v>
                </c:pt>
                <c:pt idx="4">
                  <c:v>-0.71</c:v>
                </c:pt>
                <c:pt idx="5">
                  <c:v>-0.67</c:v>
                </c:pt>
                <c:pt idx="6">
                  <c:v>-0.73</c:v>
                </c:pt>
                <c:pt idx="7">
                  <c:v>-0.94</c:v>
                </c:pt>
                <c:pt idx="8">
                  <c:v>-1.32</c:v>
                </c:pt>
                <c:pt idx="9">
                  <c:v>0.3</c:v>
                </c:pt>
              </c:numCache>
            </c:numRef>
          </c:val>
        </c:ser>
        <c:marker val="1"/>
        <c:axId val="74059776"/>
        <c:axId val="74061696"/>
      </c:lineChart>
      <c:catAx>
        <c:axId val="7405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061696"/>
        <c:crosses val="autoZero"/>
        <c:auto val="1"/>
        <c:lblAlgn val="ctr"/>
        <c:lblOffset val="100"/>
      </c:catAx>
      <c:valAx>
        <c:axId val="74061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4059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 </a:t>
            </a:r>
            <a:r>
              <a:rPr lang="en-US" baseline="0"/>
              <a:t> Serie Wölbung oben innen</a:t>
            </a:r>
          </a:p>
          <a:p>
            <a:pPr>
              <a:defRPr/>
            </a:pPr>
            <a:endParaRPr lang="en-US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Serie'!$D$28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Serie'!$E$28:$N$28</c:f>
              <c:numCache>
                <c:formatCode>General</c:formatCode>
                <c:ptCount val="10"/>
                <c:pt idx="0">
                  <c:v>0.36079444505001373</c:v>
                </c:pt>
                <c:pt idx="1">
                  <c:v>0.11047266868468311</c:v>
                </c:pt>
                <c:pt idx="2">
                  <c:v>1.8496087779795195E-2</c:v>
                </c:pt>
                <c:pt idx="3">
                  <c:v>3.7957732725812515E-2</c:v>
                </c:pt>
                <c:pt idx="4">
                  <c:v>2.9806392814822613E-2</c:v>
                </c:pt>
                <c:pt idx="5">
                  <c:v>2.6832815729997392E-2</c:v>
                </c:pt>
                <c:pt idx="6">
                  <c:v>2.7003898354049E-2</c:v>
                </c:pt>
                <c:pt idx="7">
                  <c:v>2.064104240533747E-2</c:v>
                </c:pt>
                <c:pt idx="8">
                  <c:v>2.572629210094525E-2</c:v>
                </c:pt>
                <c:pt idx="9">
                  <c:v>6.6932802122724594E-2</c:v>
                </c:pt>
              </c:numCache>
            </c:numRef>
          </c:val>
        </c:ser>
        <c:shape val="cylinder"/>
        <c:axId val="74230400"/>
        <c:axId val="74253056"/>
        <c:axId val="0"/>
      </c:bar3DChart>
      <c:catAx>
        <c:axId val="74230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253056"/>
        <c:crosses val="autoZero"/>
        <c:auto val="1"/>
        <c:lblAlgn val="ctr"/>
        <c:lblOffset val="100"/>
      </c:catAx>
      <c:valAx>
        <c:axId val="7425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42304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Serie'!$E$27:$N$27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hape val="cylinder"/>
        <c:axId val="74282112"/>
        <c:axId val="74284032"/>
        <c:axId val="0"/>
      </c:bar3DChart>
      <c:catAx>
        <c:axId val="7428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4284032"/>
        <c:crosses val="autoZero"/>
        <c:auto val="1"/>
        <c:lblAlgn val="ctr"/>
        <c:lblOffset val="100"/>
      </c:catAx>
      <c:valAx>
        <c:axId val="74284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428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Standardabweichungen Chargen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Serie'!$D$56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Serie'!$E$56:$N$56</c:f>
              <c:numCache>
                <c:formatCode>General</c:formatCode>
                <c:ptCount val="10"/>
                <c:pt idx="0">
                  <c:v>0.36079444505001373</c:v>
                </c:pt>
                <c:pt idx="1">
                  <c:v>0.11047266868468311</c:v>
                </c:pt>
                <c:pt idx="2">
                  <c:v>1.8496087779795195E-2</c:v>
                </c:pt>
                <c:pt idx="3">
                  <c:v>3.7957732725812515E-2</c:v>
                </c:pt>
                <c:pt idx="4">
                  <c:v>2.9806392814822613E-2</c:v>
                </c:pt>
                <c:pt idx="5">
                  <c:v>2.6832815729997392E-2</c:v>
                </c:pt>
                <c:pt idx="6">
                  <c:v>2.7003898354049E-2</c:v>
                </c:pt>
                <c:pt idx="7">
                  <c:v>2.064104240533747E-2</c:v>
                </c:pt>
                <c:pt idx="8">
                  <c:v>2.572629210094525E-2</c:v>
                </c:pt>
                <c:pt idx="9">
                  <c:v>6.6932802122724594E-2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Serie'!$D$57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Serie'!$E$57:$N$57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Serie'!$E$55:$N$55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Serie'!$E$58:$N$58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75367552"/>
        <c:axId val="75369472"/>
        <c:axId val="0"/>
      </c:bar3DChart>
      <c:catAx>
        <c:axId val="7536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369472"/>
        <c:crosses val="autoZero"/>
        <c:auto val="1"/>
        <c:lblAlgn val="ctr"/>
        <c:lblOffset val="100"/>
      </c:catAx>
      <c:valAx>
        <c:axId val="7536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5367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Wölbung oben innen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Serie'!$D$152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Serie'!$E$152:$N$152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Serie'!$D$153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Serie'!$E$153:$N$153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Serie'!$D$154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Serie'!$E$154:$N$154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75408512"/>
        <c:axId val="75410432"/>
        <c:axId val="0"/>
      </c:bar3DChart>
      <c:catAx>
        <c:axId val="7540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410432"/>
        <c:crosses val="autoZero"/>
        <c:auto val="1"/>
        <c:lblAlgn val="ctr"/>
        <c:lblOffset val="100"/>
      </c:catAx>
      <c:valAx>
        <c:axId val="7541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75408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Messwerte Serie Wölbung oben innen</a:t>
            </a:r>
          </a:p>
        </c:rich>
      </c:tx>
    </c:title>
    <c:plotArea>
      <c:layout>
        <c:manualLayout>
          <c:layoutTarget val="inner"/>
          <c:xMode val="edge"/>
          <c:yMode val="edge"/>
          <c:x val="7.3530183727034126E-2"/>
          <c:y val="7.4548702245552642E-2"/>
          <c:w val="0.61285870516185481"/>
          <c:h val="0.89719889180519163"/>
        </c:manualLayout>
      </c:layout>
      <c:lineChart>
        <c:grouping val="standard"/>
        <c:ser>
          <c:idx val="0"/>
          <c:order val="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Serie'!$E$6:$N$6</c:f>
              <c:numCache>
                <c:formatCode>General</c:formatCode>
                <c:ptCount val="10"/>
                <c:pt idx="0">
                  <c:v>-0.5</c:v>
                </c:pt>
                <c:pt idx="1">
                  <c:v>-0.15</c:v>
                </c:pt>
                <c:pt idx="2">
                  <c:v>-0.13</c:v>
                </c:pt>
                <c:pt idx="3">
                  <c:v>-0.57999999999999996</c:v>
                </c:pt>
                <c:pt idx="4">
                  <c:v>-0.49</c:v>
                </c:pt>
                <c:pt idx="5">
                  <c:v>-0.53</c:v>
                </c:pt>
                <c:pt idx="6">
                  <c:v>-0.57999999999999996</c:v>
                </c:pt>
                <c:pt idx="7">
                  <c:v>-0.22</c:v>
                </c:pt>
                <c:pt idx="8">
                  <c:v>-0.28999999999999998</c:v>
                </c:pt>
                <c:pt idx="9">
                  <c:v>-1.04</c:v>
                </c:pt>
              </c:numCache>
            </c:numRef>
          </c:val>
        </c:ser>
        <c:ser>
          <c:idx val="1"/>
          <c:order val="1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Serie'!$E$7:$N$7</c:f>
              <c:numCache>
                <c:formatCode>General</c:formatCode>
                <c:ptCount val="10"/>
                <c:pt idx="0">
                  <c:v>-0.51</c:v>
                </c:pt>
                <c:pt idx="1">
                  <c:v>-0.18</c:v>
                </c:pt>
                <c:pt idx="2">
                  <c:v>-0.14000000000000001</c:v>
                </c:pt>
                <c:pt idx="3">
                  <c:v>-0.57999999999999996</c:v>
                </c:pt>
                <c:pt idx="4">
                  <c:v>-0.46</c:v>
                </c:pt>
                <c:pt idx="5">
                  <c:v>-0.5</c:v>
                </c:pt>
                <c:pt idx="6">
                  <c:v>-0.53</c:v>
                </c:pt>
                <c:pt idx="7">
                  <c:v>-0.2</c:v>
                </c:pt>
                <c:pt idx="8">
                  <c:v>-0.28999999999999998</c:v>
                </c:pt>
                <c:pt idx="9">
                  <c:v>-1.04</c:v>
                </c:pt>
              </c:numCache>
            </c:numRef>
          </c:val>
        </c:ser>
        <c:ser>
          <c:idx val="2"/>
          <c:order val="2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Serie'!$E$8:$N$8</c:f>
              <c:numCache>
                <c:formatCode>General</c:formatCode>
                <c:ptCount val="10"/>
                <c:pt idx="0">
                  <c:v>-0.46</c:v>
                </c:pt>
                <c:pt idx="1">
                  <c:v>-0.15</c:v>
                </c:pt>
                <c:pt idx="2">
                  <c:v>-0.13</c:v>
                </c:pt>
                <c:pt idx="3">
                  <c:v>-0.59</c:v>
                </c:pt>
                <c:pt idx="4">
                  <c:v>-0.46</c:v>
                </c:pt>
                <c:pt idx="5">
                  <c:v>-0.51</c:v>
                </c:pt>
                <c:pt idx="6">
                  <c:v>-0.53</c:v>
                </c:pt>
                <c:pt idx="7">
                  <c:v>-0.19</c:v>
                </c:pt>
                <c:pt idx="8">
                  <c:v>-0.28999999999999998</c:v>
                </c:pt>
                <c:pt idx="9">
                  <c:v>-1.01</c:v>
                </c:pt>
              </c:numCache>
            </c:numRef>
          </c:val>
        </c:ser>
        <c:ser>
          <c:idx val="3"/>
          <c:order val="3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Serie'!$E$9:$N$9</c:f>
              <c:numCache>
                <c:formatCode>General</c:formatCode>
                <c:ptCount val="10"/>
                <c:pt idx="0">
                  <c:v>-0.5</c:v>
                </c:pt>
                <c:pt idx="1">
                  <c:v>-0.18</c:v>
                </c:pt>
                <c:pt idx="2">
                  <c:v>-0.13</c:v>
                </c:pt>
                <c:pt idx="3">
                  <c:v>-0.6</c:v>
                </c:pt>
                <c:pt idx="4">
                  <c:v>-0.49</c:v>
                </c:pt>
                <c:pt idx="5">
                  <c:v>-0.52</c:v>
                </c:pt>
                <c:pt idx="6">
                  <c:v>-0.56999999999999995</c:v>
                </c:pt>
                <c:pt idx="7">
                  <c:v>-0.21</c:v>
                </c:pt>
                <c:pt idx="8">
                  <c:v>-0.3</c:v>
                </c:pt>
                <c:pt idx="9">
                  <c:v>-1.02</c:v>
                </c:pt>
              </c:numCache>
            </c:numRef>
          </c:val>
        </c:ser>
        <c:ser>
          <c:idx val="4"/>
          <c:order val="4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Serie'!$E$10:$N$10</c:f>
              <c:numCache>
                <c:formatCode>General</c:formatCode>
                <c:ptCount val="10"/>
                <c:pt idx="0">
                  <c:v>-0.41</c:v>
                </c:pt>
                <c:pt idx="1">
                  <c:v>-0.56000000000000005</c:v>
                </c:pt>
                <c:pt idx="2">
                  <c:v>-0.13</c:v>
                </c:pt>
                <c:pt idx="3">
                  <c:v>-0.53</c:v>
                </c:pt>
                <c:pt idx="4">
                  <c:v>-0.42</c:v>
                </c:pt>
                <c:pt idx="5">
                  <c:v>-0.48</c:v>
                </c:pt>
                <c:pt idx="6">
                  <c:v>-0.52</c:v>
                </c:pt>
                <c:pt idx="7">
                  <c:v>-0.19</c:v>
                </c:pt>
                <c:pt idx="8">
                  <c:v>-0.26</c:v>
                </c:pt>
                <c:pt idx="9">
                  <c:v>-0.87</c:v>
                </c:pt>
              </c:numCache>
            </c:numRef>
          </c:val>
        </c:ser>
        <c:ser>
          <c:idx val="5"/>
          <c:order val="5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Serie'!$E$11:$N$11</c:f>
              <c:numCache>
                <c:formatCode>General</c:formatCode>
                <c:ptCount val="10"/>
                <c:pt idx="0">
                  <c:v>-0.47</c:v>
                </c:pt>
                <c:pt idx="1">
                  <c:v>-0.15</c:v>
                </c:pt>
                <c:pt idx="2">
                  <c:v>-0.14000000000000001</c:v>
                </c:pt>
                <c:pt idx="3">
                  <c:v>-0.51</c:v>
                </c:pt>
                <c:pt idx="4">
                  <c:v>-0.4</c:v>
                </c:pt>
                <c:pt idx="5">
                  <c:v>-0.45</c:v>
                </c:pt>
                <c:pt idx="6">
                  <c:v>-0.48</c:v>
                </c:pt>
                <c:pt idx="7">
                  <c:v>-0.21</c:v>
                </c:pt>
                <c:pt idx="8">
                  <c:v>-0.26</c:v>
                </c:pt>
                <c:pt idx="9">
                  <c:v>-0.86</c:v>
                </c:pt>
              </c:numCache>
            </c:numRef>
          </c:val>
        </c:ser>
        <c:ser>
          <c:idx val="6"/>
          <c:order val="6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Serie'!$E$12:$N$12</c:f>
              <c:numCache>
                <c:formatCode>General</c:formatCode>
                <c:ptCount val="10"/>
                <c:pt idx="0">
                  <c:v>-0.51</c:v>
                </c:pt>
                <c:pt idx="1">
                  <c:v>-0.16</c:v>
                </c:pt>
                <c:pt idx="2">
                  <c:v>-0.13</c:v>
                </c:pt>
                <c:pt idx="3">
                  <c:v>-0.51</c:v>
                </c:pt>
                <c:pt idx="4">
                  <c:v>-0.41</c:v>
                </c:pt>
                <c:pt idx="5">
                  <c:v>-0.46</c:v>
                </c:pt>
                <c:pt idx="6">
                  <c:v>-0.49</c:v>
                </c:pt>
                <c:pt idx="7">
                  <c:v>-0.18</c:v>
                </c:pt>
                <c:pt idx="8">
                  <c:v>-0.26</c:v>
                </c:pt>
                <c:pt idx="9">
                  <c:v>-0.91</c:v>
                </c:pt>
              </c:numCache>
            </c:numRef>
          </c:val>
        </c:ser>
        <c:ser>
          <c:idx val="7"/>
          <c:order val="7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Serie'!$E$13:$N$13</c:f>
              <c:numCache>
                <c:formatCode>General</c:formatCode>
                <c:ptCount val="10"/>
                <c:pt idx="0">
                  <c:v>-1.73</c:v>
                </c:pt>
                <c:pt idx="1">
                  <c:v>-0.13</c:v>
                </c:pt>
                <c:pt idx="2">
                  <c:v>-0.15</c:v>
                </c:pt>
                <c:pt idx="3">
                  <c:v>-0.51</c:v>
                </c:pt>
                <c:pt idx="4">
                  <c:v>-0.43</c:v>
                </c:pt>
                <c:pt idx="5">
                  <c:v>-0.46</c:v>
                </c:pt>
                <c:pt idx="6">
                  <c:v>-0.5</c:v>
                </c:pt>
                <c:pt idx="7">
                  <c:v>-0.19</c:v>
                </c:pt>
                <c:pt idx="8">
                  <c:v>-0.26</c:v>
                </c:pt>
                <c:pt idx="9">
                  <c:v>-0.9</c:v>
                </c:pt>
              </c:numCache>
            </c:numRef>
          </c:val>
        </c:ser>
        <c:ser>
          <c:idx val="8"/>
          <c:order val="8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Serie'!$E$14:$N$14</c:f>
              <c:numCache>
                <c:formatCode>General</c:formatCode>
                <c:ptCount val="10"/>
                <c:pt idx="0">
                  <c:v>0.19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-0.46</c:v>
                </c:pt>
                <c:pt idx="4">
                  <c:v>-0.41</c:v>
                </c:pt>
                <c:pt idx="5">
                  <c:v>-0.44</c:v>
                </c:pt>
                <c:pt idx="6">
                  <c:v>-0.5</c:v>
                </c:pt>
                <c:pt idx="7">
                  <c:v>-0.22</c:v>
                </c:pt>
                <c:pt idx="8">
                  <c:v>-0.32</c:v>
                </c:pt>
                <c:pt idx="9">
                  <c:v>-0.95</c:v>
                </c:pt>
              </c:numCache>
            </c:numRef>
          </c:val>
        </c:ser>
        <c:ser>
          <c:idx val="9"/>
          <c:order val="9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Serie'!$E$15:$N$15</c:f>
              <c:numCache>
                <c:formatCode>General</c:formatCode>
                <c:ptCount val="10"/>
                <c:pt idx="0">
                  <c:v>-0.42</c:v>
                </c:pt>
                <c:pt idx="1">
                  <c:v>-0.42</c:v>
                </c:pt>
                <c:pt idx="2">
                  <c:v>-0.15</c:v>
                </c:pt>
                <c:pt idx="3">
                  <c:v>-0.51</c:v>
                </c:pt>
                <c:pt idx="4">
                  <c:v>-0.4</c:v>
                </c:pt>
                <c:pt idx="5">
                  <c:v>-0.46</c:v>
                </c:pt>
                <c:pt idx="6">
                  <c:v>-0.5</c:v>
                </c:pt>
                <c:pt idx="7">
                  <c:v>-0.21</c:v>
                </c:pt>
                <c:pt idx="8">
                  <c:v>-0.26</c:v>
                </c:pt>
                <c:pt idx="9">
                  <c:v>-0.89</c:v>
                </c:pt>
              </c:numCache>
            </c:numRef>
          </c:val>
        </c:ser>
        <c:ser>
          <c:idx val="10"/>
          <c:order val="10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Serie'!$E$16:$N$16</c:f>
              <c:numCache>
                <c:formatCode>General</c:formatCode>
                <c:ptCount val="10"/>
                <c:pt idx="0">
                  <c:v>-0.04</c:v>
                </c:pt>
                <c:pt idx="1">
                  <c:v>-0.14000000000000001</c:v>
                </c:pt>
                <c:pt idx="2">
                  <c:v>-0.12</c:v>
                </c:pt>
                <c:pt idx="3">
                  <c:v>-0.53</c:v>
                </c:pt>
                <c:pt idx="4">
                  <c:v>-0.42</c:v>
                </c:pt>
                <c:pt idx="5">
                  <c:v>-0.46</c:v>
                </c:pt>
                <c:pt idx="6">
                  <c:v>-0.52</c:v>
                </c:pt>
                <c:pt idx="7">
                  <c:v>-0.2</c:v>
                </c:pt>
                <c:pt idx="8">
                  <c:v>-0.28000000000000003</c:v>
                </c:pt>
                <c:pt idx="9">
                  <c:v>-0.92</c:v>
                </c:pt>
              </c:numCache>
            </c:numRef>
          </c:val>
        </c:ser>
        <c:ser>
          <c:idx val="11"/>
          <c:order val="11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Serie'!$E$17:$N$17</c:f>
              <c:numCache>
                <c:formatCode>General</c:formatCode>
                <c:ptCount val="10"/>
                <c:pt idx="0">
                  <c:v>-0.41</c:v>
                </c:pt>
                <c:pt idx="1">
                  <c:v>-0.13</c:v>
                </c:pt>
                <c:pt idx="2">
                  <c:v>-0.12</c:v>
                </c:pt>
                <c:pt idx="3">
                  <c:v>-0.51</c:v>
                </c:pt>
                <c:pt idx="4">
                  <c:v>-0.42</c:v>
                </c:pt>
                <c:pt idx="5">
                  <c:v>-0.46</c:v>
                </c:pt>
                <c:pt idx="6">
                  <c:v>-0.53</c:v>
                </c:pt>
                <c:pt idx="7">
                  <c:v>-0.21</c:v>
                </c:pt>
                <c:pt idx="8">
                  <c:v>-0.28999999999999998</c:v>
                </c:pt>
                <c:pt idx="9">
                  <c:v>-0.92</c:v>
                </c:pt>
              </c:numCache>
            </c:numRef>
          </c:val>
        </c:ser>
        <c:ser>
          <c:idx val="12"/>
          <c:order val="12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Serie'!$E$18:$N$18</c:f>
              <c:numCache>
                <c:formatCode>General</c:formatCode>
                <c:ptCount val="10"/>
                <c:pt idx="0">
                  <c:v>-0.8</c:v>
                </c:pt>
                <c:pt idx="1">
                  <c:v>-0.16</c:v>
                </c:pt>
                <c:pt idx="2">
                  <c:v>-0.11</c:v>
                </c:pt>
                <c:pt idx="3">
                  <c:v>-0.54</c:v>
                </c:pt>
                <c:pt idx="4">
                  <c:v>-0.45</c:v>
                </c:pt>
                <c:pt idx="5">
                  <c:v>-0.47</c:v>
                </c:pt>
                <c:pt idx="6">
                  <c:v>-0.51</c:v>
                </c:pt>
                <c:pt idx="7">
                  <c:v>-0.2</c:v>
                </c:pt>
                <c:pt idx="8">
                  <c:v>-0.27</c:v>
                </c:pt>
                <c:pt idx="9">
                  <c:v>-0.95</c:v>
                </c:pt>
              </c:numCache>
            </c:numRef>
          </c:val>
        </c:ser>
        <c:ser>
          <c:idx val="13"/>
          <c:order val="13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Serie'!$E$19:$N$19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-0.14000000000000001</c:v>
                </c:pt>
                <c:pt idx="3">
                  <c:v>-0.52</c:v>
                </c:pt>
                <c:pt idx="4">
                  <c:v>-0.42</c:v>
                </c:pt>
                <c:pt idx="5">
                  <c:v>-0.46</c:v>
                </c:pt>
                <c:pt idx="6">
                  <c:v>-0.49</c:v>
                </c:pt>
                <c:pt idx="7">
                  <c:v>-0.19</c:v>
                </c:pt>
                <c:pt idx="8">
                  <c:v>-0.25</c:v>
                </c:pt>
                <c:pt idx="9">
                  <c:v>-0.9</c:v>
                </c:pt>
              </c:numCache>
            </c:numRef>
          </c:val>
        </c:ser>
        <c:ser>
          <c:idx val="14"/>
          <c:order val="14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Serie'!$E$20:$N$20</c:f>
              <c:numCache>
                <c:formatCode>General</c:formatCode>
                <c:ptCount val="10"/>
                <c:pt idx="0">
                  <c:v>-0.46</c:v>
                </c:pt>
                <c:pt idx="1">
                  <c:v>-0.12</c:v>
                </c:pt>
                <c:pt idx="2">
                  <c:v>-0.14000000000000001</c:v>
                </c:pt>
                <c:pt idx="3">
                  <c:v>-0.5</c:v>
                </c:pt>
                <c:pt idx="4">
                  <c:v>-0.41</c:v>
                </c:pt>
                <c:pt idx="5">
                  <c:v>-0.45</c:v>
                </c:pt>
                <c:pt idx="6">
                  <c:v>-0.5</c:v>
                </c:pt>
                <c:pt idx="7">
                  <c:v>-0.21</c:v>
                </c:pt>
                <c:pt idx="8">
                  <c:v>-0.28999999999999998</c:v>
                </c:pt>
                <c:pt idx="9">
                  <c:v>-0.9</c:v>
                </c:pt>
              </c:numCache>
            </c:numRef>
          </c:val>
        </c:ser>
        <c:ser>
          <c:idx val="15"/>
          <c:order val="15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Serie'!$E$21:$N$21</c:f>
              <c:numCache>
                <c:formatCode>General</c:formatCode>
                <c:ptCount val="10"/>
                <c:pt idx="0">
                  <c:v>-0.25</c:v>
                </c:pt>
                <c:pt idx="1">
                  <c:v>-0.25</c:v>
                </c:pt>
                <c:pt idx="2">
                  <c:v>-0.11</c:v>
                </c:pt>
                <c:pt idx="3">
                  <c:v>-0.49</c:v>
                </c:pt>
                <c:pt idx="4">
                  <c:v>-0.46</c:v>
                </c:pt>
                <c:pt idx="5">
                  <c:v>-0.47</c:v>
                </c:pt>
                <c:pt idx="6">
                  <c:v>-0.52</c:v>
                </c:pt>
                <c:pt idx="7">
                  <c:v>-0.27</c:v>
                </c:pt>
                <c:pt idx="8">
                  <c:v>-0.36</c:v>
                </c:pt>
                <c:pt idx="9">
                  <c:v>-1.04</c:v>
                </c:pt>
              </c:numCache>
            </c:numRef>
          </c:val>
        </c:ser>
        <c:ser>
          <c:idx val="16"/>
          <c:order val="16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Serie'!$E$22:$N$22</c:f>
              <c:numCache>
                <c:formatCode>General</c:formatCode>
                <c:ptCount val="10"/>
                <c:pt idx="0">
                  <c:v>-0.65</c:v>
                </c:pt>
                <c:pt idx="1">
                  <c:v>-0.16</c:v>
                </c:pt>
                <c:pt idx="2">
                  <c:v>-0.11</c:v>
                </c:pt>
                <c:pt idx="3">
                  <c:v>-0.51</c:v>
                </c:pt>
                <c:pt idx="4">
                  <c:v>-0.46</c:v>
                </c:pt>
                <c:pt idx="5">
                  <c:v>-0.51</c:v>
                </c:pt>
                <c:pt idx="6">
                  <c:v>-0.52</c:v>
                </c:pt>
                <c:pt idx="7">
                  <c:v>-0.24</c:v>
                </c:pt>
                <c:pt idx="8">
                  <c:v>-0.3</c:v>
                </c:pt>
                <c:pt idx="9">
                  <c:v>-1.04</c:v>
                </c:pt>
              </c:numCache>
            </c:numRef>
          </c:val>
        </c:ser>
        <c:ser>
          <c:idx val="17"/>
          <c:order val="17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Serie'!$E$23:$N$23</c:f>
              <c:numCache>
                <c:formatCode>General</c:formatCode>
                <c:ptCount val="10"/>
                <c:pt idx="0">
                  <c:v>-0.65</c:v>
                </c:pt>
                <c:pt idx="1">
                  <c:v>-0.16</c:v>
                </c:pt>
                <c:pt idx="2">
                  <c:v>-0.08</c:v>
                </c:pt>
                <c:pt idx="3">
                  <c:v>-0.5</c:v>
                </c:pt>
                <c:pt idx="4">
                  <c:v>-0.46</c:v>
                </c:pt>
                <c:pt idx="5">
                  <c:v>-0.49</c:v>
                </c:pt>
                <c:pt idx="6">
                  <c:v>-0.52</c:v>
                </c:pt>
                <c:pt idx="7">
                  <c:v>-0.23</c:v>
                </c:pt>
                <c:pt idx="8">
                  <c:v>-0.28000000000000003</c:v>
                </c:pt>
                <c:pt idx="9">
                  <c:v>-1.03</c:v>
                </c:pt>
              </c:numCache>
            </c:numRef>
          </c:val>
        </c:ser>
        <c:ser>
          <c:idx val="18"/>
          <c:order val="18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Serie'!$E$24:$N$24</c:f>
              <c:numCache>
                <c:formatCode>General</c:formatCode>
                <c:ptCount val="10"/>
                <c:pt idx="0">
                  <c:v>-0.64</c:v>
                </c:pt>
                <c:pt idx="1">
                  <c:v>-0.14000000000000001</c:v>
                </c:pt>
                <c:pt idx="2">
                  <c:v>-0.1</c:v>
                </c:pt>
                <c:pt idx="3">
                  <c:v>-0.48</c:v>
                </c:pt>
                <c:pt idx="4">
                  <c:v>-0.42</c:v>
                </c:pt>
                <c:pt idx="5">
                  <c:v>-0.46</c:v>
                </c:pt>
                <c:pt idx="6">
                  <c:v>-0.48</c:v>
                </c:pt>
                <c:pt idx="7">
                  <c:v>-0.22</c:v>
                </c:pt>
                <c:pt idx="8">
                  <c:v>-0.28000000000000003</c:v>
                </c:pt>
                <c:pt idx="9">
                  <c:v>-1.01</c:v>
                </c:pt>
              </c:numCache>
            </c:numRef>
          </c:val>
        </c:ser>
        <c:ser>
          <c:idx val="19"/>
          <c:order val="19"/>
          <c:cat>
            <c:strRef>
              <c:f>'Wölbung oben innen Serie'!$E$5:$N$5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Serie'!$E$25:$N$25</c:f>
              <c:numCache>
                <c:formatCode>General</c:formatCode>
                <c:ptCount val="10"/>
                <c:pt idx="0">
                  <c:v>-0.67</c:v>
                </c:pt>
                <c:pt idx="1">
                  <c:v>-0.1</c:v>
                </c:pt>
                <c:pt idx="2">
                  <c:v>-0.14000000000000001</c:v>
                </c:pt>
                <c:pt idx="3">
                  <c:v>-0.49</c:v>
                </c:pt>
                <c:pt idx="4">
                  <c:v>-0.39</c:v>
                </c:pt>
                <c:pt idx="5">
                  <c:v>-0.44</c:v>
                </c:pt>
                <c:pt idx="6">
                  <c:v>-0.48</c:v>
                </c:pt>
                <c:pt idx="7">
                  <c:v>-0.22</c:v>
                </c:pt>
                <c:pt idx="8">
                  <c:v>-0.26</c:v>
                </c:pt>
                <c:pt idx="9">
                  <c:v>-1.04</c:v>
                </c:pt>
              </c:numCache>
            </c:numRef>
          </c:val>
        </c:ser>
        <c:marker val="1"/>
        <c:axId val="75548928"/>
        <c:axId val="75555200"/>
      </c:lineChart>
      <c:catAx>
        <c:axId val="755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555200"/>
        <c:crosses val="autoZero"/>
        <c:auto val="1"/>
        <c:lblAlgn val="ctr"/>
        <c:lblOffset val="100"/>
      </c:catAx>
      <c:valAx>
        <c:axId val="7555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5548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Mittelwerte Chargen Wölbung innen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'Wölbung oben innen Serie'!$D$152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Serie'!$E$152:$N$152</c:f>
              <c:numCache>
                <c:formatCode>General</c:formatCode>
                <c:ptCount val="10"/>
                <c:pt idx="0">
                  <c:v>-0.51600000000000001</c:v>
                </c:pt>
                <c:pt idx="1">
                  <c:v>-0.37200000000000005</c:v>
                </c:pt>
                <c:pt idx="2">
                  <c:v>-0.12500000000000003</c:v>
                </c:pt>
                <c:pt idx="3">
                  <c:v>-0.52249999999999996</c:v>
                </c:pt>
                <c:pt idx="4">
                  <c:v>-0.43400000000000005</c:v>
                </c:pt>
                <c:pt idx="5">
                  <c:v>-0.47400000000000003</c:v>
                </c:pt>
                <c:pt idx="6">
                  <c:v>-0.51350000000000007</c:v>
                </c:pt>
                <c:pt idx="7">
                  <c:v>-0.21049999999999999</c:v>
                </c:pt>
                <c:pt idx="8">
                  <c:v>-0.28250000000000003</c:v>
                </c:pt>
                <c:pt idx="9">
                  <c:v>-0.96200000000000008</c:v>
                </c:pt>
              </c:numCache>
            </c:numRef>
          </c:val>
        </c:ser>
        <c:ser>
          <c:idx val="1"/>
          <c:order val="1"/>
          <c:tx>
            <c:strRef>
              <c:f>'Wölbung oben innen Serie'!$D$153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Serie'!$E$153:$N$153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er>
          <c:idx val="2"/>
          <c:order val="2"/>
          <c:tx>
            <c:strRef>
              <c:f>'Wölbung oben innen Serie'!$D$154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Serie'!$E$151:$N$151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Serie'!$E$154:$N$154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marker val="1"/>
        <c:axId val="75585408"/>
        <c:axId val="75586944"/>
      </c:lineChart>
      <c:catAx>
        <c:axId val="75585408"/>
        <c:scaling>
          <c:orientation val="minMax"/>
        </c:scaling>
        <c:axPos val="b"/>
        <c:tickLblPos val="nextTo"/>
        <c:crossAx val="75586944"/>
        <c:crosses val="autoZero"/>
        <c:auto val="1"/>
        <c:lblAlgn val="ctr"/>
        <c:lblOffset val="100"/>
      </c:catAx>
      <c:valAx>
        <c:axId val="75586944"/>
        <c:scaling>
          <c:orientation val="minMax"/>
        </c:scaling>
        <c:axPos val="l"/>
        <c:majorGridlines/>
        <c:numFmt formatCode="General" sourceLinked="1"/>
        <c:tickLblPos val="nextTo"/>
        <c:crossAx val="75585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Standardabweichungen Serie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Serie'!$E$28:$N$28</c:f>
              <c:numCache>
                <c:formatCode>General</c:formatCode>
                <c:ptCount val="10"/>
                <c:pt idx="0">
                  <c:v>0.23387524789713715</c:v>
                </c:pt>
                <c:pt idx="1">
                  <c:v>9.2467633028507509E-2</c:v>
                </c:pt>
                <c:pt idx="2">
                  <c:v>3.6476380245159645E-2</c:v>
                </c:pt>
                <c:pt idx="3">
                  <c:v>2.4468024246479647E-2</c:v>
                </c:pt>
                <c:pt idx="4">
                  <c:v>7.2204023798065176E-2</c:v>
                </c:pt>
                <c:pt idx="5">
                  <c:v>4.6665100224336634E-2</c:v>
                </c:pt>
                <c:pt idx="6">
                  <c:v>3.9590004054718568E-2</c:v>
                </c:pt>
                <c:pt idx="7">
                  <c:v>5.0063118055847275E-2</c:v>
                </c:pt>
                <c:pt idx="8">
                  <c:v>3.3603727863375274E-2</c:v>
                </c:pt>
                <c:pt idx="9">
                  <c:v>0.10325619644972073</c:v>
                </c:pt>
              </c:numCache>
            </c:numRef>
          </c:val>
        </c:ser>
        <c:shape val="cylinder"/>
        <c:axId val="75702272"/>
        <c:axId val="75704192"/>
        <c:axId val="0"/>
      </c:bar3DChart>
      <c:catAx>
        <c:axId val="7570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704192"/>
        <c:crosses val="autoZero"/>
        <c:auto val="1"/>
        <c:lblAlgn val="ctr"/>
        <c:lblOffset val="100"/>
      </c:catAx>
      <c:valAx>
        <c:axId val="7570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5702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Mittelwerte Serie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Serie'!$E$27:$N$27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hape val="cylinder"/>
        <c:axId val="75737344"/>
        <c:axId val="75743616"/>
        <c:axId val="0"/>
      </c:bar3DChart>
      <c:catAx>
        <c:axId val="75737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743616"/>
        <c:crosses val="autoZero"/>
        <c:auto val="1"/>
        <c:lblAlgn val="ctr"/>
        <c:lblOffset val="100"/>
      </c:catAx>
      <c:valAx>
        <c:axId val="75743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Mitttelwert [mm]</a:t>
                </a:r>
              </a:p>
            </c:rich>
          </c:tx>
        </c:title>
        <c:numFmt formatCode="General" sourceLinked="1"/>
        <c:tickLblPos val="nextTo"/>
        <c:crossAx val="7573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 Standardabweichungen Chargen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Serie'!$D$48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Serie'!$E$48:$N$48</c:f>
              <c:numCache>
                <c:formatCode>General</c:formatCode>
                <c:ptCount val="10"/>
                <c:pt idx="0">
                  <c:v>0.23387524789713715</c:v>
                </c:pt>
                <c:pt idx="1">
                  <c:v>9.2467633028507509E-2</c:v>
                </c:pt>
                <c:pt idx="2">
                  <c:v>3.6476380245159645E-2</c:v>
                </c:pt>
                <c:pt idx="3">
                  <c:v>2.4468024246479647E-2</c:v>
                </c:pt>
                <c:pt idx="4">
                  <c:v>7.2204023798065176E-2</c:v>
                </c:pt>
                <c:pt idx="5">
                  <c:v>4.6665100224336634E-2</c:v>
                </c:pt>
                <c:pt idx="6">
                  <c:v>3.9590004054718568E-2</c:v>
                </c:pt>
                <c:pt idx="7">
                  <c:v>5.0063118055847275E-2</c:v>
                </c:pt>
                <c:pt idx="8">
                  <c:v>3.3603727863375274E-2</c:v>
                </c:pt>
                <c:pt idx="9">
                  <c:v>0.10325619644972073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Serie'!$D$49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Serie'!$E$49:$N$49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Serie'!$D$50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Serie'!$E$47:$N$47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Serie'!$E$50:$N$50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75831552"/>
        <c:axId val="75866496"/>
        <c:axId val="0"/>
      </c:bar3DChart>
      <c:catAx>
        <c:axId val="7583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866496"/>
        <c:crosses val="autoZero"/>
        <c:auto val="1"/>
        <c:lblAlgn val="ctr"/>
        <c:lblOffset val="100"/>
      </c:catAx>
      <c:valAx>
        <c:axId val="75866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75831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67629440"/>
        <c:axId val="67631360"/>
        <c:axId val="0"/>
      </c:bar3DChart>
      <c:catAx>
        <c:axId val="6762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7631360"/>
        <c:crosses val="autoZero"/>
        <c:auto val="1"/>
        <c:lblAlgn val="ctr"/>
        <c:lblOffset val="100"/>
      </c:catAx>
      <c:valAx>
        <c:axId val="6763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67629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Mittelwerte Chargen Wölbung oben aussen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Serie'!$D$120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Serie'!$E$120:$N$120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Serie'!$D$121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Serie'!$E$121:$N$121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Serie'!$D$122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Serie'!$E$122:$N$122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75761920"/>
        <c:axId val="75768192"/>
        <c:axId val="0"/>
      </c:bar3DChart>
      <c:catAx>
        <c:axId val="7576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768192"/>
        <c:crosses val="autoZero"/>
        <c:auto val="1"/>
        <c:lblAlgn val="ctr"/>
        <c:lblOffset val="100"/>
      </c:catAx>
      <c:valAx>
        <c:axId val="7576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75761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Überlagerung Messwert Serie Wölbung oben aussen</a:t>
            </a:r>
          </a:p>
        </c:rich>
      </c:tx>
    </c:title>
    <c:plotArea>
      <c:layout/>
      <c:lineChart>
        <c:grouping val="standard"/>
        <c:ser>
          <c:idx val="0"/>
          <c:order val="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Serie'!$E$6:$N$6</c:f>
              <c:numCache>
                <c:formatCode>General</c:formatCode>
                <c:ptCount val="10"/>
                <c:pt idx="0">
                  <c:v>-0.41</c:v>
                </c:pt>
                <c:pt idx="1">
                  <c:v>0.01</c:v>
                </c:pt>
                <c:pt idx="2">
                  <c:v>-0.05</c:v>
                </c:pt>
                <c:pt idx="3">
                  <c:v>0</c:v>
                </c:pt>
                <c:pt idx="4">
                  <c:v>0.35</c:v>
                </c:pt>
                <c:pt idx="5">
                  <c:v>0.22</c:v>
                </c:pt>
                <c:pt idx="6">
                  <c:v>0.06</c:v>
                </c:pt>
                <c:pt idx="7">
                  <c:v>0.21</c:v>
                </c:pt>
                <c:pt idx="8">
                  <c:v>0.15</c:v>
                </c:pt>
                <c:pt idx="9">
                  <c:v>-0.9</c:v>
                </c:pt>
              </c:numCache>
            </c:numRef>
          </c:val>
        </c:ser>
        <c:ser>
          <c:idx val="1"/>
          <c:order val="1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Serie'!$E$7:$N$7</c:f>
              <c:numCache>
                <c:formatCode>General</c:formatCode>
                <c:ptCount val="10"/>
                <c:pt idx="0">
                  <c:v>-0.33</c:v>
                </c:pt>
                <c:pt idx="1">
                  <c:v>0.04</c:v>
                </c:pt>
                <c:pt idx="2">
                  <c:v>-0.08</c:v>
                </c:pt>
                <c:pt idx="3">
                  <c:v>-0.04</c:v>
                </c:pt>
                <c:pt idx="4">
                  <c:v>0.3</c:v>
                </c:pt>
                <c:pt idx="5">
                  <c:v>0.16</c:v>
                </c:pt>
                <c:pt idx="6">
                  <c:v>0.03</c:v>
                </c:pt>
                <c:pt idx="7">
                  <c:v>0.13</c:v>
                </c:pt>
                <c:pt idx="8">
                  <c:v>0.1</c:v>
                </c:pt>
                <c:pt idx="9">
                  <c:v>-0.89</c:v>
                </c:pt>
              </c:numCache>
            </c:numRef>
          </c:val>
        </c:ser>
        <c:ser>
          <c:idx val="2"/>
          <c:order val="2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Serie'!$E$8:$N$8</c:f>
              <c:numCache>
                <c:formatCode>General</c:formatCode>
                <c:ptCount val="10"/>
                <c:pt idx="0">
                  <c:v>-0.43</c:v>
                </c:pt>
                <c:pt idx="1">
                  <c:v>0.43</c:v>
                </c:pt>
                <c:pt idx="2">
                  <c:v>-0.05</c:v>
                </c:pt>
                <c:pt idx="3">
                  <c:v>-0.01</c:v>
                </c:pt>
                <c:pt idx="4">
                  <c:v>0.33</c:v>
                </c:pt>
                <c:pt idx="5">
                  <c:v>0.17</c:v>
                </c:pt>
                <c:pt idx="6">
                  <c:v>0.03</c:v>
                </c:pt>
                <c:pt idx="7">
                  <c:v>0.14000000000000001</c:v>
                </c:pt>
                <c:pt idx="8">
                  <c:v>0.1</c:v>
                </c:pt>
                <c:pt idx="9">
                  <c:v>-0.89</c:v>
                </c:pt>
              </c:numCache>
            </c:numRef>
          </c:val>
        </c:ser>
        <c:ser>
          <c:idx val="3"/>
          <c:order val="3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Serie'!$E$9:$N$9</c:f>
              <c:numCache>
                <c:formatCode>General</c:formatCode>
                <c:ptCount val="10"/>
                <c:pt idx="0">
                  <c:v>-0.36</c:v>
                </c:pt>
                <c:pt idx="1">
                  <c:v>0.09</c:v>
                </c:pt>
                <c:pt idx="2">
                  <c:v>-0.02</c:v>
                </c:pt>
                <c:pt idx="3">
                  <c:v>-0.03</c:v>
                </c:pt>
                <c:pt idx="4">
                  <c:v>0.34</c:v>
                </c:pt>
                <c:pt idx="5">
                  <c:v>0.18</c:v>
                </c:pt>
                <c:pt idx="6">
                  <c:v>0.02</c:v>
                </c:pt>
                <c:pt idx="7">
                  <c:v>0.19</c:v>
                </c:pt>
                <c:pt idx="8">
                  <c:v>0.13</c:v>
                </c:pt>
                <c:pt idx="9">
                  <c:v>-0.85</c:v>
                </c:pt>
              </c:numCache>
            </c:numRef>
          </c:val>
        </c:ser>
        <c:ser>
          <c:idx val="4"/>
          <c:order val="4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Serie'!$E$10:$N$10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0.08</c:v>
                </c:pt>
                <c:pt idx="2">
                  <c:v>-0.01</c:v>
                </c:pt>
                <c:pt idx="3">
                  <c:v>0.02</c:v>
                </c:pt>
                <c:pt idx="4">
                  <c:v>0.36</c:v>
                </c:pt>
                <c:pt idx="5">
                  <c:v>0.21</c:v>
                </c:pt>
                <c:pt idx="6">
                  <c:v>0.1</c:v>
                </c:pt>
                <c:pt idx="7">
                  <c:v>0.19</c:v>
                </c:pt>
                <c:pt idx="8">
                  <c:v>0.13</c:v>
                </c:pt>
                <c:pt idx="9">
                  <c:v>-0.75</c:v>
                </c:pt>
              </c:numCache>
            </c:numRef>
          </c:val>
        </c:ser>
        <c:ser>
          <c:idx val="5"/>
          <c:order val="5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Serie'!$E$11:$N$11</c:f>
              <c:numCache>
                <c:formatCode>General</c:formatCode>
                <c:ptCount val="10"/>
                <c:pt idx="0">
                  <c:v>-0.31</c:v>
                </c:pt>
                <c:pt idx="1">
                  <c:v>0.1</c:v>
                </c:pt>
                <c:pt idx="2">
                  <c:v>-0.03</c:v>
                </c:pt>
                <c:pt idx="3">
                  <c:v>0.03</c:v>
                </c:pt>
                <c:pt idx="4">
                  <c:v>0.36</c:v>
                </c:pt>
                <c:pt idx="5">
                  <c:v>0.21</c:v>
                </c:pt>
                <c:pt idx="6">
                  <c:v>0.11</c:v>
                </c:pt>
                <c:pt idx="7">
                  <c:v>0.26</c:v>
                </c:pt>
                <c:pt idx="8">
                  <c:v>0.16</c:v>
                </c:pt>
                <c:pt idx="9">
                  <c:v>-0.67</c:v>
                </c:pt>
              </c:numCache>
            </c:numRef>
          </c:val>
        </c:ser>
        <c:ser>
          <c:idx val="6"/>
          <c:order val="6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Serie'!$E$12:$N$12</c:f>
              <c:numCache>
                <c:formatCode>General</c:formatCode>
                <c:ptCount val="10"/>
                <c:pt idx="0">
                  <c:v>-0.33</c:v>
                </c:pt>
                <c:pt idx="1">
                  <c:v>7.0000000000000007E-2</c:v>
                </c:pt>
                <c:pt idx="2">
                  <c:v>-0.05</c:v>
                </c:pt>
                <c:pt idx="3">
                  <c:v>0</c:v>
                </c:pt>
                <c:pt idx="4">
                  <c:v>0.31</c:v>
                </c:pt>
                <c:pt idx="5">
                  <c:v>0.18</c:v>
                </c:pt>
                <c:pt idx="6">
                  <c:v>7.0000000000000007E-2</c:v>
                </c:pt>
                <c:pt idx="7">
                  <c:v>0.16</c:v>
                </c:pt>
                <c:pt idx="8">
                  <c:v>0.11</c:v>
                </c:pt>
                <c:pt idx="9">
                  <c:v>-0.84</c:v>
                </c:pt>
              </c:numCache>
            </c:numRef>
          </c:val>
        </c:ser>
        <c:ser>
          <c:idx val="7"/>
          <c:order val="7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Serie'!$E$13:$N$13</c:f>
              <c:numCache>
                <c:formatCode>General</c:formatCode>
                <c:ptCount val="10"/>
                <c:pt idx="0">
                  <c:v>-0.34</c:v>
                </c:pt>
                <c:pt idx="1">
                  <c:v>7.0000000000000007E-2</c:v>
                </c:pt>
                <c:pt idx="2">
                  <c:v>-0.04</c:v>
                </c:pt>
                <c:pt idx="3">
                  <c:v>0</c:v>
                </c:pt>
                <c:pt idx="4">
                  <c:v>0.34</c:v>
                </c:pt>
                <c:pt idx="5">
                  <c:v>0.18</c:v>
                </c:pt>
                <c:pt idx="6">
                  <c:v>0.08</c:v>
                </c:pt>
                <c:pt idx="7">
                  <c:v>0.19</c:v>
                </c:pt>
                <c:pt idx="8">
                  <c:v>0.14000000000000001</c:v>
                </c:pt>
                <c:pt idx="9">
                  <c:v>-0.81</c:v>
                </c:pt>
              </c:numCache>
            </c:numRef>
          </c:val>
        </c:ser>
        <c:ser>
          <c:idx val="8"/>
          <c:order val="8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Serie'!$E$14:$N$14</c:f>
              <c:numCache>
                <c:formatCode>General</c:formatCode>
                <c:ptCount val="10"/>
                <c:pt idx="0">
                  <c:v>0.41</c:v>
                </c:pt>
                <c:pt idx="1">
                  <c:v>0.08</c:v>
                </c:pt>
                <c:pt idx="2">
                  <c:v>-0.11</c:v>
                </c:pt>
                <c:pt idx="3">
                  <c:v>0</c:v>
                </c:pt>
                <c:pt idx="4">
                  <c:v>0.28999999999999998</c:v>
                </c:pt>
                <c:pt idx="5">
                  <c:v>0.16</c:v>
                </c:pt>
                <c:pt idx="6">
                  <c:v>0.04</c:v>
                </c:pt>
                <c:pt idx="7">
                  <c:v>0.17</c:v>
                </c:pt>
                <c:pt idx="8">
                  <c:v>7.0000000000000007E-2</c:v>
                </c:pt>
                <c:pt idx="9">
                  <c:v>-0.89</c:v>
                </c:pt>
              </c:numCache>
            </c:numRef>
          </c:val>
        </c:ser>
        <c:ser>
          <c:idx val="9"/>
          <c:order val="9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Serie'!$E$15:$N$15</c:f>
              <c:numCache>
                <c:formatCode>General</c:formatCode>
                <c:ptCount val="10"/>
                <c:pt idx="0">
                  <c:v>-0.25</c:v>
                </c:pt>
                <c:pt idx="1">
                  <c:v>0.08</c:v>
                </c:pt>
                <c:pt idx="2">
                  <c:v>-0.03</c:v>
                </c:pt>
                <c:pt idx="3">
                  <c:v>0.02</c:v>
                </c:pt>
                <c:pt idx="4">
                  <c:v>0.34</c:v>
                </c:pt>
                <c:pt idx="5">
                  <c:v>0.19</c:v>
                </c:pt>
                <c:pt idx="6">
                  <c:v>0.09</c:v>
                </c:pt>
                <c:pt idx="7">
                  <c:v>0.18</c:v>
                </c:pt>
                <c:pt idx="8">
                  <c:v>0.16</c:v>
                </c:pt>
                <c:pt idx="9">
                  <c:v>-0.74</c:v>
                </c:pt>
              </c:numCache>
            </c:numRef>
          </c:val>
        </c:ser>
        <c:ser>
          <c:idx val="10"/>
          <c:order val="10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Serie'!$E$16:$N$16</c:f>
              <c:numCache>
                <c:formatCode>General</c:formatCode>
                <c:ptCount val="10"/>
                <c:pt idx="0">
                  <c:v>-0.3</c:v>
                </c:pt>
                <c:pt idx="1">
                  <c:v>0.08</c:v>
                </c:pt>
                <c:pt idx="2">
                  <c:v>-0.02</c:v>
                </c:pt>
                <c:pt idx="3">
                  <c:v>0</c:v>
                </c:pt>
                <c:pt idx="4">
                  <c:v>0.33</c:v>
                </c:pt>
                <c:pt idx="5">
                  <c:v>0.17</c:v>
                </c:pt>
                <c:pt idx="6">
                  <c:v>0.05</c:v>
                </c:pt>
                <c:pt idx="7">
                  <c:v>0.17</c:v>
                </c:pt>
                <c:pt idx="8">
                  <c:v>0.12</c:v>
                </c:pt>
                <c:pt idx="9">
                  <c:v>-0.8</c:v>
                </c:pt>
              </c:numCache>
            </c:numRef>
          </c:val>
        </c:ser>
        <c:ser>
          <c:idx val="11"/>
          <c:order val="11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Serie'!$E$17:$N$17</c:f>
              <c:numCache>
                <c:formatCode>General</c:formatCode>
                <c:ptCount val="10"/>
                <c:pt idx="0">
                  <c:v>-0.33</c:v>
                </c:pt>
                <c:pt idx="1">
                  <c:v>0.05</c:v>
                </c:pt>
                <c:pt idx="2">
                  <c:v>-0.05</c:v>
                </c:pt>
                <c:pt idx="3">
                  <c:v>0</c:v>
                </c:pt>
                <c:pt idx="4">
                  <c:v>0.32</c:v>
                </c:pt>
                <c:pt idx="5">
                  <c:v>0.19</c:v>
                </c:pt>
                <c:pt idx="6">
                  <c:v>7.0000000000000007E-2</c:v>
                </c:pt>
                <c:pt idx="7">
                  <c:v>0.17</c:v>
                </c:pt>
                <c:pt idx="8">
                  <c:v>0.12</c:v>
                </c:pt>
                <c:pt idx="9">
                  <c:v>-0.78</c:v>
                </c:pt>
              </c:numCache>
            </c:numRef>
          </c:val>
        </c:ser>
        <c:ser>
          <c:idx val="12"/>
          <c:order val="12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Serie'!$E$18:$N$18</c:f>
              <c:numCache>
                <c:formatCode>General</c:formatCode>
                <c:ptCount val="10"/>
                <c:pt idx="0">
                  <c:v>-0.4</c:v>
                </c:pt>
                <c:pt idx="1">
                  <c:v>7.0000000000000007E-2</c:v>
                </c:pt>
                <c:pt idx="2">
                  <c:v>0</c:v>
                </c:pt>
                <c:pt idx="3">
                  <c:v>0</c:v>
                </c:pt>
                <c:pt idx="4">
                  <c:v>0.34</c:v>
                </c:pt>
                <c:pt idx="5">
                  <c:v>0.18</c:v>
                </c:pt>
                <c:pt idx="6">
                  <c:v>0.06</c:v>
                </c:pt>
                <c:pt idx="7">
                  <c:v>0.14000000000000001</c:v>
                </c:pt>
                <c:pt idx="8">
                  <c:v>0.11</c:v>
                </c:pt>
                <c:pt idx="9">
                  <c:v>-0.87</c:v>
                </c:pt>
              </c:numCache>
            </c:numRef>
          </c:val>
        </c:ser>
        <c:ser>
          <c:idx val="13"/>
          <c:order val="13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Serie'!$E$19:$N$19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0.06</c:v>
                </c:pt>
                <c:pt idx="2">
                  <c:v>-0.03</c:v>
                </c:pt>
                <c:pt idx="3">
                  <c:v>0</c:v>
                </c:pt>
                <c:pt idx="4">
                  <c:v>0.33</c:v>
                </c:pt>
                <c:pt idx="5">
                  <c:v>0.19</c:v>
                </c:pt>
                <c:pt idx="6">
                  <c:v>0.06</c:v>
                </c:pt>
                <c:pt idx="7">
                  <c:v>0.15</c:v>
                </c:pt>
                <c:pt idx="8">
                  <c:v>0.13</c:v>
                </c:pt>
                <c:pt idx="9">
                  <c:v>-0.81</c:v>
                </c:pt>
              </c:numCache>
            </c:numRef>
          </c:val>
        </c:ser>
        <c:ser>
          <c:idx val="14"/>
          <c:order val="14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Serie'!$E$20:$N$20</c:f>
              <c:numCache>
                <c:formatCode>General</c:formatCode>
                <c:ptCount val="10"/>
                <c:pt idx="0">
                  <c:v>-0.39</c:v>
                </c:pt>
                <c:pt idx="1">
                  <c:v>0.06</c:v>
                </c:pt>
                <c:pt idx="2">
                  <c:v>-7.0000000000000007E-2</c:v>
                </c:pt>
                <c:pt idx="3">
                  <c:v>0</c:v>
                </c:pt>
                <c:pt idx="4">
                  <c:v>0.26</c:v>
                </c:pt>
                <c:pt idx="5">
                  <c:v>0.19</c:v>
                </c:pt>
                <c:pt idx="6">
                  <c:v>0.08</c:v>
                </c:pt>
                <c:pt idx="7">
                  <c:v>0.19</c:v>
                </c:pt>
                <c:pt idx="8">
                  <c:v>0.11</c:v>
                </c:pt>
                <c:pt idx="9">
                  <c:v>-0.81</c:v>
                </c:pt>
              </c:numCache>
            </c:numRef>
          </c:val>
        </c:ser>
        <c:ser>
          <c:idx val="15"/>
          <c:order val="15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Serie'!$E$21:$N$21</c:f>
              <c:numCache>
                <c:formatCode>General</c:formatCode>
                <c:ptCount val="10"/>
                <c:pt idx="0">
                  <c:v>0.05</c:v>
                </c:pt>
                <c:pt idx="1">
                  <c:v>-0.05</c:v>
                </c:pt>
                <c:pt idx="2">
                  <c:v>-0.12</c:v>
                </c:pt>
                <c:pt idx="3">
                  <c:v>-0.01</c:v>
                </c:pt>
                <c:pt idx="4">
                  <c:v>0.19</c:v>
                </c:pt>
                <c:pt idx="5">
                  <c:v>0.06</c:v>
                </c:pt>
                <c:pt idx="6">
                  <c:v>-0.02</c:v>
                </c:pt>
                <c:pt idx="7">
                  <c:v>7.0000000000000007E-2</c:v>
                </c:pt>
                <c:pt idx="8">
                  <c:v>0.01</c:v>
                </c:pt>
                <c:pt idx="9">
                  <c:v>-1.07</c:v>
                </c:pt>
              </c:numCache>
            </c:numRef>
          </c:val>
        </c:ser>
        <c:ser>
          <c:idx val="16"/>
          <c:order val="16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Serie'!$E$22:$N$22</c:f>
              <c:numCache>
                <c:formatCode>General</c:formatCode>
                <c:ptCount val="10"/>
                <c:pt idx="0">
                  <c:v>-0.6</c:v>
                </c:pt>
                <c:pt idx="1">
                  <c:v>0.03</c:v>
                </c:pt>
                <c:pt idx="2">
                  <c:v>-0.12</c:v>
                </c:pt>
                <c:pt idx="3">
                  <c:v>-0.01</c:v>
                </c:pt>
                <c:pt idx="4">
                  <c:v>0.19</c:v>
                </c:pt>
                <c:pt idx="5">
                  <c:v>0.11</c:v>
                </c:pt>
                <c:pt idx="6">
                  <c:v>0.01</c:v>
                </c:pt>
                <c:pt idx="7">
                  <c:v>0.09</c:v>
                </c:pt>
                <c:pt idx="8">
                  <c:v>0.1</c:v>
                </c:pt>
                <c:pt idx="9">
                  <c:v>-0.97</c:v>
                </c:pt>
              </c:numCache>
            </c:numRef>
          </c:val>
        </c:ser>
        <c:ser>
          <c:idx val="17"/>
          <c:order val="17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Serie'!$E$23:$N$23</c:f>
              <c:numCache>
                <c:formatCode>General</c:formatCode>
                <c:ptCount val="10"/>
                <c:pt idx="0">
                  <c:v>-0.65</c:v>
                </c:pt>
                <c:pt idx="1">
                  <c:v>-0.01</c:v>
                </c:pt>
                <c:pt idx="2">
                  <c:v>-0.1</c:v>
                </c:pt>
                <c:pt idx="3">
                  <c:v>-0.04</c:v>
                </c:pt>
                <c:pt idx="4">
                  <c:v>0.12</c:v>
                </c:pt>
                <c:pt idx="5">
                  <c:v>0.09</c:v>
                </c:pt>
                <c:pt idx="6">
                  <c:v>-0.01</c:v>
                </c:pt>
                <c:pt idx="7">
                  <c:v>7.0000000000000007E-2</c:v>
                </c:pt>
                <c:pt idx="8">
                  <c:v>0.1</c:v>
                </c:pt>
                <c:pt idx="9">
                  <c:v>-1.01</c:v>
                </c:pt>
              </c:numCache>
            </c:numRef>
          </c:val>
        </c:ser>
        <c:ser>
          <c:idx val="18"/>
          <c:order val="18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Serie'!$E$24:$N$24</c:f>
              <c:numCache>
                <c:formatCode>General</c:formatCode>
                <c:ptCount val="10"/>
                <c:pt idx="0">
                  <c:v>-0.61</c:v>
                </c:pt>
                <c:pt idx="1">
                  <c:v>0.01</c:v>
                </c:pt>
                <c:pt idx="2">
                  <c:v>-0.09</c:v>
                </c:pt>
                <c:pt idx="3">
                  <c:v>-0.08</c:v>
                </c:pt>
                <c:pt idx="4">
                  <c:v>0.15</c:v>
                </c:pt>
                <c:pt idx="5">
                  <c:v>0.06</c:v>
                </c:pt>
                <c:pt idx="6">
                  <c:v>-0.03</c:v>
                </c:pt>
                <c:pt idx="7">
                  <c:v>0.08</c:v>
                </c:pt>
                <c:pt idx="8">
                  <c:v>0.09</c:v>
                </c:pt>
                <c:pt idx="9">
                  <c:v>-0.98</c:v>
                </c:pt>
              </c:numCache>
            </c:numRef>
          </c:val>
        </c:ser>
        <c:ser>
          <c:idx val="19"/>
          <c:order val="19"/>
          <c:cat>
            <c:strRef>
              <c:f>'Wölbung oben aussen Serie'!$E$5:$N$5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Serie'!$E$25:$N$25</c:f>
              <c:numCache>
                <c:formatCode>General</c:formatCode>
                <c:ptCount val="10"/>
                <c:pt idx="0">
                  <c:v>-0.56999999999999995</c:v>
                </c:pt>
                <c:pt idx="1">
                  <c:v>0.08</c:v>
                </c:pt>
                <c:pt idx="2">
                  <c:v>-0.05</c:v>
                </c:pt>
                <c:pt idx="3">
                  <c:v>0</c:v>
                </c:pt>
                <c:pt idx="4">
                  <c:v>0.28000000000000003</c:v>
                </c:pt>
                <c:pt idx="5">
                  <c:v>0.15</c:v>
                </c:pt>
                <c:pt idx="6">
                  <c:v>0.08</c:v>
                </c:pt>
                <c:pt idx="7">
                  <c:v>0.11</c:v>
                </c:pt>
                <c:pt idx="8">
                  <c:v>0.13</c:v>
                </c:pt>
                <c:pt idx="9">
                  <c:v>-1.02</c:v>
                </c:pt>
              </c:numCache>
            </c:numRef>
          </c:val>
        </c:ser>
        <c:marker val="1"/>
        <c:axId val="75951488"/>
        <c:axId val="75974144"/>
      </c:lineChart>
      <c:catAx>
        <c:axId val="7595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75974144"/>
        <c:crosses val="autoZero"/>
        <c:auto val="1"/>
        <c:lblAlgn val="ctr"/>
        <c:lblOffset val="100"/>
      </c:catAx>
      <c:valAx>
        <c:axId val="7597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</c:title>
        <c:numFmt formatCode="General" sourceLinked="1"/>
        <c:tickLblPos val="nextTo"/>
        <c:crossAx val="75951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Mittelwerte Wölbung aussen</a:t>
            </a:r>
          </a:p>
        </c:rich>
      </c:tx>
    </c:title>
    <c:plotArea>
      <c:layout>
        <c:manualLayout>
          <c:layoutTarget val="inner"/>
          <c:xMode val="edge"/>
          <c:yMode val="edge"/>
          <c:x val="7.3530183727034126E-2"/>
          <c:y val="2.8269481821003719E-2"/>
          <c:w val="0.682386482939632"/>
          <c:h val="0.89713675838752116"/>
        </c:manualLayout>
      </c:layout>
      <c:lineChart>
        <c:grouping val="standard"/>
        <c:ser>
          <c:idx val="0"/>
          <c:order val="0"/>
          <c:tx>
            <c:strRef>
              <c:f>'Wölbung oben aussen Serie'!$D$120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Serie'!$E$120:$N$120</c:f>
              <c:numCache>
                <c:formatCode>General</c:formatCode>
                <c:ptCount val="10"/>
                <c:pt idx="0">
                  <c:v>-0.33650000000000002</c:v>
                </c:pt>
                <c:pt idx="1">
                  <c:v>7.1500000000000008E-2</c:v>
                </c:pt>
                <c:pt idx="2">
                  <c:v>-5.6000000000000008E-2</c:v>
                </c:pt>
                <c:pt idx="3">
                  <c:v>-7.5000000000000015E-3</c:v>
                </c:pt>
                <c:pt idx="4">
                  <c:v>0.29150000000000004</c:v>
                </c:pt>
                <c:pt idx="5">
                  <c:v>0.16249999999999998</c:v>
                </c:pt>
                <c:pt idx="6">
                  <c:v>4.9000000000000002E-2</c:v>
                </c:pt>
                <c:pt idx="7">
                  <c:v>0.15299999999999997</c:v>
                </c:pt>
                <c:pt idx="8">
                  <c:v>0.11350000000000002</c:v>
                </c:pt>
                <c:pt idx="9">
                  <c:v>-0.86749999999999994</c:v>
                </c:pt>
              </c:numCache>
            </c:numRef>
          </c:val>
        </c:ser>
        <c:ser>
          <c:idx val="1"/>
          <c:order val="1"/>
          <c:tx>
            <c:strRef>
              <c:f>'Wölbung oben aussen Serie'!$D$121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Serie'!$E$121:$N$121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er>
          <c:idx val="2"/>
          <c:order val="2"/>
          <c:tx>
            <c:strRef>
              <c:f>'Wölbung oben aussen Serie'!$D$122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Serie'!$E$119:$N$119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Serie'!$E$122:$N$122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marker val="1"/>
        <c:axId val="75996160"/>
        <c:axId val="76002048"/>
      </c:lineChart>
      <c:catAx>
        <c:axId val="75996160"/>
        <c:scaling>
          <c:orientation val="minMax"/>
        </c:scaling>
        <c:axPos val="b"/>
        <c:tickLblPos val="nextTo"/>
        <c:crossAx val="76002048"/>
        <c:crosses val="autoZero"/>
        <c:auto val="1"/>
        <c:lblAlgn val="ctr"/>
        <c:lblOffset val="100"/>
      </c:catAx>
      <c:valAx>
        <c:axId val="76002048"/>
        <c:scaling>
          <c:orientation val="minMax"/>
        </c:scaling>
        <c:axPos val="l"/>
        <c:majorGridlines/>
        <c:numFmt formatCode="General" sourceLinked="1"/>
        <c:tickLblPos val="nextTo"/>
        <c:crossAx val="75996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 b="1" i="1"/>
              <a:t>Standardabweichung/Mindestzugfestigkeit "Kontur</a:t>
            </a:r>
            <a:r>
              <a:rPr lang="en-US" b="1" i="1" baseline="0"/>
              <a:t> </a:t>
            </a:r>
            <a:r>
              <a:rPr lang="en-US" b="1" i="1"/>
              <a:t>aussen" relativiert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'Relativierung Parameter'!$C$10</c:f>
              <c:strCache>
                <c:ptCount val="1"/>
                <c:pt idx="0">
                  <c:v>F17</c:v>
                </c:pt>
              </c:strCache>
            </c:strRef>
          </c:tx>
          <c:spPr>
            <a:ln w="38100" cmpd="sng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Parameter'!$D$10:$M$10</c:f>
              <c:numCache>
                <c:formatCode>General</c:formatCode>
                <c:ptCount val="10"/>
                <c:pt idx="0">
                  <c:v>160.25</c:v>
                </c:pt>
                <c:pt idx="1">
                  <c:v>160.25</c:v>
                </c:pt>
                <c:pt idx="2">
                  <c:v>160.25</c:v>
                </c:pt>
                <c:pt idx="3">
                  <c:v>160.25</c:v>
                </c:pt>
                <c:pt idx="4">
                  <c:v>160.25</c:v>
                </c:pt>
                <c:pt idx="5">
                  <c:v>160.25</c:v>
                </c:pt>
                <c:pt idx="6">
                  <c:v>160.25</c:v>
                </c:pt>
                <c:pt idx="7">
                  <c:v>160.25</c:v>
                </c:pt>
                <c:pt idx="8">
                  <c:v>160.25</c:v>
                </c:pt>
                <c:pt idx="9">
                  <c:v>160.25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'Relativierung Parameter'!$C$11</c:f>
              <c:strCache>
                <c:ptCount val="1"/>
                <c:pt idx="0">
                  <c:v>Fxx</c:v>
                </c:pt>
              </c:strCache>
            </c:strRef>
          </c:tx>
          <c:spPr>
            <a:ln w="38100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Parameter'!$D$11:$M$11</c:f>
              <c:numCache>
                <c:formatCode>General</c:formatCode>
                <c:ptCount val="10"/>
                <c:pt idx="0">
                  <c:v>152.4</c:v>
                </c:pt>
                <c:pt idx="1">
                  <c:v>152.4</c:v>
                </c:pt>
                <c:pt idx="2">
                  <c:v>152.4</c:v>
                </c:pt>
                <c:pt idx="3">
                  <c:v>152.4</c:v>
                </c:pt>
                <c:pt idx="4">
                  <c:v>152.4</c:v>
                </c:pt>
                <c:pt idx="5">
                  <c:v>152.4</c:v>
                </c:pt>
                <c:pt idx="6">
                  <c:v>152.4</c:v>
                </c:pt>
                <c:pt idx="7">
                  <c:v>152.4</c:v>
                </c:pt>
                <c:pt idx="8">
                  <c:v>152.4</c:v>
                </c:pt>
                <c:pt idx="9">
                  <c:v>152.4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'Relativierung Parameter'!$C$12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Parameter'!$D$12:$M$12</c:f>
              <c:numCache>
                <c:formatCode>General</c:formatCode>
                <c:ptCount val="10"/>
                <c:pt idx="0">
                  <c:v>149.30000000000001</c:v>
                </c:pt>
                <c:pt idx="1">
                  <c:v>149.30000000000001</c:v>
                </c:pt>
                <c:pt idx="2">
                  <c:v>149.30000000000001</c:v>
                </c:pt>
                <c:pt idx="3">
                  <c:v>149.30000000000001</c:v>
                </c:pt>
                <c:pt idx="4">
                  <c:v>149.30000000000001</c:v>
                </c:pt>
                <c:pt idx="5">
                  <c:v>149.30000000000001</c:v>
                </c:pt>
                <c:pt idx="6">
                  <c:v>149.30000000000001</c:v>
                </c:pt>
                <c:pt idx="7">
                  <c:v>149.30000000000001</c:v>
                </c:pt>
                <c:pt idx="8">
                  <c:v>149.30000000000001</c:v>
                </c:pt>
                <c:pt idx="9">
                  <c:v>149.30000000000001</c:v>
                </c:pt>
              </c:numCache>
            </c:numRef>
          </c:yVal>
          <c:smooth val="1"/>
        </c:ser>
        <c:axId val="76089216"/>
        <c:axId val="76099584"/>
      </c:scatterChart>
      <c:scatterChart>
        <c:scatterStyle val="smoothMarker"/>
        <c:ser>
          <c:idx val="3"/>
          <c:order val="3"/>
          <c:tx>
            <c:strRef>
              <c:f>'Relativierung Parameter'!$C$13</c:f>
              <c:strCache>
                <c:ptCount val="1"/>
                <c:pt idx="0">
                  <c:v>F17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Parameter'!$D$13:$M$13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'Relativierung Parameter'!$C$14</c:f>
              <c:strCache>
                <c:ptCount val="1"/>
                <c:pt idx="0">
                  <c:v>Fxx</c:v>
                </c:pt>
              </c:strCache>
            </c:strRef>
          </c:tx>
          <c:spPr>
            <a:ln w="38100"/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Parameter'!$D$14:$M$14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'Relativierung Parameter'!$C$15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'Relativierung Parameter'!$D$9:$M$9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Parameter'!$D$15:$M$15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yVal>
          <c:smooth val="1"/>
        </c:ser>
        <c:axId val="76107776"/>
        <c:axId val="76101504"/>
      </c:scatterChart>
      <c:valAx>
        <c:axId val="7608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Messpunkte</a:t>
                </a:r>
              </a:p>
            </c:rich>
          </c:tx>
          <c:layout/>
        </c:title>
        <c:tickLblPos val="nextTo"/>
        <c:crossAx val="76099584"/>
        <c:crosses val="autoZero"/>
        <c:crossBetween val="midCat"/>
      </c:valAx>
      <c:valAx>
        <c:axId val="7609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Mindestzugfestigkeit Rm [N/mm²]</a:t>
                </a:r>
              </a:p>
            </c:rich>
          </c:tx>
          <c:layout/>
        </c:title>
        <c:numFmt formatCode="General" sourceLinked="1"/>
        <c:tickLblPos val="nextTo"/>
        <c:crossAx val="76089216"/>
        <c:crosses val="autoZero"/>
        <c:crossBetween val="midCat"/>
      </c:valAx>
      <c:valAx>
        <c:axId val="761015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76107776"/>
        <c:crosses val="max"/>
        <c:crossBetween val="midCat"/>
      </c:valAx>
      <c:valAx>
        <c:axId val="76107776"/>
        <c:scaling>
          <c:orientation val="minMax"/>
        </c:scaling>
        <c:delete val="1"/>
        <c:axPos val="b"/>
        <c:tickLblPos val="none"/>
        <c:crossAx val="76101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800" i="1"/>
            </a:pPr>
            <a:r>
              <a:rPr lang="en-US" sz="1800" i="1"/>
              <a:t>Standardabweichung/Streckgrenze "Kontur aussen" relativiert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'Relativierung Parameter'!$C$44</c:f>
              <c:strCache>
                <c:ptCount val="1"/>
                <c:pt idx="0">
                  <c:v>F17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Parameter'!$D$44:$M$44</c:f>
              <c:numCache>
                <c:formatCode>General</c:formatCode>
                <c:ptCount val="10"/>
                <c:pt idx="0">
                  <c:v>85.55</c:v>
                </c:pt>
                <c:pt idx="1">
                  <c:v>85.55</c:v>
                </c:pt>
                <c:pt idx="2">
                  <c:v>85.55</c:v>
                </c:pt>
                <c:pt idx="3">
                  <c:v>85.55</c:v>
                </c:pt>
                <c:pt idx="4">
                  <c:v>85.55</c:v>
                </c:pt>
                <c:pt idx="5">
                  <c:v>85.55</c:v>
                </c:pt>
                <c:pt idx="6">
                  <c:v>85.55</c:v>
                </c:pt>
                <c:pt idx="7">
                  <c:v>85.55</c:v>
                </c:pt>
                <c:pt idx="8">
                  <c:v>85.55</c:v>
                </c:pt>
                <c:pt idx="9">
                  <c:v>85.55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'Relativierung Parameter'!$C$45</c:f>
              <c:strCache>
                <c:ptCount val="1"/>
                <c:pt idx="0">
                  <c:v>Fxx</c:v>
                </c:pt>
              </c:strCache>
            </c:strRef>
          </c:tx>
          <c:spPr>
            <a:ln w="38100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Parameter'!$D$45:$M$45</c:f>
              <c:numCache>
                <c:formatCode>General</c:formatCode>
                <c:ptCount val="10"/>
                <c:pt idx="0">
                  <c:v>74.650000000000006</c:v>
                </c:pt>
                <c:pt idx="1">
                  <c:v>74.650000000000006</c:v>
                </c:pt>
                <c:pt idx="2">
                  <c:v>74.650000000000006</c:v>
                </c:pt>
                <c:pt idx="3">
                  <c:v>74.650000000000006</c:v>
                </c:pt>
                <c:pt idx="4">
                  <c:v>74.650000000000006</c:v>
                </c:pt>
                <c:pt idx="5">
                  <c:v>74.650000000000006</c:v>
                </c:pt>
                <c:pt idx="6">
                  <c:v>74.650000000000006</c:v>
                </c:pt>
                <c:pt idx="7">
                  <c:v>74.650000000000006</c:v>
                </c:pt>
                <c:pt idx="8">
                  <c:v>74.650000000000006</c:v>
                </c:pt>
                <c:pt idx="9">
                  <c:v>74.650000000000006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'Relativierung Parameter'!$C$46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Parameter'!$D$46:$M$46</c:f>
              <c:numCache>
                <c:formatCode>General</c:formatCode>
                <c:ptCount val="10"/>
                <c:pt idx="0">
                  <c:v>70.55</c:v>
                </c:pt>
                <c:pt idx="1">
                  <c:v>70.55</c:v>
                </c:pt>
                <c:pt idx="2">
                  <c:v>70.55</c:v>
                </c:pt>
                <c:pt idx="3">
                  <c:v>70.55</c:v>
                </c:pt>
                <c:pt idx="4">
                  <c:v>70.55</c:v>
                </c:pt>
                <c:pt idx="5">
                  <c:v>70.55</c:v>
                </c:pt>
                <c:pt idx="6">
                  <c:v>70.55</c:v>
                </c:pt>
                <c:pt idx="7">
                  <c:v>70.55</c:v>
                </c:pt>
                <c:pt idx="8">
                  <c:v>70.55</c:v>
                </c:pt>
                <c:pt idx="9">
                  <c:v>70.55</c:v>
                </c:pt>
              </c:numCache>
            </c:numRef>
          </c:yVal>
          <c:smooth val="1"/>
        </c:ser>
        <c:axId val="84497152"/>
        <c:axId val="84499072"/>
      </c:scatterChart>
      <c:scatterChart>
        <c:scatterStyle val="smoothMarker"/>
        <c:ser>
          <c:idx val="3"/>
          <c:order val="3"/>
          <c:tx>
            <c:strRef>
              <c:f>'Relativierung Parameter'!$C$47</c:f>
              <c:strCache>
                <c:ptCount val="1"/>
                <c:pt idx="0">
                  <c:v>F17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Parameter'!$D$47:$M$47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'Relativierung Parameter'!$C$48</c:f>
              <c:strCache>
                <c:ptCount val="1"/>
                <c:pt idx="0">
                  <c:v>Fxx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Parameter'!$D$48:$M$48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'Relativierung Parameter'!$C$49</c:f>
              <c:strCache>
                <c:ptCount val="1"/>
                <c:pt idx="0">
                  <c:v>F13serie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'Relativierung Parameter'!$D$43:$M$43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'Relativierung Parameter'!$D$49:$M$49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yVal>
          <c:smooth val="1"/>
        </c:ser>
        <c:axId val="84503168"/>
        <c:axId val="84501248"/>
      </c:scatterChart>
      <c:valAx>
        <c:axId val="8449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Messpunkte</a:t>
                </a:r>
              </a:p>
            </c:rich>
          </c:tx>
          <c:layout/>
        </c:title>
        <c:tickLblPos val="nextTo"/>
        <c:crossAx val="84499072"/>
        <c:crosses val="autoZero"/>
        <c:crossBetween val="midCat"/>
      </c:valAx>
      <c:valAx>
        <c:axId val="8449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i="0"/>
                </a:pPr>
                <a:r>
                  <a:rPr lang="en-US" sz="1400" i="0"/>
                  <a:t>Streckgrenze Rp₀‚₂ [N/mm²]</a:t>
                </a:r>
              </a:p>
            </c:rich>
          </c:tx>
          <c:layout/>
        </c:title>
        <c:numFmt formatCode="General" sourceLinked="1"/>
        <c:tickLblPos val="nextTo"/>
        <c:crossAx val="84497152"/>
        <c:crosses val="autoZero"/>
        <c:crossBetween val="midCat"/>
      </c:valAx>
      <c:valAx>
        <c:axId val="8450124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sz="1400" i="0"/>
                </a:pPr>
                <a:r>
                  <a:rPr lang="en-US" sz="1400" i="0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84503168"/>
        <c:crosses val="max"/>
        <c:crossBetween val="midCat"/>
      </c:valAx>
      <c:valAx>
        <c:axId val="84503168"/>
        <c:scaling>
          <c:orientation val="minMax"/>
        </c:scaling>
        <c:delete val="1"/>
        <c:axPos val="b"/>
        <c:tickLblPos val="none"/>
        <c:crossAx val="8450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67664512"/>
        <c:axId val="67674880"/>
        <c:axId val="0"/>
      </c:bar3DChart>
      <c:catAx>
        <c:axId val="6766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7674880"/>
        <c:crosses val="autoZero"/>
        <c:auto val="1"/>
        <c:lblAlgn val="ctr"/>
        <c:lblOffset val="100"/>
      </c:catAx>
      <c:valAx>
        <c:axId val="67674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67664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67986944"/>
        <c:axId val="67988864"/>
        <c:axId val="0"/>
      </c:bar3DChart>
      <c:catAx>
        <c:axId val="6798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</c:title>
        <c:tickLblPos val="nextTo"/>
        <c:crossAx val="67988864"/>
        <c:crosses val="autoZero"/>
        <c:auto val="1"/>
        <c:lblAlgn val="ctr"/>
        <c:lblOffset val="100"/>
      </c:catAx>
      <c:valAx>
        <c:axId val="67988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6798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Vergl. Standardabweichung Charg.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Charge1'!$C$58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Charge1'!$D$58:$K$58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Charge1'!$C$59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Charge1'!$D$57:$K$57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Charge1'!$D$59:$K$59</c:f>
              <c:numCache>
                <c:formatCode>General</c:formatCode>
                <c:ptCount val="8"/>
                <c:pt idx="0">
                  <c:v>0.11545307169887575</c:v>
                </c:pt>
                <c:pt idx="1">
                  <c:v>0.17752841989180798</c:v>
                </c:pt>
                <c:pt idx="2">
                  <c:v>0.12218062274830405</c:v>
                </c:pt>
                <c:pt idx="3">
                  <c:v>0.16787503132923473</c:v>
                </c:pt>
                <c:pt idx="4">
                  <c:v>0.12310922935727149</c:v>
                </c:pt>
                <c:pt idx="5">
                  <c:v>0.10328746610114131</c:v>
                </c:pt>
                <c:pt idx="6">
                  <c:v>0.21900547639912823</c:v>
                </c:pt>
                <c:pt idx="7">
                  <c:v>0.73200079467080714</c:v>
                </c:pt>
              </c:numCache>
            </c:numRef>
          </c:val>
        </c:ser>
        <c:shape val="cylinder"/>
        <c:axId val="68014848"/>
        <c:axId val="68016768"/>
        <c:axId val="0"/>
      </c:bar3DChart>
      <c:catAx>
        <c:axId val="68014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68016768"/>
        <c:crosses val="autoZero"/>
        <c:auto val="1"/>
        <c:lblAlgn val="ctr"/>
        <c:lblOffset val="100"/>
      </c:catAx>
      <c:valAx>
        <c:axId val="68016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</c:title>
        <c:numFmt formatCode="General" sourceLinked="1"/>
        <c:tickLblPos val="nextTo"/>
        <c:crossAx val="68014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62</xdr:row>
      <xdr:rowOff>9525</xdr:rowOff>
    </xdr:from>
    <xdr:to>
      <xdr:col>20</xdr:col>
      <xdr:colOff>9525</xdr:colOff>
      <xdr:row>76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86</xdr:row>
      <xdr:rowOff>114300</xdr:rowOff>
    </xdr:from>
    <xdr:to>
      <xdr:col>19</xdr:col>
      <xdr:colOff>76200</xdr:colOff>
      <xdr:row>116</xdr:row>
      <xdr:rowOff>38100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28</xdr:row>
      <xdr:rowOff>38100</xdr:rowOff>
    </xdr:from>
    <xdr:to>
      <xdr:col>6</xdr:col>
      <xdr:colOff>495300</xdr:colOff>
      <xdr:row>42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95249</xdr:rowOff>
    </xdr:from>
    <xdr:to>
      <xdr:col>13</xdr:col>
      <xdr:colOff>571500</xdr:colOff>
      <xdr:row>44</xdr:row>
      <xdr:rowOff>123824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685799</xdr:colOff>
      <xdr:row>54</xdr:row>
      <xdr:rowOff>66675</xdr:rowOff>
    </xdr:from>
    <xdr:to>
      <xdr:col>11</xdr:col>
      <xdr:colOff>200024</xdr:colOff>
      <xdr:row>71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107</xdr:row>
      <xdr:rowOff>171450</xdr:rowOff>
    </xdr:from>
    <xdr:to>
      <xdr:col>12</xdr:col>
      <xdr:colOff>323850</xdr:colOff>
      <xdr:row>122</xdr:row>
      <xdr:rowOff>57150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47624</xdr:colOff>
      <xdr:row>71</xdr:row>
      <xdr:rowOff>85725</xdr:rowOff>
    </xdr:from>
    <xdr:to>
      <xdr:col>13</xdr:col>
      <xdr:colOff>85725</xdr:colOff>
      <xdr:row>100</xdr:row>
      <xdr:rowOff>123825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30</xdr:row>
      <xdr:rowOff>66675</xdr:rowOff>
    </xdr:from>
    <xdr:to>
      <xdr:col>8</xdr:col>
      <xdr:colOff>447675</xdr:colOff>
      <xdr:row>47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30</xdr:row>
      <xdr:rowOff>161925</xdr:rowOff>
    </xdr:from>
    <xdr:to>
      <xdr:col>15</xdr:col>
      <xdr:colOff>323850</xdr:colOff>
      <xdr:row>45</xdr:row>
      <xdr:rowOff>47625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895350</xdr:colOff>
      <xdr:row>60</xdr:row>
      <xdr:rowOff>0</xdr:rowOff>
    </xdr:from>
    <xdr:to>
      <xdr:col>10</xdr:col>
      <xdr:colOff>390525</xdr:colOff>
      <xdr:row>77</xdr:row>
      <xdr:rowOff>152400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447674</xdr:colOff>
      <xdr:row>155</xdr:row>
      <xdr:rowOff>142875</xdr:rowOff>
    </xdr:from>
    <xdr:to>
      <xdr:col>12</xdr:col>
      <xdr:colOff>552450</xdr:colOff>
      <xdr:row>177</xdr:row>
      <xdr:rowOff>9525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523876</xdr:colOff>
      <xdr:row>78</xdr:row>
      <xdr:rowOff>133351</xdr:rowOff>
    </xdr:from>
    <xdr:to>
      <xdr:col>14</xdr:col>
      <xdr:colOff>123825</xdr:colOff>
      <xdr:row>109</xdr:row>
      <xdr:rowOff>123825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157</xdr:row>
      <xdr:rowOff>123825</xdr:rowOff>
    </xdr:from>
    <xdr:to>
      <xdr:col>19</xdr:col>
      <xdr:colOff>19050</xdr:colOff>
      <xdr:row>178</xdr:row>
      <xdr:rowOff>161925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28</xdr:row>
      <xdr:rowOff>114300</xdr:rowOff>
    </xdr:from>
    <xdr:to>
      <xdr:col>8</xdr:col>
      <xdr:colOff>38100</xdr:colOff>
      <xdr:row>43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28</xdr:row>
      <xdr:rowOff>28575</xdr:rowOff>
    </xdr:from>
    <xdr:to>
      <xdr:col>14</xdr:col>
      <xdr:colOff>447675</xdr:colOff>
      <xdr:row>42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1176130</xdr:colOff>
      <xdr:row>50</xdr:row>
      <xdr:rowOff>173934</xdr:rowOff>
    </xdr:from>
    <xdr:to>
      <xdr:col>11</xdr:col>
      <xdr:colOff>480390</xdr:colOff>
      <xdr:row>66</xdr:row>
      <xdr:rowOff>82825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115956</xdr:colOff>
      <xdr:row>122</xdr:row>
      <xdr:rowOff>132521</xdr:rowOff>
    </xdr:from>
    <xdr:to>
      <xdr:col>8</xdr:col>
      <xdr:colOff>347869</xdr:colOff>
      <xdr:row>137</xdr:row>
      <xdr:rowOff>16564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67</xdr:row>
      <xdr:rowOff>33130</xdr:rowOff>
    </xdr:from>
    <xdr:to>
      <xdr:col>12</xdr:col>
      <xdr:colOff>49696</xdr:colOff>
      <xdr:row>96</xdr:row>
      <xdr:rowOff>140804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438978</xdr:colOff>
      <xdr:row>123</xdr:row>
      <xdr:rowOff>165652</xdr:rowOff>
    </xdr:from>
    <xdr:to>
      <xdr:col>14</xdr:col>
      <xdr:colOff>438978</xdr:colOff>
      <xdr:row>141</xdr:row>
      <xdr:rowOff>66261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21</xdr:row>
      <xdr:rowOff>9526</xdr:rowOff>
    </xdr:from>
    <xdr:to>
      <xdr:col>15</xdr:col>
      <xdr:colOff>619125</xdr:colOff>
      <xdr:row>39</xdr:row>
      <xdr:rowOff>180976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54</xdr:row>
      <xdr:rowOff>76199</xdr:rowOff>
    </xdr:from>
    <xdr:to>
      <xdr:col>12</xdr:col>
      <xdr:colOff>600075</xdr:colOff>
      <xdr:row>74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55</xdr:row>
      <xdr:rowOff>38100</xdr:rowOff>
    </xdr:from>
    <xdr:to>
      <xdr:col>18</xdr:col>
      <xdr:colOff>123825</xdr:colOff>
      <xdr:row>69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72</xdr:row>
      <xdr:rowOff>104775</xdr:rowOff>
    </xdr:from>
    <xdr:to>
      <xdr:col>13</xdr:col>
      <xdr:colOff>561974</xdr:colOff>
      <xdr:row>103</xdr:row>
      <xdr:rowOff>104775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190499</xdr:rowOff>
    </xdr:from>
    <xdr:to>
      <xdr:col>19</xdr:col>
      <xdr:colOff>9525</xdr:colOff>
      <xdr:row>18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114300</xdr:rowOff>
    </xdr:from>
    <xdr:to>
      <xdr:col>18</xdr:col>
      <xdr:colOff>647700</xdr:colOff>
      <xdr:row>34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37</xdr:row>
      <xdr:rowOff>57150</xdr:rowOff>
    </xdr:from>
    <xdr:to>
      <xdr:col>19</xdr:col>
      <xdr:colOff>66675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52</xdr:row>
      <xdr:rowOff>28574</xdr:rowOff>
    </xdr:from>
    <xdr:to>
      <xdr:col>19</xdr:col>
      <xdr:colOff>123825</xdr:colOff>
      <xdr:row>68</xdr:row>
      <xdr:rowOff>38099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190499</xdr:rowOff>
    </xdr:from>
    <xdr:to>
      <xdr:col>15</xdr:col>
      <xdr:colOff>95250</xdr:colOff>
      <xdr:row>107</xdr:row>
      <xdr:rowOff>142875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20</xdr:row>
      <xdr:rowOff>152400</xdr:rowOff>
    </xdr:from>
    <xdr:to>
      <xdr:col>20</xdr:col>
      <xdr:colOff>9525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133350</xdr:rowOff>
    </xdr:from>
    <xdr:to>
      <xdr:col>20</xdr:col>
      <xdr:colOff>0</xdr:colOff>
      <xdr:row>51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142875</xdr:rowOff>
    </xdr:from>
    <xdr:to>
      <xdr:col>20</xdr:col>
      <xdr:colOff>0</xdr:colOff>
      <xdr:row>66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447675</xdr:colOff>
      <xdr:row>69</xdr:row>
      <xdr:rowOff>95249</xdr:rowOff>
    </xdr:from>
    <xdr:to>
      <xdr:col>17</xdr:col>
      <xdr:colOff>142875</xdr:colOff>
      <xdr:row>101</xdr:row>
      <xdr:rowOff>180974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19</xdr:col>
      <xdr:colOff>0</xdr:colOff>
      <xdr:row>73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77</xdr:row>
      <xdr:rowOff>0</xdr:rowOff>
    </xdr:from>
    <xdr:to>
      <xdr:col>16</xdr:col>
      <xdr:colOff>85724</xdr:colOff>
      <xdr:row>114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53</xdr:row>
      <xdr:rowOff>0</xdr:rowOff>
    </xdr:from>
    <xdr:to>
      <xdr:col>20</xdr:col>
      <xdr:colOff>133350</xdr:colOff>
      <xdr:row>67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190499</xdr:rowOff>
    </xdr:from>
    <xdr:to>
      <xdr:col>16</xdr:col>
      <xdr:colOff>209550</xdr:colOff>
      <xdr:row>99</xdr:row>
      <xdr:rowOff>161924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9525</xdr:rowOff>
    </xdr:from>
    <xdr:to>
      <xdr:col>20</xdr:col>
      <xdr:colOff>0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152400</xdr:rowOff>
    </xdr:from>
    <xdr:to>
      <xdr:col>20</xdr:col>
      <xdr:colOff>0</xdr:colOff>
      <xdr:row>35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20</xdr:col>
      <xdr:colOff>95250</xdr:colOff>
      <xdr:row>72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74</xdr:row>
      <xdr:rowOff>190499</xdr:rowOff>
    </xdr:from>
    <xdr:to>
      <xdr:col>17</xdr:col>
      <xdr:colOff>142874</xdr:colOff>
      <xdr:row>109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752474</xdr:colOff>
      <xdr:row>7</xdr:row>
      <xdr:rowOff>28575</xdr:rowOff>
    </xdr:from>
    <xdr:to>
      <xdr:col>20</xdr:col>
      <xdr:colOff>9525</xdr:colOff>
      <xdr:row>21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20</xdr:col>
      <xdr:colOff>0</xdr:colOff>
      <xdr:row>71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16</xdr:col>
      <xdr:colOff>704850</xdr:colOff>
      <xdr:row>105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781049</xdr:colOff>
      <xdr:row>27</xdr:row>
      <xdr:rowOff>66675</xdr:rowOff>
    </xdr:from>
    <xdr:to>
      <xdr:col>8</xdr:col>
      <xdr:colOff>590550</xdr:colOff>
      <xdr:row>42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27</xdr:row>
      <xdr:rowOff>85725</xdr:rowOff>
    </xdr:from>
    <xdr:to>
      <xdr:col>15</xdr:col>
      <xdr:colOff>457200</xdr:colOff>
      <xdr:row>41</xdr:row>
      <xdr:rowOff>161925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1085851</xdr:colOff>
      <xdr:row>50</xdr:row>
      <xdr:rowOff>104773</xdr:rowOff>
    </xdr:from>
    <xdr:to>
      <xdr:col>16</xdr:col>
      <xdr:colOff>47625</xdr:colOff>
      <xdr:row>86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485774</xdr:colOff>
      <xdr:row>101</xdr:row>
      <xdr:rowOff>57150</xdr:rowOff>
    </xdr:from>
    <xdr:to>
      <xdr:col>9</xdr:col>
      <xdr:colOff>19049</xdr:colOff>
      <xdr:row>117</xdr:row>
      <xdr:rowOff>171450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1133474</xdr:colOff>
      <xdr:row>127</xdr:row>
      <xdr:rowOff>66675</xdr:rowOff>
    </xdr:from>
    <xdr:to>
      <xdr:col>10</xdr:col>
      <xdr:colOff>66675</xdr:colOff>
      <xdr:row>146</xdr:row>
      <xdr:rowOff>104774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>
    <filterColumn colId="6"/>
  </autoFilter>
  <tableColumns count="11">
    <tableColumn id="1" name="Nr/MP" totalsRowLabel="Mittelwert" totalsRowDxfId="81"/>
    <tableColumn id="2" name="MP1a" totalsRowFunction="average" totalsRowDxfId="80"/>
    <tableColumn id="3" name="MP2a" totalsRowFunction="average" totalsRowDxfId="79"/>
    <tableColumn id="4" name="MP3a" totalsRowFunction="average" totalsRowDxfId="78"/>
    <tableColumn id="5" name="MP4a" totalsRowFunction="average" totalsRowDxfId="77"/>
    <tableColumn id="6" name="MP5a" totalsRowFunction="average" totalsRowDxfId="76"/>
    <tableColumn id="12" name="MP6a" totalsRowFunction="average" totalsRowDxfId="75"/>
    <tableColumn id="7" name="MP7a" totalsRowFunction="average" totalsRowDxfId="74"/>
    <tableColumn id="8" name="MP8a" totalsRowFunction="average" totalsRowDxfId="73"/>
    <tableColumn id="9" name="MP9a" totalsRowFunction="average" totalsRowDxfId="72"/>
    <tableColumn id="10" name="MP10a" totalsRowFunction="average" totalsRowDxfId="71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id="2" name="Tabelle2" displayName="Tabelle2" ref="C3:M23" totalsRowShown="0">
  <autoFilter ref="C3:M23"/>
  <tableColumns count="11">
    <tableColumn id="1" name="Mp/Nr.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3" name="Tabelle24" displayName="Tabelle24" ref="C4:M24" totalsRowShown="0">
  <autoFilter ref="C4:M24"/>
  <tableColumns count="11">
    <tableColumn id="1" name="Mp/Nr."/>
    <tableColumn id="2" name="MP1b"/>
    <tableColumn id="3" name="MP2b"/>
    <tableColumn id="4" name="MP3b"/>
    <tableColumn id="5" name="MP4b"/>
    <tableColumn id="6" name="MP5b"/>
    <tableColumn id="7" name="MP6b"/>
    <tableColumn id="8" name="MP7b"/>
    <tableColumn id="9" name="MP8b"/>
    <tableColumn id="10" name="MP9b"/>
    <tableColumn id="11" name="MP10b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4" name="Tabelle245" displayName="Tabelle245" ref="D5:N25" totalsRowShown="0">
  <autoFilter ref="D5:N25"/>
  <tableColumns count="11">
    <tableColumn id="1" name="Mp/Nr."/>
    <tableColumn id="2" name="MP1c"/>
    <tableColumn id="3" name="MP2c"/>
    <tableColumn id="4" name="MP3c"/>
    <tableColumn id="5" name="MP4c"/>
    <tableColumn id="6" name="MP5c"/>
    <tableColumn id="7" name="MP6c"/>
    <tableColumn id="8" name="MP7c"/>
    <tableColumn id="9" name="MP8c"/>
    <tableColumn id="10" name="MP9c"/>
    <tableColumn id="11" name="MP10c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5" name="Tabelle246" displayName="Tabelle246" ref="D5:N25" totalsRowShown="0">
  <autoFilter ref="D5:N25"/>
  <tableColumns count="11">
    <tableColumn id="1" name="Mp/Nr."/>
    <tableColumn id="2" name="MP1d"/>
    <tableColumn id="3" name="MP2d"/>
    <tableColumn id="4" name="MP3d"/>
    <tableColumn id="5" name="MP4d"/>
    <tableColumn id="6" name="MP5d"/>
    <tableColumn id="7" name="MP6d"/>
    <tableColumn id="8" name="MP7d"/>
    <tableColumn id="9" name="MP8d"/>
    <tableColumn id="10" name="MP9d"/>
    <tableColumn id="11" name="MP10d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9" name="Tabelle610" displayName="Tabelle610" ref="C134:M140" totalsRowShown="0" headerRowDxfId="1" headerRowBorderDxfId="0">
  <autoFilter ref="C134:M140"/>
  <tableColumns count="11">
    <tableColumn id="1" name="Charge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7" name="Tabelle68" displayName="Tabelle68" ref="C43:M49" totalsRowShown="0" headerRowDxfId="3" headerRowBorderDxfId="2">
  <autoFilter ref="C43:M49"/>
  <tableColumns count="11">
    <tableColumn id="1" name="Charge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6" name="Tabelle6" displayName="Tabelle6" ref="C9:M15" totalsRowShown="0" headerRowDxfId="5" headerRowBorderDxfId="4">
  <autoFilter ref="C9:M15"/>
  <tableColumns count="11">
    <tableColumn id="1" name="Charge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>
    <filterColumn colId="5"/>
  </autoFilter>
  <tableColumns count="9">
    <tableColumn id="1" name="Nr/MP" totalsRowLabel="Mittelw." totalsRowDxfId="70"/>
    <tableColumn id="3" name="MP2b" totalsRowFunction="average" totalsRowDxfId="69"/>
    <tableColumn id="4" name="MP3b" totalsRowFunction="average" totalsRowDxfId="68"/>
    <tableColumn id="5" name="MP4b" totalsRowFunction="average" totalsRowDxfId="67"/>
    <tableColumn id="6" name="MP5b" totalsRowFunction="average" totalsRowDxfId="66"/>
    <tableColumn id="12" name="MP6b" totalsRowFunction="average" totalsRowDxfId="65"/>
    <tableColumn id="7" name="MP7b" totalsRowFunction="average" totalsRowDxfId="64"/>
    <tableColumn id="8" name="MP8b" totalsRowFunction="average" totalsRowDxfId="63"/>
    <tableColumn id="9" name="MP9b" totalsRowFunction="average" totalsRowDxfId="6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elle1417" displayName="Tabelle1417" ref="B6:L27" totalsRowCount="1">
  <autoFilter ref="B6:L26">
    <filterColumn colId="6"/>
  </autoFilter>
  <tableColumns count="11">
    <tableColumn id="1" name="Nr/MP" totalsRowLabel="Mittelw." totalsRowDxfId="61"/>
    <tableColumn id="2" name="MP1c" totalsRowFunction="average" totalsRowDxfId="60"/>
    <tableColumn id="3" name="MP2c" totalsRowFunction="average" totalsRowDxfId="59"/>
    <tableColumn id="4" name="MP3c" totalsRowFunction="average" totalsRowDxfId="58"/>
    <tableColumn id="5" name="MP4c" totalsRowFunction="average" totalsRowDxfId="57"/>
    <tableColumn id="6" name="MP5c" totalsRowFunction="average" totalsRowDxfId="56"/>
    <tableColumn id="12" name="MP6c" totalsRowFunction="average" totalsRowDxfId="55"/>
    <tableColumn id="7" name="MP7c" totalsRowFunction="average" totalsRowDxfId="54"/>
    <tableColumn id="8" name="MP8c" totalsRowFunction="average" totalsRowDxfId="53"/>
    <tableColumn id="9" name="MP9c" totalsRowFunction="average" totalsRowDxfId="52"/>
    <tableColumn id="10" name="MP10c" totalsRowFunction="average" totalsRowDxfId="5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7" name="Tabelle1418" displayName="Tabelle1418" ref="C6:M27" totalsRowCount="1">
  <autoFilter ref="C6:M26">
    <filterColumn colId="6"/>
  </autoFilter>
  <tableColumns count="11">
    <tableColumn id="1" name="Nr/MP" totalsRowLabel="Mittelw."/>
    <tableColumn id="2" name="MP1d" totalsRowFunction="average"/>
    <tableColumn id="3" name="MP2d" totalsRowFunction="average"/>
    <tableColumn id="4" name="MP3d" totalsRowFunction="average"/>
    <tableColumn id="5" name="MP4d" totalsRowFunction="average"/>
    <tableColumn id="6" name="MP5d" totalsRowFunction="average"/>
    <tableColumn id="12" name="MP6d" totalsRowFunction="average"/>
    <tableColumn id="7" name="MP7d" totalsRowFunction="average"/>
    <tableColumn id="8" name="MP8d" totalsRowFunction="average"/>
    <tableColumn id="9" name="MP9d" totalsRowFunction="average"/>
    <tableColumn id="10" name="MP10d" totalsRowFunction="average" totalsRowDxfId="50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elle1" displayName="Tabelle1" ref="C40:M42" totalsRowShown="0">
  <autoFilter ref="C40:M42"/>
  <tableColumns count="11">
    <tableColumn id="1" name="Chargen Mittelwerte"/>
    <tableColumn id="2" name="MP1d" dataDxfId="49"/>
    <tableColumn id="3" name="MP2d" dataDxfId="48"/>
    <tableColumn id="4" name="MP3d" dataDxfId="47"/>
    <tableColumn id="5" name="MP4d" dataDxfId="46"/>
    <tableColumn id="6" name="MP5d" dataDxfId="45"/>
    <tableColumn id="7" name="MP6d" dataDxfId="44"/>
    <tableColumn id="8" name="MP7d" dataDxfId="43"/>
    <tableColumn id="9" name="MP8d" dataDxfId="42"/>
    <tableColumn id="10" name="MP9d" dataDxfId="41"/>
    <tableColumn id="11" name="MP9d2" dataDxfId="40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8" name="Tabelle1419" displayName="Tabelle1419" ref="B7:L26" totalsRowCount="1">
  <autoFilter ref="B7:L25">
    <filterColumn colId="6"/>
  </autoFilter>
  <tableColumns count="11">
    <tableColumn id="1" name="Nr/MP" totalsRowLabel="Mittelw." totalsRowDxfId="39"/>
    <tableColumn id="2" name="MP1a" totalsRowFunction="average" totalsRowDxfId="38"/>
    <tableColumn id="3" name="MP2a" totalsRowFunction="average" totalsRowDxfId="37"/>
    <tableColumn id="4" name="MP3a" totalsRowFunction="average" totalsRowDxfId="36"/>
    <tableColumn id="5" name="MP4a" totalsRowFunction="average" totalsRowDxfId="35"/>
    <tableColumn id="6" name="MP5a" totalsRowFunction="average" totalsRowDxfId="34"/>
    <tableColumn id="12" name="MP6a" totalsRowFunction="average" totalsRowDxfId="33"/>
    <tableColumn id="7" name="MP7a" totalsRowFunction="average" totalsRowDxfId="32"/>
    <tableColumn id="8" name="MP8a" totalsRowFunction="average" totalsRowDxfId="31"/>
    <tableColumn id="9" name="MP9a" totalsRowFunction="average" totalsRowDxfId="30"/>
    <tableColumn id="10" name="MP10a" totalsRowFunction="average" totalsRowDxfId="29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9" name="Tabelle1420" displayName="Tabelle1420" ref="C6:M25" totalsRowCount="1">
  <autoFilter ref="C6:M24">
    <filterColumn colId="6"/>
  </autoFilter>
  <tableColumns count="11">
    <tableColumn id="1" name="Nr/MP" totalsRowLabel="Mittelw." totalsRowDxfId="28"/>
    <tableColumn id="2" name="MP1b" totalsRowFunction="average" totalsRowDxfId="27"/>
    <tableColumn id="3" name="MP2b" totalsRowFunction="average" totalsRowDxfId="26"/>
    <tableColumn id="4" name="MP3b" totalsRowFunction="average" totalsRowDxfId="25"/>
    <tableColumn id="5" name="MP4b" totalsRowFunction="average" totalsRowDxfId="24"/>
    <tableColumn id="6" name="MP5b" totalsRowFunction="average" totalsRowDxfId="23"/>
    <tableColumn id="12" name="MP6b" totalsRowFunction="average" totalsRowDxfId="22"/>
    <tableColumn id="7" name="MP7b" totalsRowFunction="average" totalsRowDxfId="21"/>
    <tableColumn id="8" name="MP8b" totalsRowFunction="average" totalsRowDxfId="20"/>
    <tableColumn id="9" name="MP9b" totalsRowFunction="average" totalsRowDxfId="19"/>
    <tableColumn id="10" name="MP10b" totalsRowFunction="average" totalsRowDxf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0" name="Tabelle1421" displayName="Tabelle1421" ref="C6:M25" totalsRowCount="1">
  <autoFilter ref="C6:M24">
    <filterColumn colId="6"/>
  </autoFilter>
  <tableColumns count="11">
    <tableColumn id="1" name="Nr/MP" totalsRowLabel="Mittelew."/>
    <tableColumn id="2" name="MP1c" totalsRowFunction="average"/>
    <tableColumn id="3" name="MP2c" totalsRowFunction="average"/>
    <tableColumn id="4" name="MP3c" totalsRowFunction="average"/>
    <tableColumn id="5" name="MP4c" totalsRowFunction="average"/>
    <tableColumn id="6" name="MP5c" totalsRowFunction="average"/>
    <tableColumn id="12" name="MP6c" totalsRowFunction="average"/>
    <tableColumn id="7" name="MP7c" totalsRowFunction="average"/>
    <tableColumn id="8" name="MP8c" totalsRowFunction="average"/>
    <tableColumn id="9" name="MP9c" totalsRowFunction="average"/>
    <tableColumn id="10" name="MP10c" totalsRowFunction="average" totalsRowDxfId="17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1" name="Tabelle141922" displayName="Tabelle141922" ref="C8:M27" totalsRowCount="1">
  <autoFilter ref="C8:M26">
    <filterColumn colId="6"/>
    <filterColumn colId="7"/>
  </autoFilter>
  <tableColumns count="11">
    <tableColumn id="1" name="Nr/MP" totalsRowLabel="Mittelw." totalsRowDxfId="16"/>
    <tableColumn id="2" name="MP1d" totalsRowFunction="average" totalsRowDxfId="15"/>
    <tableColumn id="3" name="MP2d" totalsRowFunction="average" totalsRowDxfId="14"/>
    <tableColumn id="4" name="MP3d" totalsRowFunction="average" totalsRowDxfId="13"/>
    <tableColumn id="5" name="MP4d" totalsRowFunction="average" totalsRowDxfId="12"/>
    <tableColumn id="6" name="MP5d" totalsRowFunction="average" totalsRowDxfId="11"/>
    <tableColumn id="13" name="MP6d" totalsRowFunction="average" totalsRowDxfId="10"/>
    <tableColumn id="12" name="MP7d" totalsRowFunction="average" totalsRowDxfId="9"/>
    <tableColumn id="8" name="MP8d" totalsRowFunction="average" totalsRowDxfId="8"/>
    <tableColumn id="9" name="MP9d" totalsRowFunction="average" totalsRowDxfId="7"/>
    <tableColumn id="10" name="MP10d" totalsRowFunction="average" totalsRowDxfId="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66"/>
  <sheetViews>
    <sheetView topLeftCell="A13" workbookViewId="0">
      <selection activeCell="N32" sqref="N32"/>
    </sheetView>
  </sheetViews>
  <sheetFormatPr baseColWidth="10" defaultRowHeight="15"/>
  <sheetData>
    <row r="10" spans="3:13" ht="21">
      <c r="G10" s="3" t="s">
        <v>42</v>
      </c>
      <c r="H10" s="3"/>
      <c r="I10" s="4"/>
    </row>
    <row r="12" spans="3:13">
      <c r="C12" t="s">
        <v>40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49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50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5" spans="3:13">
      <c r="C35" s="41" t="s">
        <v>82</v>
      </c>
      <c r="D35">
        <f t="shared" ref="D35:M35" si="0">D34/SQRT(20)</f>
        <v>6.0440923745073864E-2</v>
      </c>
      <c r="E35">
        <f t="shared" si="0"/>
        <v>2.5879020155533668E-2</v>
      </c>
      <c r="F35">
        <f t="shared" si="0"/>
        <v>1.9138002975617217E-2</v>
      </c>
      <c r="G35">
        <f t="shared" si="0"/>
        <v>8.0328273845187113E-3</v>
      </c>
      <c r="H35">
        <f t="shared" si="0"/>
        <v>6.266032069399019E-3</v>
      </c>
      <c r="I35">
        <f t="shared" si="0"/>
        <v>6.266032069399019E-3</v>
      </c>
      <c r="J35">
        <f t="shared" si="0"/>
        <v>5.5772092625162376E-3</v>
      </c>
      <c r="K35">
        <f t="shared" si="0"/>
        <v>2.5230255438137769E-2</v>
      </c>
      <c r="L35">
        <f t="shared" si="0"/>
        <v>1.7524043633337611E-2</v>
      </c>
      <c r="M35">
        <f t="shared" si="0"/>
        <v>4.7049246316463358E-2</v>
      </c>
    </row>
    <row r="36" spans="3:13" ht="15.75" thickBot="1">
      <c r="D36" s="13" t="s">
        <v>0</v>
      </c>
      <c r="E36" s="13" t="s">
        <v>1</v>
      </c>
      <c r="F36" s="13" t="s">
        <v>2</v>
      </c>
      <c r="G36" s="13" t="s">
        <v>3</v>
      </c>
      <c r="H36" s="13" t="s">
        <v>4</v>
      </c>
      <c r="I36" s="13" t="s">
        <v>5</v>
      </c>
      <c r="J36" s="13" t="s">
        <v>6</v>
      </c>
      <c r="K36" s="13" t="s">
        <v>7</v>
      </c>
      <c r="L36" s="13" t="s">
        <v>8</v>
      </c>
      <c r="M36" s="14" t="s">
        <v>9</v>
      </c>
    </row>
    <row r="37" spans="3:13" ht="15.75" thickTop="1">
      <c r="C37" s="15" t="s">
        <v>49</v>
      </c>
      <c r="D37" s="16">
        <f>SUBTOTAL(101,Tabelle14[MP1a])</f>
        <v>1.9490000000000003</v>
      </c>
      <c r="E37" s="16">
        <f>SUBTOTAL(101,Tabelle14[MP2a])</f>
        <v>0.71950000000000014</v>
      </c>
      <c r="F37" s="16">
        <f>SUBTOTAL(101,Tabelle14[MP3a])</f>
        <v>0.60099999999999998</v>
      </c>
      <c r="G37" s="16">
        <f>SUBTOTAL(101,Tabelle14[MP4a])</f>
        <v>2.8000000000000004E-2</v>
      </c>
      <c r="H37" s="16">
        <f>SUBTOTAL(101,Tabelle14[MP5a])</f>
        <v>-0.29699999999999999</v>
      </c>
      <c r="I37" s="16">
        <f>SUBTOTAL(101,Tabelle14[MP6a])</f>
        <v>-0.36799999999999999</v>
      </c>
      <c r="J37" s="16">
        <f>SUBTOTAL(101,Tabelle14[MP7a])</f>
        <v>-0.29299999999999998</v>
      </c>
      <c r="K37" s="16">
        <f>SUBTOTAL(101,Tabelle14[MP8a])</f>
        <v>0.45550000000000007</v>
      </c>
      <c r="L37" s="16">
        <f>SUBTOTAL(101,Tabelle14[MP9a])</f>
        <v>1.3145000000000002</v>
      </c>
      <c r="M37" s="17">
        <f>SUBTOTAL(101,Tabelle14[MP10a])</f>
        <v>2.9610000000000003</v>
      </c>
    </row>
    <row r="38" spans="3:13">
      <c r="D38" s="13" t="s">
        <v>0</v>
      </c>
      <c r="E38" s="13" t="s">
        <v>1</v>
      </c>
      <c r="F38" s="13" t="s">
        <v>2</v>
      </c>
      <c r="G38" s="13" t="s">
        <v>3</v>
      </c>
      <c r="H38" s="13" t="s">
        <v>4</v>
      </c>
      <c r="I38" s="13" t="s">
        <v>5</v>
      </c>
      <c r="J38" s="13" t="s">
        <v>6</v>
      </c>
      <c r="K38" s="13" t="s">
        <v>7</v>
      </c>
      <c r="L38" s="13" t="s">
        <v>8</v>
      </c>
      <c r="M38" s="14" t="s">
        <v>9</v>
      </c>
    </row>
    <row r="39" spans="3:13">
      <c r="C39" s="2" t="s">
        <v>50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28" t="s">
        <v>57</v>
      </c>
      <c r="G45" s="28"/>
      <c r="H45" s="28"/>
    </row>
    <row r="46" spans="3:13" ht="15.75" thickBot="1">
      <c r="C46" s="31" t="s">
        <v>60</v>
      </c>
      <c r="D46" s="13" t="s">
        <v>0</v>
      </c>
      <c r="E46" s="13" t="s">
        <v>1</v>
      </c>
      <c r="F46" s="13" t="s">
        <v>2</v>
      </c>
      <c r="G46" s="13" t="s">
        <v>3</v>
      </c>
      <c r="H46" s="13" t="s">
        <v>4</v>
      </c>
      <c r="I46" s="13" t="s">
        <v>5</v>
      </c>
      <c r="J46" s="13" t="s">
        <v>6</v>
      </c>
      <c r="K46" s="13" t="s">
        <v>7</v>
      </c>
      <c r="L46" s="13" t="s">
        <v>8</v>
      </c>
      <c r="M46" s="14" t="s">
        <v>9</v>
      </c>
    </row>
    <row r="47" spans="3:13" ht="16.5" thickTop="1" thickBot="1">
      <c r="C47" s="2" t="s">
        <v>53</v>
      </c>
      <c r="D47" s="16">
        <f>SUBTOTAL(101,Tabelle14[MP1a])</f>
        <v>1.9490000000000003</v>
      </c>
      <c r="E47" s="16">
        <f>SUBTOTAL(101,Tabelle14[MP2a])</f>
        <v>0.71950000000000014</v>
      </c>
      <c r="F47" s="16">
        <f>SUBTOTAL(101,Tabelle14[MP3a])</f>
        <v>0.60099999999999998</v>
      </c>
      <c r="G47" s="16">
        <f>SUBTOTAL(101,Tabelle14[MP4a])</f>
        <v>2.8000000000000004E-2</v>
      </c>
      <c r="H47" s="16">
        <f>SUBTOTAL(101,Tabelle14[MP5a])</f>
        <v>-0.29699999999999999</v>
      </c>
      <c r="I47" s="16">
        <f>SUBTOTAL(101,Tabelle14[MP6a])</f>
        <v>-0.36799999999999999</v>
      </c>
      <c r="J47" s="16">
        <f>SUBTOTAL(101,Tabelle14[MP7a])</f>
        <v>-0.29299999999999998</v>
      </c>
      <c r="K47" s="16">
        <f>SUBTOTAL(101,Tabelle14[MP8a])</f>
        <v>0.45550000000000007</v>
      </c>
      <c r="L47" s="16">
        <f>SUBTOTAL(101,Tabelle14[MP9a])</f>
        <v>1.3145000000000002</v>
      </c>
      <c r="M47" s="17">
        <f>SUBTOTAL(101,Tabelle14[MP10a])</f>
        <v>2.9610000000000003</v>
      </c>
    </row>
    <row r="48" spans="3:13" ht="15.75" thickTop="1">
      <c r="C48" s="2" t="s">
        <v>59</v>
      </c>
      <c r="D48" s="16">
        <f>SUBTOTAL(101,Tabelle1419[MP1a])</f>
        <v>0.81166666666666676</v>
      </c>
      <c r="E48" s="16">
        <f>SUBTOTAL(101,Tabelle1419[MP2a])</f>
        <v>0.34333333333333338</v>
      </c>
      <c r="F48" s="16">
        <f>SUBTOTAL(101,Tabelle1419[MP3a])</f>
        <v>0.14944444444444446</v>
      </c>
      <c r="G48" s="16">
        <f>SUBTOTAL(101,Tabelle1419[MP4a])</f>
        <v>2.1111111111111112E-2</v>
      </c>
      <c r="H48" s="16">
        <f>SUBTOTAL(101,Tabelle1419[MP5a])</f>
        <v>-0.18833333333333335</v>
      </c>
      <c r="I48" s="16">
        <f>SUBTOTAL(101,Tabelle1419[MP6a])</f>
        <v>-0.23333333333333334</v>
      </c>
      <c r="J48" s="16">
        <f>SUBTOTAL(101,Tabelle1419[MP7a])</f>
        <v>-0.25055555555555553</v>
      </c>
      <c r="K48" s="16">
        <f>SUBTOTAL(101,Tabelle1419[MP8a])</f>
        <v>-0.16666666666666669</v>
      </c>
      <c r="L48" s="16">
        <f>SUBTOTAL(101,Tabelle1419[MP9a])</f>
        <v>0.57388888888888889</v>
      </c>
      <c r="M48" s="17">
        <f>SUBTOTAL(101,Tabelle1419[MP10a])</f>
        <v>1.3677777777777778</v>
      </c>
    </row>
    <row r="63" spans="3:13" ht="21">
      <c r="F63" s="28" t="s">
        <v>62</v>
      </c>
      <c r="G63" s="28"/>
      <c r="H63" s="28"/>
      <c r="I63" s="28"/>
      <c r="J63" s="28"/>
    </row>
    <row r="64" spans="3:13">
      <c r="C64" s="31" t="s">
        <v>61</v>
      </c>
      <c r="D64" s="13" t="s">
        <v>0</v>
      </c>
      <c r="E64" s="13" t="s">
        <v>1</v>
      </c>
      <c r="F64" s="13" t="s">
        <v>2</v>
      </c>
      <c r="G64" s="13" t="s">
        <v>3</v>
      </c>
      <c r="H64" s="13" t="s">
        <v>4</v>
      </c>
      <c r="I64" s="13" t="s">
        <v>5</v>
      </c>
      <c r="J64" s="13" t="s">
        <v>6</v>
      </c>
      <c r="K64" s="13" t="s">
        <v>7</v>
      </c>
      <c r="L64" s="13" t="s">
        <v>8</v>
      </c>
      <c r="M64" s="14" t="s">
        <v>9</v>
      </c>
    </row>
    <row r="65" spans="3:13">
      <c r="C65" s="2" t="s">
        <v>53</v>
      </c>
      <c r="D65">
        <f>STDEV(Tabelle14[MP1a])</f>
        <v>0.27030002823373267</v>
      </c>
      <c r="E65">
        <f>STDEV(Tabelle14[MP2a])</f>
        <v>0.11573449651772093</v>
      </c>
      <c r="F65">
        <f>STDEV(Tabelle14[MP3a])</f>
        <v>8.5587751214146704E-2</v>
      </c>
      <c r="G65">
        <f>STDEV(Tabelle14[MP4a])</f>
        <v>3.592389616661136E-2</v>
      </c>
      <c r="H65">
        <f>STDEV(Tabelle14[MP6a])</f>
        <v>2.8022547312739773E-2</v>
      </c>
      <c r="I65">
        <f>STDEV(Tabelle14[MP6a])</f>
        <v>2.8022547312739773E-2</v>
      </c>
      <c r="J65">
        <f>STDEV(Tabelle14[MP7a])</f>
        <v>2.4942038071455556E-2</v>
      </c>
      <c r="K65">
        <f>STDEV(Tabelle14[MP8a])</f>
        <v>0.1128331324987196</v>
      </c>
      <c r="L65">
        <f>STDEV(Tabelle14[MP9a])</f>
        <v>7.83699056096306E-2</v>
      </c>
      <c r="M65">
        <f>STDEV(Tabelle14[MP10a])</f>
        <v>0.21041062610748731</v>
      </c>
    </row>
    <row r="66" spans="3:13">
      <c r="C66" s="2" t="s">
        <v>59</v>
      </c>
      <c r="D66" s="1">
        <f>STDEV(Tabelle1419[MP1a])</f>
        <v>0.4156108190858081</v>
      </c>
      <c r="E66" s="1">
        <f>STDEV(Tabelle1419[MP2a])</f>
        <v>0.13784048752090203</v>
      </c>
      <c r="F66" s="1">
        <f>STDEV(Tabelle1419[MP3a])</f>
        <v>9.8247719459969976E-2</v>
      </c>
      <c r="G66" s="1">
        <f>STDEV(Tabelle1419[MP4a])</f>
        <v>5.3455741879327438E-2</v>
      </c>
      <c r="H66" s="1">
        <f>STDEV(Tabelle1419[MP5a])</f>
        <v>6.0317785885405518E-2</v>
      </c>
      <c r="I66" s="1">
        <f>STDEV(Tabelle1419[MP6a])</f>
        <v>4.7527082062880359E-2</v>
      </c>
      <c r="J66" s="1">
        <f>STDEV(Tabelle1419[MP7a])</f>
        <v>2.8382310609877344E-2</v>
      </c>
      <c r="K66" s="1">
        <f>STDEV(Tabelle1419[MP8a])</f>
        <v>0.13217635278405179</v>
      </c>
      <c r="L66" s="1">
        <f>STDEV(Tabelle1419[MP9a])</f>
        <v>0.12059357552339342</v>
      </c>
      <c r="M66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C3:M106"/>
  <sheetViews>
    <sheetView topLeftCell="A100" workbookViewId="0">
      <selection activeCell="N74" sqref="N74"/>
    </sheetView>
  </sheetViews>
  <sheetFormatPr baseColWidth="10" defaultRowHeight="15"/>
  <cols>
    <col min="3" max="3" width="19.7109375" customWidth="1"/>
  </cols>
  <sheetData>
    <row r="3" spans="3:13" ht="18.75">
      <c r="F3" s="32" t="s">
        <v>68</v>
      </c>
    </row>
    <row r="4" spans="3:13">
      <c r="C4" t="s">
        <v>65</v>
      </c>
      <c r="D4" t="s">
        <v>10</v>
      </c>
      <c r="E4" t="s">
        <v>11</v>
      </c>
      <c r="F4" t="s">
        <v>13</v>
      </c>
      <c r="G4" t="s">
        <v>14</v>
      </c>
      <c r="H4" t="s">
        <v>15</v>
      </c>
      <c r="I4" t="s">
        <v>16</v>
      </c>
      <c r="J4" t="s">
        <v>12</v>
      </c>
      <c r="K4" t="s">
        <v>17</v>
      </c>
      <c r="L4" t="s">
        <v>18</v>
      </c>
      <c r="M4" t="s">
        <v>19</v>
      </c>
    </row>
    <row r="5" spans="3:13">
      <c r="C5">
        <v>1</v>
      </c>
      <c r="D5">
        <v>0.15</v>
      </c>
      <c r="E5">
        <v>-1.08</v>
      </c>
      <c r="F5">
        <v>-1.21</v>
      </c>
      <c r="G5">
        <v>-0.7</v>
      </c>
      <c r="H5">
        <v>-1.02</v>
      </c>
      <c r="I5">
        <v>-0.96</v>
      </c>
      <c r="J5">
        <v>-0.85</v>
      </c>
      <c r="K5">
        <v>-1.28</v>
      </c>
      <c r="L5">
        <v>-1.51</v>
      </c>
      <c r="M5">
        <v>0.28999999999999998</v>
      </c>
    </row>
    <row r="6" spans="3:13">
      <c r="C6">
        <v>2</v>
      </c>
      <c r="D6">
        <v>-0.1</v>
      </c>
      <c r="E6">
        <v>-1.1100000000000001</v>
      </c>
      <c r="F6">
        <v>-1.2</v>
      </c>
      <c r="G6">
        <v>-0.63</v>
      </c>
      <c r="H6">
        <v>-0.63</v>
      </c>
      <c r="I6">
        <v>-0.86</v>
      </c>
      <c r="J6">
        <v>-0.76</v>
      </c>
      <c r="K6">
        <v>-1.19</v>
      </c>
      <c r="L6">
        <v>-1.47</v>
      </c>
      <c r="M6">
        <v>0.27</v>
      </c>
    </row>
    <row r="7" spans="3:13">
      <c r="C7">
        <v>3</v>
      </c>
      <c r="D7">
        <v>0.14000000000000001</v>
      </c>
      <c r="E7">
        <v>-1.1200000000000001</v>
      </c>
      <c r="F7">
        <v>-1.24</v>
      </c>
      <c r="G7">
        <v>-0.69</v>
      </c>
      <c r="H7">
        <v>-0.99</v>
      </c>
      <c r="I7">
        <v>-0.92</v>
      </c>
      <c r="J7">
        <v>-0.8</v>
      </c>
      <c r="K7">
        <v>-1.22</v>
      </c>
      <c r="L7">
        <v>-1.47</v>
      </c>
      <c r="M7">
        <v>0.26</v>
      </c>
    </row>
    <row r="8" spans="3:13">
      <c r="C8">
        <v>4</v>
      </c>
      <c r="D8">
        <v>0.03</v>
      </c>
      <c r="E8">
        <v>-1.19</v>
      </c>
      <c r="F8">
        <v>-1.28</v>
      </c>
      <c r="G8">
        <v>-0.67</v>
      </c>
      <c r="H8">
        <v>-0.99</v>
      </c>
      <c r="I8">
        <v>-0.93</v>
      </c>
      <c r="J8">
        <v>-0.81</v>
      </c>
      <c r="K8">
        <v>-1.26</v>
      </c>
      <c r="L8">
        <v>-1.49</v>
      </c>
      <c r="M8">
        <v>0.27</v>
      </c>
    </row>
    <row r="9" spans="3:13">
      <c r="C9">
        <v>5</v>
      </c>
      <c r="D9">
        <v>0.11</v>
      </c>
      <c r="E9">
        <v>-1.1599999999999999</v>
      </c>
      <c r="F9">
        <v>-1.32</v>
      </c>
      <c r="G9">
        <v>-0.71</v>
      </c>
      <c r="H9">
        <v>-0.97</v>
      </c>
      <c r="I9">
        <v>-0.92</v>
      </c>
      <c r="J9">
        <v>-1.1100000000000001</v>
      </c>
      <c r="K9">
        <v>-1.24</v>
      </c>
      <c r="L9">
        <v>-1.45</v>
      </c>
      <c r="M9">
        <v>0.18</v>
      </c>
    </row>
    <row r="10" spans="3:13">
      <c r="C10">
        <v>6</v>
      </c>
      <c r="D10">
        <v>-0.02</v>
      </c>
      <c r="E10">
        <v>-1.23</v>
      </c>
      <c r="F10">
        <v>-1.22</v>
      </c>
      <c r="G10">
        <v>-0.6</v>
      </c>
      <c r="H10">
        <v>-0.81</v>
      </c>
      <c r="I10">
        <v>-0.73</v>
      </c>
      <c r="J10">
        <v>-0.63</v>
      </c>
      <c r="K10">
        <v>-1.03</v>
      </c>
      <c r="L10">
        <v>-1.34</v>
      </c>
      <c r="M10">
        <v>0.31</v>
      </c>
    </row>
    <row r="11" spans="3:13">
      <c r="C11">
        <v>7</v>
      </c>
      <c r="D11">
        <v>-0.04</v>
      </c>
      <c r="E11">
        <v>-1.22</v>
      </c>
      <c r="F11">
        <v>-1.29</v>
      </c>
      <c r="G11">
        <v>-0.7</v>
      </c>
      <c r="H11">
        <v>-0.96</v>
      </c>
      <c r="I11">
        <v>-0.89</v>
      </c>
      <c r="J11">
        <v>-0.84</v>
      </c>
      <c r="K11">
        <v>-1.24</v>
      </c>
      <c r="L11">
        <v>-1.51</v>
      </c>
      <c r="M11">
        <v>0.22</v>
      </c>
    </row>
    <row r="12" spans="3:13">
      <c r="C12">
        <v>8</v>
      </c>
      <c r="D12">
        <v>0.01</v>
      </c>
      <c r="E12">
        <v>-1.17</v>
      </c>
      <c r="F12">
        <v>-1.32</v>
      </c>
      <c r="G12">
        <v>-0.68</v>
      </c>
      <c r="H12">
        <v>-0.94</v>
      </c>
      <c r="I12">
        <v>-0.89</v>
      </c>
      <c r="J12">
        <v>-0.86</v>
      </c>
      <c r="K12">
        <v>-1.27</v>
      </c>
      <c r="L12">
        <v>-1.51</v>
      </c>
      <c r="M12">
        <v>0.21</v>
      </c>
    </row>
    <row r="13" spans="3:13">
      <c r="C13">
        <v>9</v>
      </c>
      <c r="D13">
        <v>-0.25</v>
      </c>
      <c r="E13">
        <v>-1.19</v>
      </c>
      <c r="F13">
        <v>-1.2</v>
      </c>
      <c r="G13">
        <v>-0.63</v>
      </c>
      <c r="H13">
        <v>-0.84</v>
      </c>
      <c r="I13">
        <v>-0.83</v>
      </c>
      <c r="J13">
        <v>-0.83</v>
      </c>
      <c r="K13">
        <v>-1.29</v>
      </c>
      <c r="L13">
        <v>-1.45</v>
      </c>
      <c r="M13">
        <v>-0.02</v>
      </c>
    </row>
    <row r="14" spans="3:13">
      <c r="C14">
        <v>10</v>
      </c>
      <c r="D14">
        <v>0.01</v>
      </c>
      <c r="E14">
        <v>-1.1499999999999999</v>
      </c>
      <c r="F14">
        <v>-1.21</v>
      </c>
      <c r="G14">
        <v>-0.67</v>
      </c>
      <c r="H14">
        <v>-0.92</v>
      </c>
      <c r="I14">
        <v>-0.87</v>
      </c>
      <c r="J14">
        <v>-0.84</v>
      </c>
      <c r="K14">
        <v>-1.18</v>
      </c>
      <c r="L14">
        <v>-1.5</v>
      </c>
      <c r="M14">
        <v>0.21</v>
      </c>
    </row>
    <row r="15" spans="3:13">
      <c r="C15">
        <v>11</v>
      </c>
      <c r="D15">
        <v>0</v>
      </c>
      <c r="E15">
        <v>-1.18</v>
      </c>
      <c r="F15">
        <v>-1.37</v>
      </c>
      <c r="G15">
        <v>-0.69</v>
      </c>
      <c r="H15">
        <v>-0.95</v>
      </c>
      <c r="I15">
        <v>-0.88</v>
      </c>
      <c r="J15">
        <v>-0.83</v>
      </c>
      <c r="K15">
        <v>-1.28</v>
      </c>
      <c r="L15">
        <v>-1.55</v>
      </c>
      <c r="M15">
        <v>0.18</v>
      </c>
    </row>
    <row r="16" spans="3:13">
      <c r="C16">
        <v>12</v>
      </c>
      <c r="D16">
        <v>0.03</v>
      </c>
      <c r="E16">
        <v>-1.17</v>
      </c>
      <c r="F16">
        <v>-1.34</v>
      </c>
      <c r="G16">
        <v>-0.68</v>
      </c>
      <c r="H16">
        <v>-0.95</v>
      </c>
      <c r="I16">
        <v>-0.89</v>
      </c>
      <c r="J16">
        <v>-0.86</v>
      </c>
      <c r="K16">
        <v>-1.28</v>
      </c>
      <c r="L16">
        <v>-1.51</v>
      </c>
      <c r="M16">
        <v>0.19</v>
      </c>
    </row>
    <row r="17" spans="3:13">
      <c r="C17">
        <v>13</v>
      </c>
      <c r="D17">
        <v>-0.16</v>
      </c>
      <c r="E17">
        <v>-1.29</v>
      </c>
      <c r="F17">
        <v>-1.45</v>
      </c>
      <c r="G17">
        <v>-0.51</v>
      </c>
      <c r="H17">
        <v>-0.99</v>
      </c>
      <c r="I17">
        <v>-0.91</v>
      </c>
      <c r="J17">
        <v>-0.86</v>
      </c>
      <c r="K17">
        <v>-1.32</v>
      </c>
      <c r="L17">
        <v>-1.57</v>
      </c>
      <c r="M17">
        <v>0.17</v>
      </c>
    </row>
    <row r="18" spans="3:13">
      <c r="C18">
        <v>14</v>
      </c>
      <c r="D18">
        <v>0.02</v>
      </c>
      <c r="E18">
        <v>-1.01</v>
      </c>
      <c r="F18">
        <v>-1.34</v>
      </c>
      <c r="G18">
        <v>-0.63</v>
      </c>
      <c r="H18">
        <v>-0.96</v>
      </c>
      <c r="I18">
        <v>-0.89</v>
      </c>
      <c r="J18">
        <v>-0.85</v>
      </c>
      <c r="K18">
        <v>-1.28</v>
      </c>
      <c r="L18">
        <v>-1.56</v>
      </c>
      <c r="M18">
        <v>0.16</v>
      </c>
    </row>
    <row r="19" spans="3:13">
      <c r="C19">
        <v>15</v>
      </c>
      <c r="D19">
        <v>-0.02</v>
      </c>
      <c r="E19">
        <v>-1.22</v>
      </c>
      <c r="F19">
        <v>-1.33</v>
      </c>
      <c r="G19">
        <v>-0.68</v>
      </c>
      <c r="H19">
        <v>-0.93</v>
      </c>
      <c r="I19">
        <v>-0.89</v>
      </c>
      <c r="J19">
        <v>-0.87</v>
      </c>
      <c r="K19">
        <v>-1.23</v>
      </c>
      <c r="L19">
        <v>-1.53</v>
      </c>
      <c r="M19">
        <v>0.04</v>
      </c>
    </row>
    <row r="20" spans="3:13">
      <c r="C20">
        <v>16</v>
      </c>
      <c r="D20">
        <v>0.33</v>
      </c>
      <c r="E20">
        <v>-1.0900000000000001</v>
      </c>
      <c r="F20">
        <v>-1.17</v>
      </c>
      <c r="G20">
        <v>-0.6</v>
      </c>
      <c r="H20">
        <v>-0.71</v>
      </c>
      <c r="I20">
        <v>-0.69</v>
      </c>
      <c r="J20">
        <v>-0.71</v>
      </c>
      <c r="K20">
        <v>-1.1599999999999999</v>
      </c>
      <c r="L20">
        <v>-1.4</v>
      </c>
      <c r="M20">
        <v>0.13</v>
      </c>
    </row>
    <row r="21" spans="3:13">
      <c r="C21">
        <v>17</v>
      </c>
      <c r="D21">
        <v>0.38</v>
      </c>
      <c r="E21">
        <v>-1.1499999999999999</v>
      </c>
      <c r="F21">
        <v>-1.32</v>
      </c>
      <c r="G21">
        <v>-0.64</v>
      </c>
      <c r="H21">
        <v>-0.85</v>
      </c>
      <c r="I21">
        <v>-0.81</v>
      </c>
      <c r="J21">
        <v>-0.77</v>
      </c>
      <c r="K21">
        <v>-1.24</v>
      </c>
      <c r="L21">
        <v>-1.54</v>
      </c>
      <c r="M21">
        <v>0.38</v>
      </c>
    </row>
    <row r="22" spans="3:13">
      <c r="C22">
        <v>18</v>
      </c>
      <c r="D22">
        <v>0.61</v>
      </c>
      <c r="E22">
        <v>-1.1200000000000001</v>
      </c>
      <c r="F22">
        <v>-1.24</v>
      </c>
      <c r="G22">
        <v>-0.55000000000000004</v>
      </c>
      <c r="H22">
        <v>-0.79</v>
      </c>
      <c r="I22">
        <v>-0.77</v>
      </c>
      <c r="J22">
        <v>-0.71</v>
      </c>
      <c r="K22">
        <v>-1.19</v>
      </c>
      <c r="L22">
        <v>-1.51</v>
      </c>
      <c r="M22">
        <v>0.37</v>
      </c>
    </row>
    <row r="23" spans="3:13">
      <c r="C23">
        <v>19</v>
      </c>
      <c r="D23">
        <v>0.42</v>
      </c>
      <c r="E23">
        <v>-1.17</v>
      </c>
      <c r="F23">
        <v>-1.27</v>
      </c>
      <c r="G23">
        <v>-0.5</v>
      </c>
      <c r="H23">
        <v>-0.7</v>
      </c>
      <c r="I23">
        <v>-0.63</v>
      </c>
      <c r="J23">
        <v>-0.65</v>
      </c>
      <c r="K23">
        <v>-1.19</v>
      </c>
      <c r="L23">
        <v>-1.5</v>
      </c>
      <c r="M23">
        <v>0.48</v>
      </c>
    </row>
    <row r="24" spans="3:13">
      <c r="C24">
        <v>20</v>
      </c>
      <c r="D24">
        <v>0.56000000000000005</v>
      </c>
      <c r="E24">
        <v>-1.03</v>
      </c>
      <c r="F24">
        <v>-1.04</v>
      </c>
      <c r="G24">
        <v>-0.48</v>
      </c>
      <c r="H24">
        <v>-0.71</v>
      </c>
      <c r="I24">
        <v>-0.67</v>
      </c>
      <c r="J24">
        <v>-0.73</v>
      </c>
      <c r="K24">
        <v>-0.94</v>
      </c>
      <c r="L24">
        <v>-1.32</v>
      </c>
      <c r="M24">
        <v>0.3</v>
      </c>
    </row>
    <row r="26" spans="3:13">
      <c r="C26" s="2" t="s">
        <v>49</v>
      </c>
      <c r="D26">
        <f>AVERAGE(Tabelle24[MP1b])</f>
        <v>0.1105</v>
      </c>
      <c r="E26">
        <f>AVERAGE(Tabelle24[MP2b])</f>
        <v>-1.1525000000000003</v>
      </c>
      <c r="F26">
        <f>AVERAGE(Tabelle24[MP3b])</f>
        <v>-1.268</v>
      </c>
      <c r="G26">
        <f>AVERAGE(Tabelle24[MP4b])</f>
        <v>-0.63200000000000001</v>
      </c>
      <c r="H26">
        <f>AVERAGE(Tabelle24[MP6b])</f>
        <v>-0.84150000000000014</v>
      </c>
      <c r="I26">
        <f>AVERAGE(Tabelle24[MP6b])</f>
        <v>-0.84150000000000014</v>
      </c>
      <c r="J26">
        <f>AVERAGE(Tabelle24[MP7b])</f>
        <v>-0.80849999999999989</v>
      </c>
      <c r="K26">
        <f>AVERAGE(Tabelle24[MP8b])</f>
        <v>-1.2155</v>
      </c>
      <c r="L26">
        <f>AVERAGE(Tabelle24[MP9b])</f>
        <v>-1.4845000000000002</v>
      </c>
      <c r="M26">
        <f>AVERAGE(Tabelle24[MP10b])</f>
        <v>0.23000000000000004</v>
      </c>
    </row>
    <row r="27" spans="3:13">
      <c r="C27" s="2" t="s">
        <v>66</v>
      </c>
      <c r="D27">
        <f>STDEV(Tabelle24[MP1b])</f>
        <v>0.23263875316396496</v>
      </c>
      <c r="E27">
        <f>STDEV(Tabelle24[MP2b])</f>
        <v>6.7658196687073693E-2</v>
      </c>
      <c r="F27">
        <f>STDEV(Tabelle24[MP3b])</f>
        <v>8.8234138279322999E-2</v>
      </c>
      <c r="G27">
        <f>STDEV(Tabelle24[MP4b])</f>
        <v>7.1126277622416065E-2</v>
      </c>
      <c r="H27">
        <f>STDEV(Tabelle24[MP5b])</f>
        <v>0.1175394670559189</v>
      </c>
      <c r="I27">
        <f>STDEV(Tabelle24[MP6b])</f>
        <v>9.4327257878871848E-2</v>
      </c>
      <c r="J27">
        <f>STDEV(Tabelle24[MP7b])</f>
        <v>0.10142536794686986</v>
      </c>
      <c r="K27">
        <f>STDEV(Tabelle24[MP8b])</f>
        <v>9.0813574223007329E-2</v>
      </c>
      <c r="L27">
        <f>STDEV(Tabelle24[MP9b])</f>
        <v>6.6528585071222071E-2</v>
      </c>
      <c r="M27">
        <f>STDEV(Tabelle24[MP10b])</f>
        <v>0.11429417261932841</v>
      </c>
    </row>
    <row r="50" spans="3:13" ht="18.75">
      <c r="E50" s="32" t="s">
        <v>74</v>
      </c>
    </row>
    <row r="51" spans="3:13">
      <c r="C51" s="29" t="s">
        <v>64</v>
      </c>
      <c r="D51" s="8" t="s">
        <v>10</v>
      </c>
      <c r="E51" s="8" t="s">
        <v>11</v>
      </c>
      <c r="F51" s="8" t="s">
        <v>13</v>
      </c>
      <c r="G51" s="8" t="s">
        <v>14</v>
      </c>
      <c r="H51" s="8" t="s">
        <v>15</v>
      </c>
      <c r="I51" s="8" t="s">
        <v>16</v>
      </c>
      <c r="J51" s="8" t="s">
        <v>12</v>
      </c>
      <c r="K51" s="8" t="s">
        <v>17</v>
      </c>
      <c r="L51" s="8" t="s">
        <v>18</v>
      </c>
      <c r="M51" s="9" t="s">
        <v>19</v>
      </c>
    </row>
    <row r="52" spans="3:13">
      <c r="C52" s="2" t="s">
        <v>71</v>
      </c>
      <c r="D52">
        <f>STDEV(Tabelle24[MP1b])</f>
        <v>0.23263875316396496</v>
      </c>
      <c r="E52">
        <f>STDEV(Tabelle24[MP2b])</f>
        <v>6.7658196687073693E-2</v>
      </c>
      <c r="F52">
        <f>STDEV(Tabelle24[MP3b])</f>
        <v>8.8234138279322999E-2</v>
      </c>
      <c r="G52">
        <f>STDEV(Tabelle24[MP4b])</f>
        <v>7.1126277622416065E-2</v>
      </c>
      <c r="H52">
        <f>STDEV(Tabelle24[MP5b])</f>
        <v>0.1175394670559189</v>
      </c>
      <c r="I52">
        <f>STDEV(Tabelle24[MP6b])</f>
        <v>9.4327257878871848E-2</v>
      </c>
      <c r="J52">
        <f>STDEV(Tabelle24[MP7b])</f>
        <v>0.10142536794686986</v>
      </c>
      <c r="K52">
        <f>STDEV(Tabelle24[MP8b])</f>
        <v>9.0813574223007329E-2</v>
      </c>
      <c r="L52">
        <f>STDEV(Tabelle24[MP9b])</f>
        <v>6.6528585071222071E-2</v>
      </c>
      <c r="M52">
        <f>STDEV(Tabelle24[MP10b])</f>
        <v>0.11429417261932841</v>
      </c>
    </row>
    <row r="53" spans="3:13">
      <c r="C53" s="2" t="s">
        <v>59</v>
      </c>
      <c r="D53">
        <f>STDEV(Tabelle1420[MP1b])</f>
        <v>0.41834407454376871</v>
      </c>
      <c r="E53">
        <f>STDEV(Tabelle1420[MP2b])</f>
        <v>0.11545307169887575</v>
      </c>
      <c r="F53">
        <f>STDEV(Tabelle1420[MP3b])</f>
        <v>0.17752841989180798</v>
      </c>
      <c r="G53">
        <f>STDEV(Tabelle1420[MP4b])</f>
        <v>0.12218062274830405</v>
      </c>
      <c r="H53">
        <f>STDEV(Tabelle1420[MP5b])</f>
        <v>0.16787503132923473</v>
      </c>
      <c r="I53">
        <f>STDEV(Tabelle1420[MP6b])</f>
        <v>0.12310922935727149</v>
      </c>
      <c r="J53">
        <f>STDEV(Tabelle1420[MP7b])</f>
        <v>0.10328746610114131</v>
      </c>
      <c r="K53">
        <f>STDEV(Tabelle1420[MP8b])</f>
        <v>0.21900547639912823</v>
      </c>
      <c r="L53">
        <f>STDEV(Tabelle1420[MP9b])</f>
        <v>0.73200079467080714</v>
      </c>
      <c r="M53">
        <f>STDEV(Tabelle1420[MP10b])</f>
        <v>0.2468686242661445</v>
      </c>
    </row>
    <row r="54" spans="3:13">
      <c r="C54" s="2" t="s">
        <v>53</v>
      </c>
      <c r="E54">
        <f>STDEV(Tabelle1416[MP2b])</f>
        <v>9.5647378702354083E-2</v>
      </c>
      <c r="F54">
        <f>STDEV(Tabelle1416[MP3b])</f>
        <v>0.13605242797501474</v>
      </c>
      <c r="G54">
        <f>STDEV(Tabelle1416[MP4b])</f>
        <v>8.3319297063512224E-2</v>
      </c>
      <c r="H54">
        <f>STDEV(Tabelle1416[MP5b])</f>
        <v>5.2224212976865143E-2</v>
      </c>
      <c r="I54">
        <f>STDEV(Tabelle1416[MP6b])</f>
        <v>6.2145838663237613E-2</v>
      </c>
      <c r="J54">
        <f>STDEV(Tabelle1416[MP7b])</f>
        <v>4.913997193838137E-2</v>
      </c>
      <c r="K54">
        <f>STDEV(Tabelle1416[MP8b])</f>
        <v>0.18007600734426663</v>
      </c>
      <c r="L54">
        <f>STDEV(Tabelle1416[MP9b])</f>
        <v>9.3542841296881687E-2</v>
      </c>
    </row>
    <row r="102" spans="3:13" ht="18.75">
      <c r="E102" s="32" t="s">
        <v>75</v>
      </c>
      <c r="F102" s="32"/>
      <c r="G102" s="32"/>
      <c r="H102" s="32"/>
      <c r="I102" s="32"/>
    </row>
    <row r="103" spans="3:13">
      <c r="C103" s="29" t="s">
        <v>64</v>
      </c>
      <c r="D103" s="8" t="s">
        <v>10</v>
      </c>
      <c r="E103" s="8" t="s">
        <v>11</v>
      </c>
      <c r="F103" s="8" t="s">
        <v>13</v>
      </c>
      <c r="G103" s="8" t="s">
        <v>14</v>
      </c>
      <c r="H103" s="8" t="s">
        <v>15</v>
      </c>
      <c r="I103" s="8" t="s">
        <v>16</v>
      </c>
      <c r="J103" s="8" t="s">
        <v>12</v>
      </c>
      <c r="K103" s="8" t="s">
        <v>17</v>
      </c>
      <c r="L103" s="8" t="s">
        <v>18</v>
      </c>
      <c r="M103" s="9" t="s">
        <v>19</v>
      </c>
    </row>
    <row r="104" spans="3:13" ht="15.75" thickBot="1">
      <c r="C104" s="2" t="s">
        <v>71</v>
      </c>
      <c r="D104">
        <f>AVERAGE(Tabelle24[MP1b])</f>
        <v>0.1105</v>
      </c>
      <c r="E104">
        <f>AVERAGE(Tabelle24[MP2b])</f>
        <v>-1.1525000000000003</v>
      </c>
      <c r="F104">
        <f>AVERAGE(Tabelle24[MP3b])</f>
        <v>-1.268</v>
      </c>
      <c r="G104">
        <f>AVERAGE(Tabelle24[MP4b])</f>
        <v>-0.63200000000000001</v>
      </c>
      <c r="H104">
        <f>AVERAGE(Tabelle24[MP6b])</f>
        <v>-0.84150000000000014</v>
      </c>
      <c r="I104">
        <f>AVERAGE(Tabelle24[MP6b])</f>
        <v>-0.84150000000000014</v>
      </c>
      <c r="J104">
        <f>AVERAGE(Tabelle24[MP7b])</f>
        <v>-0.80849999999999989</v>
      </c>
      <c r="K104">
        <f>AVERAGE(Tabelle24[MP8b])</f>
        <v>-1.2155</v>
      </c>
      <c r="L104">
        <f>AVERAGE(Tabelle24[MP9b])</f>
        <v>-1.4845000000000002</v>
      </c>
      <c r="M104">
        <f>AVERAGE(Tabelle24[MP10b])</f>
        <v>0.23000000000000004</v>
      </c>
    </row>
    <row r="105" spans="3:13" ht="16.5" thickTop="1" thickBot="1">
      <c r="C105" s="2" t="s">
        <v>59</v>
      </c>
      <c r="D105" s="11">
        <f>SUBTOTAL(101,Tabelle1420[MP1b])</f>
        <v>0.31</v>
      </c>
      <c r="E105" s="11">
        <f>SUBTOTAL(101,Tabelle1420[MP2b])</f>
        <v>-1.1700000000000002</v>
      </c>
      <c r="F105" s="11">
        <f>SUBTOTAL(101,Tabelle1420[MP3b])</f>
        <v>-1.9488888888888889</v>
      </c>
      <c r="G105" s="11">
        <f>SUBTOTAL(101,Tabelle1420[MP4b])</f>
        <v>-0.87888888888888894</v>
      </c>
      <c r="H105" s="11">
        <f>SUBTOTAL(101,Tabelle1420[MP5b])</f>
        <v>-1.2194444444444441</v>
      </c>
      <c r="I105" s="11">
        <f>SUBTOTAL(101,Tabelle1420[MP6b])</f>
        <v>-1.1816666666666666</v>
      </c>
      <c r="J105" s="11">
        <f>SUBTOTAL(101,Tabelle1420[MP7b])</f>
        <v>-1.0172222222222222</v>
      </c>
      <c r="K105" s="11">
        <f>SUBTOTAL(101,Tabelle1420[MP8b])</f>
        <v>-1.9011111111111114</v>
      </c>
      <c r="L105" s="11">
        <f>SUBTOTAL(101,Tabelle1420[MP9b])</f>
        <v>-1.3438888888888887</v>
      </c>
      <c r="M105" s="12">
        <f>SUBTOTAL(101,Tabelle1420[MP10b])</f>
        <v>-1.1666666666666653E-2</v>
      </c>
    </row>
    <row r="106" spans="3:13" ht="15.75" thickTop="1">
      <c r="C106" s="2" t="s">
        <v>53</v>
      </c>
      <c r="E106" s="11">
        <f>SUBTOTAL(101,Tabelle1416[MP2b])</f>
        <v>-1.2630000000000001</v>
      </c>
      <c r="F106" s="11">
        <f>SUBTOTAL(101,Tabelle1416[MP3b])</f>
        <v>-2.6044999999999998</v>
      </c>
      <c r="G106" s="11">
        <f>SUBTOTAL(101,Tabelle1416[MP4b])</f>
        <v>-1.0150000000000001</v>
      </c>
      <c r="H106" s="11">
        <f>SUBTOTAL(101,Tabelle1416[MP5b])</f>
        <v>-1.3929999999999998</v>
      </c>
      <c r="I106" s="11">
        <f>SUBTOTAL(101,Tabelle1416[MP6b])</f>
        <v>-1.411</v>
      </c>
      <c r="J106" s="11">
        <f>SUBTOTAL(101,Tabelle1416[MP7b])</f>
        <v>-1.1660000000000001</v>
      </c>
      <c r="K106" s="11">
        <f>SUBTOTAL(101,Tabelle1416[MP8b])</f>
        <v>-2.6080000000000001</v>
      </c>
      <c r="L106" s="12">
        <f>SUBTOTAL(101,Tabelle1416[MP9b])</f>
        <v>-1.5985000000000005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D4:N154"/>
  <sheetViews>
    <sheetView topLeftCell="A151" workbookViewId="0">
      <selection activeCell="Q174" sqref="Q174"/>
    </sheetView>
  </sheetViews>
  <sheetFormatPr baseColWidth="10" defaultRowHeight="15"/>
  <cols>
    <col min="4" max="4" width="19.5703125" customWidth="1"/>
  </cols>
  <sheetData>
    <row r="4" spans="4:14" ht="18.75">
      <c r="G4" s="32" t="s">
        <v>69</v>
      </c>
    </row>
    <row r="5" spans="4:14">
      <c r="D5" t="s">
        <v>65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</row>
    <row r="6" spans="4:14">
      <c r="D6">
        <v>1</v>
      </c>
      <c r="E6">
        <v>-0.5</v>
      </c>
      <c r="F6">
        <v>-0.15</v>
      </c>
      <c r="G6">
        <v>-0.13</v>
      </c>
      <c r="H6">
        <v>-0.57999999999999996</v>
      </c>
      <c r="I6">
        <v>-0.49</v>
      </c>
      <c r="J6">
        <v>-0.53</v>
      </c>
      <c r="K6">
        <v>-0.57999999999999996</v>
      </c>
      <c r="L6">
        <v>-0.22</v>
      </c>
      <c r="M6">
        <v>-0.28999999999999998</v>
      </c>
      <c r="N6">
        <v>-1.04</v>
      </c>
    </row>
    <row r="7" spans="4:14">
      <c r="D7">
        <v>2</v>
      </c>
      <c r="E7">
        <v>-0.51</v>
      </c>
      <c r="F7">
        <v>-0.18</v>
      </c>
      <c r="G7">
        <v>-0.14000000000000001</v>
      </c>
      <c r="H7">
        <v>-0.57999999999999996</v>
      </c>
      <c r="I7">
        <v>-0.46</v>
      </c>
      <c r="J7">
        <v>-0.5</v>
      </c>
      <c r="K7">
        <v>-0.53</v>
      </c>
      <c r="L7">
        <v>-0.2</v>
      </c>
      <c r="M7">
        <v>-0.28999999999999998</v>
      </c>
      <c r="N7">
        <v>-1.04</v>
      </c>
    </row>
    <row r="8" spans="4:14">
      <c r="D8">
        <v>3</v>
      </c>
      <c r="E8">
        <v>-0.46</v>
      </c>
      <c r="F8">
        <v>-0.15</v>
      </c>
      <c r="G8">
        <v>-0.13</v>
      </c>
      <c r="H8">
        <v>-0.59</v>
      </c>
      <c r="I8">
        <v>-0.46</v>
      </c>
      <c r="J8">
        <v>-0.51</v>
      </c>
      <c r="K8">
        <v>-0.53</v>
      </c>
      <c r="L8">
        <v>-0.19</v>
      </c>
      <c r="M8">
        <v>-0.28999999999999998</v>
      </c>
      <c r="N8">
        <v>-1.01</v>
      </c>
    </row>
    <row r="9" spans="4:14">
      <c r="D9">
        <v>4</v>
      </c>
      <c r="E9">
        <v>-0.5</v>
      </c>
      <c r="F9">
        <v>-0.18</v>
      </c>
      <c r="G9">
        <v>-0.13</v>
      </c>
      <c r="H9">
        <v>-0.6</v>
      </c>
      <c r="I9">
        <v>-0.49</v>
      </c>
      <c r="J9">
        <v>-0.52</v>
      </c>
      <c r="K9">
        <v>-0.56999999999999995</v>
      </c>
      <c r="L9">
        <v>-0.21</v>
      </c>
      <c r="M9">
        <v>-0.3</v>
      </c>
      <c r="N9">
        <v>-1.02</v>
      </c>
    </row>
    <row r="10" spans="4:14">
      <c r="D10">
        <v>5</v>
      </c>
      <c r="E10">
        <v>-0.41</v>
      </c>
      <c r="F10">
        <v>-0.56000000000000005</v>
      </c>
      <c r="G10">
        <v>-0.13</v>
      </c>
      <c r="H10">
        <v>-0.53</v>
      </c>
      <c r="I10">
        <v>-0.42</v>
      </c>
      <c r="J10">
        <v>-0.48</v>
      </c>
      <c r="K10">
        <v>-0.52</v>
      </c>
      <c r="L10">
        <v>-0.19</v>
      </c>
      <c r="M10">
        <v>-0.26</v>
      </c>
      <c r="N10">
        <v>-0.87</v>
      </c>
    </row>
    <row r="11" spans="4:14">
      <c r="D11">
        <v>6</v>
      </c>
      <c r="E11">
        <v>-0.47</v>
      </c>
      <c r="F11">
        <v>-0.15</v>
      </c>
      <c r="G11">
        <v>-0.14000000000000001</v>
      </c>
      <c r="H11">
        <v>-0.51</v>
      </c>
      <c r="I11">
        <v>-0.4</v>
      </c>
      <c r="J11">
        <v>-0.45</v>
      </c>
      <c r="K11">
        <v>-0.48</v>
      </c>
      <c r="L11">
        <v>-0.21</v>
      </c>
      <c r="M11">
        <v>-0.26</v>
      </c>
      <c r="N11">
        <v>-0.86</v>
      </c>
    </row>
    <row r="12" spans="4:14">
      <c r="D12">
        <v>7</v>
      </c>
      <c r="E12">
        <v>-0.51</v>
      </c>
      <c r="F12">
        <v>-0.16</v>
      </c>
      <c r="G12">
        <v>-0.13</v>
      </c>
      <c r="H12">
        <v>-0.51</v>
      </c>
      <c r="I12">
        <v>-0.41</v>
      </c>
      <c r="J12">
        <v>-0.46</v>
      </c>
      <c r="K12">
        <v>-0.49</v>
      </c>
      <c r="L12">
        <v>-0.18</v>
      </c>
      <c r="M12">
        <v>-0.26</v>
      </c>
      <c r="N12">
        <v>-0.91</v>
      </c>
    </row>
    <row r="13" spans="4:14">
      <c r="D13">
        <v>8</v>
      </c>
      <c r="E13">
        <v>-1.73</v>
      </c>
      <c r="F13">
        <v>-0.13</v>
      </c>
      <c r="G13">
        <v>-0.15</v>
      </c>
      <c r="H13">
        <v>-0.51</v>
      </c>
      <c r="I13">
        <v>-0.43</v>
      </c>
      <c r="J13">
        <v>-0.46</v>
      </c>
      <c r="K13">
        <v>-0.5</v>
      </c>
      <c r="L13">
        <v>-0.19</v>
      </c>
      <c r="M13">
        <v>-0.26</v>
      </c>
      <c r="N13">
        <v>-0.9</v>
      </c>
    </row>
    <row r="14" spans="4:14">
      <c r="D14">
        <v>9</v>
      </c>
      <c r="E14">
        <v>0.19</v>
      </c>
      <c r="F14">
        <v>-0.14000000000000001</v>
      </c>
      <c r="G14">
        <v>-0.1</v>
      </c>
      <c r="H14">
        <v>-0.46</v>
      </c>
      <c r="I14">
        <v>-0.41</v>
      </c>
      <c r="J14">
        <v>-0.44</v>
      </c>
      <c r="K14">
        <v>-0.5</v>
      </c>
      <c r="L14">
        <v>-0.22</v>
      </c>
      <c r="M14">
        <v>-0.32</v>
      </c>
      <c r="N14">
        <v>-0.95</v>
      </c>
    </row>
    <row r="15" spans="4:14">
      <c r="D15">
        <v>10</v>
      </c>
      <c r="E15">
        <v>-0.42</v>
      </c>
      <c r="F15">
        <v>-0.42</v>
      </c>
      <c r="G15">
        <v>-0.15</v>
      </c>
      <c r="H15">
        <v>-0.51</v>
      </c>
      <c r="I15">
        <v>-0.4</v>
      </c>
      <c r="J15">
        <v>-0.46</v>
      </c>
      <c r="K15">
        <v>-0.5</v>
      </c>
      <c r="L15">
        <v>-0.21</v>
      </c>
      <c r="M15">
        <v>-0.26</v>
      </c>
      <c r="N15">
        <v>-0.89</v>
      </c>
    </row>
    <row r="16" spans="4:14">
      <c r="D16">
        <v>11</v>
      </c>
      <c r="E16">
        <v>-0.04</v>
      </c>
      <c r="F16">
        <v>-0.14000000000000001</v>
      </c>
      <c r="G16">
        <v>-0.12</v>
      </c>
      <c r="H16">
        <v>-0.53</v>
      </c>
      <c r="I16">
        <v>-0.42</v>
      </c>
      <c r="J16">
        <v>-0.46</v>
      </c>
      <c r="K16">
        <v>-0.52</v>
      </c>
      <c r="L16">
        <v>-0.2</v>
      </c>
      <c r="M16">
        <v>-0.28000000000000003</v>
      </c>
      <c r="N16">
        <v>-0.92</v>
      </c>
    </row>
    <row r="17" spans="4:14">
      <c r="D17">
        <v>12</v>
      </c>
      <c r="E17">
        <v>-0.41</v>
      </c>
      <c r="F17">
        <v>-0.13</v>
      </c>
      <c r="G17">
        <v>-0.12</v>
      </c>
      <c r="H17">
        <v>-0.51</v>
      </c>
      <c r="I17">
        <v>-0.42</v>
      </c>
      <c r="J17">
        <v>-0.46</v>
      </c>
      <c r="K17">
        <v>-0.53</v>
      </c>
      <c r="L17">
        <v>-0.21</v>
      </c>
      <c r="M17">
        <v>-0.28999999999999998</v>
      </c>
      <c r="N17">
        <v>-0.92</v>
      </c>
    </row>
    <row r="18" spans="4:14">
      <c r="D18">
        <v>13</v>
      </c>
      <c r="E18">
        <v>-0.8</v>
      </c>
      <c r="F18">
        <v>-0.16</v>
      </c>
      <c r="G18">
        <v>-0.11</v>
      </c>
      <c r="H18">
        <v>-0.54</v>
      </c>
      <c r="I18">
        <v>-0.45</v>
      </c>
      <c r="J18">
        <v>-0.47</v>
      </c>
      <c r="K18">
        <v>-0.51</v>
      </c>
      <c r="L18">
        <v>-0.2</v>
      </c>
      <c r="M18">
        <v>-0.27</v>
      </c>
      <c r="N18">
        <v>-0.95</v>
      </c>
    </row>
    <row r="19" spans="4:14">
      <c r="D19">
        <v>14</v>
      </c>
      <c r="E19">
        <v>-0.43</v>
      </c>
      <c r="F19">
        <v>-0.14000000000000001</v>
      </c>
      <c r="G19">
        <v>-0.14000000000000001</v>
      </c>
      <c r="H19">
        <v>-0.52</v>
      </c>
      <c r="I19">
        <v>-0.42</v>
      </c>
      <c r="J19">
        <v>-0.46</v>
      </c>
      <c r="K19">
        <v>-0.49</v>
      </c>
      <c r="L19">
        <v>-0.19</v>
      </c>
      <c r="M19">
        <v>-0.25</v>
      </c>
      <c r="N19">
        <v>-0.9</v>
      </c>
    </row>
    <row r="20" spans="4:14">
      <c r="D20">
        <v>15</v>
      </c>
      <c r="E20">
        <v>-0.46</v>
      </c>
      <c r="F20">
        <v>-0.12</v>
      </c>
      <c r="G20">
        <v>-0.14000000000000001</v>
      </c>
      <c r="H20">
        <v>-0.5</v>
      </c>
      <c r="I20">
        <v>-0.41</v>
      </c>
      <c r="J20">
        <v>-0.45</v>
      </c>
      <c r="K20">
        <v>-0.5</v>
      </c>
      <c r="L20">
        <v>-0.21</v>
      </c>
      <c r="M20">
        <v>-0.28999999999999998</v>
      </c>
      <c r="N20">
        <v>-0.9</v>
      </c>
    </row>
    <row r="21" spans="4:14">
      <c r="D21">
        <v>16</v>
      </c>
      <c r="E21">
        <v>-0.25</v>
      </c>
      <c r="F21">
        <v>-0.25</v>
      </c>
      <c r="G21">
        <v>-0.11</v>
      </c>
      <c r="H21">
        <v>-0.49</v>
      </c>
      <c r="I21">
        <v>-0.46</v>
      </c>
      <c r="J21">
        <v>-0.47</v>
      </c>
      <c r="K21">
        <v>-0.52</v>
      </c>
      <c r="L21">
        <v>-0.27</v>
      </c>
      <c r="M21">
        <v>-0.36</v>
      </c>
      <c r="N21">
        <v>-1.04</v>
      </c>
    </row>
    <row r="22" spans="4:14">
      <c r="D22">
        <v>17</v>
      </c>
      <c r="E22">
        <v>-0.65</v>
      </c>
      <c r="F22">
        <v>-0.16</v>
      </c>
      <c r="G22">
        <v>-0.11</v>
      </c>
      <c r="H22">
        <v>-0.51</v>
      </c>
      <c r="I22">
        <v>-0.46</v>
      </c>
      <c r="J22">
        <v>-0.51</v>
      </c>
      <c r="K22">
        <v>-0.52</v>
      </c>
      <c r="L22">
        <v>-0.24</v>
      </c>
      <c r="M22">
        <v>-0.3</v>
      </c>
      <c r="N22">
        <v>-1.04</v>
      </c>
    </row>
    <row r="23" spans="4:14">
      <c r="D23">
        <v>18</v>
      </c>
      <c r="E23">
        <v>-0.65</v>
      </c>
      <c r="F23">
        <v>-0.16</v>
      </c>
      <c r="G23">
        <v>-0.08</v>
      </c>
      <c r="H23">
        <v>-0.5</v>
      </c>
      <c r="I23">
        <v>-0.46</v>
      </c>
      <c r="J23">
        <v>-0.49</v>
      </c>
      <c r="K23">
        <v>-0.52</v>
      </c>
      <c r="L23">
        <v>-0.23</v>
      </c>
      <c r="M23">
        <v>-0.28000000000000003</v>
      </c>
      <c r="N23">
        <v>-1.03</v>
      </c>
    </row>
    <row r="24" spans="4:14">
      <c r="D24">
        <v>19</v>
      </c>
      <c r="E24">
        <v>-0.64</v>
      </c>
      <c r="F24">
        <v>-0.14000000000000001</v>
      </c>
      <c r="G24">
        <v>-0.1</v>
      </c>
      <c r="H24">
        <v>-0.48</v>
      </c>
      <c r="I24">
        <v>-0.42</v>
      </c>
      <c r="J24">
        <v>-0.46</v>
      </c>
      <c r="K24">
        <v>-0.48</v>
      </c>
      <c r="L24">
        <v>-0.22</v>
      </c>
      <c r="M24">
        <v>-0.28000000000000003</v>
      </c>
      <c r="N24">
        <v>-1.01</v>
      </c>
    </row>
    <row r="25" spans="4:14">
      <c r="D25">
        <v>20</v>
      </c>
      <c r="E25">
        <v>-0.67</v>
      </c>
      <c r="F25">
        <v>-0.1</v>
      </c>
      <c r="G25">
        <v>-0.14000000000000001</v>
      </c>
      <c r="H25">
        <v>-0.49</v>
      </c>
      <c r="I25">
        <v>-0.39</v>
      </c>
      <c r="J25">
        <v>-0.44</v>
      </c>
      <c r="K25">
        <v>-0.48</v>
      </c>
      <c r="L25">
        <v>-0.22</v>
      </c>
      <c r="M25">
        <v>-0.26</v>
      </c>
      <c r="N25">
        <v>-1.04</v>
      </c>
    </row>
    <row r="27" spans="4:14">
      <c r="D27" s="2" t="s">
        <v>49</v>
      </c>
      <c r="E27">
        <f>AVERAGE(Tabelle245[MP1c])</f>
        <v>-0.51600000000000001</v>
      </c>
      <c r="F27">
        <f>AVERAGE(Tabelle245[MP2c])+AVERAGE(Tabelle245[MP2c])</f>
        <v>-0.37200000000000005</v>
      </c>
      <c r="G27">
        <f>AVERAGE(Tabelle245[MP3c])</f>
        <v>-0.12500000000000003</v>
      </c>
      <c r="H27">
        <f>AVERAGE(Tabelle245[MP4c])</f>
        <v>-0.52249999999999996</v>
      </c>
      <c r="I27">
        <f>AVERAGE(Tabelle245[MP5c])</f>
        <v>-0.43400000000000005</v>
      </c>
      <c r="J27">
        <f>AVERAGE(Tabelle245[MP6c])</f>
        <v>-0.47400000000000003</v>
      </c>
      <c r="K27">
        <f>AVERAGE(Tabelle245[MP7c])</f>
        <v>-0.51350000000000007</v>
      </c>
      <c r="L27">
        <f>AVERAGE(Tabelle245[MP8c])</f>
        <v>-0.21049999999999999</v>
      </c>
      <c r="M27">
        <f>AVERAGE(Tabelle245[MP9c])</f>
        <v>-0.28250000000000003</v>
      </c>
      <c r="N27">
        <f>AVERAGE(Tabelle245[MP10c])</f>
        <v>-0.96200000000000008</v>
      </c>
    </row>
    <row r="28" spans="4:14">
      <c r="D28" s="2" t="s">
        <v>66</v>
      </c>
      <c r="E28">
        <f>STDEV(Tabelle245[MP1c])</f>
        <v>0.36079444505001373</v>
      </c>
      <c r="F28">
        <f>STDEV(Tabelle245[MP2c])</f>
        <v>0.11047266868468311</v>
      </c>
      <c r="G28">
        <f>STDEV(Tabelle245[MP3c])</f>
        <v>1.8496087779795195E-2</v>
      </c>
      <c r="H28">
        <f>STDEV(Tabelle245[MP4c])</f>
        <v>3.7957732725812515E-2</v>
      </c>
      <c r="I28">
        <f>STDEV(Tabelle245[MP5c])</f>
        <v>2.9806392814822613E-2</v>
      </c>
      <c r="J28">
        <f>STDEV(Tabelle245[MP6c])</f>
        <v>2.6832815729997392E-2</v>
      </c>
      <c r="K28">
        <f>STDEV(Tabelle245[MP7c])</f>
        <v>2.7003898354049E-2</v>
      </c>
      <c r="L28">
        <f>STDEV(Tabelle245[MP8c])</f>
        <v>2.064104240533747E-2</v>
      </c>
      <c r="M28">
        <f>STDEV(Tabelle245[MP9c])</f>
        <v>2.572629210094525E-2</v>
      </c>
      <c r="N28">
        <f>STDEV(Tabelle245[MP10c])</f>
        <v>6.6932802122724594E-2</v>
      </c>
    </row>
    <row r="54" spans="4:14" ht="18.75">
      <c r="F54" s="32" t="s">
        <v>77</v>
      </c>
    </row>
    <row r="55" spans="4:14" ht="15.75" thickBot="1">
      <c r="D55" s="35" t="s">
        <v>76</v>
      </c>
      <c r="E55" s="35" t="s">
        <v>20</v>
      </c>
      <c r="F55" s="35" t="s">
        <v>21</v>
      </c>
      <c r="G55" s="35" t="s">
        <v>22</v>
      </c>
      <c r="H55" s="35" t="s">
        <v>23</v>
      </c>
      <c r="I55" s="35" t="s">
        <v>24</v>
      </c>
      <c r="J55" s="35" t="s">
        <v>25</v>
      </c>
      <c r="K55" s="35" t="s">
        <v>26</v>
      </c>
      <c r="L55" s="35" t="s">
        <v>27</v>
      </c>
      <c r="M55" s="35" t="s">
        <v>28</v>
      </c>
      <c r="N55" s="36" t="s">
        <v>29</v>
      </c>
    </row>
    <row r="56" spans="4:14" ht="15.75" thickTop="1">
      <c r="D56" s="2" t="s">
        <v>71</v>
      </c>
      <c r="E56">
        <f>STDEV(Tabelle245[MP1c])</f>
        <v>0.36079444505001373</v>
      </c>
      <c r="F56">
        <f>STDEV(Tabelle245[MP2c])</f>
        <v>0.11047266868468311</v>
      </c>
      <c r="G56">
        <f>STDEV(Tabelle245[MP3c])</f>
        <v>1.8496087779795195E-2</v>
      </c>
      <c r="H56">
        <f>STDEV(Tabelle245[MP4c])</f>
        <v>3.7957732725812515E-2</v>
      </c>
      <c r="I56">
        <f>STDEV(Tabelle245[MP5c])</f>
        <v>2.9806392814822613E-2</v>
      </c>
      <c r="J56">
        <f>STDEV(Tabelle245[MP6c])</f>
        <v>2.6832815729997392E-2</v>
      </c>
      <c r="K56">
        <f>STDEV(Tabelle245[MP7c])</f>
        <v>2.7003898354049E-2</v>
      </c>
      <c r="L56">
        <f>STDEV(Tabelle245[MP8c])</f>
        <v>2.064104240533747E-2</v>
      </c>
      <c r="M56">
        <f>STDEV(Tabelle245[MP9c])</f>
        <v>2.572629210094525E-2</v>
      </c>
      <c r="N56">
        <f>STDEV(Tabelle245[MP10c])</f>
        <v>6.6932802122724594E-2</v>
      </c>
    </row>
    <row r="57" spans="4:14">
      <c r="D57" s="2" t="s">
        <v>59</v>
      </c>
      <c r="E57">
        <f>STDEV(Tabelle1421[MP1c])</f>
        <v>5.6348588258205969E-2</v>
      </c>
      <c r="F57">
        <f>STDEV(Tabelle1421[MP2c])</f>
        <v>2.508156628522765E-2</v>
      </c>
      <c r="G57">
        <f>STDEV(Tabelle1421[MP3c])</f>
        <v>3.9852669849304141E-2</v>
      </c>
      <c r="H57">
        <f>STDEV(Tabelle1421[MP5c])+STDEV(Tabelle1421[MP4c])</f>
        <v>7.3528569740694688E-2</v>
      </c>
      <c r="I57">
        <f>STDEV(Tabelle1421[MP5c])</f>
        <v>3.9090978181203141E-2</v>
      </c>
      <c r="J57">
        <f>STDEV(Tabelle1421[MP6c])</f>
        <v>2.8929709721583489E-2</v>
      </c>
      <c r="K57">
        <f>STDEV(Tabelle1421[MP7c])</f>
        <v>3.3954987505083981E-2</v>
      </c>
      <c r="L57">
        <f>STDEV(Tabelle1421[MP8c])</f>
        <v>1.144752163719219E-2</v>
      </c>
      <c r="M57">
        <f>STDEV(Tabelle1421[MP9c])</f>
        <v>1.6259738158018663E-2</v>
      </c>
      <c r="N57">
        <f>STDEV(Tabelle1421[MP10c])</f>
        <v>7.9871219877411082E-2</v>
      </c>
    </row>
    <row r="58" spans="4:14">
      <c r="D58" s="2" t="s">
        <v>53</v>
      </c>
      <c r="E58">
        <f>STDEV(Tabelle1417[MP1c])</f>
        <v>0.12473550965310982</v>
      </c>
      <c r="F58">
        <f>STDEV(Tabelle1417[MP2c])</f>
        <v>2.8003759146153662E-2</v>
      </c>
      <c r="G58">
        <f>STDEV(Tabelle1417[MP3c])</f>
        <v>3.1937438845342676E-2</v>
      </c>
      <c r="H58">
        <f>STDEV(Tabelle1417[MP4c])</f>
        <v>3.9202577788491857E-2</v>
      </c>
      <c r="I58">
        <f>STDEV(Tabelle1417[MP5c])</f>
        <v>3.4255233945071295E-2</v>
      </c>
      <c r="J58">
        <f>STDEV(Tabelle1417[MP7c])</f>
        <v>2.5848750351550657E-2</v>
      </c>
      <c r="K58">
        <f>STDEV(Tabelle1417[MP7c])</f>
        <v>2.5848750351550657E-2</v>
      </c>
      <c r="L58">
        <f>STDEV(Tabelle1417[MP8c])</f>
        <v>1.4680814547887616E-2</v>
      </c>
      <c r="M58">
        <f>STDEV(Tabelle1417[MP9c])</f>
        <v>4.5128471582455171E-2</v>
      </c>
      <c r="N58">
        <f>STDEV(Tabelle1417[MP10c])</f>
        <v>7.8297677588734613E-2</v>
      </c>
    </row>
    <row r="150" spans="4:14" ht="18.75">
      <c r="F150" s="32" t="s">
        <v>78</v>
      </c>
    </row>
    <row r="151" spans="4:14" ht="15.75" thickBot="1">
      <c r="D151" s="35" t="s">
        <v>64</v>
      </c>
      <c r="E151" s="35" t="s">
        <v>20</v>
      </c>
      <c r="F151" s="35" t="s">
        <v>21</v>
      </c>
      <c r="G151" s="35" t="s">
        <v>22</v>
      </c>
      <c r="H151" s="35" t="s">
        <v>23</v>
      </c>
      <c r="I151" s="35" t="s">
        <v>24</v>
      </c>
      <c r="J151" s="35" t="s">
        <v>25</v>
      </c>
      <c r="K151" s="35" t="s">
        <v>26</v>
      </c>
      <c r="L151" s="35" t="s">
        <v>27</v>
      </c>
      <c r="M151" s="35" t="s">
        <v>28</v>
      </c>
      <c r="N151" s="36" t="s">
        <v>29</v>
      </c>
    </row>
    <row r="152" spans="4:14" ht="16.5" thickTop="1" thickBot="1">
      <c r="D152" s="2" t="s">
        <v>71</v>
      </c>
      <c r="E152">
        <f>AVERAGE(Tabelle245[MP1c])</f>
        <v>-0.51600000000000001</v>
      </c>
      <c r="F152">
        <f>AVERAGE(Tabelle245[MP2c])+AVERAGE(Tabelle245[MP2c])</f>
        <v>-0.37200000000000005</v>
      </c>
      <c r="G152">
        <f>AVERAGE(Tabelle245[MP3c])</f>
        <v>-0.12500000000000003</v>
      </c>
      <c r="H152">
        <f>AVERAGE(Tabelle245[MP4c])</f>
        <v>-0.52249999999999996</v>
      </c>
      <c r="I152">
        <f>AVERAGE(Tabelle245[MP5c])</f>
        <v>-0.43400000000000005</v>
      </c>
      <c r="J152">
        <f>AVERAGE(Tabelle245[MP6c])</f>
        <v>-0.47400000000000003</v>
      </c>
      <c r="K152">
        <f>AVERAGE(Tabelle245[MP7c])</f>
        <v>-0.51350000000000007</v>
      </c>
      <c r="L152">
        <f>AVERAGE(Tabelle245[MP8c])</f>
        <v>-0.21049999999999999</v>
      </c>
      <c r="M152">
        <f>AVERAGE(Tabelle245[MP9c])</f>
        <v>-0.28250000000000003</v>
      </c>
      <c r="N152">
        <f>AVERAGE(Tabelle245[MP10c])</f>
        <v>-0.96200000000000008</v>
      </c>
    </row>
    <row r="153" spans="4:14" ht="16.5" thickTop="1" thickBot="1">
      <c r="D153" s="2" t="s">
        <v>59</v>
      </c>
      <c r="E153" s="21">
        <f>SUBTOTAL(101,Tabelle1421[MP1c])</f>
        <v>-0.14888888888888885</v>
      </c>
      <c r="F153" s="21">
        <f>SUBTOTAL(101,Tabelle1421[MP2c])</f>
        <v>-0.19944444444444442</v>
      </c>
      <c r="G153" s="21">
        <f>SUBTOTAL(101,Tabelle1421[MP3c])</f>
        <v>-9.3333333333333365E-2</v>
      </c>
      <c r="H153" s="21">
        <f>SUBTOTAL(101,Tabelle1421[MP4c])</f>
        <v>-0.61722222222222223</v>
      </c>
      <c r="I153" s="21">
        <f>SUBTOTAL(101,Tabelle1421[MP5c])</f>
        <v>-0.45888888888888896</v>
      </c>
      <c r="J153" s="21">
        <f>SUBTOTAL(101,Tabelle1421[MP6c])</f>
        <v>-0.47611111111111115</v>
      </c>
      <c r="K153" s="21">
        <f>SUBTOTAL(101,Tabelle1421[MP7c])</f>
        <v>-0.55000000000000016</v>
      </c>
      <c r="L153" s="21">
        <f>SUBTOTAL(101,Tabelle1421[MP8c])</f>
        <v>-0.12388888888888891</v>
      </c>
      <c r="M153" s="21">
        <f>SUBTOTAL(101,Tabelle1421[MP9c])</f>
        <v>-0.26055555555555554</v>
      </c>
      <c r="N153" s="22">
        <f>SUBTOTAL(101,Tabelle1421[MP10c])</f>
        <v>-0.92833333333333334</v>
      </c>
    </row>
    <row r="154" spans="4:14" ht="15.75" thickTop="1">
      <c r="D154" s="2" t="s">
        <v>53</v>
      </c>
      <c r="E154" s="21">
        <f>SUBTOTAL(101,Tabelle1417[MP1c])</f>
        <v>-0.13299999999999998</v>
      </c>
      <c r="F154" s="21">
        <f>SUBTOTAL(101,Tabelle1417[MP2c])</f>
        <v>-0.26500000000000001</v>
      </c>
      <c r="G154" s="21">
        <f>SUBTOTAL(101,Tabelle1417[MP3c])</f>
        <v>-0.10899999999999999</v>
      </c>
      <c r="H154" s="21">
        <f>SUBTOTAL(101,Tabelle1417[MP4c])</f>
        <v>-0.71000000000000019</v>
      </c>
      <c r="I154" s="21">
        <f>SUBTOTAL(101,Tabelle1417[MP5c])</f>
        <v>-0.50550000000000006</v>
      </c>
      <c r="J154" s="21">
        <f>SUBTOTAL(101,Tabelle1417[MP6c])</f>
        <v>-0.51600000000000001</v>
      </c>
      <c r="K154" s="21">
        <f>SUBTOTAL(101,Tabelle1417[MP7c])</f>
        <v>-0.65050000000000008</v>
      </c>
      <c r="L154" s="21">
        <f>SUBTOTAL(101,Tabelle1417[MP8c])</f>
        <v>-0.14050000000000001</v>
      </c>
      <c r="M154" s="21">
        <f>SUBTOTAL(101,Tabelle1417[MP9c])</f>
        <v>-0.30549999999999999</v>
      </c>
      <c r="N154" s="22">
        <f>SUBTOTAL(101,Tabelle1417[MP10c])</f>
        <v>-0.78600000000000003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D4:N122"/>
  <sheetViews>
    <sheetView topLeftCell="C4" zoomScale="115" zoomScaleNormal="115" workbookViewId="0">
      <selection activeCell="C19" sqref="C19"/>
    </sheetView>
  </sheetViews>
  <sheetFormatPr baseColWidth="10" defaultRowHeight="15"/>
  <cols>
    <col min="4" max="4" width="19.42578125" customWidth="1"/>
  </cols>
  <sheetData>
    <row r="4" spans="4:14" ht="18.75">
      <c r="G4" s="32" t="s">
        <v>70</v>
      </c>
    </row>
    <row r="5" spans="4:14">
      <c r="D5" t="s">
        <v>65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</row>
    <row r="6" spans="4:14">
      <c r="D6">
        <v>1</v>
      </c>
      <c r="E6">
        <v>-0.41</v>
      </c>
      <c r="F6">
        <v>0.01</v>
      </c>
      <c r="G6">
        <v>-0.05</v>
      </c>
      <c r="H6">
        <v>0</v>
      </c>
      <c r="I6">
        <v>0.35</v>
      </c>
      <c r="J6">
        <v>0.22</v>
      </c>
      <c r="K6">
        <v>0.06</v>
      </c>
      <c r="L6">
        <v>0.21</v>
      </c>
      <c r="M6">
        <v>0.15</v>
      </c>
      <c r="N6">
        <v>-0.9</v>
      </c>
    </row>
    <row r="7" spans="4:14">
      <c r="D7">
        <v>2</v>
      </c>
      <c r="E7">
        <v>-0.33</v>
      </c>
      <c r="F7">
        <v>0.04</v>
      </c>
      <c r="G7">
        <v>-0.08</v>
      </c>
      <c r="H7">
        <v>-0.04</v>
      </c>
      <c r="I7">
        <v>0.3</v>
      </c>
      <c r="J7">
        <v>0.16</v>
      </c>
      <c r="K7">
        <v>0.03</v>
      </c>
      <c r="L7">
        <v>0.13</v>
      </c>
      <c r="M7">
        <v>0.1</v>
      </c>
      <c r="N7">
        <v>-0.89</v>
      </c>
    </row>
    <row r="8" spans="4:14">
      <c r="D8">
        <v>3</v>
      </c>
      <c r="E8">
        <v>-0.43</v>
      </c>
      <c r="F8">
        <v>0.43</v>
      </c>
      <c r="G8">
        <v>-0.05</v>
      </c>
      <c r="H8">
        <v>-0.01</v>
      </c>
      <c r="I8">
        <v>0.33</v>
      </c>
      <c r="J8">
        <v>0.17</v>
      </c>
      <c r="K8">
        <v>0.03</v>
      </c>
      <c r="L8">
        <v>0.14000000000000001</v>
      </c>
      <c r="M8">
        <v>0.1</v>
      </c>
      <c r="N8">
        <v>-0.89</v>
      </c>
    </row>
    <row r="9" spans="4:14">
      <c r="D9">
        <v>4</v>
      </c>
      <c r="E9">
        <v>-0.36</v>
      </c>
      <c r="F9">
        <v>0.09</v>
      </c>
      <c r="G9">
        <v>-0.02</v>
      </c>
      <c r="H9">
        <v>-0.03</v>
      </c>
      <c r="I9">
        <v>0.34</v>
      </c>
      <c r="J9">
        <v>0.18</v>
      </c>
      <c r="K9">
        <v>0.02</v>
      </c>
      <c r="L9">
        <v>0.19</v>
      </c>
      <c r="M9">
        <v>0.13</v>
      </c>
      <c r="N9">
        <v>-0.85</v>
      </c>
    </row>
    <row r="10" spans="4:14">
      <c r="D10">
        <v>5</v>
      </c>
      <c r="E10">
        <v>-0.28999999999999998</v>
      </c>
      <c r="F10">
        <v>0.08</v>
      </c>
      <c r="G10">
        <v>-0.01</v>
      </c>
      <c r="H10">
        <v>0.02</v>
      </c>
      <c r="I10">
        <v>0.36</v>
      </c>
      <c r="J10">
        <v>0.21</v>
      </c>
      <c r="K10">
        <v>0.1</v>
      </c>
      <c r="L10">
        <v>0.19</v>
      </c>
      <c r="M10">
        <v>0.13</v>
      </c>
      <c r="N10">
        <v>-0.75</v>
      </c>
    </row>
    <row r="11" spans="4:14">
      <c r="D11">
        <v>6</v>
      </c>
      <c r="E11">
        <v>-0.31</v>
      </c>
      <c r="F11">
        <v>0.1</v>
      </c>
      <c r="G11">
        <v>-0.03</v>
      </c>
      <c r="H11">
        <v>0.03</v>
      </c>
      <c r="I11">
        <v>0.36</v>
      </c>
      <c r="J11">
        <v>0.21</v>
      </c>
      <c r="K11">
        <v>0.11</v>
      </c>
      <c r="L11">
        <v>0.26</v>
      </c>
      <c r="M11">
        <v>0.16</v>
      </c>
      <c r="N11">
        <v>-0.67</v>
      </c>
    </row>
    <row r="12" spans="4:14">
      <c r="D12">
        <v>7</v>
      </c>
      <c r="E12">
        <v>-0.33</v>
      </c>
      <c r="F12">
        <v>7.0000000000000007E-2</v>
      </c>
      <c r="G12">
        <v>-0.05</v>
      </c>
      <c r="H12">
        <v>0</v>
      </c>
      <c r="I12">
        <v>0.31</v>
      </c>
      <c r="J12">
        <v>0.18</v>
      </c>
      <c r="K12">
        <v>7.0000000000000007E-2</v>
      </c>
      <c r="L12">
        <v>0.16</v>
      </c>
      <c r="M12">
        <v>0.11</v>
      </c>
      <c r="N12">
        <v>-0.84</v>
      </c>
    </row>
    <row r="13" spans="4:14">
      <c r="D13">
        <v>8</v>
      </c>
      <c r="E13">
        <v>-0.34</v>
      </c>
      <c r="F13">
        <v>7.0000000000000007E-2</v>
      </c>
      <c r="G13">
        <v>-0.04</v>
      </c>
      <c r="H13">
        <v>0</v>
      </c>
      <c r="I13">
        <v>0.34</v>
      </c>
      <c r="J13">
        <v>0.18</v>
      </c>
      <c r="K13">
        <v>0.08</v>
      </c>
      <c r="L13">
        <v>0.19</v>
      </c>
      <c r="M13">
        <v>0.14000000000000001</v>
      </c>
      <c r="N13">
        <v>-0.81</v>
      </c>
    </row>
    <row r="14" spans="4:14">
      <c r="D14">
        <v>9</v>
      </c>
      <c r="E14">
        <v>0.41</v>
      </c>
      <c r="F14">
        <v>0.08</v>
      </c>
      <c r="G14">
        <v>-0.11</v>
      </c>
      <c r="H14">
        <v>0</v>
      </c>
      <c r="I14">
        <v>0.28999999999999998</v>
      </c>
      <c r="J14">
        <v>0.16</v>
      </c>
      <c r="K14">
        <v>0.04</v>
      </c>
      <c r="L14">
        <v>0.17</v>
      </c>
      <c r="M14">
        <v>7.0000000000000007E-2</v>
      </c>
      <c r="N14">
        <v>-0.89</v>
      </c>
    </row>
    <row r="15" spans="4:14">
      <c r="D15">
        <v>10</v>
      </c>
      <c r="E15">
        <v>-0.25</v>
      </c>
      <c r="F15">
        <v>0.08</v>
      </c>
      <c r="G15">
        <v>-0.03</v>
      </c>
      <c r="H15">
        <v>0.02</v>
      </c>
      <c r="I15">
        <v>0.34</v>
      </c>
      <c r="J15">
        <v>0.19</v>
      </c>
      <c r="K15">
        <v>0.09</v>
      </c>
      <c r="L15">
        <v>0.18</v>
      </c>
      <c r="M15">
        <v>0.16</v>
      </c>
      <c r="N15">
        <v>-0.74</v>
      </c>
    </row>
    <row r="16" spans="4:14">
      <c r="D16">
        <v>11</v>
      </c>
      <c r="E16">
        <v>-0.3</v>
      </c>
      <c r="F16">
        <v>0.08</v>
      </c>
      <c r="G16">
        <v>-0.02</v>
      </c>
      <c r="H16">
        <v>0</v>
      </c>
      <c r="I16">
        <v>0.33</v>
      </c>
      <c r="J16">
        <v>0.17</v>
      </c>
      <c r="K16">
        <v>0.05</v>
      </c>
      <c r="L16">
        <v>0.17</v>
      </c>
      <c r="M16">
        <v>0.12</v>
      </c>
      <c r="N16">
        <v>-0.8</v>
      </c>
    </row>
    <row r="17" spans="4:14">
      <c r="D17">
        <v>12</v>
      </c>
      <c r="E17">
        <v>-0.33</v>
      </c>
      <c r="F17">
        <v>0.05</v>
      </c>
      <c r="G17">
        <v>-0.05</v>
      </c>
      <c r="H17">
        <v>0</v>
      </c>
      <c r="I17">
        <v>0.32</v>
      </c>
      <c r="J17">
        <v>0.19</v>
      </c>
      <c r="K17">
        <v>7.0000000000000007E-2</v>
      </c>
      <c r="L17">
        <v>0.17</v>
      </c>
      <c r="M17">
        <v>0.12</v>
      </c>
      <c r="N17">
        <v>-0.78</v>
      </c>
    </row>
    <row r="18" spans="4:14">
      <c r="D18">
        <v>13</v>
      </c>
      <c r="E18">
        <v>-0.4</v>
      </c>
      <c r="F18">
        <v>7.0000000000000007E-2</v>
      </c>
      <c r="G18">
        <v>0</v>
      </c>
      <c r="H18">
        <v>0</v>
      </c>
      <c r="I18">
        <v>0.34</v>
      </c>
      <c r="J18">
        <v>0.18</v>
      </c>
      <c r="K18">
        <v>0.06</v>
      </c>
      <c r="L18">
        <v>0.14000000000000001</v>
      </c>
      <c r="M18">
        <v>0.11</v>
      </c>
      <c r="N18">
        <v>-0.87</v>
      </c>
    </row>
    <row r="19" spans="4:14">
      <c r="D19">
        <v>14</v>
      </c>
      <c r="E19">
        <v>-0.28999999999999998</v>
      </c>
      <c r="F19">
        <v>0.06</v>
      </c>
      <c r="G19">
        <v>-0.03</v>
      </c>
      <c r="H19">
        <v>0</v>
      </c>
      <c r="I19">
        <v>0.33</v>
      </c>
      <c r="J19">
        <v>0.19</v>
      </c>
      <c r="K19">
        <v>0.06</v>
      </c>
      <c r="L19">
        <v>0.15</v>
      </c>
      <c r="M19">
        <v>0.13</v>
      </c>
      <c r="N19">
        <v>-0.81</v>
      </c>
    </row>
    <row r="20" spans="4:14">
      <c r="D20">
        <v>15</v>
      </c>
      <c r="E20">
        <v>-0.39</v>
      </c>
      <c r="F20">
        <v>0.06</v>
      </c>
      <c r="G20">
        <v>-7.0000000000000007E-2</v>
      </c>
      <c r="H20">
        <v>0</v>
      </c>
      <c r="I20">
        <v>0.26</v>
      </c>
      <c r="J20">
        <v>0.19</v>
      </c>
      <c r="K20">
        <v>0.08</v>
      </c>
      <c r="L20">
        <v>0.19</v>
      </c>
      <c r="M20">
        <v>0.11</v>
      </c>
      <c r="N20">
        <v>-0.81</v>
      </c>
    </row>
    <row r="21" spans="4:14">
      <c r="D21">
        <v>16</v>
      </c>
      <c r="E21">
        <v>0.05</v>
      </c>
      <c r="F21">
        <v>-0.05</v>
      </c>
      <c r="G21">
        <v>-0.12</v>
      </c>
      <c r="H21">
        <v>-0.01</v>
      </c>
      <c r="I21">
        <v>0.19</v>
      </c>
      <c r="J21">
        <v>0.06</v>
      </c>
      <c r="K21">
        <v>-0.02</v>
      </c>
      <c r="L21">
        <v>7.0000000000000007E-2</v>
      </c>
      <c r="M21">
        <v>0.01</v>
      </c>
      <c r="N21">
        <v>-1.07</v>
      </c>
    </row>
    <row r="22" spans="4:14">
      <c r="D22">
        <v>17</v>
      </c>
      <c r="E22">
        <v>-0.6</v>
      </c>
      <c r="F22">
        <v>0.03</v>
      </c>
      <c r="G22">
        <v>-0.12</v>
      </c>
      <c r="H22">
        <v>-0.01</v>
      </c>
      <c r="I22">
        <v>0.19</v>
      </c>
      <c r="J22">
        <v>0.11</v>
      </c>
      <c r="K22">
        <v>0.01</v>
      </c>
      <c r="L22">
        <v>0.09</v>
      </c>
      <c r="M22">
        <v>0.1</v>
      </c>
      <c r="N22">
        <v>-0.97</v>
      </c>
    </row>
    <row r="23" spans="4:14">
      <c r="D23">
        <v>18</v>
      </c>
      <c r="E23">
        <v>-0.65</v>
      </c>
      <c r="F23">
        <v>-0.01</v>
      </c>
      <c r="G23">
        <v>-0.1</v>
      </c>
      <c r="H23">
        <v>-0.04</v>
      </c>
      <c r="I23">
        <v>0.12</v>
      </c>
      <c r="J23">
        <v>0.09</v>
      </c>
      <c r="K23">
        <v>-0.01</v>
      </c>
      <c r="L23">
        <v>7.0000000000000007E-2</v>
      </c>
      <c r="M23">
        <v>0.1</v>
      </c>
      <c r="N23">
        <v>-1.01</v>
      </c>
    </row>
    <row r="24" spans="4:14">
      <c r="D24">
        <v>19</v>
      </c>
      <c r="E24">
        <v>-0.61</v>
      </c>
      <c r="F24">
        <v>0.01</v>
      </c>
      <c r="G24">
        <v>-0.09</v>
      </c>
      <c r="H24">
        <v>-0.08</v>
      </c>
      <c r="I24">
        <v>0.15</v>
      </c>
      <c r="J24">
        <v>0.06</v>
      </c>
      <c r="K24">
        <v>-0.03</v>
      </c>
      <c r="L24">
        <v>0.08</v>
      </c>
      <c r="M24">
        <v>0.09</v>
      </c>
      <c r="N24">
        <v>-0.98</v>
      </c>
    </row>
    <row r="25" spans="4:14">
      <c r="D25">
        <v>20</v>
      </c>
      <c r="E25">
        <v>-0.56999999999999995</v>
      </c>
      <c r="F25">
        <v>0.08</v>
      </c>
      <c r="G25">
        <v>-0.05</v>
      </c>
      <c r="H25">
        <v>0</v>
      </c>
      <c r="I25">
        <v>0.28000000000000003</v>
      </c>
      <c r="J25">
        <v>0.15</v>
      </c>
      <c r="K25">
        <v>0.08</v>
      </c>
      <c r="L25">
        <v>0.11</v>
      </c>
      <c r="M25">
        <v>0.13</v>
      </c>
      <c r="N25">
        <v>-1.02</v>
      </c>
    </row>
    <row r="27" spans="4:14">
      <c r="D27" s="2" t="s">
        <v>49</v>
      </c>
      <c r="E27">
        <f>AVERAGE(Tabelle246[MP1d])</f>
        <v>-0.33650000000000002</v>
      </c>
      <c r="F27">
        <f>AVERAGE(Tabelle246[MP2d])</f>
        <v>7.1500000000000008E-2</v>
      </c>
      <c r="G27">
        <f>AVERAGE(Tabelle246[MP3d])</f>
        <v>-5.6000000000000008E-2</v>
      </c>
      <c r="H27">
        <f>AVERAGE(Tabelle246[MP4d])</f>
        <v>-7.5000000000000015E-3</v>
      </c>
      <c r="I27">
        <f>AVERAGE(Tabelle246[MP5d])</f>
        <v>0.29150000000000004</v>
      </c>
      <c r="J27">
        <f>AVERAGE(Tabelle246[MP6d])</f>
        <v>0.16249999999999998</v>
      </c>
      <c r="K27">
        <f>AVERAGE(Tabelle246[MP7d])</f>
        <v>4.9000000000000002E-2</v>
      </c>
      <c r="L27">
        <f>AVERAGE(Tabelle246[MP8d])</f>
        <v>0.15299999999999997</v>
      </c>
      <c r="M27">
        <f>AVERAGE(Tabelle246[MP9d])</f>
        <v>0.11350000000000002</v>
      </c>
      <c r="N27">
        <f>AVERAGE(Tabelle246[MP10d])</f>
        <v>-0.86749999999999994</v>
      </c>
    </row>
    <row r="28" spans="4:14">
      <c r="D28" s="2" t="s">
        <v>66</v>
      </c>
      <c r="E28">
        <f>STDEV(Tabelle246[MP1d])</f>
        <v>0.23387524789713715</v>
      </c>
      <c r="F28">
        <f>STDEV(Tabelle246[MP2d])</f>
        <v>9.2467633028507509E-2</v>
      </c>
      <c r="G28">
        <f>STDEV(Tabelle246[MP3d])</f>
        <v>3.6476380245159645E-2</v>
      </c>
      <c r="H28">
        <f>STDEV(Tabelle246[MP4d])</f>
        <v>2.4468024246479647E-2</v>
      </c>
      <c r="I28">
        <f>STDEV(Tabelle246[MP5d])</f>
        <v>7.2204023798065176E-2</v>
      </c>
      <c r="J28">
        <f>STDEV(Tabelle246[MP6d])</f>
        <v>4.6665100224336634E-2</v>
      </c>
      <c r="K28">
        <f>STDEV(Tabelle246[MP7d])</f>
        <v>3.9590004054718568E-2</v>
      </c>
      <c r="L28">
        <f>STDEV(Tabelle246[MP8d])</f>
        <v>5.0063118055847275E-2</v>
      </c>
      <c r="M28">
        <f>STDEV(Tabelle246[MP9d])</f>
        <v>3.3603727863375274E-2</v>
      </c>
      <c r="N28">
        <f>STDEV(Tabelle246[MP10d])</f>
        <v>0.10325619644972073</v>
      </c>
    </row>
    <row r="46" spans="4:14" ht="18.75">
      <c r="G46" s="32" t="s">
        <v>79</v>
      </c>
    </row>
    <row r="47" spans="4:14" ht="15.75" thickBot="1">
      <c r="D47" s="24" t="s">
        <v>61</v>
      </c>
      <c r="E47" s="24" t="s">
        <v>30</v>
      </c>
      <c r="F47" s="24" t="s">
        <v>31</v>
      </c>
      <c r="G47" s="24" t="s">
        <v>32</v>
      </c>
      <c r="H47" s="24" t="s">
        <v>33</v>
      </c>
      <c r="I47" s="24" t="s">
        <v>34</v>
      </c>
      <c r="J47" s="24" t="s">
        <v>35</v>
      </c>
      <c r="K47" s="24" t="s">
        <v>36</v>
      </c>
      <c r="L47" s="24" t="s">
        <v>37</v>
      </c>
      <c r="M47" s="24" t="s">
        <v>38</v>
      </c>
      <c r="N47" s="25" t="s">
        <v>39</v>
      </c>
    </row>
    <row r="48" spans="4:14" ht="15.75" thickTop="1">
      <c r="D48" s="2" t="s">
        <v>71</v>
      </c>
      <c r="E48">
        <f>STDEV(Tabelle246[MP1d])</f>
        <v>0.23387524789713715</v>
      </c>
      <c r="F48">
        <f>STDEV(Tabelle246[MP2d])</f>
        <v>9.2467633028507509E-2</v>
      </c>
      <c r="G48">
        <f>STDEV(Tabelle246[MP3d])</f>
        <v>3.6476380245159645E-2</v>
      </c>
      <c r="H48">
        <f>STDEV(Tabelle246[MP4d])</f>
        <v>2.4468024246479647E-2</v>
      </c>
      <c r="I48">
        <f>STDEV(Tabelle246[MP5d])</f>
        <v>7.2204023798065176E-2</v>
      </c>
      <c r="J48">
        <f>STDEV(Tabelle246[MP6d])</f>
        <v>4.6665100224336634E-2</v>
      </c>
      <c r="K48">
        <f>STDEV(Tabelle246[MP7d])</f>
        <v>3.9590004054718568E-2</v>
      </c>
      <c r="L48">
        <f>STDEV(Tabelle246[MP8d])</f>
        <v>5.0063118055847275E-2</v>
      </c>
      <c r="M48">
        <f>STDEV(Tabelle246[MP9d])</f>
        <v>3.3603727863375274E-2</v>
      </c>
      <c r="N48">
        <f>STDEV(Tabelle246[MP10d])</f>
        <v>0.10325619644972073</v>
      </c>
    </row>
    <row r="49" spans="4:14">
      <c r="D49" s="2" t="s">
        <v>59</v>
      </c>
      <c r="E49">
        <f>STDEV(Tabelle141922[MP1d])</f>
        <v>0.11108055135301091</v>
      </c>
      <c r="F49">
        <f>STDEV(Tabelle141922[MP3d])</f>
        <v>0.18293539700430911</v>
      </c>
      <c r="G49">
        <f>STDEV(Tabelle141922[MP3d])</f>
        <v>0.18293539700430911</v>
      </c>
      <c r="H49">
        <f>STDEV(Tabelle141922[MP4d])</f>
        <v>7.2619070579047637E-2</v>
      </c>
      <c r="I49">
        <f>STDEV(Tabelle141922[MP5d])</f>
        <v>7.9073474560593895E-2</v>
      </c>
      <c r="J49">
        <f>STDEV(Tabelle141922[MP6d])</f>
        <v>4.5575477869206522E-2</v>
      </c>
      <c r="K49">
        <f>STDEV(Tabelle141922[MP7d])</f>
        <v>3.0190029951901794E-2</v>
      </c>
      <c r="L49">
        <f>STDEV(Tabelle141922[MP8d])</f>
        <v>3.998365679196348E-2</v>
      </c>
      <c r="M49">
        <f>STDEV(Tabelle141922[MP9d])</f>
        <v>3.9527437314523572E-2</v>
      </c>
      <c r="N49">
        <f>STDEV(Tabelle141922[MP10d])</f>
        <v>9.0914022444969184E-2</v>
      </c>
    </row>
    <row r="50" spans="4:14">
      <c r="D50" s="2" t="s">
        <v>53</v>
      </c>
      <c r="E50">
        <f>STDEV(Tabelle1418[MP1d])</f>
        <v>5.5485891995410042E-2</v>
      </c>
      <c r="F50">
        <f>STDEV(Tabelle1418[MP2d])</f>
        <v>5.5958161062294356E-2</v>
      </c>
      <c r="G50">
        <f>STDEV(Tabelle1418[MP3d])</f>
        <v>6.411338640088754E-2</v>
      </c>
      <c r="H50">
        <f>STDEV(Tabelle1418[MP4d])</f>
        <v>5.7479973629265317E-2</v>
      </c>
      <c r="I50">
        <f>STDEV(Tabelle1418[MP5d])</f>
        <v>5.6890939062107362E-2</v>
      </c>
      <c r="J50">
        <f>STDEV(Tabelle1418[MP6d])</f>
        <v>3.3070896730001118E-2</v>
      </c>
      <c r="K50">
        <f>STDEV(Tabelle1418[MP7d])</f>
        <v>4.1227864874441585E-2</v>
      </c>
      <c r="L50">
        <f>STDEV(Tabelle1418[MP8d])</f>
        <v>2.9464519251751954E-2</v>
      </c>
      <c r="M50">
        <f>STDEV(Tabelle1418[MP9d])</f>
        <v>1.9049796241486602E-2</v>
      </c>
      <c r="N50">
        <f>STDEV(Tabelle1418[MP10d])</f>
        <v>0.12870202223087157</v>
      </c>
    </row>
    <row r="118" spans="4:14" ht="18.75">
      <c r="F118" s="32" t="s">
        <v>80</v>
      </c>
      <c r="G118" s="37"/>
      <c r="H118" s="37"/>
      <c r="I118" s="37"/>
      <c r="J118" s="37"/>
    </row>
    <row r="119" spans="4:14" ht="15.75" thickBot="1">
      <c r="D119" s="24" t="s">
        <v>61</v>
      </c>
      <c r="E119" s="24" t="s">
        <v>30</v>
      </c>
      <c r="F119" s="24" t="s">
        <v>31</v>
      </c>
      <c r="G119" s="24" t="s">
        <v>32</v>
      </c>
      <c r="H119" s="24" t="s">
        <v>33</v>
      </c>
      <c r="I119" s="24" t="s">
        <v>34</v>
      </c>
      <c r="J119" s="24" t="s">
        <v>35</v>
      </c>
      <c r="K119" s="24" t="s">
        <v>36</v>
      </c>
      <c r="L119" s="24" t="s">
        <v>37</v>
      </c>
      <c r="M119" s="24" t="s">
        <v>38</v>
      </c>
      <c r="N119" s="25" t="s">
        <v>39</v>
      </c>
    </row>
    <row r="120" spans="4:14" ht="16.5" thickTop="1" thickBot="1">
      <c r="D120" s="2" t="s">
        <v>71</v>
      </c>
      <c r="E120">
        <f>AVERAGE(Tabelle246[MP1d])</f>
        <v>-0.33650000000000002</v>
      </c>
      <c r="F120">
        <f>AVERAGE(Tabelle246[MP2d])</f>
        <v>7.1500000000000008E-2</v>
      </c>
      <c r="G120">
        <f>AVERAGE(Tabelle246[MP3d])</f>
        <v>-5.6000000000000008E-2</v>
      </c>
      <c r="H120">
        <f>AVERAGE(Tabelle246[MP4d])</f>
        <v>-7.5000000000000015E-3</v>
      </c>
      <c r="I120">
        <f>AVERAGE(Tabelle246[MP5d])</f>
        <v>0.29150000000000004</v>
      </c>
      <c r="J120">
        <f>AVERAGE(Tabelle246[MP6d])</f>
        <v>0.16249999999999998</v>
      </c>
      <c r="K120">
        <f>AVERAGE(Tabelle246[MP7d])</f>
        <v>4.9000000000000002E-2</v>
      </c>
      <c r="L120">
        <f>AVERAGE(Tabelle246[MP8d])</f>
        <v>0.15299999999999997</v>
      </c>
      <c r="M120">
        <f>AVERAGE(Tabelle246[MP9d])</f>
        <v>0.11350000000000002</v>
      </c>
      <c r="N120">
        <f>AVERAGE(Tabelle246[MP10d])</f>
        <v>-0.86749999999999994</v>
      </c>
    </row>
    <row r="121" spans="4:14" ht="16.5" thickTop="1" thickBot="1">
      <c r="D121" s="2" t="s">
        <v>59</v>
      </c>
      <c r="E121" s="38">
        <f>SUBTOTAL(101,Tabelle141922[MP1d])</f>
        <v>-0.10277777777777777</v>
      </c>
      <c r="F121" s="38">
        <f>SUBTOTAL(101,Tabelle141922[MP2d])</f>
        <v>0.11277777777777777</v>
      </c>
      <c r="G121" s="38">
        <f>SUBTOTAL(101,Tabelle141922[MP3d])</f>
        <v>0.14222222222222222</v>
      </c>
      <c r="H121" s="38">
        <f>SUBTOTAL(101,Tabelle141922[MP4d])</f>
        <v>0.10833333333333334</v>
      </c>
      <c r="I121" s="38">
        <f>SUBTOTAL(101,Tabelle141922[MP5d])</f>
        <v>0.42055555555555563</v>
      </c>
      <c r="J121" s="38">
        <f>SUBTOTAL(101,Tabelle141922[MP6d])</f>
        <v>0.3322222222222222</v>
      </c>
      <c r="K121" s="38">
        <f>SUBTOTAL(101,Tabelle141922[MP7d])</f>
        <v>0.21055555555555558</v>
      </c>
      <c r="L121" s="38">
        <f>SUBTOTAL(101,Tabelle141922[MP8d])</f>
        <v>0.24111111111111111</v>
      </c>
      <c r="M121" s="38">
        <f>SUBTOTAL(101,Tabelle141922[MP9d])</f>
        <v>0.28277777777777779</v>
      </c>
      <c r="N121" s="39">
        <f>SUBTOTAL(101,Tabelle141922[MP10d])</f>
        <v>-0.62777777777777766</v>
      </c>
    </row>
    <row r="122" spans="4:14" ht="15.75" thickTop="1">
      <c r="D122" s="2" t="s">
        <v>53</v>
      </c>
      <c r="E122" s="40">
        <f>SUBTOTAL(101,Tabelle1418[MP1d])</f>
        <v>9.5500000000000029E-2</v>
      </c>
      <c r="F122" s="26">
        <f>SUBTOTAL(101,Tabelle1418[MP2d])</f>
        <v>0.12450000000000003</v>
      </c>
      <c r="G122" s="26">
        <f>SUBTOTAL(101,Tabelle1418[MP3d])</f>
        <v>0.27499999999999997</v>
      </c>
      <c r="H122" s="26">
        <f>SUBTOTAL(101,Tabelle1418[MP4d])</f>
        <v>0.18250000000000002</v>
      </c>
      <c r="I122" s="26">
        <f>SUBTOTAL(101,Tabelle1418[MP5d])</f>
        <v>0.51450000000000007</v>
      </c>
      <c r="J122" s="26">
        <f>SUBTOTAL(101,Tabelle1418[MP6d])</f>
        <v>0.42899999999999999</v>
      </c>
      <c r="K122" s="26">
        <f>SUBTOTAL(101,Tabelle1418[MP7d])</f>
        <v>0.25450000000000006</v>
      </c>
      <c r="L122" s="26">
        <f>SUBTOTAL(101,Tabelle1418[MP8d])</f>
        <v>0.37449999999999994</v>
      </c>
      <c r="M122" s="26">
        <f>SUBTOTAL(101,Tabelle1418[MP9d])</f>
        <v>0.34949999999999998</v>
      </c>
      <c r="N122" s="27">
        <f>SUBTOTAL(101,Tabelle1418[MP10d])</f>
        <v>-0.35200000000000004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C8:M140"/>
  <sheetViews>
    <sheetView tabSelected="1" topLeftCell="A2" workbookViewId="0">
      <selection activeCell="N60" sqref="N60"/>
    </sheetView>
  </sheetViews>
  <sheetFormatPr baseColWidth="10" defaultRowHeight="15"/>
  <sheetData>
    <row r="8" spans="3:13" ht="18.75">
      <c r="E8" s="32" t="s">
        <v>86</v>
      </c>
      <c r="F8" s="32"/>
      <c r="G8" s="32"/>
      <c r="H8" s="32"/>
      <c r="I8" s="32"/>
      <c r="J8" s="37"/>
      <c r="K8" s="42"/>
      <c r="L8" s="42"/>
    </row>
    <row r="9" spans="3:13" ht="15.75" thickBot="1">
      <c r="C9" s="33" t="s">
        <v>61</v>
      </c>
      <c r="D9" s="33" t="s">
        <v>0</v>
      </c>
      <c r="E9" s="33" t="s">
        <v>1</v>
      </c>
      <c r="F9" s="33" t="s">
        <v>2</v>
      </c>
      <c r="G9" s="33" t="s">
        <v>3</v>
      </c>
      <c r="H9" s="33" t="s">
        <v>4</v>
      </c>
      <c r="I9" s="33" t="s">
        <v>5</v>
      </c>
      <c r="J9" s="33" t="s">
        <v>6</v>
      </c>
      <c r="K9" s="33" t="s">
        <v>7</v>
      </c>
      <c r="L9" s="33" t="s">
        <v>8</v>
      </c>
      <c r="M9" s="34" t="s">
        <v>9</v>
      </c>
    </row>
    <row r="10" spans="3:13" ht="15.75" thickTop="1">
      <c r="C10" t="s">
        <v>83</v>
      </c>
      <c r="D10">
        <v>160.25</v>
      </c>
      <c r="E10">
        <v>160.25</v>
      </c>
      <c r="F10">
        <v>160.25</v>
      </c>
      <c r="G10">
        <v>160.25</v>
      </c>
      <c r="H10">
        <v>160.25</v>
      </c>
      <c r="I10">
        <v>160.25</v>
      </c>
      <c r="J10">
        <v>160.25</v>
      </c>
      <c r="K10">
        <v>160.25</v>
      </c>
      <c r="L10">
        <v>160.25</v>
      </c>
      <c r="M10">
        <v>160.25</v>
      </c>
    </row>
    <row r="11" spans="3:13">
      <c r="C11" t="s">
        <v>84</v>
      </c>
      <c r="D11">
        <v>152.4</v>
      </c>
      <c r="E11">
        <v>152.4</v>
      </c>
      <c r="F11">
        <v>152.4</v>
      </c>
      <c r="G11">
        <v>152.4</v>
      </c>
      <c r="H11">
        <v>152.4</v>
      </c>
      <c r="I11">
        <v>152.4</v>
      </c>
      <c r="J11">
        <v>152.4</v>
      </c>
      <c r="K11">
        <v>152.4</v>
      </c>
      <c r="L11">
        <v>152.4</v>
      </c>
      <c r="M11">
        <v>152.4</v>
      </c>
    </row>
    <row r="12" spans="3:13">
      <c r="C12" t="s">
        <v>85</v>
      </c>
      <c r="D12">
        <v>149.30000000000001</v>
      </c>
      <c r="E12">
        <v>149.30000000000001</v>
      </c>
      <c r="F12">
        <v>149.30000000000001</v>
      </c>
      <c r="G12">
        <v>149.30000000000001</v>
      </c>
      <c r="H12">
        <v>149.30000000000001</v>
      </c>
      <c r="I12">
        <v>149.30000000000001</v>
      </c>
      <c r="J12">
        <v>149.30000000000001</v>
      </c>
      <c r="K12">
        <v>149.30000000000001</v>
      </c>
      <c r="L12">
        <v>149.30000000000001</v>
      </c>
      <c r="M12">
        <v>149.30000000000001</v>
      </c>
    </row>
    <row r="13" spans="3:13">
      <c r="C13" s="5" t="s">
        <v>83</v>
      </c>
      <c r="D13" s="1">
        <f>STDEV(Tabelle14[MP1a])</f>
        <v>0.27030002823373267</v>
      </c>
      <c r="E13" s="1">
        <f>STDEV(Tabelle14[MP2a])</f>
        <v>0.11573449651772093</v>
      </c>
      <c r="F13" s="1">
        <f>STDEV(Tabelle14[MP3a])</f>
        <v>8.5587751214146704E-2</v>
      </c>
      <c r="G13" s="1">
        <f>STDEV(Tabelle14[MP4a])</f>
        <v>3.592389616661136E-2</v>
      </c>
      <c r="H13" s="1">
        <f>STDEV(Tabelle14[MP6a])</f>
        <v>2.8022547312739773E-2</v>
      </c>
      <c r="I13" s="1">
        <f>STDEV(Tabelle14[MP6a])</f>
        <v>2.8022547312739773E-2</v>
      </c>
      <c r="J13" s="1">
        <f>STDEV(Tabelle14[MP7a])</f>
        <v>2.4942038071455556E-2</v>
      </c>
      <c r="K13" s="1">
        <f>STDEV(Tabelle14[MP8a])</f>
        <v>0.1128331324987196</v>
      </c>
      <c r="L13" s="1">
        <f>STDEV(Tabelle14[MP9a])</f>
        <v>7.83699056096306E-2</v>
      </c>
      <c r="M13" s="1">
        <f>STDEV(Tabelle14[MP10a])</f>
        <v>0.21041062610748731</v>
      </c>
    </row>
    <row r="14" spans="3:13">
      <c r="C14" s="5" t="s">
        <v>84</v>
      </c>
      <c r="D14" s="1">
        <f>STDEV(Tabelle1419[MP1a])</f>
        <v>0.4156108190858081</v>
      </c>
      <c r="E14" s="1">
        <f>STDEV(Tabelle1419[MP2a])</f>
        <v>0.13784048752090203</v>
      </c>
      <c r="F14" s="1">
        <f>STDEV(Tabelle1419[MP3a])</f>
        <v>9.8247719459969976E-2</v>
      </c>
      <c r="G14" s="1">
        <f>STDEV(Tabelle1419[MP4a])</f>
        <v>5.3455741879327438E-2</v>
      </c>
      <c r="H14" s="1">
        <f>STDEV(Tabelle1419[MP5a])</f>
        <v>6.0317785885405518E-2</v>
      </c>
      <c r="I14" s="1">
        <f>STDEV(Tabelle1419[MP6a])</f>
        <v>4.7527082062880359E-2</v>
      </c>
      <c r="J14" s="1">
        <f>STDEV(Tabelle1419[MP7a])</f>
        <v>2.8382310609877344E-2</v>
      </c>
      <c r="K14" s="1">
        <f>STDEV(Tabelle1419[MP8a])</f>
        <v>0.13217635278405179</v>
      </c>
      <c r="L14" s="1">
        <f>STDEV(Tabelle1419[MP9a])</f>
        <v>0.12059357552339342</v>
      </c>
      <c r="M14" s="1">
        <f>STDEV(Tabelle1419[MP10a])</f>
        <v>0.29073043013509225</v>
      </c>
    </row>
    <row r="15" spans="3:13">
      <c r="C15" s="5" t="s">
        <v>85</v>
      </c>
      <c r="D15" s="1">
        <f>STDEV(Tabelle2[MP1a])</f>
        <v>0.45378959882306691</v>
      </c>
      <c r="E15" s="1">
        <f>STDEV(Tabelle2[MP2a])</f>
        <v>0.12130431501849086</v>
      </c>
      <c r="F15" s="1">
        <f>STDEV(Tabelle2[MP3a])</f>
        <v>6.8092429442401306E-2</v>
      </c>
      <c r="G15" s="1">
        <f>STDEV(Tabelle2[MP4a])</f>
        <v>5.0770380921826529E-2</v>
      </c>
      <c r="H15" s="1">
        <f>STDEV(Tabelle2[MP5a])</f>
        <v>0.10287447640079071</v>
      </c>
      <c r="I15" s="1">
        <f>STDEV(Tabelle2[MP6a])</f>
        <v>0.16392873933190411</v>
      </c>
      <c r="J15" s="1">
        <f>STDEV(Tabelle2[MP7a])</f>
        <v>0.218855275419505</v>
      </c>
      <c r="K15" s="1">
        <f>STDEV(Tabelle2[MP8a])</f>
        <v>0.23452303219850071</v>
      </c>
      <c r="L15" s="1">
        <f>STDEV(Tabelle2[MP9a])</f>
        <v>0.21083792727815212</v>
      </c>
      <c r="M15" s="1">
        <f>STDEV(Tabelle2[MP10a])</f>
        <v>0.43154678955930992</v>
      </c>
    </row>
    <row r="42" spans="3:13" ht="18.75">
      <c r="F42" s="32" t="s">
        <v>87</v>
      </c>
      <c r="G42" s="32"/>
      <c r="H42" s="32"/>
      <c r="I42" s="32"/>
      <c r="J42" s="32"/>
    </row>
    <row r="43" spans="3:13" ht="15.75" thickBot="1">
      <c r="C43" s="33" t="s">
        <v>61</v>
      </c>
      <c r="D43" s="33" t="s">
        <v>0</v>
      </c>
      <c r="E43" s="33" t="s">
        <v>1</v>
      </c>
      <c r="F43" s="33" t="s">
        <v>2</v>
      </c>
      <c r="G43" s="33" t="s">
        <v>3</v>
      </c>
      <c r="H43" s="33" t="s">
        <v>4</v>
      </c>
      <c r="I43" s="33" t="s">
        <v>5</v>
      </c>
      <c r="J43" s="33" t="s">
        <v>6</v>
      </c>
      <c r="K43" s="33" t="s">
        <v>7</v>
      </c>
      <c r="L43" s="33" t="s">
        <v>8</v>
      </c>
      <c r="M43" s="34" t="s">
        <v>9</v>
      </c>
    </row>
    <row r="44" spans="3:13" ht="15.75" thickTop="1">
      <c r="C44" t="s">
        <v>83</v>
      </c>
      <c r="D44">
        <v>85.55</v>
      </c>
      <c r="E44">
        <v>85.55</v>
      </c>
      <c r="F44">
        <v>85.55</v>
      </c>
      <c r="G44">
        <v>85.55</v>
      </c>
      <c r="H44">
        <v>85.55</v>
      </c>
      <c r="I44">
        <v>85.55</v>
      </c>
      <c r="J44">
        <v>85.55</v>
      </c>
      <c r="K44">
        <v>85.55</v>
      </c>
      <c r="L44">
        <v>85.55</v>
      </c>
      <c r="M44">
        <v>85.55</v>
      </c>
    </row>
    <row r="45" spans="3:13">
      <c r="C45" t="s">
        <v>84</v>
      </c>
      <c r="D45">
        <v>74.650000000000006</v>
      </c>
      <c r="E45">
        <v>74.650000000000006</v>
      </c>
      <c r="F45">
        <v>74.650000000000006</v>
      </c>
      <c r="G45">
        <v>74.650000000000006</v>
      </c>
      <c r="H45">
        <v>74.650000000000006</v>
      </c>
      <c r="I45">
        <v>74.650000000000006</v>
      </c>
      <c r="J45">
        <v>74.650000000000006</v>
      </c>
      <c r="K45">
        <v>74.650000000000006</v>
      </c>
      <c r="L45">
        <v>74.650000000000006</v>
      </c>
      <c r="M45">
        <v>74.650000000000006</v>
      </c>
    </row>
    <row r="46" spans="3:13">
      <c r="C46" t="s">
        <v>85</v>
      </c>
      <c r="D46">
        <v>70.55</v>
      </c>
      <c r="E46">
        <v>70.55</v>
      </c>
      <c r="F46">
        <v>70.55</v>
      </c>
      <c r="G46">
        <v>70.55</v>
      </c>
      <c r="H46">
        <v>70.55</v>
      </c>
      <c r="I46">
        <v>70.55</v>
      </c>
      <c r="J46">
        <v>70.55</v>
      </c>
      <c r="K46">
        <v>70.55</v>
      </c>
      <c r="L46">
        <v>70.55</v>
      </c>
      <c r="M46">
        <v>70.55</v>
      </c>
    </row>
    <row r="47" spans="3:13">
      <c r="C47" s="5" t="s">
        <v>83</v>
      </c>
      <c r="D47" s="1">
        <f>STDEV(Tabelle14[MP1a])</f>
        <v>0.27030002823373267</v>
      </c>
      <c r="E47" s="1">
        <f>STDEV(Tabelle14[MP2a])</f>
        <v>0.11573449651772093</v>
      </c>
      <c r="F47" s="1">
        <f>STDEV(Tabelle14[MP3a])</f>
        <v>8.5587751214146704E-2</v>
      </c>
      <c r="G47" s="1">
        <f>STDEV(Tabelle14[MP4a])</f>
        <v>3.592389616661136E-2</v>
      </c>
      <c r="H47" s="1">
        <f>STDEV(Tabelle14[MP6a])</f>
        <v>2.8022547312739773E-2</v>
      </c>
      <c r="I47" s="1">
        <f>STDEV(Tabelle14[MP6a])</f>
        <v>2.8022547312739773E-2</v>
      </c>
      <c r="J47" s="1">
        <f>STDEV(Tabelle14[MP7a])</f>
        <v>2.4942038071455556E-2</v>
      </c>
      <c r="K47" s="1">
        <f>STDEV(Tabelle14[MP8a])</f>
        <v>0.1128331324987196</v>
      </c>
      <c r="L47" s="1">
        <f>STDEV(Tabelle14[MP9a])</f>
        <v>7.83699056096306E-2</v>
      </c>
      <c r="M47" s="1">
        <f>STDEV(Tabelle14[MP10a])</f>
        <v>0.21041062610748731</v>
      </c>
    </row>
    <row r="48" spans="3:13">
      <c r="C48" s="5" t="s">
        <v>84</v>
      </c>
      <c r="D48" s="1">
        <f>STDEV(Tabelle1419[MP1a])</f>
        <v>0.4156108190858081</v>
      </c>
      <c r="E48" s="1">
        <f>STDEV(Tabelle1419[MP2a])</f>
        <v>0.13784048752090203</v>
      </c>
      <c r="F48" s="1">
        <f>STDEV(Tabelle1419[MP3a])</f>
        <v>9.8247719459969976E-2</v>
      </c>
      <c r="G48" s="1">
        <f>STDEV(Tabelle1419[MP4a])</f>
        <v>5.3455741879327438E-2</v>
      </c>
      <c r="H48" s="1">
        <f>STDEV(Tabelle1419[MP5a])</f>
        <v>6.0317785885405518E-2</v>
      </c>
      <c r="I48" s="1">
        <f>STDEV(Tabelle1419[MP6a])</f>
        <v>4.7527082062880359E-2</v>
      </c>
      <c r="J48" s="1">
        <f>STDEV(Tabelle1419[MP7a])</f>
        <v>2.8382310609877344E-2</v>
      </c>
      <c r="K48" s="1">
        <f>STDEV(Tabelle1419[MP8a])</f>
        <v>0.13217635278405179</v>
      </c>
      <c r="L48" s="1">
        <f>STDEV(Tabelle1419[MP9a])</f>
        <v>0.12059357552339342</v>
      </c>
      <c r="M48" s="1">
        <f>STDEV(Tabelle1419[MP10a])</f>
        <v>0.29073043013509225</v>
      </c>
    </row>
    <row r="49" spans="3:13">
      <c r="C49" s="5" t="s">
        <v>85</v>
      </c>
      <c r="D49" s="1">
        <f>STDEV(Tabelle2[MP1a])</f>
        <v>0.45378959882306691</v>
      </c>
      <c r="E49" s="1">
        <f>STDEV(Tabelle2[MP2a])</f>
        <v>0.12130431501849086</v>
      </c>
      <c r="F49" s="1">
        <f>STDEV(Tabelle2[MP3a])</f>
        <v>6.8092429442401306E-2</v>
      </c>
      <c r="G49" s="1">
        <f>STDEV(Tabelle2[MP4a])</f>
        <v>5.0770380921826529E-2</v>
      </c>
      <c r="H49" s="1">
        <f>STDEV(Tabelle2[MP5a])</f>
        <v>0.10287447640079071</v>
      </c>
      <c r="I49" s="1">
        <f>STDEV(Tabelle2[MP6a])</f>
        <v>0.16392873933190411</v>
      </c>
      <c r="J49" s="1">
        <f>STDEV(Tabelle2[MP7a])</f>
        <v>0.218855275419505</v>
      </c>
      <c r="K49" s="1">
        <f>STDEV(Tabelle2[MP8a])</f>
        <v>0.23452303219850071</v>
      </c>
      <c r="L49" s="1">
        <f>STDEV(Tabelle2[MP9a])</f>
        <v>0.21083792727815212</v>
      </c>
      <c r="M49" s="1">
        <f>STDEV(Tabelle2[MP10a])</f>
        <v>0.43154678955930992</v>
      </c>
    </row>
    <row r="78" spans="3:13" ht="15.75" thickBot="1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4"/>
    </row>
    <row r="79" spans="3:13" ht="15.75" thickTop="1"/>
    <row r="82" spans="3:13"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3:13"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</row>
    <row r="134" spans="3:13" ht="15.75" thickBot="1">
      <c r="C134" s="33" t="s">
        <v>61</v>
      </c>
      <c r="D134" s="33" t="s">
        <v>0</v>
      </c>
      <c r="E134" s="33" t="s">
        <v>1</v>
      </c>
      <c r="F134" s="33" t="s">
        <v>2</v>
      </c>
      <c r="G134" s="33" t="s">
        <v>3</v>
      </c>
      <c r="H134" s="33" t="s">
        <v>4</v>
      </c>
      <c r="I134" s="33" t="s">
        <v>5</v>
      </c>
      <c r="J134" s="33" t="s">
        <v>6</v>
      </c>
      <c r="K134" s="33" t="s">
        <v>7</v>
      </c>
      <c r="L134" s="33" t="s">
        <v>8</v>
      </c>
      <c r="M134" s="34" t="s">
        <v>9</v>
      </c>
    </row>
    <row r="135" spans="3:13" ht="15.75" thickTop="1">
      <c r="C135" t="s">
        <v>83</v>
      </c>
      <c r="D135">
        <v>160.25</v>
      </c>
      <c r="E135">
        <v>160.25</v>
      </c>
      <c r="F135">
        <v>160.25</v>
      </c>
      <c r="G135">
        <v>160.25</v>
      </c>
      <c r="H135">
        <v>160.25</v>
      </c>
      <c r="I135">
        <v>160.25</v>
      </c>
      <c r="J135">
        <v>160.25</v>
      </c>
      <c r="K135">
        <v>160.25</v>
      </c>
      <c r="L135">
        <v>160.25</v>
      </c>
      <c r="M135">
        <v>160.25</v>
      </c>
    </row>
    <row r="136" spans="3:13">
      <c r="C136" t="s">
        <v>84</v>
      </c>
      <c r="D136">
        <v>152.4</v>
      </c>
      <c r="E136">
        <v>152.4</v>
      </c>
      <c r="F136">
        <v>152.4</v>
      </c>
      <c r="G136">
        <v>152.4</v>
      </c>
      <c r="H136">
        <v>152.4</v>
      </c>
      <c r="I136">
        <v>152.4</v>
      </c>
      <c r="J136">
        <v>152.4</v>
      </c>
      <c r="K136">
        <v>152.4</v>
      </c>
      <c r="L136">
        <v>152.4</v>
      </c>
      <c r="M136">
        <v>152.4</v>
      </c>
    </row>
    <row r="137" spans="3:13">
      <c r="C137" t="s">
        <v>85</v>
      </c>
      <c r="D137">
        <v>147</v>
      </c>
      <c r="E137">
        <v>147</v>
      </c>
      <c r="F137">
        <v>147</v>
      </c>
      <c r="G137">
        <v>147</v>
      </c>
      <c r="H137">
        <v>147</v>
      </c>
      <c r="I137">
        <v>147</v>
      </c>
      <c r="J137">
        <v>147</v>
      </c>
      <c r="K137">
        <v>147</v>
      </c>
      <c r="L137">
        <v>147</v>
      </c>
      <c r="M137">
        <v>147</v>
      </c>
    </row>
    <row r="138" spans="3:13">
      <c r="C138" s="5" t="s">
        <v>83</v>
      </c>
      <c r="D138" s="1">
        <f>STDEV(Tabelle14[MP1a])</f>
        <v>0.27030002823373267</v>
      </c>
      <c r="E138" s="1">
        <f>STDEV(Tabelle14[MP2a])</f>
        <v>0.11573449651772093</v>
      </c>
      <c r="F138" s="1">
        <f>STDEV(Tabelle14[MP3a])</f>
        <v>8.5587751214146704E-2</v>
      </c>
      <c r="G138" s="1">
        <f>STDEV(Tabelle14[MP4a])</f>
        <v>3.592389616661136E-2</v>
      </c>
      <c r="H138" s="1">
        <f>STDEV(Tabelle14[MP6a])</f>
        <v>2.8022547312739773E-2</v>
      </c>
      <c r="I138" s="1">
        <f>STDEV(Tabelle14[MP6a])</f>
        <v>2.8022547312739773E-2</v>
      </c>
      <c r="J138" s="1">
        <f>STDEV(Tabelle14[MP7a])</f>
        <v>2.4942038071455556E-2</v>
      </c>
      <c r="K138" s="1">
        <f>STDEV(Tabelle14[MP8a])</f>
        <v>0.1128331324987196</v>
      </c>
      <c r="L138" s="1">
        <f>STDEV(Tabelle14[MP9a])</f>
        <v>7.83699056096306E-2</v>
      </c>
      <c r="M138" s="1">
        <f>STDEV(Tabelle14[MP10a])</f>
        <v>0.21041062610748731</v>
      </c>
    </row>
    <row r="139" spans="3:13">
      <c r="C139" s="5" t="s">
        <v>84</v>
      </c>
      <c r="D139" s="1">
        <f>STDEV(Tabelle1419[MP1a])</f>
        <v>0.4156108190858081</v>
      </c>
      <c r="E139" s="1">
        <f>STDEV(Tabelle1419[MP2a])</f>
        <v>0.13784048752090203</v>
      </c>
      <c r="F139" s="1">
        <f>STDEV(Tabelle1419[MP3a])</f>
        <v>9.8247719459969976E-2</v>
      </c>
      <c r="G139" s="1">
        <f>STDEV(Tabelle1419[MP4a])</f>
        <v>5.3455741879327438E-2</v>
      </c>
      <c r="H139" s="1">
        <f>STDEV(Tabelle1419[MP5a])</f>
        <v>6.0317785885405518E-2</v>
      </c>
      <c r="I139" s="1">
        <f>STDEV(Tabelle1419[MP6a])</f>
        <v>4.7527082062880359E-2</v>
      </c>
      <c r="J139" s="1">
        <f>STDEV(Tabelle1419[MP7a])</f>
        <v>2.8382310609877344E-2</v>
      </c>
      <c r="K139" s="1">
        <f>STDEV(Tabelle1419[MP8a])</f>
        <v>0.13217635278405179</v>
      </c>
      <c r="L139" s="1">
        <f>STDEV(Tabelle1419[MP9a])</f>
        <v>0.12059357552339342</v>
      </c>
      <c r="M139" s="1">
        <f>STDEV(Tabelle1419[MP10a])</f>
        <v>0.29073043013509225</v>
      </c>
    </row>
    <row r="140" spans="3:13">
      <c r="C140" s="5" t="s">
        <v>85</v>
      </c>
      <c r="D140" s="1">
        <f>STDEV(Tabelle2[MP1a])</f>
        <v>0.45378959882306691</v>
      </c>
      <c r="E140" s="1">
        <f>STDEV(Tabelle2[MP2a])</f>
        <v>0.12130431501849086</v>
      </c>
      <c r="F140" s="1">
        <f>STDEV(Tabelle2[MP3a])</f>
        <v>6.8092429442401306E-2</v>
      </c>
      <c r="G140" s="1">
        <f>STDEV(Tabelle2[MP4a])</f>
        <v>5.0770380921826529E-2</v>
      </c>
      <c r="H140" s="1">
        <f>STDEV(Tabelle2[MP5a])</f>
        <v>0.10287447640079071</v>
      </c>
      <c r="I140" s="1">
        <f>STDEV(Tabelle2[MP6a])</f>
        <v>0.16392873933190411</v>
      </c>
      <c r="J140" s="1">
        <f>STDEV(Tabelle2[MP7a])</f>
        <v>0.218855275419505</v>
      </c>
      <c r="K140" s="1">
        <f>STDEV(Tabelle2[MP8a])</f>
        <v>0.23452303219850071</v>
      </c>
      <c r="L140" s="1">
        <f>STDEV(Tabelle2[MP9a])</f>
        <v>0.21083792727815212</v>
      </c>
      <c r="M140" s="1">
        <f>STDEV(Tabelle2[MP10a])</f>
        <v>0.43154678955930992</v>
      </c>
    </row>
  </sheetData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5:K59"/>
  <sheetViews>
    <sheetView topLeftCell="A16" workbookViewId="0">
      <selection activeCell="D28" sqref="D28:K28"/>
    </sheetView>
  </sheetViews>
  <sheetFormatPr baseColWidth="10" defaultRowHeight="15"/>
  <sheetData>
    <row r="5" spans="3:11" ht="21">
      <c r="F5" s="3" t="s">
        <v>43</v>
      </c>
      <c r="G5" s="4"/>
      <c r="H5" s="4"/>
    </row>
    <row r="7" spans="3:11">
      <c r="C7" t="s">
        <v>40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51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50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8" t="s">
        <v>11</v>
      </c>
      <c r="E32" s="8" t="s">
        <v>13</v>
      </c>
      <c r="F32" s="8" t="s">
        <v>14</v>
      </c>
      <c r="G32" s="8" t="s">
        <v>15</v>
      </c>
      <c r="H32" s="8" t="s">
        <v>16</v>
      </c>
      <c r="I32" s="8" t="s">
        <v>12</v>
      </c>
      <c r="J32" s="8" t="s">
        <v>17</v>
      </c>
      <c r="K32" s="9" t="s">
        <v>18</v>
      </c>
    </row>
    <row r="33" spans="3:11" ht="15.75" thickTop="1">
      <c r="C33" s="10" t="s">
        <v>51</v>
      </c>
      <c r="D33" s="11">
        <f>SUBTOTAL(101,Tabelle1416[MP2b])</f>
        <v>-1.2630000000000001</v>
      </c>
      <c r="E33" s="11">
        <f>SUBTOTAL(101,Tabelle1416[MP3b])</f>
        <v>-2.6044999999999998</v>
      </c>
      <c r="F33" s="11">
        <f>SUBTOTAL(101,Tabelle1416[MP4b])</f>
        <v>-1.0150000000000001</v>
      </c>
      <c r="G33" s="11">
        <f>SUBTOTAL(101,Tabelle1416[MP5b])</f>
        <v>-1.3929999999999998</v>
      </c>
      <c r="H33" s="11">
        <f>SUBTOTAL(101,Tabelle1416[MP6b])</f>
        <v>-1.411</v>
      </c>
      <c r="I33" s="11">
        <f>SUBTOTAL(101,Tabelle1416[MP7b])</f>
        <v>-1.1660000000000001</v>
      </c>
      <c r="J33" s="11">
        <f>SUBTOTAL(101,Tabelle1416[MP8b])</f>
        <v>-2.6080000000000001</v>
      </c>
      <c r="K33" s="12">
        <f>SUBTOTAL(101,Tabelle1416[MP9b])</f>
        <v>-1.5985000000000005</v>
      </c>
    </row>
    <row r="34" spans="3:11">
      <c r="D34" s="8" t="s">
        <v>11</v>
      </c>
      <c r="E34" s="8" t="s">
        <v>13</v>
      </c>
      <c r="F34" s="8" t="s">
        <v>14</v>
      </c>
      <c r="G34" s="8" t="s">
        <v>15</v>
      </c>
      <c r="H34" s="8" t="s">
        <v>16</v>
      </c>
      <c r="I34" s="8" t="s">
        <v>12</v>
      </c>
      <c r="J34" s="8" t="s">
        <v>17</v>
      </c>
      <c r="K34" s="9" t="s">
        <v>18</v>
      </c>
    </row>
    <row r="35" spans="3:11">
      <c r="C35" s="2" t="s">
        <v>50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28" t="s">
        <v>57</v>
      </c>
      <c r="F40" s="28"/>
      <c r="G40" s="28"/>
    </row>
    <row r="41" spans="3:11" ht="15.75" thickBot="1">
      <c r="C41" s="29" t="s">
        <v>58</v>
      </c>
      <c r="D41" s="8" t="s">
        <v>11</v>
      </c>
      <c r="E41" s="8" t="s">
        <v>13</v>
      </c>
      <c r="F41" s="8" t="s">
        <v>14</v>
      </c>
      <c r="G41" s="8" t="s">
        <v>15</v>
      </c>
      <c r="H41" s="8" t="s">
        <v>16</v>
      </c>
      <c r="I41" s="8" t="s">
        <v>12</v>
      </c>
      <c r="J41" s="8" t="s">
        <v>17</v>
      </c>
      <c r="K41" s="9" t="s">
        <v>18</v>
      </c>
    </row>
    <row r="42" spans="3:11" ht="16.5" thickTop="1" thickBot="1">
      <c r="C42" t="s">
        <v>53</v>
      </c>
      <c r="D42" s="11">
        <f>SUBTOTAL(101,Tabelle1416[MP2b])</f>
        <v>-1.2630000000000001</v>
      </c>
      <c r="E42" s="11">
        <f>SUBTOTAL(101,Tabelle1416[MP3b])</f>
        <v>-2.6044999999999998</v>
      </c>
      <c r="F42" s="11">
        <f>SUBTOTAL(101,Tabelle1416[MP4b])</f>
        <v>-1.0150000000000001</v>
      </c>
      <c r="G42" s="11">
        <f>SUBTOTAL(101,Tabelle1416[MP5b])</f>
        <v>-1.3929999999999998</v>
      </c>
      <c r="H42" s="11">
        <f>SUBTOTAL(101,Tabelle1416[MP6b])</f>
        <v>-1.411</v>
      </c>
      <c r="I42" s="11">
        <f>SUBTOTAL(101,Tabelle1416[MP7b])</f>
        <v>-1.1660000000000001</v>
      </c>
      <c r="J42" s="11">
        <f>SUBTOTAL(101,Tabelle1416[MP8b])</f>
        <v>-2.6080000000000001</v>
      </c>
      <c r="K42" s="12">
        <f>SUBTOTAL(101,Tabelle1416[MP9b])</f>
        <v>-1.5985000000000005</v>
      </c>
    </row>
    <row r="43" spans="3:11" ht="15.75" thickTop="1">
      <c r="C43" t="s">
        <v>59</v>
      </c>
      <c r="D43" s="11">
        <f>SUBTOTAL(101,Tabelle1420[MP2b])</f>
        <v>-1.1700000000000002</v>
      </c>
      <c r="E43" s="11">
        <f>SUBTOTAL(101,Tabelle1420[MP3b])</f>
        <v>-1.9488888888888889</v>
      </c>
      <c r="F43" s="11">
        <f>SUBTOTAL(101,Tabelle1420[MP4b])</f>
        <v>-0.87888888888888894</v>
      </c>
      <c r="G43" s="11">
        <f>SUBTOTAL(101,Tabelle1420[MP5b])</f>
        <v>-1.2194444444444441</v>
      </c>
      <c r="H43" s="11">
        <f>SUBTOTAL(101,Tabelle1420[MP6b])</f>
        <v>-1.1816666666666666</v>
      </c>
      <c r="I43" s="11">
        <f>SUBTOTAL(101,Tabelle1420[MP7b])</f>
        <v>-1.0172222222222222</v>
      </c>
      <c r="J43" s="11">
        <f>SUBTOTAL(101,Tabelle1420[MP8b])</f>
        <v>-1.9011111111111114</v>
      </c>
      <c r="K43" s="11">
        <f>SUBTOTAL(101,Tabelle1420[MP9b])</f>
        <v>-1.3438888888888887</v>
      </c>
    </row>
    <row r="56" spans="3:11" ht="21">
      <c r="E56" s="28" t="s">
        <v>62</v>
      </c>
    </row>
    <row r="57" spans="3:11">
      <c r="C57" s="29" t="s">
        <v>63</v>
      </c>
      <c r="D57" s="8" t="s">
        <v>11</v>
      </c>
      <c r="E57" s="8" t="s">
        <v>13</v>
      </c>
      <c r="F57" s="8" t="s">
        <v>14</v>
      </c>
      <c r="G57" s="8" t="s">
        <v>15</v>
      </c>
      <c r="H57" s="8" t="s">
        <v>16</v>
      </c>
      <c r="I57" s="8" t="s">
        <v>12</v>
      </c>
      <c r="J57" s="8" t="s">
        <v>17</v>
      </c>
      <c r="K57" s="9" t="s">
        <v>18</v>
      </c>
    </row>
    <row r="58" spans="3:11">
      <c r="C58" s="2" t="s">
        <v>53</v>
      </c>
      <c r="D58">
        <f>STDEV(Tabelle1416[MP2b])</f>
        <v>9.5647378702354083E-2</v>
      </c>
      <c r="E58">
        <f>STDEV(Tabelle1416[MP3b])</f>
        <v>0.13605242797501474</v>
      </c>
      <c r="F58">
        <f>STDEV(Tabelle1416[MP4b])</f>
        <v>8.3319297063512224E-2</v>
      </c>
      <c r="G58">
        <f>STDEV(Tabelle1416[MP5b])</f>
        <v>5.2224212976865143E-2</v>
      </c>
      <c r="H58">
        <f>STDEV(Tabelle1416[MP6b])</f>
        <v>6.2145838663237613E-2</v>
      </c>
      <c r="I58">
        <f>STDEV(Tabelle1416[MP7b])</f>
        <v>4.913997193838137E-2</v>
      </c>
      <c r="J58">
        <f>STDEV(Tabelle1416[MP8b])</f>
        <v>0.18007600734426663</v>
      </c>
      <c r="K58">
        <f>STDEV(Tabelle1416[MP9b])</f>
        <v>9.3542841296881687E-2</v>
      </c>
    </row>
    <row r="59" spans="3:11">
      <c r="C59" s="2" t="s">
        <v>59</v>
      </c>
      <c r="D59">
        <f>STDEV(Tabelle1420[MP2b])</f>
        <v>0.11545307169887575</v>
      </c>
      <c r="E59">
        <f>STDEV(Tabelle1420[MP3b])</f>
        <v>0.17752841989180798</v>
      </c>
      <c r="F59">
        <f>STDEV(Tabelle1420[MP4b])</f>
        <v>0.12218062274830405</v>
      </c>
      <c r="G59">
        <f>STDEV(Tabelle1420[MP5b])</f>
        <v>0.16787503132923473</v>
      </c>
      <c r="H59">
        <f>STDEV(Tabelle1420[MP6b])</f>
        <v>0.12310922935727149</v>
      </c>
      <c r="I59">
        <f>STDEV(Tabelle1420[MP7b])</f>
        <v>0.10328746610114131</v>
      </c>
      <c r="J59">
        <f>STDEV(Tabelle1420[MP8b])</f>
        <v>0.21900547639912823</v>
      </c>
      <c r="K59">
        <f>STDEV(Tabelle1420[MP9b])</f>
        <v>0.73200079467080714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L56"/>
  <sheetViews>
    <sheetView topLeftCell="A37" workbookViewId="0">
      <selection activeCell="C31" sqref="C31:L31"/>
    </sheetView>
  </sheetViews>
  <sheetFormatPr baseColWidth="10" defaultRowHeight="15"/>
  <sheetData>
    <row r="4" spans="2:12" ht="21">
      <c r="E4" s="3" t="s">
        <v>44</v>
      </c>
      <c r="F4" s="3"/>
      <c r="G4" s="3"/>
      <c r="H4" s="4"/>
    </row>
    <row r="6" spans="2:12">
      <c r="B6" t="s">
        <v>40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2:12">
      <c r="B7">
        <v>1</v>
      </c>
      <c r="C7">
        <v>-0.24</v>
      </c>
      <c r="D7">
        <v>-0.19</v>
      </c>
      <c r="E7">
        <v>-0.16</v>
      </c>
      <c r="F7">
        <v>-0.66</v>
      </c>
      <c r="G7">
        <v>-0.5</v>
      </c>
      <c r="H7">
        <v>-0.51</v>
      </c>
      <c r="I7">
        <v>-0.6</v>
      </c>
      <c r="J7">
        <v>-0.16</v>
      </c>
      <c r="K7">
        <v>-0.31</v>
      </c>
      <c r="L7">
        <v>-0.88</v>
      </c>
    </row>
    <row r="8" spans="2:12">
      <c r="B8">
        <v>2</v>
      </c>
      <c r="C8">
        <v>-0.28000000000000003</v>
      </c>
      <c r="D8">
        <v>-0.26</v>
      </c>
      <c r="E8">
        <v>-0.09</v>
      </c>
      <c r="F8">
        <v>-0.6</v>
      </c>
      <c r="G8">
        <v>-0.46</v>
      </c>
      <c r="H8">
        <v>-0.51</v>
      </c>
      <c r="I8">
        <v>-0.63</v>
      </c>
      <c r="J8">
        <v>-0.13</v>
      </c>
      <c r="K8">
        <v>-0.31</v>
      </c>
      <c r="L8">
        <v>-0.83</v>
      </c>
    </row>
    <row r="9" spans="2:12">
      <c r="B9">
        <v>3</v>
      </c>
      <c r="C9">
        <v>-0.1</v>
      </c>
      <c r="D9">
        <v>-0.28999999999999998</v>
      </c>
      <c r="E9">
        <v>-0.11</v>
      </c>
      <c r="F9">
        <v>-0.63</v>
      </c>
      <c r="G9">
        <v>-0.56000000000000005</v>
      </c>
      <c r="H9">
        <v>-0.56000000000000005</v>
      </c>
      <c r="I9">
        <v>-0.69</v>
      </c>
      <c r="J9">
        <v>-0.15</v>
      </c>
      <c r="K9">
        <v>-0.31</v>
      </c>
      <c r="L9">
        <v>-0.5</v>
      </c>
    </row>
    <row r="10" spans="2:12">
      <c r="B10">
        <v>4</v>
      </c>
      <c r="C10">
        <v>-0.08</v>
      </c>
      <c r="D10">
        <v>-0.3</v>
      </c>
      <c r="E10">
        <v>-0.08</v>
      </c>
      <c r="F10">
        <v>-0.7</v>
      </c>
      <c r="G10">
        <v>-0.5</v>
      </c>
      <c r="H10">
        <v>-0.5</v>
      </c>
      <c r="I10">
        <v>-0.68</v>
      </c>
      <c r="J10">
        <v>-0.12</v>
      </c>
      <c r="K10">
        <v>-0.28999999999999998</v>
      </c>
      <c r="L10">
        <v>-0.73</v>
      </c>
    </row>
    <row r="11" spans="2:12">
      <c r="B11">
        <v>5</v>
      </c>
      <c r="C11">
        <v>-0.14000000000000001</v>
      </c>
      <c r="D11">
        <v>-0.22</v>
      </c>
      <c r="E11">
        <v>-7.0000000000000007E-2</v>
      </c>
      <c r="F11">
        <v>-0.7</v>
      </c>
      <c r="G11">
        <v>-0.51</v>
      </c>
      <c r="H11">
        <v>-0.51</v>
      </c>
      <c r="I11">
        <v>-0.63</v>
      </c>
      <c r="J11">
        <v>-0.15</v>
      </c>
      <c r="K11">
        <v>-0.32</v>
      </c>
      <c r="L11">
        <v>-0.78</v>
      </c>
    </row>
    <row r="12" spans="2:12">
      <c r="B12">
        <v>6</v>
      </c>
      <c r="C12">
        <v>-0.6</v>
      </c>
      <c r="D12">
        <v>-0.26</v>
      </c>
      <c r="E12">
        <v>-0.17</v>
      </c>
      <c r="F12">
        <v>-0.7</v>
      </c>
      <c r="G12">
        <v>-0.51</v>
      </c>
      <c r="H12">
        <v>-0.5</v>
      </c>
      <c r="I12">
        <v>-0.63</v>
      </c>
      <c r="J12">
        <v>-0.13</v>
      </c>
      <c r="K12">
        <v>-0.33</v>
      </c>
      <c r="L12">
        <v>-0.83</v>
      </c>
    </row>
    <row r="13" spans="2:12">
      <c r="B13">
        <v>7</v>
      </c>
      <c r="C13">
        <v>-0.16</v>
      </c>
      <c r="D13">
        <v>-0.31</v>
      </c>
      <c r="E13">
        <v>-0.11</v>
      </c>
      <c r="F13">
        <v>-0.72</v>
      </c>
      <c r="G13">
        <v>-0.49</v>
      </c>
      <c r="H13">
        <v>-0.54</v>
      </c>
      <c r="I13">
        <v>-0.66</v>
      </c>
      <c r="J13">
        <v>-0.14000000000000001</v>
      </c>
      <c r="K13">
        <v>-0.3</v>
      </c>
      <c r="L13">
        <v>-0.78</v>
      </c>
    </row>
    <row r="14" spans="2:12">
      <c r="B14">
        <v>8</v>
      </c>
      <c r="C14">
        <v>-0.06</v>
      </c>
      <c r="D14">
        <v>-0.27</v>
      </c>
      <c r="E14">
        <v>-0.08</v>
      </c>
      <c r="F14">
        <v>-0.71</v>
      </c>
      <c r="G14">
        <v>-0.45</v>
      </c>
      <c r="H14">
        <v>-0.49</v>
      </c>
      <c r="I14">
        <v>-0.62</v>
      </c>
      <c r="J14">
        <v>-0.11</v>
      </c>
      <c r="K14">
        <v>-0.28999999999999998</v>
      </c>
      <c r="L14">
        <v>-0.76</v>
      </c>
    </row>
    <row r="15" spans="2:12">
      <c r="B15">
        <v>9</v>
      </c>
      <c r="C15">
        <v>-0.08</v>
      </c>
      <c r="D15">
        <v>-0.27</v>
      </c>
      <c r="E15">
        <v>-0.09</v>
      </c>
      <c r="F15">
        <v>-0.73</v>
      </c>
      <c r="G15">
        <v>-0.53</v>
      </c>
      <c r="H15">
        <v>-0.52</v>
      </c>
      <c r="I15">
        <v>-0.66</v>
      </c>
      <c r="J15">
        <v>-0.16</v>
      </c>
      <c r="K15">
        <v>-0.32</v>
      </c>
      <c r="L15">
        <v>-0.75</v>
      </c>
    </row>
    <row r="16" spans="2:12">
      <c r="B16">
        <v>10</v>
      </c>
      <c r="C16">
        <v>-0.1</v>
      </c>
      <c r="D16">
        <v>-0.26</v>
      </c>
      <c r="E16">
        <v>-0.13</v>
      </c>
      <c r="F16">
        <v>-0.72</v>
      </c>
      <c r="G16">
        <v>-0.47</v>
      </c>
      <c r="H16">
        <v>-0.45</v>
      </c>
      <c r="I16">
        <v>-0.63</v>
      </c>
      <c r="J16">
        <v>-0.14000000000000001</v>
      </c>
      <c r="K16">
        <v>-0.13</v>
      </c>
      <c r="L16">
        <v>-0.86</v>
      </c>
    </row>
    <row r="17" spans="2:12">
      <c r="B17">
        <v>11</v>
      </c>
      <c r="C17">
        <v>-7.0000000000000007E-2</v>
      </c>
      <c r="D17">
        <v>-0.28999999999999998</v>
      </c>
      <c r="E17">
        <v>-0.1</v>
      </c>
      <c r="F17">
        <v>-0.7</v>
      </c>
      <c r="G17">
        <v>-0.52</v>
      </c>
      <c r="H17">
        <v>-0.5</v>
      </c>
      <c r="I17">
        <v>-0.66</v>
      </c>
      <c r="J17">
        <v>-0.13</v>
      </c>
      <c r="K17">
        <v>-0.31</v>
      </c>
      <c r="L17">
        <v>-0.74</v>
      </c>
    </row>
    <row r="18" spans="2:12">
      <c r="B18">
        <v>12</v>
      </c>
      <c r="C18">
        <v>-0.08</v>
      </c>
      <c r="D18">
        <v>-0.28000000000000003</v>
      </c>
      <c r="E18">
        <v>-0.09</v>
      </c>
      <c r="F18">
        <v>-0.75</v>
      </c>
      <c r="G18">
        <v>-0.56000000000000005</v>
      </c>
      <c r="H18">
        <v>-0.55000000000000004</v>
      </c>
      <c r="I18">
        <v>-0.7</v>
      </c>
      <c r="J18">
        <v>-0.14000000000000001</v>
      </c>
      <c r="K18">
        <v>-0.32</v>
      </c>
      <c r="L18">
        <v>-0.78</v>
      </c>
    </row>
    <row r="19" spans="2:12">
      <c r="B19">
        <v>13</v>
      </c>
      <c r="C19">
        <v>-0.06</v>
      </c>
      <c r="D19">
        <v>-0.28000000000000003</v>
      </c>
      <c r="E19">
        <v>-0.17</v>
      </c>
      <c r="F19">
        <v>-0.73</v>
      </c>
      <c r="G19">
        <v>-0.47</v>
      </c>
      <c r="H19">
        <v>-0.52</v>
      </c>
      <c r="I19">
        <v>-0.62</v>
      </c>
      <c r="J19">
        <v>-0.13</v>
      </c>
      <c r="K19">
        <v>-0.3</v>
      </c>
      <c r="L19">
        <v>-0.8</v>
      </c>
    </row>
    <row r="20" spans="2:12">
      <c r="B20">
        <v>14</v>
      </c>
      <c r="C20">
        <v>-0.08</v>
      </c>
      <c r="D20">
        <v>-0.24</v>
      </c>
      <c r="E20">
        <v>-0.12</v>
      </c>
      <c r="F20">
        <v>-0.73</v>
      </c>
      <c r="G20">
        <v>-0.53</v>
      </c>
      <c r="H20">
        <v>-0.51</v>
      </c>
      <c r="I20">
        <v>-0.64</v>
      </c>
      <c r="J20">
        <v>-0.15</v>
      </c>
      <c r="K20">
        <v>-0.37</v>
      </c>
      <c r="L20">
        <v>-0.82</v>
      </c>
    </row>
    <row r="21" spans="2:12">
      <c r="B21">
        <v>15</v>
      </c>
      <c r="C21">
        <v>-0.09</v>
      </c>
      <c r="D21">
        <v>-0.28999999999999998</v>
      </c>
      <c r="E21">
        <v>-0.15</v>
      </c>
      <c r="F21">
        <v>-0.74</v>
      </c>
      <c r="G21">
        <v>-0.55000000000000004</v>
      </c>
      <c r="H21">
        <v>-0.55000000000000004</v>
      </c>
      <c r="I21">
        <v>-0.67</v>
      </c>
      <c r="J21">
        <v>-0.16</v>
      </c>
      <c r="K21">
        <v>-0.33</v>
      </c>
      <c r="L21">
        <v>-0.81</v>
      </c>
    </row>
    <row r="22" spans="2:12">
      <c r="B22">
        <v>16</v>
      </c>
      <c r="C22">
        <v>-0.05</v>
      </c>
      <c r="D22">
        <v>-0.25</v>
      </c>
      <c r="E22">
        <v>-7.0000000000000007E-2</v>
      </c>
      <c r="F22">
        <v>-0.73</v>
      </c>
      <c r="G22">
        <v>-0.49</v>
      </c>
      <c r="H22">
        <v>-0.51</v>
      </c>
      <c r="I22">
        <v>-0.65</v>
      </c>
      <c r="J22">
        <v>-0.12</v>
      </c>
      <c r="K22">
        <v>-0.28999999999999998</v>
      </c>
      <c r="L22">
        <v>-0.77</v>
      </c>
    </row>
    <row r="23" spans="2:12">
      <c r="B23">
        <v>17</v>
      </c>
      <c r="C23">
        <v>-0.11</v>
      </c>
      <c r="D23">
        <v>-0.25</v>
      </c>
      <c r="E23">
        <v>-0.11</v>
      </c>
      <c r="F23">
        <v>-0.74</v>
      </c>
      <c r="G23">
        <v>-0.52</v>
      </c>
      <c r="H23">
        <v>-0.53</v>
      </c>
      <c r="I23">
        <v>-0.67</v>
      </c>
      <c r="J23">
        <v>-0.14000000000000001</v>
      </c>
      <c r="K23">
        <v>-0.32</v>
      </c>
      <c r="L23">
        <v>-0.82</v>
      </c>
    </row>
    <row r="24" spans="2:12">
      <c r="B24">
        <v>18</v>
      </c>
      <c r="C24">
        <v>-0.06</v>
      </c>
      <c r="D24">
        <v>-0.26</v>
      </c>
      <c r="E24">
        <v>-0.08</v>
      </c>
      <c r="F24">
        <v>-0.75</v>
      </c>
      <c r="G24">
        <v>-0.55000000000000004</v>
      </c>
      <c r="H24">
        <v>-0.54</v>
      </c>
      <c r="I24">
        <v>-0.66</v>
      </c>
      <c r="J24">
        <v>-0.15</v>
      </c>
      <c r="K24">
        <v>-0.32</v>
      </c>
      <c r="L24">
        <v>-0.82</v>
      </c>
    </row>
    <row r="25" spans="2:12">
      <c r="B25">
        <v>19</v>
      </c>
      <c r="C25">
        <v>-0.11</v>
      </c>
      <c r="D25">
        <v>-0.28000000000000003</v>
      </c>
      <c r="E25">
        <v>-0.11</v>
      </c>
      <c r="F25">
        <v>-0.72</v>
      </c>
      <c r="G25">
        <v>-0.47</v>
      </c>
      <c r="H25">
        <v>-0.5</v>
      </c>
      <c r="I25">
        <v>-0.67</v>
      </c>
      <c r="J25">
        <v>-0.16</v>
      </c>
      <c r="K25">
        <v>-0.33</v>
      </c>
      <c r="L25">
        <v>-0.85</v>
      </c>
    </row>
    <row r="26" spans="2:12">
      <c r="B26" s="1">
        <v>20</v>
      </c>
      <c r="C26" s="1">
        <v>-0.11</v>
      </c>
      <c r="D26" s="1">
        <v>-0.25</v>
      </c>
      <c r="E26" s="1">
        <v>-0.09</v>
      </c>
      <c r="F26" s="1">
        <v>-0.74</v>
      </c>
      <c r="G26" s="1">
        <v>-0.47</v>
      </c>
      <c r="H26" s="1">
        <v>-0.52</v>
      </c>
      <c r="I26" s="1">
        <v>-0.64</v>
      </c>
      <c r="J26" s="1">
        <v>-0.14000000000000001</v>
      </c>
      <c r="K26" s="1">
        <v>-0.31</v>
      </c>
      <c r="L26" s="1">
        <v>-0.81</v>
      </c>
    </row>
    <row r="27" spans="2:12">
      <c r="B27" s="1" t="s">
        <v>51</v>
      </c>
      <c r="C27" s="1">
        <f>SUBTOTAL(101,[MP1c])</f>
        <v>-0.13299999999999998</v>
      </c>
      <c r="D27" s="1">
        <f>SUBTOTAL(101,[MP2c])</f>
        <v>-0.26500000000000001</v>
      </c>
      <c r="E27" s="1">
        <f>SUBTOTAL(101,[MP3c])</f>
        <v>-0.10899999999999999</v>
      </c>
      <c r="F27" s="1">
        <f>SUBTOTAL(101,[MP4c])</f>
        <v>-0.71000000000000019</v>
      </c>
      <c r="G27" s="1">
        <f>SUBTOTAL(101,[MP5c])</f>
        <v>-0.50550000000000006</v>
      </c>
      <c r="H27" s="1">
        <f>SUBTOTAL(101,[MP6c])</f>
        <v>-0.51600000000000001</v>
      </c>
      <c r="I27" s="1">
        <f>SUBTOTAL(101,[MP7c])</f>
        <v>-0.65050000000000008</v>
      </c>
      <c r="J27" s="1">
        <f>SUBTOTAL(101,[MP8c])</f>
        <v>-0.14050000000000001</v>
      </c>
      <c r="K27" s="1">
        <f>SUBTOTAL(101,[MP9c])</f>
        <v>-0.30549999999999999</v>
      </c>
      <c r="L27" s="1">
        <f>SUBTOTAL(101,[MP10c])</f>
        <v>-0.78600000000000003</v>
      </c>
    </row>
    <row r="28" spans="2:12">
      <c r="B28" s="2" t="s">
        <v>50</v>
      </c>
      <c r="C28">
        <f>STDEV(Tabelle1417[MP1c])</f>
        <v>0.12473550965310982</v>
      </c>
      <c r="D28">
        <f>STDEV(Tabelle1417[MP2c])</f>
        <v>2.8003759146153662E-2</v>
      </c>
      <c r="E28">
        <f>STDEV(Tabelle1417[MP3c])</f>
        <v>3.1937438845342676E-2</v>
      </c>
      <c r="F28">
        <f>STDEV(Tabelle1417[MP4c])</f>
        <v>3.9202577788491857E-2</v>
      </c>
      <c r="G28">
        <f>STDEV(Tabelle1417[MP5c])</f>
        <v>3.4255233945071295E-2</v>
      </c>
      <c r="H28">
        <f>STDEV(Tabelle1417[MP7c])</f>
        <v>2.5848750351550657E-2</v>
      </c>
      <c r="I28">
        <f>STDEV(Tabelle1417[MP7c])</f>
        <v>2.5848750351550657E-2</v>
      </c>
      <c r="J28">
        <f>STDEV(Tabelle1417[MP8c])</f>
        <v>1.4680814547887616E-2</v>
      </c>
      <c r="K28">
        <f>STDEV(Tabelle1417[MP9c])</f>
        <v>4.5128471582455171E-2</v>
      </c>
      <c r="L28">
        <f>STDEV(Tabelle1417[MP10c])</f>
        <v>7.8297677588734613E-2</v>
      </c>
    </row>
    <row r="30" spans="2:12" ht="15.75" thickBot="1">
      <c r="C30" s="18" t="s">
        <v>20</v>
      </c>
      <c r="D30" s="18" t="s">
        <v>21</v>
      </c>
      <c r="E30" s="18" t="s">
        <v>22</v>
      </c>
      <c r="F30" s="18" t="s">
        <v>23</v>
      </c>
      <c r="G30" s="18" t="s">
        <v>24</v>
      </c>
      <c r="H30" s="18" t="s">
        <v>25</v>
      </c>
      <c r="I30" s="18" t="s">
        <v>26</v>
      </c>
      <c r="J30" s="18" t="s">
        <v>27</v>
      </c>
      <c r="K30" s="18" t="s">
        <v>28</v>
      </c>
      <c r="L30" s="19" t="s">
        <v>29</v>
      </c>
    </row>
    <row r="31" spans="2:12" ht="15.75" thickTop="1">
      <c r="B31" s="20" t="s">
        <v>51</v>
      </c>
      <c r="C31" s="21">
        <f>SUBTOTAL(101,Tabelle1417[MP1c])</f>
        <v>-0.13299999999999998</v>
      </c>
      <c r="D31" s="21">
        <f>SUBTOTAL(101,Tabelle1417[MP2c])</f>
        <v>-0.26500000000000001</v>
      </c>
      <c r="E31" s="21">
        <f>SUBTOTAL(101,Tabelle1417[MP3c])</f>
        <v>-0.10899999999999999</v>
      </c>
      <c r="F31" s="21">
        <f>SUBTOTAL(101,Tabelle1417[MP4c])</f>
        <v>-0.71000000000000019</v>
      </c>
      <c r="G31" s="21">
        <f>SUBTOTAL(101,Tabelle1417[MP5c])</f>
        <v>-0.50550000000000006</v>
      </c>
      <c r="H31" s="21">
        <f>SUBTOTAL(101,Tabelle1417[MP6c])</f>
        <v>-0.51600000000000001</v>
      </c>
      <c r="I31" s="21">
        <f>SUBTOTAL(101,Tabelle1417[MP7c])</f>
        <v>-0.65050000000000008</v>
      </c>
      <c r="J31" s="21">
        <f>SUBTOTAL(101,Tabelle1417[MP8c])</f>
        <v>-0.14050000000000001</v>
      </c>
      <c r="K31" s="21">
        <f>SUBTOTAL(101,Tabelle1417[MP9c])</f>
        <v>-0.30549999999999999</v>
      </c>
      <c r="L31" s="22">
        <f>SUBTOTAL(101,Tabelle1417[MP10c])</f>
        <v>-0.78600000000000003</v>
      </c>
    </row>
    <row r="32" spans="2:12">
      <c r="C32" s="18" t="s">
        <v>20</v>
      </c>
      <c r="D32" s="18" t="s">
        <v>21</v>
      </c>
      <c r="E32" s="18" t="s">
        <v>22</v>
      </c>
      <c r="F32" s="18" t="s">
        <v>23</v>
      </c>
      <c r="G32" s="18" t="s">
        <v>24</v>
      </c>
      <c r="H32" s="18" t="s">
        <v>25</v>
      </c>
      <c r="I32" s="18" t="s">
        <v>26</v>
      </c>
      <c r="J32" s="18" t="s">
        <v>27</v>
      </c>
      <c r="K32" s="18" t="s">
        <v>28</v>
      </c>
      <c r="L32" s="19" t="s">
        <v>29</v>
      </c>
    </row>
    <row r="33" spans="2:12">
      <c r="B33" s="2" t="s">
        <v>50</v>
      </c>
      <c r="C33">
        <f>STDEV(Tabelle1417[MP1c])</f>
        <v>0.12473550965310982</v>
      </c>
      <c r="D33">
        <f>STDEV(Tabelle1417[MP2c])</f>
        <v>2.8003759146153662E-2</v>
      </c>
      <c r="E33">
        <f>STDEV(Tabelle1417[MP3c])</f>
        <v>3.1937438845342676E-2</v>
      </c>
      <c r="F33">
        <f>STDEV(Tabelle1417[MP4c])</f>
        <v>3.9202577788491857E-2</v>
      </c>
      <c r="G33">
        <f>STDEV(Tabelle1417[MP5c])</f>
        <v>3.4255233945071295E-2</v>
      </c>
      <c r="H33">
        <f>STDEV(Tabelle1417[MP7c])</f>
        <v>2.5848750351550657E-2</v>
      </c>
      <c r="I33">
        <f>STDEV(Tabelle1417[MP7c])</f>
        <v>2.5848750351550657E-2</v>
      </c>
      <c r="J33">
        <f>STDEV(Tabelle1417[MP8c])</f>
        <v>1.4680814547887616E-2</v>
      </c>
      <c r="K33">
        <f>STDEV(Tabelle1417[MP9c])</f>
        <v>4.5128471582455171E-2</v>
      </c>
      <c r="L33">
        <f>STDEV(Tabelle1417[MP10c])</f>
        <v>7.8297677588734613E-2</v>
      </c>
    </row>
    <row r="38" spans="2:12" ht="21">
      <c r="E38" s="28" t="s">
        <v>57</v>
      </c>
      <c r="F38" s="28"/>
      <c r="G38" s="28"/>
    </row>
    <row r="39" spans="2:12" ht="15.75" thickBot="1">
      <c r="B39" s="30" t="s">
        <v>60</v>
      </c>
      <c r="C39" s="18" t="s">
        <v>20</v>
      </c>
      <c r="D39" s="18" t="s">
        <v>21</v>
      </c>
      <c r="E39" s="18" t="s">
        <v>22</v>
      </c>
      <c r="F39" s="18" t="s">
        <v>23</v>
      </c>
      <c r="G39" s="18" t="s">
        <v>24</v>
      </c>
      <c r="H39" s="18" t="s">
        <v>25</v>
      </c>
      <c r="I39" s="18" t="s">
        <v>26</v>
      </c>
      <c r="J39" s="18" t="s">
        <v>27</v>
      </c>
      <c r="K39" s="18" t="s">
        <v>28</v>
      </c>
      <c r="L39" s="19" t="s">
        <v>29</v>
      </c>
    </row>
    <row r="40" spans="2:12" ht="16.5" thickTop="1" thickBot="1">
      <c r="B40" s="2" t="s">
        <v>53</v>
      </c>
      <c r="C40" s="21">
        <f>SUBTOTAL(101,Tabelle1417[MP1c])</f>
        <v>-0.13299999999999998</v>
      </c>
      <c r="D40" s="21">
        <f>SUBTOTAL(101,Tabelle1417[MP2c])</f>
        <v>-0.26500000000000001</v>
      </c>
      <c r="E40" s="21">
        <f>SUBTOTAL(101,Tabelle1417[MP3c])</f>
        <v>-0.10899999999999999</v>
      </c>
      <c r="F40" s="21">
        <f>SUBTOTAL(101,Tabelle1417[MP4c])</f>
        <v>-0.71000000000000019</v>
      </c>
      <c r="G40" s="21">
        <f>SUBTOTAL(101,Tabelle1417[MP5c])</f>
        <v>-0.50550000000000006</v>
      </c>
      <c r="H40" s="21">
        <f>SUBTOTAL(101,Tabelle1417[MP6c])</f>
        <v>-0.51600000000000001</v>
      </c>
      <c r="I40" s="21">
        <f>SUBTOTAL(101,Tabelle1417[MP7c])</f>
        <v>-0.65050000000000008</v>
      </c>
      <c r="J40" s="21">
        <f>SUBTOTAL(101,Tabelle1417[MP8c])</f>
        <v>-0.14050000000000001</v>
      </c>
      <c r="K40" s="21">
        <f>SUBTOTAL(101,Tabelle1417[MP9c])</f>
        <v>-0.30549999999999999</v>
      </c>
      <c r="L40" s="22">
        <f>SUBTOTAL(101,Tabelle1417[MP10c])</f>
        <v>-0.78600000000000003</v>
      </c>
    </row>
    <row r="41" spans="2:12" ht="15.75" thickTop="1">
      <c r="B41" s="2" t="s">
        <v>59</v>
      </c>
      <c r="C41" s="21">
        <f>SUBTOTAL(101,Tabelle1421[MP1c])</f>
        <v>-0.14888888888888885</v>
      </c>
      <c r="D41" s="21">
        <f>SUBTOTAL(101,Tabelle1421[MP2c])</f>
        <v>-0.19944444444444442</v>
      </c>
      <c r="E41" s="21">
        <f>SUBTOTAL(101,Tabelle1421[MP3c])</f>
        <v>-9.3333333333333365E-2</v>
      </c>
      <c r="F41" s="21">
        <f>SUBTOTAL(101,Tabelle1421[MP4c])</f>
        <v>-0.61722222222222223</v>
      </c>
      <c r="G41" s="21">
        <f>SUBTOTAL(101,Tabelle1421[MP5c])</f>
        <v>-0.45888888888888896</v>
      </c>
      <c r="H41" s="21">
        <f>SUBTOTAL(101,Tabelle1421[MP6c])</f>
        <v>-0.47611111111111115</v>
      </c>
      <c r="I41" s="21">
        <f>SUBTOTAL(101,Tabelle1421[MP7c])</f>
        <v>-0.55000000000000016</v>
      </c>
      <c r="J41" s="21">
        <f>SUBTOTAL(101,Tabelle1421[MP8c])</f>
        <v>-0.12388888888888891</v>
      </c>
      <c r="K41" s="21">
        <f>SUBTOTAL(101,Tabelle1421[MP9c])</f>
        <v>-0.26055555555555554</v>
      </c>
      <c r="L41" s="22">
        <f>SUBTOTAL(101,Tabelle1421[MP10c])</f>
        <v>-0.92833333333333334</v>
      </c>
    </row>
    <row r="54" spans="2:12">
      <c r="B54" s="30" t="s">
        <v>64</v>
      </c>
      <c r="C54" s="18" t="s">
        <v>20</v>
      </c>
      <c r="D54" s="18" t="s">
        <v>21</v>
      </c>
      <c r="E54" s="18" t="s">
        <v>22</v>
      </c>
      <c r="F54" s="18" t="s">
        <v>23</v>
      </c>
      <c r="G54" s="18" t="s">
        <v>24</v>
      </c>
      <c r="H54" s="18" t="s">
        <v>25</v>
      </c>
      <c r="I54" s="18" t="s">
        <v>26</v>
      </c>
      <c r="J54" s="18" t="s">
        <v>27</v>
      </c>
      <c r="K54" s="18" t="s">
        <v>28</v>
      </c>
      <c r="L54" s="19" t="s">
        <v>29</v>
      </c>
    </row>
    <row r="55" spans="2:12">
      <c r="B55" s="2" t="s">
        <v>53</v>
      </c>
      <c r="C55">
        <f>STDEV(Tabelle1417[MP1c])</f>
        <v>0.12473550965310982</v>
      </c>
      <c r="D55">
        <f>STDEV(Tabelle1417[MP2c])</f>
        <v>2.8003759146153662E-2</v>
      </c>
      <c r="E55">
        <f>STDEV(Tabelle1417[MP3c])</f>
        <v>3.1937438845342676E-2</v>
      </c>
      <c r="F55">
        <f>STDEV(Tabelle1417[MP4c])</f>
        <v>3.9202577788491857E-2</v>
      </c>
      <c r="G55">
        <f>STDEV(Tabelle1417[MP5c])</f>
        <v>3.4255233945071295E-2</v>
      </c>
      <c r="H55">
        <f>STDEV(Tabelle1417[MP7c])</f>
        <v>2.5848750351550657E-2</v>
      </c>
      <c r="I55">
        <f>STDEV(Tabelle1417[MP7c])</f>
        <v>2.5848750351550657E-2</v>
      </c>
      <c r="J55">
        <f>STDEV(Tabelle1417[MP8c])</f>
        <v>1.4680814547887616E-2</v>
      </c>
      <c r="K55">
        <f>STDEV(Tabelle1417[MP9c])</f>
        <v>4.5128471582455171E-2</v>
      </c>
      <c r="L55">
        <f>STDEV(Tabelle1417[MP10c])</f>
        <v>7.8297677588734613E-2</v>
      </c>
    </row>
    <row r="56" spans="2:12">
      <c r="B56" s="2" t="s">
        <v>59</v>
      </c>
      <c r="C56">
        <f>STDEV(Tabelle1421[MP1c])</f>
        <v>5.6348588258205969E-2</v>
      </c>
      <c r="D56">
        <f>STDEV(Tabelle1421[MP2c])</f>
        <v>2.508156628522765E-2</v>
      </c>
      <c r="E56">
        <f>STDEV(Tabelle1421[MP3c])</f>
        <v>3.9852669849304141E-2</v>
      </c>
      <c r="F56">
        <f>STDEV(Tabelle1421[MP5c])+STDEV(Tabelle1421[MP4c])</f>
        <v>7.3528569740694688E-2</v>
      </c>
      <c r="G56">
        <f>STDEV(Tabelle1421[MP5c])</f>
        <v>3.9090978181203141E-2</v>
      </c>
      <c r="H56">
        <f>STDEV(Tabelle1421[MP6c])</f>
        <v>2.8929709721583489E-2</v>
      </c>
      <c r="I56">
        <f>STDEV(Tabelle1421[MP7c])</f>
        <v>3.3954987505083981E-2</v>
      </c>
      <c r="J56">
        <f>STDEV(Tabelle1421[MP8c])</f>
        <v>1.144752163719219E-2</v>
      </c>
      <c r="K56">
        <f>STDEV(Tabelle1421[MP9c])</f>
        <v>1.6259738158018663E-2</v>
      </c>
      <c r="L56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56"/>
  <sheetViews>
    <sheetView topLeftCell="A16" workbookViewId="0">
      <selection activeCell="D27" sqref="D27:M27"/>
    </sheetView>
  </sheetViews>
  <sheetFormatPr baseColWidth="10" defaultRowHeight="15"/>
  <sheetData>
    <row r="4" spans="3:13" ht="21">
      <c r="G4" s="3" t="s">
        <v>45</v>
      </c>
      <c r="H4" s="3"/>
      <c r="I4" s="3"/>
      <c r="J4" s="4"/>
    </row>
    <row r="6" spans="3:13">
      <c r="C6" t="s">
        <v>40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3:13">
      <c r="C7">
        <v>1</v>
      </c>
      <c r="D7">
        <v>-7.0000000000000007E-2</v>
      </c>
      <c r="E7">
        <v>-0.04</v>
      </c>
      <c r="F7">
        <v>0.24</v>
      </c>
      <c r="G7">
        <v>0.14000000000000001</v>
      </c>
      <c r="H7">
        <v>0.49</v>
      </c>
      <c r="I7">
        <v>0.34</v>
      </c>
      <c r="J7">
        <v>0.14000000000000001</v>
      </c>
      <c r="K7">
        <v>0.34</v>
      </c>
      <c r="L7">
        <v>0.35</v>
      </c>
      <c r="M7">
        <v>-0.03</v>
      </c>
    </row>
    <row r="8" spans="3:13">
      <c r="C8">
        <v>2</v>
      </c>
      <c r="D8">
        <v>0.17</v>
      </c>
      <c r="E8">
        <v>-0.01</v>
      </c>
      <c r="F8">
        <v>0.17</v>
      </c>
      <c r="G8">
        <v>0.19</v>
      </c>
      <c r="H8">
        <v>0.41</v>
      </c>
      <c r="I8">
        <v>0.37</v>
      </c>
      <c r="J8">
        <v>0.25</v>
      </c>
      <c r="K8">
        <v>0.3</v>
      </c>
      <c r="L8">
        <v>0.32</v>
      </c>
      <c r="M8">
        <v>-0.38</v>
      </c>
    </row>
    <row r="9" spans="3:13">
      <c r="C9">
        <v>3</v>
      </c>
      <c r="D9">
        <v>0.18</v>
      </c>
      <c r="E9">
        <v>0.14000000000000001</v>
      </c>
      <c r="F9">
        <v>0.33</v>
      </c>
      <c r="G9">
        <v>0.41</v>
      </c>
      <c r="H9">
        <v>0.55000000000000004</v>
      </c>
      <c r="I9">
        <v>0.43</v>
      </c>
      <c r="J9">
        <v>0.28999999999999998</v>
      </c>
      <c r="K9">
        <v>0.44</v>
      </c>
      <c r="L9">
        <v>0.37</v>
      </c>
      <c r="M9">
        <v>-0.5</v>
      </c>
    </row>
    <row r="10" spans="3:13">
      <c r="C10">
        <v>4</v>
      </c>
      <c r="D10">
        <v>0.16</v>
      </c>
      <c r="E10">
        <v>0.15</v>
      </c>
      <c r="F10">
        <v>0.16</v>
      </c>
      <c r="G10">
        <v>0.16</v>
      </c>
      <c r="H10">
        <v>0.46</v>
      </c>
      <c r="I10">
        <v>0.42</v>
      </c>
      <c r="J10">
        <v>0.16</v>
      </c>
      <c r="K10">
        <v>0.42</v>
      </c>
      <c r="L10">
        <v>0.36</v>
      </c>
      <c r="M10">
        <v>0.01</v>
      </c>
    </row>
    <row r="11" spans="3:13">
      <c r="C11">
        <v>5</v>
      </c>
      <c r="D11">
        <v>0.06</v>
      </c>
      <c r="E11">
        <v>0.19</v>
      </c>
      <c r="F11">
        <v>0.25</v>
      </c>
      <c r="G11">
        <v>0.17</v>
      </c>
      <c r="H11">
        <v>0.5</v>
      </c>
      <c r="I11">
        <v>0.43</v>
      </c>
      <c r="J11">
        <v>0.22</v>
      </c>
      <c r="K11">
        <v>0.38</v>
      </c>
      <c r="L11">
        <v>0.35</v>
      </c>
      <c r="M11">
        <v>-0.38</v>
      </c>
    </row>
    <row r="12" spans="3:13">
      <c r="C12">
        <v>6</v>
      </c>
      <c r="D12">
        <v>0.08</v>
      </c>
      <c r="E12">
        <v>0.12</v>
      </c>
      <c r="F12">
        <v>0.19</v>
      </c>
      <c r="G12">
        <v>0.2</v>
      </c>
      <c r="H12">
        <v>0.48</v>
      </c>
      <c r="I12">
        <v>0.44</v>
      </c>
      <c r="J12">
        <v>0.28999999999999998</v>
      </c>
      <c r="K12">
        <v>0.36</v>
      </c>
      <c r="L12">
        <v>0.36</v>
      </c>
      <c r="M12">
        <v>-0.43</v>
      </c>
    </row>
    <row r="13" spans="3:13">
      <c r="C13">
        <v>7</v>
      </c>
      <c r="D13">
        <v>0.17</v>
      </c>
      <c r="E13">
        <v>0.16</v>
      </c>
      <c r="F13">
        <v>0.26</v>
      </c>
      <c r="G13">
        <v>0.17</v>
      </c>
      <c r="H13">
        <v>0.6</v>
      </c>
      <c r="I13">
        <v>0.5</v>
      </c>
      <c r="J13">
        <v>0.27</v>
      </c>
      <c r="K13">
        <v>0.37</v>
      </c>
      <c r="L13">
        <v>0.35</v>
      </c>
      <c r="M13">
        <v>-0.41</v>
      </c>
    </row>
    <row r="14" spans="3:13">
      <c r="C14">
        <v>8</v>
      </c>
      <c r="D14">
        <v>0.11</v>
      </c>
      <c r="E14">
        <v>0.13</v>
      </c>
      <c r="F14">
        <v>0.3</v>
      </c>
      <c r="G14">
        <v>0.18</v>
      </c>
      <c r="H14">
        <v>0.59</v>
      </c>
      <c r="I14">
        <v>0.44</v>
      </c>
      <c r="J14">
        <v>0.26</v>
      </c>
      <c r="K14">
        <v>0.39</v>
      </c>
      <c r="L14">
        <v>0.36</v>
      </c>
      <c r="M14">
        <v>-0.37</v>
      </c>
    </row>
    <row r="15" spans="3:13">
      <c r="C15">
        <v>9</v>
      </c>
      <c r="D15">
        <v>0.09</v>
      </c>
      <c r="E15">
        <v>0.12</v>
      </c>
      <c r="F15">
        <v>0.28000000000000003</v>
      </c>
      <c r="G15">
        <v>0.18</v>
      </c>
      <c r="H15">
        <v>0.57999999999999996</v>
      </c>
      <c r="I15">
        <v>0.43</v>
      </c>
      <c r="J15">
        <v>0.27</v>
      </c>
      <c r="K15">
        <v>0.35</v>
      </c>
      <c r="L15">
        <v>0.33</v>
      </c>
      <c r="M15">
        <v>-0.43</v>
      </c>
    </row>
    <row r="16" spans="3:13">
      <c r="C16">
        <v>10</v>
      </c>
      <c r="D16">
        <v>0.09</v>
      </c>
      <c r="E16">
        <v>0.16</v>
      </c>
      <c r="F16">
        <v>0.35</v>
      </c>
      <c r="G16">
        <v>0.2</v>
      </c>
      <c r="H16">
        <v>0.6</v>
      </c>
      <c r="I16">
        <v>0.45</v>
      </c>
      <c r="J16">
        <v>0.28999999999999998</v>
      </c>
      <c r="K16">
        <v>0.4</v>
      </c>
      <c r="L16">
        <v>0.38</v>
      </c>
      <c r="M16">
        <v>-0.49</v>
      </c>
    </row>
    <row r="17" spans="3:13">
      <c r="C17">
        <v>11</v>
      </c>
      <c r="D17">
        <v>7.0000000000000007E-2</v>
      </c>
      <c r="E17">
        <v>0.12</v>
      </c>
      <c r="F17">
        <v>0.25</v>
      </c>
      <c r="G17">
        <v>0.15</v>
      </c>
      <c r="H17">
        <v>0.49</v>
      </c>
      <c r="I17">
        <v>0.44</v>
      </c>
      <c r="J17">
        <v>0.25</v>
      </c>
      <c r="K17">
        <v>0.39</v>
      </c>
      <c r="L17">
        <v>0.38</v>
      </c>
      <c r="M17">
        <v>-0.3</v>
      </c>
    </row>
    <row r="18" spans="3:13">
      <c r="C18">
        <v>12</v>
      </c>
      <c r="D18">
        <v>0.08</v>
      </c>
      <c r="E18">
        <v>0.14000000000000001</v>
      </c>
      <c r="F18">
        <v>0.32</v>
      </c>
      <c r="G18">
        <v>0.19</v>
      </c>
      <c r="H18">
        <v>0.49</v>
      </c>
      <c r="I18">
        <v>0.45</v>
      </c>
      <c r="J18">
        <v>0.27</v>
      </c>
      <c r="K18">
        <v>0.35</v>
      </c>
      <c r="L18">
        <v>0.3</v>
      </c>
      <c r="M18">
        <v>-0.34</v>
      </c>
    </row>
    <row r="19" spans="3:13">
      <c r="C19">
        <v>13</v>
      </c>
      <c r="D19">
        <v>0.09</v>
      </c>
      <c r="E19">
        <v>0.12</v>
      </c>
      <c r="F19">
        <v>0.38</v>
      </c>
      <c r="G19">
        <v>0.18</v>
      </c>
      <c r="H19">
        <v>0.45</v>
      </c>
      <c r="I19">
        <v>0.42</v>
      </c>
      <c r="J19">
        <v>0.3</v>
      </c>
      <c r="K19">
        <v>0.38</v>
      </c>
      <c r="L19">
        <v>0.35</v>
      </c>
      <c r="M19">
        <v>-0.3</v>
      </c>
    </row>
    <row r="20" spans="3:13">
      <c r="C20">
        <v>14</v>
      </c>
      <c r="D20">
        <v>0.08</v>
      </c>
      <c r="E20">
        <v>0.18</v>
      </c>
      <c r="F20">
        <v>0.35</v>
      </c>
      <c r="G20">
        <v>0.18</v>
      </c>
      <c r="H20">
        <v>0.5</v>
      </c>
      <c r="I20">
        <v>0.45</v>
      </c>
      <c r="J20">
        <v>0.27</v>
      </c>
      <c r="K20">
        <v>0.38</v>
      </c>
      <c r="L20">
        <v>0.35</v>
      </c>
      <c r="M20">
        <v>-0.4</v>
      </c>
    </row>
    <row r="21" spans="3:13">
      <c r="C21">
        <v>15</v>
      </c>
      <c r="D21">
        <v>0.08</v>
      </c>
      <c r="E21">
        <v>0.13</v>
      </c>
      <c r="F21">
        <v>0.2</v>
      </c>
      <c r="G21">
        <v>0.17</v>
      </c>
      <c r="H21">
        <v>0.45</v>
      </c>
      <c r="I21">
        <v>0.42</v>
      </c>
      <c r="J21">
        <v>0.27</v>
      </c>
      <c r="K21">
        <v>0.38</v>
      </c>
      <c r="L21">
        <v>0.34</v>
      </c>
      <c r="M21">
        <v>-0.4</v>
      </c>
    </row>
    <row r="22" spans="3:13">
      <c r="C22">
        <v>16</v>
      </c>
      <c r="D22">
        <v>0.1</v>
      </c>
      <c r="E22">
        <v>0.14000000000000001</v>
      </c>
      <c r="F22">
        <v>0.33</v>
      </c>
      <c r="G22">
        <v>0.16</v>
      </c>
      <c r="H22">
        <v>0.55000000000000004</v>
      </c>
      <c r="I22">
        <v>0.42</v>
      </c>
      <c r="J22">
        <v>0.25</v>
      </c>
      <c r="K22">
        <v>0.36</v>
      </c>
      <c r="L22">
        <v>0.34</v>
      </c>
      <c r="M22">
        <v>-0.42</v>
      </c>
    </row>
    <row r="23" spans="3:13">
      <c r="C23">
        <v>17</v>
      </c>
      <c r="D23">
        <v>0.1</v>
      </c>
      <c r="E23">
        <v>0.17</v>
      </c>
      <c r="F23">
        <v>0.25</v>
      </c>
      <c r="G23">
        <v>0.17</v>
      </c>
      <c r="H23">
        <v>0.5</v>
      </c>
      <c r="I23">
        <v>0.46</v>
      </c>
      <c r="J23">
        <v>0.28000000000000003</v>
      </c>
      <c r="K23">
        <v>0.39</v>
      </c>
      <c r="L23">
        <v>0.34</v>
      </c>
      <c r="M23">
        <v>-0.4</v>
      </c>
    </row>
    <row r="24" spans="3:13">
      <c r="C24">
        <v>18</v>
      </c>
      <c r="D24">
        <v>0.15</v>
      </c>
      <c r="E24">
        <v>0.14000000000000001</v>
      </c>
      <c r="F24">
        <v>0.34</v>
      </c>
      <c r="G24">
        <v>0.16</v>
      </c>
      <c r="H24">
        <v>0.6</v>
      </c>
      <c r="I24">
        <v>0.45</v>
      </c>
      <c r="J24">
        <v>0.28000000000000003</v>
      </c>
      <c r="K24">
        <v>0.38</v>
      </c>
      <c r="L24">
        <v>0.36</v>
      </c>
      <c r="M24">
        <v>-0.32</v>
      </c>
    </row>
    <row r="25" spans="3:13">
      <c r="C25">
        <v>19</v>
      </c>
      <c r="D25">
        <v>0.06</v>
      </c>
      <c r="E25">
        <v>0.1</v>
      </c>
      <c r="F25">
        <v>0.24</v>
      </c>
      <c r="G25">
        <v>0.11</v>
      </c>
      <c r="H25">
        <v>0.52</v>
      </c>
      <c r="I25">
        <v>0.4</v>
      </c>
      <c r="J25">
        <v>0.23</v>
      </c>
      <c r="K25">
        <v>0.37</v>
      </c>
      <c r="L25">
        <v>0.36</v>
      </c>
      <c r="M25">
        <v>-0.34</v>
      </c>
    </row>
    <row r="26" spans="3:13">
      <c r="C26" s="1">
        <v>20</v>
      </c>
      <c r="D26" s="1">
        <v>0.06</v>
      </c>
      <c r="E26" s="1">
        <v>0.13</v>
      </c>
      <c r="F26" s="1">
        <v>0.31</v>
      </c>
      <c r="G26" s="1">
        <v>0.18</v>
      </c>
      <c r="H26" s="1">
        <v>0.48</v>
      </c>
      <c r="I26" s="1">
        <v>0.42</v>
      </c>
      <c r="J26" s="1">
        <v>0.25</v>
      </c>
      <c r="K26" s="1">
        <v>0.36</v>
      </c>
      <c r="L26" s="1">
        <v>0.34</v>
      </c>
      <c r="M26" s="1">
        <v>-0.41</v>
      </c>
    </row>
    <row r="27" spans="3:13">
      <c r="C27" s="1" t="s">
        <v>51</v>
      </c>
      <c r="D27" s="1">
        <f>SUBTOTAL(101,[MP1d])</f>
        <v>9.5500000000000029E-2</v>
      </c>
      <c r="E27" s="1">
        <f>SUBTOTAL(101,[MP2d])</f>
        <v>0.12450000000000003</v>
      </c>
      <c r="F27" s="1">
        <f>SUBTOTAL(101,[MP3d])</f>
        <v>0.27499999999999997</v>
      </c>
      <c r="G27" s="1">
        <f>SUBTOTAL(101,[MP4d])</f>
        <v>0.18250000000000002</v>
      </c>
      <c r="H27" s="1">
        <f>SUBTOTAL(101,[MP5d])</f>
        <v>0.51450000000000007</v>
      </c>
      <c r="I27" s="1">
        <f>SUBTOTAL(101,[MP6d])</f>
        <v>0.42899999999999999</v>
      </c>
      <c r="J27" s="1">
        <f>SUBTOTAL(101,[MP7d])</f>
        <v>0.25450000000000006</v>
      </c>
      <c r="K27" s="1">
        <f>SUBTOTAL(101,[MP8d])</f>
        <v>0.37449999999999994</v>
      </c>
      <c r="L27" s="1">
        <f>SUBTOTAL(101,[MP9d])</f>
        <v>0.34949999999999998</v>
      </c>
      <c r="M27" s="1">
        <f>SUBTOTAL(101,[MP10d])</f>
        <v>-0.35200000000000004</v>
      </c>
    </row>
    <row r="28" spans="3:13">
      <c r="C28" s="2" t="s">
        <v>50</v>
      </c>
      <c r="D28">
        <f>STDEV(Tabelle1418[MP1d])</f>
        <v>5.5485891995410042E-2</v>
      </c>
      <c r="E28">
        <f>STDEV(Tabelle1418[MP2d])</f>
        <v>5.5958161062294356E-2</v>
      </c>
      <c r="F28">
        <f>STDEV(Tabelle1418[MP3d])</f>
        <v>6.411338640088754E-2</v>
      </c>
      <c r="G28">
        <f>STDEV(Tabelle1418[MP4d])</f>
        <v>5.7479973629265317E-2</v>
      </c>
      <c r="H28">
        <f>STDEV(Tabelle1418[MP5d])</f>
        <v>5.6890939062107362E-2</v>
      </c>
      <c r="I28">
        <f>STDEV(Tabelle1418[MP6d])</f>
        <v>3.3070896730001118E-2</v>
      </c>
      <c r="J28">
        <f>STDEV(Tabelle1418[MP7d])</f>
        <v>4.1227864874441585E-2</v>
      </c>
      <c r="K28">
        <f>STDEV(Tabelle1418[MP8d])</f>
        <v>2.9464519251751954E-2</v>
      </c>
      <c r="L28">
        <f>STDEV(Tabelle1418[MP9d])</f>
        <v>1.9049796241486602E-2</v>
      </c>
      <c r="M28">
        <f>STDEV(Tabelle1418[MP10d])</f>
        <v>0.12870202223087157</v>
      </c>
    </row>
    <row r="30" spans="3:13" ht="15.75" thickBot="1">
      <c r="D30" s="23" t="s">
        <v>30</v>
      </c>
      <c r="E30" s="24" t="s">
        <v>31</v>
      </c>
      <c r="F30" s="24" t="s">
        <v>32</v>
      </c>
      <c r="G30" s="24" t="s">
        <v>33</v>
      </c>
      <c r="H30" s="24" t="s">
        <v>34</v>
      </c>
      <c r="I30" s="24" t="s">
        <v>35</v>
      </c>
      <c r="J30" s="24" t="s">
        <v>36</v>
      </c>
      <c r="K30" s="24" t="s">
        <v>37</v>
      </c>
      <c r="L30" s="24" t="s">
        <v>38</v>
      </c>
      <c r="M30" s="25" t="s">
        <v>39</v>
      </c>
    </row>
    <row r="31" spans="3:13" ht="15.75" thickTop="1">
      <c r="C31" s="26" t="s">
        <v>51</v>
      </c>
      <c r="D31" s="26">
        <f>SUBTOTAL(101,Tabelle1418[MP1d])</f>
        <v>9.5500000000000029E-2</v>
      </c>
      <c r="E31" s="26">
        <f>SUBTOTAL(101,Tabelle1418[MP2d])</f>
        <v>0.12450000000000003</v>
      </c>
      <c r="F31" s="26">
        <f>SUBTOTAL(101,Tabelle1418[MP3d])</f>
        <v>0.27499999999999997</v>
      </c>
      <c r="G31" s="26">
        <f>SUBTOTAL(101,Tabelle1418[MP4d])</f>
        <v>0.18250000000000002</v>
      </c>
      <c r="H31" s="26">
        <f>SUBTOTAL(101,Tabelle1418[MP5d])</f>
        <v>0.51450000000000007</v>
      </c>
      <c r="I31" s="26">
        <f>SUBTOTAL(101,Tabelle1418[MP6d])</f>
        <v>0.42899999999999999</v>
      </c>
      <c r="J31" s="26">
        <f>SUBTOTAL(101,Tabelle1418[MP7d])</f>
        <v>0.25450000000000006</v>
      </c>
      <c r="K31" s="26">
        <f>SUBTOTAL(101,Tabelle1418[MP8d])</f>
        <v>0.37449999999999994</v>
      </c>
      <c r="L31" s="26">
        <f>SUBTOTAL(101,Tabelle1418[MP9d])</f>
        <v>0.34949999999999998</v>
      </c>
      <c r="M31" s="27">
        <f>SUBTOTAL(101,Tabelle1418[MP10d])</f>
        <v>-0.35200000000000004</v>
      </c>
    </row>
    <row r="32" spans="3:13" ht="15.75" thickBot="1">
      <c r="D32" s="23" t="s">
        <v>30</v>
      </c>
      <c r="E32" s="24" t="s">
        <v>31</v>
      </c>
      <c r="F32" s="24" t="s">
        <v>32</v>
      </c>
      <c r="G32" s="24" t="s">
        <v>33</v>
      </c>
      <c r="H32" s="24" t="s">
        <v>34</v>
      </c>
      <c r="I32" s="24" t="s">
        <v>35</v>
      </c>
      <c r="J32" s="24" t="s">
        <v>36</v>
      </c>
      <c r="K32" s="24" t="s">
        <v>37</v>
      </c>
      <c r="L32" s="24" t="s">
        <v>38</v>
      </c>
      <c r="M32" s="25" t="s">
        <v>39</v>
      </c>
    </row>
    <row r="33" spans="3:13" ht="15.75" thickTop="1">
      <c r="C33" s="2" t="s">
        <v>50</v>
      </c>
      <c r="D33">
        <f>STDEV(Tabelle1418[MP1d])</f>
        <v>5.5485891995410042E-2</v>
      </c>
      <c r="E33">
        <f>STDEV(Tabelle1418[MP2d])</f>
        <v>5.5958161062294356E-2</v>
      </c>
      <c r="F33">
        <f>STDEV(Tabelle1418[MP3d])</f>
        <v>6.411338640088754E-2</v>
      </c>
      <c r="G33">
        <f>STDEV(Tabelle1418[MP4d])</f>
        <v>5.7479973629265317E-2</v>
      </c>
      <c r="H33">
        <f>STDEV(Tabelle1418[MP5d])</f>
        <v>5.6890939062107362E-2</v>
      </c>
      <c r="I33">
        <f>STDEV(Tabelle1418[MP6d])</f>
        <v>3.3070896730001118E-2</v>
      </c>
      <c r="J33">
        <f>STDEV(Tabelle1418[MP7d])</f>
        <v>4.1227864874441585E-2</v>
      </c>
      <c r="K33">
        <f>STDEV(Tabelle1418[MP8d])</f>
        <v>2.9464519251751954E-2</v>
      </c>
      <c r="L33">
        <f>STDEV(Tabelle1418[MP9d])</f>
        <v>1.9049796241486602E-2</v>
      </c>
      <c r="M33">
        <f>STDEV(Tabelle1418[MP10d])</f>
        <v>0.12870202223087157</v>
      </c>
    </row>
    <row r="39" spans="3:13" ht="21">
      <c r="F39" s="28" t="s">
        <v>57</v>
      </c>
      <c r="G39" s="28"/>
      <c r="H39" s="28"/>
    </row>
    <row r="40" spans="3:13" ht="15.75" thickBot="1">
      <c r="C40" t="s">
        <v>55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  <c r="M40" t="s">
        <v>56</v>
      </c>
    </row>
    <row r="41" spans="3:13" ht="15.75" thickTop="1">
      <c r="C41" s="5" t="s">
        <v>53</v>
      </c>
      <c r="D41" s="26">
        <f>SUBTOTAL(101,Tabelle1418[MP1d])</f>
        <v>9.5500000000000029E-2</v>
      </c>
      <c r="E41" s="26">
        <f>SUBTOTAL(101,Tabelle1418[MP2d])</f>
        <v>0.12450000000000003</v>
      </c>
      <c r="F41" s="26">
        <f>SUBTOTAL(101,Tabelle1418[MP3d])</f>
        <v>0.27499999999999997</v>
      </c>
      <c r="G41" s="26">
        <f>SUBTOTAL(101,Tabelle1418[MP4d])</f>
        <v>0.18250000000000002</v>
      </c>
      <c r="H41" s="26">
        <f>SUBTOTAL(101,Tabelle1418[MP5d])</f>
        <v>0.51450000000000007</v>
      </c>
      <c r="I41" s="26">
        <f>SUBTOTAL(101,Tabelle1418[MP6d])</f>
        <v>0.42899999999999999</v>
      </c>
      <c r="J41" s="26">
        <f>SUBTOTAL(101,Tabelle1418[MP7d])</f>
        <v>0.25450000000000006</v>
      </c>
      <c r="K41" s="26">
        <f>SUBTOTAL(101,Tabelle1418[MP8d])</f>
        <v>0.37449999999999994</v>
      </c>
      <c r="L41" s="26">
        <f>SUBTOTAL(101,Tabelle1418[MP9d])</f>
        <v>0.34949999999999998</v>
      </c>
      <c r="M41" s="27">
        <f>SUBTOTAL(101,Tabelle1418[MP10d])</f>
        <v>-0.35200000000000004</v>
      </c>
    </row>
    <row r="42" spans="3:13">
      <c r="C42" s="5" t="s">
        <v>54</v>
      </c>
      <c r="D42" s="1">
        <f>SUBTOTAL(101,Tabelle141922[MP1d])</f>
        <v>-0.10277777777777777</v>
      </c>
      <c r="E42" s="1">
        <f>SUBTOTAL(101,Tabelle141922[MP2d])</f>
        <v>0.11277777777777777</v>
      </c>
      <c r="F42" s="1">
        <f>SUBTOTAL(101,Tabelle141922[MP3d])</f>
        <v>0.14222222222222222</v>
      </c>
      <c r="G42" s="1">
        <f>SUBTOTAL(101,Tabelle141922[MP4d])</f>
        <v>0.10833333333333334</v>
      </c>
      <c r="H42" s="1">
        <f>SUBTOTAL(101,Tabelle141922[MP5d])</f>
        <v>0.42055555555555563</v>
      </c>
      <c r="I42" s="1">
        <f>SUBTOTAL(101,Tabelle141922[MP6d])</f>
        <v>0.3322222222222222</v>
      </c>
      <c r="J42" s="1">
        <f>SUBTOTAL(101,Tabelle141922[MP7d])</f>
        <v>0.21055555555555558</v>
      </c>
      <c r="K42" s="1">
        <f>SUBTOTAL(101,Tabelle141922[MP8d])</f>
        <v>0.24111111111111111</v>
      </c>
      <c r="L42" s="1">
        <f>SUBTOTAL(101,Tabelle141922[MP9d])</f>
        <v>0.28277777777777779</v>
      </c>
      <c r="M42" s="1">
        <f>SUBTOTAL(101,Tabelle141922[MP10d])</f>
        <v>-0.62777777777777766</v>
      </c>
    </row>
    <row r="53" spans="3:13" ht="21">
      <c r="F53" s="28" t="s">
        <v>62</v>
      </c>
    </row>
    <row r="54" spans="3:13" ht="15.75" thickBot="1">
      <c r="C54" s="24" t="s">
        <v>64</v>
      </c>
      <c r="D54" s="24" t="s">
        <v>30</v>
      </c>
      <c r="E54" s="24" t="s">
        <v>31</v>
      </c>
      <c r="F54" s="24" t="s">
        <v>32</v>
      </c>
      <c r="G54" s="24" t="s">
        <v>33</v>
      </c>
      <c r="H54" s="24" t="s">
        <v>34</v>
      </c>
      <c r="I54" s="24" t="s">
        <v>35</v>
      </c>
      <c r="J54" s="24" t="s">
        <v>36</v>
      </c>
      <c r="K54" s="24" t="s">
        <v>37</v>
      </c>
      <c r="L54" s="24" t="s">
        <v>38</v>
      </c>
      <c r="M54" s="25" t="s">
        <v>39</v>
      </c>
    </row>
    <row r="55" spans="3:13" ht="15.75" thickTop="1">
      <c r="C55" s="2" t="s">
        <v>53</v>
      </c>
      <c r="D55">
        <f>STDEV(Tabelle1418[MP1d])</f>
        <v>5.5485891995410042E-2</v>
      </c>
      <c r="E55">
        <f>STDEV(Tabelle1418[MP2d])</f>
        <v>5.5958161062294356E-2</v>
      </c>
      <c r="F55">
        <f>STDEV(Tabelle1418[MP3d])</f>
        <v>6.411338640088754E-2</v>
      </c>
      <c r="G55">
        <f>STDEV(Tabelle1418[MP4d])</f>
        <v>5.7479973629265317E-2</v>
      </c>
      <c r="H55">
        <f>STDEV(Tabelle1418[MP5d])</f>
        <v>5.6890939062107362E-2</v>
      </c>
      <c r="I55">
        <f>STDEV(Tabelle1418[MP6d])</f>
        <v>3.3070896730001118E-2</v>
      </c>
      <c r="J55">
        <f>STDEV(Tabelle1418[MP7d])</f>
        <v>4.1227864874441585E-2</v>
      </c>
      <c r="K55">
        <f>STDEV(Tabelle1418[MP8d])</f>
        <v>2.9464519251751954E-2</v>
      </c>
      <c r="L55">
        <f>STDEV(Tabelle1418[MP9d])</f>
        <v>1.9049796241486602E-2</v>
      </c>
      <c r="M55">
        <f>STDEV(Tabelle1418[MP10d])</f>
        <v>0.12870202223087157</v>
      </c>
    </row>
    <row r="56" spans="3:13">
      <c r="C56" s="2" t="s">
        <v>59</v>
      </c>
      <c r="D56">
        <f>STDEV(Tabelle141922[MP1d])</f>
        <v>0.11108055135301091</v>
      </c>
      <c r="E56">
        <f>STDEV(Tabelle141922[MP3d])</f>
        <v>0.18293539700430911</v>
      </c>
      <c r="F56">
        <f>STDEV(Tabelle141922[MP3d])</f>
        <v>0.18293539700430911</v>
      </c>
      <c r="G56">
        <f>STDEV(Tabelle141922[MP4d])</f>
        <v>7.2619070579047637E-2</v>
      </c>
      <c r="H56">
        <f>STDEV(Tabelle141922[MP5d])</f>
        <v>7.9073474560593895E-2</v>
      </c>
      <c r="I56">
        <f>STDEV(Tabelle141922[MP6d])</f>
        <v>4.5575477869206522E-2</v>
      </c>
      <c r="J56">
        <f>STDEV(Tabelle141922[MP7d])</f>
        <v>3.0190029951901794E-2</v>
      </c>
      <c r="K56">
        <f>STDEV(Tabelle141922[MP8d])</f>
        <v>3.998365679196348E-2</v>
      </c>
      <c r="L56">
        <f>STDEV(Tabelle141922[MP9d])</f>
        <v>3.9527437314523572E-2</v>
      </c>
      <c r="M56">
        <f>STDEV(Tabelle141922[MP10d])</f>
        <v>9.0914022444969184E-2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L33"/>
  <sheetViews>
    <sheetView topLeftCell="A25" workbookViewId="0">
      <selection activeCell="L28" sqref="L28"/>
    </sheetView>
  </sheetViews>
  <sheetFormatPr baseColWidth="10" defaultRowHeight="15"/>
  <sheetData>
    <row r="5" spans="2:12" ht="21">
      <c r="F5" s="3" t="s">
        <v>41</v>
      </c>
      <c r="G5" s="3"/>
    </row>
    <row r="7" spans="2:12">
      <c r="B7" t="s">
        <v>40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51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50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STDEV(Tabelle1419[MP10a])</f>
        <v>0.29073043013509225</v>
      </c>
    </row>
    <row r="28" spans="2:12">
      <c r="B28" s="41" t="s">
        <v>82</v>
      </c>
      <c r="C28">
        <f t="shared" ref="C28:L28" si="0">C27/SQRT(18)</f>
        <v>9.7960409503356771E-2</v>
      </c>
      <c r="D28">
        <f t="shared" si="0"/>
        <v>3.2489314482696506E-2</v>
      </c>
      <c r="E28">
        <f t="shared" si="0"/>
        <v>2.3157209555419434E-2</v>
      </c>
      <c r="F28">
        <f t="shared" si="0"/>
        <v>1.2599639192076718E-2</v>
      </c>
      <c r="G28">
        <f t="shared" si="0"/>
        <v>1.4217038475242822E-2</v>
      </c>
      <c r="H28">
        <f t="shared" si="0"/>
        <v>1.1202240672224077E-2</v>
      </c>
      <c r="I28">
        <f t="shared" si="0"/>
        <v>6.6897747659957225E-3</v>
      </c>
      <c r="J28">
        <f t="shared" si="0"/>
        <v>3.1154265122036142E-2</v>
      </c>
      <c r="K28">
        <f t="shared" si="0"/>
        <v>2.8424178340041184E-2</v>
      </c>
      <c r="L28">
        <f t="shared" si="0"/>
        <v>6.8525819548601846E-2</v>
      </c>
    </row>
    <row r="30" spans="2:12" ht="15.75" thickBot="1">
      <c r="C30" s="13" t="s">
        <v>0</v>
      </c>
      <c r="D30" s="13" t="s">
        <v>1</v>
      </c>
      <c r="E30" s="13" t="s">
        <v>2</v>
      </c>
      <c r="F30" s="13" t="s">
        <v>3</v>
      </c>
      <c r="G30" s="13" t="s">
        <v>4</v>
      </c>
      <c r="H30" s="13" t="s">
        <v>5</v>
      </c>
      <c r="I30" s="13" t="s">
        <v>6</v>
      </c>
      <c r="J30" s="13" t="s">
        <v>7</v>
      </c>
      <c r="K30" s="13" t="s">
        <v>8</v>
      </c>
      <c r="L30" s="14" t="s">
        <v>9</v>
      </c>
    </row>
    <row r="31" spans="2:12" ht="15.75" thickTop="1">
      <c r="B31" s="15" t="s">
        <v>51</v>
      </c>
      <c r="C31" s="16">
        <f>SUBTOTAL(101,Tabelle1419[MP1a])</f>
        <v>0.81166666666666676</v>
      </c>
      <c r="D31" s="16">
        <f>SUBTOTAL(101,Tabelle1419[MP2a])</f>
        <v>0.34333333333333338</v>
      </c>
      <c r="E31" s="16">
        <f>SUBTOTAL(101,Tabelle1419[MP3a])</f>
        <v>0.14944444444444446</v>
      </c>
      <c r="F31" s="16">
        <f>SUBTOTAL(101,Tabelle1419[MP4a])</f>
        <v>2.1111111111111112E-2</v>
      </c>
      <c r="G31" s="16">
        <f>SUBTOTAL(101,Tabelle1419[MP5a])</f>
        <v>-0.18833333333333335</v>
      </c>
      <c r="H31" s="16">
        <f>SUBTOTAL(101,Tabelle1419[MP6a])</f>
        <v>-0.23333333333333334</v>
      </c>
      <c r="I31" s="16">
        <f>SUBTOTAL(101,Tabelle1419[MP7a])</f>
        <v>-0.25055555555555553</v>
      </c>
      <c r="J31" s="16">
        <f>SUBTOTAL(101,Tabelle1419[MP8a])</f>
        <v>-0.16666666666666669</v>
      </c>
      <c r="K31" s="16">
        <f>SUBTOTAL(101,Tabelle1419[MP9a])</f>
        <v>0.57388888888888889</v>
      </c>
      <c r="L31" s="17">
        <f>SUBTOTAL(101,Tabelle1419[MP10a])</f>
        <v>1.3677777777777778</v>
      </c>
    </row>
    <row r="32" spans="2:12">
      <c r="C32" s="13" t="s">
        <v>0</v>
      </c>
      <c r="D32" s="13" t="s">
        <v>1</v>
      </c>
      <c r="E32" s="13" t="s">
        <v>2</v>
      </c>
      <c r="F32" s="13" t="s">
        <v>3</v>
      </c>
      <c r="G32" s="13" t="s">
        <v>4</v>
      </c>
      <c r="H32" s="13" t="s">
        <v>5</v>
      </c>
      <c r="I32" s="13" t="s">
        <v>6</v>
      </c>
      <c r="J32" s="13" t="s">
        <v>7</v>
      </c>
      <c r="K32" s="13" t="s">
        <v>8</v>
      </c>
      <c r="L32" s="14" t="s">
        <v>9</v>
      </c>
    </row>
    <row r="33" spans="2:12">
      <c r="B33" s="5" t="s">
        <v>50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4:M32"/>
  <sheetViews>
    <sheetView topLeftCell="A19" workbookViewId="0">
      <selection activeCell="D30" sqref="D30:M30"/>
    </sheetView>
  </sheetViews>
  <sheetFormatPr baseColWidth="10" defaultRowHeight="15"/>
  <sheetData>
    <row r="4" spans="3:13" ht="21">
      <c r="G4" s="3" t="s">
        <v>46</v>
      </c>
      <c r="H4" s="3"/>
      <c r="I4" s="3"/>
    </row>
    <row r="6" spans="3:13">
      <c r="C6" t="s">
        <v>40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51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50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8" t="s">
        <v>10</v>
      </c>
      <c r="E29" s="8" t="s">
        <v>11</v>
      </c>
      <c r="F29" s="8" t="s">
        <v>13</v>
      </c>
      <c r="G29" s="8" t="s">
        <v>14</v>
      </c>
      <c r="H29" s="8" t="s">
        <v>15</v>
      </c>
      <c r="I29" s="8" t="s">
        <v>16</v>
      </c>
      <c r="J29" s="8" t="s">
        <v>12</v>
      </c>
      <c r="K29" s="8" t="s">
        <v>17</v>
      </c>
      <c r="L29" s="8" t="s">
        <v>18</v>
      </c>
      <c r="M29" s="9" t="s">
        <v>19</v>
      </c>
    </row>
    <row r="30" spans="3:13" ht="15.75" thickTop="1">
      <c r="C30" s="10" t="s">
        <v>51</v>
      </c>
      <c r="D30" s="11">
        <f>SUBTOTAL(101,Tabelle1420[MP1b])</f>
        <v>0.31</v>
      </c>
      <c r="E30" s="11">
        <f>SUBTOTAL(101,Tabelle1420[MP2b])</f>
        <v>-1.1700000000000002</v>
      </c>
      <c r="F30" s="11">
        <f>SUBTOTAL(101,Tabelle1420[MP3b])</f>
        <v>-1.9488888888888889</v>
      </c>
      <c r="G30" s="11">
        <f>SUBTOTAL(101,Tabelle1420[MP4b])</f>
        <v>-0.87888888888888894</v>
      </c>
      <c r="H30" s="11">
        <f>SUBTOTAL(101,Tabelle1420[MP5b])</f>
        <v>-1.2194444444444441</v>
      </c>
      <c r="I30" s="11">
        <f>SUBTOTAL(101,Tabelle1420[MP6b])</f>
        <v>-1.1816666666666666</v>
      </c>
      <c r="J30" s="11">
        <f>SUBTOTAL(101,Tabelle1420[MP7b])</f>
        <v>-1.0172222222222222</v>
      </c>
      <c r="K30" s="11">
        <f>SUBTOTAL(101,Tabelle1420[MP8b])</f>
        <v>-1.9011111111111114</v>
      </c>
      <c r="L30" s="11">
        <f>SUBTOTAL(101,Tabelle1420[MP9b])</f>
        <v>-1.3438888888888887</v>
      </c>
      <c r="M30" s="12">
        <f>SUBTOTAL(101,Tabelle1420[MP10b])</f>
        <v>-1.1666666666666653E-2</v>
      </c>
    </row>
    <row r="31" spans="3:13">
      <c r="D31" s="8" t="s">
        <v>10</v>
      </c>
      <c r="E31" s="8" t="s">
        <v>11</v>
      </c>
      <c r="F31" s="8" t="s">
        <v>13</v>
      </c>
      <c r="G31" s="8" t="s">
        <v>14</v>
      </c>
      <c r="H31" s="8" t="s">
        <v>15</v>
      </c>
      <c r="I31" s="8" t="s">
        <v>16</v>
      </c>
      <c r="J31" s="8" t="s">
        <v>12</v>
      </c>
      <c r="K31" s="8" t="s">
        <v>17</v>
      </c>
      <c r="L31" s="8" t="s">
        <v>18</v>
      </c>
      <c r="M31" s="9" t="s">
        <v>19</v>
      </c>
    </row>
    <row r="32" spans="3:13">
      <c r="C32" s="2" t="s">
        <v>50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32"/>
  <sheetViews>
    <sheetView topLeftCell="A40" workbookViewId="0">
      <selection activeCell="D35" sqref="D35"/>
    </sheetView>
  </sheetViews>
  <sheetFormatPr baseColWidth="10" defaultRowHeight="15"/>
  <sheetData>
    <row r="4" spans="3:13" ht="21">
      <c r="F4" s="3" t="s">
        <v>47</v>
      </c>
      <c r="G4" s="3"/>
      <c r="H4" s="3"/>
    </row>
    <row r="6" spans="3:13">
      <c r="C6" t="s">
        <v>40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</row>
    <row r="7" spans="3:13">
      <c r="C7">
        <v>1</v>
      </c>
      <c r="D7">
        <v>-0.32</v>
      </c>
      <c r="E7">
        <v>-0.15</v>
      </c>
      <c r="F7">
        <v>-0.15</v>
      </c>
      <c r="G7">
        <v>-0.54</v>
      </c>
      <c r="H7">
        <v>-0.44</v>
      </c>
      <c r="I7">
        <v>-0.42</v>
      </c>
      <c r="J7">
        <v>-0.48</v>
      </c>
      <c r="K7">
        <v>-0.12</v>
      </c>
      <c r="L7">
        <v>-0.24</v>
      </c>
      <c r="M7">
        <v>-1.04</v>
      </c>
    </row>
    <row r="8" spans="3:13">
      <c r="C8">
        <v>2</v>
      </c>
      <c r="D8">
        <v>-0.12</v>
      </c>
      <c r="E8">
        <v>-0.18</v>
      </c>
      <c r="F8">
        <v>-0.15</v>
      </c>
      <c r="G8">
        <v>-0.61</v>
      </c>
      <c r="H8">
        <v>-0.48</v>
      </c>
      <c r="I8">
        <v>-0.48</v>
      </c>
      <c r="J8">
        <v>-0.57999999999999996</v>
      </c>
      <c r="K8">
        <v>-0.12</v>
      </c>
      <c r="L8">
        <v>-0.26</v>
      </c>
      <c r="M8">
        <v>-0.94</v>
      </c>
    </row>
    <row r="9" spans="3:13">
      <c r="C9">
        <v>3</v>
      </c>
      <c r="D9">
        <v>-0.13</v>
      </c>
      <c r="E9">
        <v>-0.16</v>
      </c>
      <c r="F9">
        <v>-0.15</v>
      </c>
      <c r="G9">
        <v>-0.62</v>
      </c>
      <c r="H9">
        <v>-0.46</v>
      </c>
      <c r="I9">
        <v>-0.48</v>
      </c>
      <c r="J9">
        <v>-0.57999999999999996</v>
      </c>
      <c r="K9">
        <v>-0.11</v>
      </c>
      <c r="L9">
        <v>-0.24</v>
      </c>
      <c r="M9">
        <v>-0.93</v>
      </c>
    </row>
    <row r="10" spans="3:13">
      <c r="C10">
        <v>4</v>
      </c>
      <c r="D10">
        <v>-0.1</v>
      </c>
      <c r="E10">
        <v>-0.2</v>
      </c>
      <c r="F10">
        <v>-0.16</v>
      </c>
      <c r="G10">
        <v>-0.66</v>
      </c>
      <c r="H10">
        <v>-0.52</v>
      </c>
      <c r="I10">
        <v>-0.52</v>
      </c>
      <c r="J10">
        <v>-0.6</v>
      </c>
      <c r="K10">
        <v>-0.13</v>
      </c>
      <c r="L10">
        <v>-0.28999999999999998</v>
      </c>
      <c r="M10">
        <v>-0.9</v>
      </c>
    </row>
    <row r="11" spans="3:13">
      <c r="C11">
        <v>5</v>
      </c>
      <c r="D11">
        <v>-0.1</v>
      </c>
      <c r="E11">
        <v>-0.2</v>
      </c>
      <c r="F11">
        <v>-0.08</v>
      </c>
      <c r="G11">
        <v>-0.64</v>
      </c>
      <c r="H11">
        <v>-0.5</v>
      </c>
      <c r="I11">
        <v>-0.5</v>
      </c>
      <c r="J11">
        <v>-0.57999999999999996</v>
      </c>
      <c r="K11">
        <v>-0.12</v>
      </c>
      <c r="L11">
        <v>-0.28000000000000003</v>
      </c>
      <c r="M11">
        <v>-0.97</v>
      </c>
    </row>
    <row r="12" spans="3:13">
      <c r="C12">
        <v>6</v>
      </c>
      <c r="D12">
        <v>-0.12</v>
      </c>
      <c r="E12">
        <v>-0.2</v>
      </c>
      <c r="F12">
        <v>-0.14000000000000001</v>
      </c>
      <c r="G12">
        <v>-0.65</v>
      </c>
      <c r="H12">
        <v>-0.48</v>
      </c>
      <c r="I12">
        <v>-0.5</v>
      </c>
      <c r="J12">
        <v>-0.55000000000000004</v>
      </c>
      <c r="K12">
        <v>-0.14000000000000001</v>
      </c>
      <c r="L12">
        <v>-0.28000000000000003</v>
      </c>
      <c r="M12">
        <v>-0.96</v>
      </c>
    </row>
    <row r="13" spans="3:13">
      <c r="C13">
        <v>7</v>
      </c>
      <c r="D13">
        <v>-0.17</v>
      </c>
      <c r="E13">
        <v>-0.2</v>
      </c>
      <c r="F13">
        <v>-0.11</v>
      </c>
      <c r="G13">
        <v>-0.57999999999999996</v>
      </c>
      <c r="H13">
        <v>-0.43</v>
      </c>
      <c r="I13">
        <v>-0.46</v>
      </c>
      <c r="J13">
        <v>-0.5</v>
      </c>
      <c r="K13">
        <v>-0.13</v>
      </c>
      <c r="L13">
        <v>-0.27</v>
      </c>
      <c r="M13">
        <v>-1</v>
      </c>
    </row>
    <row r="14" spans="3:13">
      <c r="C14">
        <v>8</v>
      </c>
      <c r="D14">
        <v>-0.16</v>
      </c>
      <c r="E14">
        <v>-0.16</v>
      </c>
      <c r="F14">
        <v>-0.1</v>
      </c>
      <c r="G14">
        <v>-0.56000000000000005</v>
      </c>
      <c r="H14">
        <v>-0.41</v>
      </c>
      <c r="I14">
        <v>-0.42</v>
      </c>
      <c r="J14">
        <v>-0.49</v>
      </c>
      <c r="K14">
        <v>-0.1</v>
      </c>
      <c r="L14">
        <v>-0.24</v>
      </c>
      <c r="M14">
        <v>-0.95</v>
      </c>
    </row>
    <row r="15" spans="3:13">
      <c r="C15">
        <v>9</v>
      </c>
      <c r="D15">
        <v>-0.22</v>
      </c>
      <c r="E15">
        <v>-0.2</v>
      </c>
      <c r="F15">
        <v>-0.04</v>
      </c>
      <c r="G15">
        <v>-0.57999999999999996</v>
      </c>
      <c r="H15">
        <v>-0.38</v>
      </c>
      <c r="I15">
        <v>-0.44</v>
      </c>
      <c r="J15">
        <v>-0.52</v>
      </c>
      <c r="K15">
        <v>-0.11</v>
      </c>
      <c r="L15">
        <v>-0.24</v>
      </c>
      <c r="M15">
        <v>-0.96</v>
      </c>
    </row>
    <row r="16" spans="3:13">
      <c r="C16">
        <v>10</v>
      </c>
      <c r="D16">
        <v>-0.15</v>
      </c>
      <c r="E16">
        <v>-0.2</v>
      </c>
      <c r="F16">
        <v>-0.06</v>
      </c>
      <c r="G16">
        <v>-0.66</v>
      </c>
      <c r="H16">
        <v>-0.53</v>
      </c>
      <c r="I16">
        <v>-0.51</v>
      </c>
      <c r="J16">
        <v>-0.57999999999999996</v>
      </c>
      <c r="K16">
        <v>-0.13</v>
      </c>
      <c r="L16">
        <v>-0.27</v>
      </c>
      <c r="M16">
        <v>-0.96</v>
      </c>
    </row>
    <row r="17" spans="3:13">
      <c r="C17">
        <v>11</v>
      </c>
      <c r="D17">
        <v>-0.15</v>
      </c>
      <c r="E17">
        <v>-0.19</v>
      </c>
      <c r="F17">
        <v>-0.06</v>
      </c>
      <c r="G17">
        <v>-0.6</v>
      </c>
      <c r="H17">
        <v>-0.47</v>
      </c>
      <c r="I17">
        <v>-0.46</v>
      </c>
      <c r="J17">
        <v>-0.54</v>
      </c>
      <c r="K17">
        <v>-0.14000000000000001</v>
      </c>
      <c r="L17">
        <v>-0.27</v>
      </c>
      <c r="M17">
        <v>-0.98</v>
      </c>
    </row>
    <row r="18" spans="3:13">
      <c r="C18">
        <v>12</v>
      </c>
      <c r="D18">
        <v>-0.17</v>
      </c>
      <c r="E18">
        <v>-0.21</v>
      </c>
      <c r="F18">
        <v>-0.05</v>
      </c>
      <c r="G18">
        <v>-0.64</v>
      </c>
      <c r="H18">
        <v>-0.5</v>
      </c>
      <c r="I18">
        <v>-0.5</v>
      </c>
      <c r="J18">
        <v>-0.55000000000000004</v>
      </c>
      <c r="K18">
        <v>-0.12</v>
      </c>
      <c r="L18">
        <v>-0.27</v>
      </c>
      <c r="M18">
        <v>-0.94</v>
      </c>
    </row>
    <row r="19" spans="3:13">
      <c r="C19">
        <v>13</v>
      </c>
      <c r="D19">
        <v>-0.1</v>
      </c>
      <c r="E19">
        <v>-0.23</v>
      </c>
      <c r="F19">
        <v>-0.08</v>
      </c>
      <c r="G19">
        <v>-0.64</v>
      </c>
      <c r="H19">
        <v>-0.45</v>
      </c>
      <c r="I19">
        <v>-0.49</v>
      </c>
      <c r="J19">
        <v>-0.55000000000000004</v>
      </c>
      <c r="K19">
        <v>-0.13</v>
      </c>
      <c r="L19">
        <v>-0.27</v>
      </c>
      <c r="M19">
        <v>-0.78</v>
      </c>
    </row>
    <row r="20" spans="3:13">
      <c r="C20">
        <v>14</v>
      </c>
      <c r="D20">
        <v>-0.21</v>
      </c>
      <c r="E20">
        <v>-0.24</v>
      </c>
      <c r="F20">
        <v>-0.06</v>
      </c>
      <c r="G20">
        <v>-0.61</v>
      </c>
      <c r="H20">
        <v>-0.44</v>
      </c>
      <c r="I20">
        <v>-0.47</v>
      </c>
      <c r="J20">
        <v>-0.55000000000000004</v>
      </c>
      <c r="K20">
        <v>-0.12</v>
      </c>
      <c r="L20">
        <v>-0.24</v>
      </c>
      <c r="M20">
        <v>-0.73</v>
      </c>
    </row>
    <row r="21" spans="3:13">
      <c r="C21">
        <v>15</v>
      </c>
      <c r="D21">
        <v>-0.13</v>
      </c>
      <c r="E21">
        <v>-0.23</v>
      </c>
      <c r="F21">
        <v>-0.08</v>
      </c>
      <c r="G21">
        <v>-0.63</v>
      </c>
      <c r="H21">
        <v>-0.45</v>
      </c>
      <c r="I21">
        <v>-0.5</v>
      </c>
      <c r="J21">
        <v>-0.57999999999999996</v>
      </c>
      <c r="K21">
        <v>-0.11</v>
      </c>
      <c r="L21">
        <v>-0.25</v>
      </c>
      <c r="M21">
        <v>-0.88</v>
      </c>
    </row>
    <row r="22" spans="3:13">
      <c r="C22">
        <v>16</v>
      </c>
      <c r="D22">
        <v>-0.13</v>
      </c>
      <c r="E22">
        <v>-0.2</v>
      </c>
      <c r="F22">
        <v>-7.0000000000000007E-2</v>
      </c>
      <c r="G22">
        <v>-0.63</v>
      </c>
      <c r="H22">
        <v>-0.43</v>
      </c>
      <c r="I22">
        <v>-0.47</v>
      </c>
      <c r="J22">
        <v>-0.56000000000000005</v>
      </c>
      <c r="K22">
        <v>-0.13</v>
      </c>
      <c r="L22">
        <v>-0.25</v>
      </c>
      <c r="M22">
        <v>-1.04</v>
      </c>
    </row>
    <row r="23" spans="3:13">
      <c r="C23">
        <v>17</v>
      </c>
      <c r="D23">
        <v>-0.09</v>
      </c>
      <c r="E23">
        <v>-0.23</v>
      </c>
      <c r="F23">
        <v>-0.08</v>
      </c>
      <c r="G23">
        <v>-0.65</v>
      </c>
      <c r="H23">
        <v>-0.47</v>
      </c>
      <c r="I23">
        <v>-0.49</v>
      </c>
      <c r="J23">
        <v>-0.56999999999999995</v>
      </c>
      <c r="K23">
        <v>-0.14000000000000001</v>
      </c>
      <c r="L23">
        <v>-0.27</v>
      </c>
      <c r="M23">
        <v>-0.87</v>
      </c>
    </row>
    <row r="24" spans="3:13">
      <c r="C24">
        <v>18</v>
      </c>
      <c r="D24">
        <v>-0.11</v>
      </c>
      <c r="E24">
        <v>-0.21</v>
      </c>
      <c r="F24">
        <v>-0.06</v>
      </c>
      <c r="G24">
        <v>-0.61</v>
      </c>
      <c r="H24">
        <v>-0.42</v>
      </c>
      <c r="I24">
        <v>-0.46</v>
      </c>
      <c r="J24">
        <v>-0.54</v>
      </c>
      <c r="K24">
        <v>-0.13</v>
      </c>
      <c r="L24">
        <v>-0.26</v>
      </c>
      <c r="M24">
        <v>-0.88</v>
      </c>
    </row>
    <row r="25" spans="3:13">
      <c r="C25" s="1" t="s">
        <v>52</v>
      </c>
      <c r="D25" s="1">
        <f>SUBTOTAL(101,[MP1c])</f>
        <v>-0.14888888888888885</v>
      </c>
      <c r="E25" s="1">
        <f>SUBTOTAL(101,[MP2c])</f>
        <v>-0.19944444444444442</v>
      </c>
      <c r="F25" s="1">
        <f>SUBTOTAL(101,[MP3c])</f>
        <v>-9.3333333333333365E-2</v>
      </c>
      <c r="G25" s="1">
        <f>SUBTOTAL(101,[MP4c])</f>
        <v>-0.61722222222222223</v>
      </c>
      <c r="H25" s="1">
        <f>SUBTOTAL(101,[MP5c])</f>
        <v>-0.45888888888888896</v>
      </c>
      <c r="I25" s="1">
        <f>SUBTOTAL(101,[MP6c])</f>
        <v>-0.47611111111111115</v>
      </c>
      <c r="J25" s="1">
        <f>SUBTOTAL(101,[MP7c])</f>
        <v>-0.55000000000000016</v>
      </c>
      <c r="K25" s="1">
        <f>SUBTOTAL(101,[MP8c])</f>
        <v>-0.12388888888888891</v>
      </c>
      <c r="L25" s="1">
        <f>SUBTOTAL(101,[MP9c])</f>
        <v>-0.26055555555555554</v>
      </c>
      <c r="M25" s="1">
        <f>SUBTOTAL(101,[MP10c])</f>
        <v>-0.92833333333333334</v>
      </c>
    </row>
    <row r="26" spans="3:13">
      <c r="C26" s="2" t="s">
        <v>50</v>
      </c>
      <c r="D26">
        <f>STDEV(Tabelle1421[MP1c])</f>
        <v>5.6348588258205969E-2</v>
      </c>
      <c r="E26">
        <f>STDEV(Tabelle1421[MP2c])</f>
        <v>2.508156628522765E-2</v>
      </c>
      <c r="F26">
        <f>STDEV(Tabelle1421[MP3c])</f>
        <v>3.9852669849304141E-2</v>
      </c>
      <c r="G26">
        <f>STDEV(Tabelle1421[MP5c])+STDEV(Tabelle1421[MP4c])</f>
        <v>7.3528569740694688E-2</v>
      </c>
      <c r="H26">
        <f>STDEV(Tabelle1421[MP5c])</f>
        <v>3.9090978181203141E-2</v>
      </c>
      <c r="I26">
        <f>STDEV(Tabelle1421[MP6c])</f>
        <v>2.8929709721583489E-2</v>
      </c>
      <c r="J26">
        <f>STDEV(Tabelle1421[MP7c])</f>
        <v>3.3954987505083981E-2</v>
      </c>
      <c r="K26">
        <f>STDEV(Tabelle1421[MP8c])</f>
        <v>1.144752163719219E-2</v>
      </c>
      <c r="L26">
        <f>STDEV(Tabelle1421[MP9c])</f>
        <v>1.6259738158018663E-2</v>
      </c>
      <c r="M26">
        <f>STDEV(Tabelle1421[MP10c])</f>
        <v>7.9871219877411082E-2</v>
      </c>
    </row>
    <row r="29" spans="3:13" ht="15.75" thickBot="1">
      <c r="D29" s="18" t="s">
        <v>20</v>
      </c>
      <c r="E29" s="18" t="s">
        <v>21</v>
      </c>
      <c r="F29" s="18" t="s">
        <v>22</v>
      </c>
      <c r="G29" s="18" t="s">
        <v>23</v>
      </c>
      <c r="H29" s="18" t="s">
        <v>24</v>
      </c>
      <c r="I29" s="18" t="s">
        <v>25</v>
      </c>
      <c r="J29" s="18" t="s">
        <v>26</v>
      </c>
      <c r="K29" s="18" t="s">
        <v>27</v>
      </c>
      <c r="L29" s="18" t="s">
        <v>28</v>
      </c>
      <c r="M29" s="19" t="s">
        <v>29</v>
      </c>
    </row>
    <row r="30" spans="3:13" ht="15.75" thickTop="1">
      <c r="C30" s="20" t="s">
        <v>52</v>
      </c>
      <c r="D30" s="21">
        <f>SUBTOTAL(101,Tabelle1421[MP1c])</f>
        <v>-0.14888888888888885</v>
      </c>
      <c r="E30" s="21">
        <f>SUBTOTAL(101,Tabelle1421[MP2c])</f>
        <v>-0.19944444444444442</v>
      </c>
      <c r="F30" s="21">
        <f>SUBTOTAL(101,Tabelle1421[MP3c])</f>
        <v>-9.3333333333333365E-2</v>
      </c>
      <c r="G30" s="21">
        <f>SUBTOTAL(101,Tabelle1421[MP4c])</f>
        <v>-0.61722222222222223</v>
      </c>
      <c r="H30" s="21">
        <f>SUBTOTAL(101,Tabelle1421[MP5c])</f>
        <v>-0.45888888888888896</v>
      </c>
      <c r="I30" s="21">
        <f>SUBTOTAL(101,Tabelle1421[MP6c])</f>
        <v>-0.47611111111111115</v>
      </c>
      <c r="J30" s="21">
        <f>SUBTOTAL(101,Tabelle1421[MP7c])</f>
        <v>-0.55000000000000016</v>
      </c>
      <c r="K30" s="21">
        <f>SUBTOTAL(101,Tabelle1421[MP8c])</f>
        <v>-0.12388888888888891</v>
      </c>
      <c r="L30" s="21">
        <f>SUBTOTAL(101,Tabelle1421[MP9c])</f>
        <v>-0.26055555555555554</v>
      </c>
      <c r="M30" s="22">
        <f>SUBTOTAL(101,Tabelle1421[MP10c])</f>
        <v>-0.92833333333333334</v>
      </c>
    </row>
    <row r="31" spans="3:13">
      <c r="D31" s="18" t="s">
        <v>20</v>
      </c>
      <c r="E31" s="18" t="s">
        <v>21</v>
      </c>
      <c r="F31" s="18" t="s">
        <v>22</v>
      </c>
      <c r="G31" s="18" t="s">
        <v>23</v>
      </c>
      <c r="H31" s="18" t="s">
        <v>24</v>
      </c>
      <c r="I31" s="18" t="s">
        <v>25</v>
      </c>
      <c r="J31" s="18" t="s">
        <v>26</v>
      </c>
      <c r="K31" s="18" t="s">
        <v>27</v>
      </c>
      <c r="L31" s="18" t="s">
        <v>28</v>
      </c>
      <c r="M31" s="19" t="s">
        <v>29</v>
      </c>
    </row>
    <row r="32" spans="3:13">
      <c r="C32" s="2" t="s">
        <v>50</v>
      </c>
      <c r="D32">
        <f>STDEV(Tabelle1421[MP1c])</f>
        <v>5.6348588258205969E-2</v>
      </c>
      <c r="E32">
        <f>STDEV(Tabelle1421[MP2c])</f>
        <v>2.508156628522765E-2</v>
      </c>
      <c r="F32">
        <f>STDEV(Tabelle1421[MP3c])</f>
        <v>3.9852669849304141E-2</v>
      </c>
      <c r="G32">
        <f>STDEV(Tabelle1421[MP5c])+STDEV(Tabelle1421[MP4c])</f>
        <v>7.3528569740694688E-2</v>
      </c>
      <c r="H32">
        <f>STDEV(Tabelle1421[MP5c])</f>
        <v>3.9090978181203141E-2</v>
      </c>
      <c r="I32">
        <f>STDEV(Tabelle1421[MP6c])</f>
        <v>2.8929709721583489E-2</v>
      </c>
      <c r="J32">
        <f>STDEV(Tabelle1421[MP7c])</f>
        <v>3.3954987505083981E-2</v>
      </c>
      <c r="K32">
        <f>STDEV(Tabelle1421[MP8c])</f>
        <v>1.144752163719219E-2</v>
      </c>
      <c r="L32">
        <f>STDEV(Tabelle1421[MP9c])</f>
        <v>1.6259738158018663E-2</v>
      </c>
      <c r="M32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C6:M38"/>
  <sheetViews>
    <sheetView topLeftCell="A13" zoomScaleNormal="100" workbookViewId="0">
      <selection activeCell="D27" sqref="D27:M27"/>
    </sheetView>
  </sheetViews>
  <sheetFormatPr baseColWidth="10" defaultRowHeight="15"/>
  <sheetData>
    <row r="6" spans="3:13" ht="21">
      <c r="G6" s="3" t="s">
        <v>48</v>
      </c>
      <c r="H6" s="3"/>
      <c r="I6" s="3"/>
    </row>
    <row r="8" spans="3:13">
      <c r="C8" t="s">
        <v>40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</row>
    <row r="9" spans="3:13">
      <c r="C9">
        <v>1</v>
      </c>
      <c r="D9">
        <v>-0.42</v>
      </c>
      <c r="E9">
        <v>0.09</v>
      </c>
      <c r="F9">
        <v>-0.08</v>
      </c>
      <c r="G9">
        <v>0.03</v>
      </c>
      <c r="H9">
        <v>0.22</v>
      </c>
      <c r="I9">
        <v>0.22</v>
      </c>
      <c r="J9">
        <v>0.16</v>
      </c>
      <c r="K9">
        <v>0.13</v>
      </c>
      <c r="L9">
        <v>0.28000000000000003</v>
      </c>
      <c r="M9">
        <v>-0.85</v>
      </c>
    </row>
    <row r="10" spans="3:13">
      <c r="C10">
        <v>2</v>
      </c>
      <c r="D10">
        <v>-0.12</v>
      </c>
      <c r="E10">
        <v>0.12</v>
      </c>
      <c r="F10">
        <v>0.05</v>
      </c>
      <c r="G10">
        <v>0.14000000000000001</v>
      </c>
      <c r="H10">
        <v>0.44</v>
      </c>
      <c r="I10">
        <v>0.34</v>
      </c>
      <c r="J10">
        <v>0.23</v>
      </c>
      <c r="K10">
        <v>0.26</v>
      </c>
      <c r="L10">
        <v>0.24</v>
      </c>
      <c r="M10">
        <v>-0.6</v>
      </c>
    </row>
    <row r="11" spans="3:13">
      <c r="C11">
        <v>3</v>
      </c>
      <c r="D11">
        <v>-0.13</v>
      </c>
      <c r="E11">
        <v>0.14000000000000001</v>
      </c>
      <c r="F11">
        <v>0.24</v>
      </c>
      <c r="G11">
        <v>0.14000000000000001</v>
      </c>
      <c r="H11">
        <v>0.38</v>
      </c>
      <c r="I11">
        <v>0.33</v>
      </c>
      <c r="J11">
        <v>0.16</v>
      </c>
      <c r="K11">
        <v>0.18</v>
      </c>
      <c r="L11">
        <v>0.2</v>
      </c>
      <c r="M11">
        <v>-0.6</v>
      </c>
    </row>
    <row r="12" spans="3:13">
      <c r="C12">
        <v>4</v>
      </c>
      <c r="D12">
        <v>-0.06</v>
      </c>
      <c r="E12">
        <v>0.11</v>
      </c>
      <c r="F12">
        <v>7.0000000000000007E-2</v>
      </c>
      <c r="G12">
        <v>0.16</v>
      </c>
      <c r="H12">
        <v>0.4</v>
      </c>
      <c r="I12">
        <v>0.38</v>
      </c>
      <c r="J12">
        <v>0.24</v>
      </c>
      <c r="K12">
        <v>0.24</v>
      </c>
      <c r="L12">
        <v>0.24</v>
      </c>
      <c r="M12">
        <v>-0.57999999999999996</v>
      </c>
    </row>
    <row r="13" spans="3:13">
      <c r="C13">
        <v>5</v>
      </c>
      <c r="D13">
        <v>-0.1</v>
      </c>
      <c r="E13">
        <v>0.12</v>
      </c>
      <c r="F13">
        <v>7.0000000000000007E-2</v>
      </c>
      <c r="G13">
        <v>0.15</v>
      </c>
      <c r="H13">
        <v>0.53</v>
      </c>
      <c r="I13">
        <v>0.38</v>
      </c>
      <c r="J13">
        <v>0.24</v>
      </c>
      <c r="K13">
        <v>0.25</v>
      </c>
      <c r="L13">
        <v>0.28000000000000003</v>
      </c>
      <c r="M13">
        <v>-0.63</v>
      </c>
    </row>
    <row r="14" spans="3:13">
      <c r="C14">
        <v>6</v>
      </c>
      <c r="D14">
        <v>-0.18</v>
      </c>
      <c r="E14">
        <v>0.1</v>
      </c>
      <c r="F14">
        <v>0.21</v>
      </c>
      <c r="G14">
        <v>0.08</v>
      </c>
      <c r="H14">
        <v>0.36</v>
      </c>
      <c r="I14">
        <v>0.31</v>
      </c>
      <c r="J14">
        <v>0.22</v>
      </c>
      <c r="K14">
        <v>0.23</v>
      </c>
      <c r="L14">
        <v>0.28999999999999998</v>
      </c>
      <c r="M14">
        <v>-0.74</v>
      </c>
    </row>
    <row r="15" spans="3:13">
      <c r="C15">
        <v>7</v>
      </c>
      <c r="D15">
        <v>-0.16</v>
      </c>
      <c r="E15">
        <v>0.1</v>
      </c>
      <c r="F15">
        <v>0.1</v>
      </c>
      <c r="G15">
        <v>7.0000000000000007E-2</v>
      </c>
      <c r="H15">
        <v>0.36</v>
      </c>
      <c r="I15">
        <v>0.28000000000000003</v>
      </c>
      <c r="J15">
        <v>0.18</v>
      </c>
      <c r="K15">
        <v>0.2</v>
      </c>
      <c r="L15">
        <v>0.28000000000000003</v>
      </c>
      <c r="M15">
        <v>-0.68</v>
      </c>
    </row>
    <row r="16" spans="3:13">
      <c r="C16">
        <v>8</v>
      </c>
      <c r="D16">
        <v>-0.15</v>
      </c>
      <c r="E16">
        <v>0.15</v>
      </c>
      <c r="F16">
        <v>0.19</v>
      </c>
      <c r="G16">
        <v>0.05</v>
      </c>
      <c r="H16">
        <v>0.34</v>
      </c>
      <c r="I16">
        <v>0.26</v>
      </c>
      <c r="J16">
        <v>0.17</v>
      </c>
      <c r="K16">
        <v>0.26</v>
      </c>
      <c r="L16">
        <v>0.33</v>
      </c>
      <c r="M16">
        <v>-0.69</v>
      </c>
    </row>
    <row r="17" spans="3:13">
      <c r="C17">
        <v>9</v>
      </c>
      <c r="D17">
        <v>-0.08</v>
      </c>
      <c r="E17">
        <v>0.18</v>
      </c>
      <c r="F17">
        <v>0.18</v>
      </c>
      <c r="G17">
        <v>0.09</v>
      </c>
      <c r="H17">
        <v>0.46</v>
      </c>
      <c r="I17">
        <v>0.31</v>
      </c>
      <c r="J17">
        <v>0.2</v>
      </c>
      <c r="K17">
        <v>0.24</v>
      </c>
      <c r="L17">
        <v>0.3</v>
      </c>
      <c r="M17">
        <v>-0.71</v>
      </c>
    </row>
    <row r="18" spans="3:13">
      <c r="C18">
        <v>10</v>
      </c>
      <c r="D18">
        <v>-0.16</v>
      </c>
      <c r="E18">
        <v>0.11</v>
      </c>
      <c r="F18">
        <v>0.7</v>
      </c>
      <c r="G18">
        <v>0.15</v>
      </c>
      <c r="H18">
        <v>0.5</v>
      </c>
      <c r="I18">
        <v>0.4</v>
      </c>
      <c r="J18">
        <v>0.27</v>
      </c>
      <c r="K18">
        <v>0.26</v>
      </c>
      <c r="L18">
        <v>0.3</v>
      </c>
      <c r="M18">
        <v>-0.63</v>
      </c>
    </row>
    <row r="19" spans="3:13">
      <c r="C19">
        <v>11</v>
      </c>
      <c r="D19">
        <v>-0.2</v>
      </c>
      <c r="E19">
        <v>0.12</v>
      </c>
      <c r="F19">
        <v>0.06</v>
      </c>
      <c r="G19">
        <v>0.12</v>
      </c>
      <c r="H19">
        <v>0.35</v>
      </c>
      <c r="I19">
        <v>0.33</v>
      </c>
      <c r="J19">
        <v>0.23</v>
      </c>
      <c r="K19">
        <v>0.26</v>
      </c>
      <c r="L19">
        <v>0.2</v>
      </c>
      <c r="M19">
        <v>-0.64</v>
      </c>
    </row>
    <row r="20" spans="3:13">
      <c r="C20">
        <v>12</v>
      </c>
      <c r="D20">
        <v>-0.1</v>
      </c>
      <c r="E20">
        <v>-0.12</v>
      </c>
      <c r="F20">
        <v>-0.22</v>
      </c>
      <c r="G20">
        <v>-0.13</v>
      </c>
      <c r="H20">
        <v>0.4</v>
      </c>
      <c r="I20">
        <v>0.34</v>
      </c>
      <c r="J20">
        <v>0.21</v>
      </c>
      <c r="K20">
        <v>0.23</v>
      </c>
      <c r="L20">
        <v>0.28000000000000003</v>
      </c>
      <c r="M20">
        <v>-0.67</v>
      </c>
    </row>
    <row r="21" spans="3:13">
      <c r="C21">
        <v>13</v>
      </c>
      <c r="D21">
        <v>-0.02</v>
      </c>
      <c r="E21">
        <v>0.1</v>
      </c>
      <c r="F21">
        <v>7.0000000000000007E-2</v>
      </c>
      <c r="G21">
        <v>0.14000000000000001</v>
      </c>
      <c r="H21">
        <v>0.49</v>
      </c>
      <c r="I21">
        <v>0.34</v>
      </c>
      <c r="J21">
        <v>0.21</v>
      </c>
      <c r="K21">
        <v>0.22</v>
      </c>
      <c r="L21">
        <v>0.28000000000000003</v>
      </c>
      <c r="M21">
        <v>-0.53</v>
      </c>
    </row>
    <row r="22" spans="3:13">
      <c r="C22">
        <v>14</v>
      </c>
      <c r="D22">
        <v>0.1</v>
      </c>
      <c r="E22">
        <v>0.18</v>
      </c>
      <c r="F22">
        <v>0.23</v>
      </c>
      <c r="G22">
        <v>0.17</v>
      </c>
      <c r="H22">
        <v>0.53</v>
      </c>
      <c r="I22">
        <v>0.37</v>
      </c>
      <c r="J22">
        <v>0.22</v>
      </c>
      <c r="K22">
        <v>0.26</v>
      </c>
      <c r="L22">
        <v>0.31</v>
      </c>
      <c r="M22">
        <v>-0.44</v>
      </c>
    </row>
    <row r="23" spans="3:13">
      <c r="C23">
        <v>15</v>
      </c>
      <c r="D23">
        <v>0.02</v>
      </c>
      <c r="E23">
        <v>0.12</v>
      </c>
      <c r="F23">
        <v>0.18</v>
      </c>
      <c r="G23">
        <v>0.16</v>
      </c>
      <c r="H23">
        <v>0.44</v>
      </c>
      <c r="I23">
        <v>0.37</v>
      </c>
      <c r="J23">
        <v>0.22</v>
      </c>
      <c r="K23">
        <v>0.28000000000000003</v>
      </c>
      <c r="L23">
        <v>0.32</v>
      </c>
      <c r="M23">
        <v>-0.6</v>
      </c>
    </row>
    <row r="24" spans="3:13">
      <c r="C24">
        <v>16</v>
      </c>
      <c r="D24">
        <v>-0.02</v>
      </c>
      <c r="E24">
        <v>0.14000000000000001</v>
      </c>
      <c r="F24">
        <v>7.0000000000000007E-2</v>
      </c>
      <c r="G24">
        <v>0.14000000000000001</v>
      </c>
      <c r="H24">
        <v>0.41</v>
      </c>
      <c r="I24">
        <v>0.35</v>
      </c>
      <c r="J24">
        <v>0.23</v>
      </c>
      <c r="K24">
        <v>0.28000000000000003</v>
      </c>
      <c r="L24">
        <v>0.32</v>
      </c>
      <c r="M24">
        <v>-0.62</v>
      </c>
    </row>
    <row r="25" spans="3:13">
      <c r="C25">
        <v>17</v>
      </c>
      <c r="D25">
        <v>0</v>
      </c>
      <c r="E25">
        <v>0.13</v>
      </c>
      <c r="F25">
        <v>0.23</v>
      </c>
      <c r="G25">
        <v>0.17</v>
      </c>
      <c r="H25">
        <v>0.47</v>
      </c>
      <c r="I25">
        <v>0.36</v>
      </c>
      <c r="J25">
        <v>0.22</v>
      </c>
      <c r="K25">
        <v>0.3</v>
      </c>
      <c r="L25">
        <v>0.32</v>
      </c>
      <c r="M25">
        <v>-0.54</v>
      </c>
    </row>
    <row r="26" spans="3:13">
      <c r="C26">
        <v>18</v>
      </c>
      <c r="D26">
        <v>-7.0000000000000007E-2</v>
      </c>
      <c r="E26">
        <v>0.14000000000000001</v>
      </c>
      <c r="F26">
        <v>0.21</v>
      </c>
      <c r="G26">
        <v>0.12</v>
      </c>
      <c r="H26">
        <v>0.49</v>
      </c>
      <c r="I26">
        <v>0.31</v>
      </c>
      <c r="J26">
        <v>0.18</v>
      </c>
      <c r="K26">
        <v>0.26</v>
      </c>
      <c r="L26">
        <v>0.32</v>
      </c>
      <c r="M26">
        <v>-0.55000000000000004</v>
      </c>
    </row>
    <row r="27" spans="3:13">
      <c r="C27" s="1" t="s">
        <v>51</v>
      </c>
      <c r="D27" s="1">
        <f>SUBTOTAL(101,[MP1d])</f>
        <v>-0.10277777777777777</v>
      </c>
      <c r="E27" s="1">
        <f>SUBTOTAL(101,[MP2d])</f>
        <v>0.11277777777777777</v>
      </c>
      <c r="F27" s="1">
        <f>SUBTOTAL(101,[MP3d])</f>
        <v>0.14222222222222222</v>
      </c>
      <c r="G27" s="1">
        <f>SUBTOTAL(101,[MP4d])</f>
        <v>0.10833333333333334</v>
      </c>
      <c r="H27" s="1">
        <f>SUBTOTAL(101,[MP5d])</f>
        <v>0.42055555555555563</v>
      </c>
      <c r="I27" s="1">
        <f>SUBTOTAL(101,[MP6d])</f>
        <v>0.3322222222222222</v>
      </c>
      <c r="J27" s="1">
        <f>SUBTOTAL(101,[MP7d])</f>
        <v>0.21055555555555558</v>
      </c>
      <c r="K27" s="1">
        <f>SUBTOTAL(101,[MP8d])</f>
        <v>0.24111111111111111</v>
      </c>
      <c r="L27" s="1">
        <f>SUBTOTAL(101,[MP9d])</f>
        <v>0.28277777777777779</v>
      </c>
      <c r="M27" s="1">
        <f>SUBTOTAL(101,[MP10d])</f>
        <v>-0.62777777777777766</v>
      </c>
    </row>
    <row r="28" spans="3:13">
      <c r="C28" s="2" t="s">
        <v>50</v>
      </c>
      <c r="D28">
        <f>STDEV(Tabelle141922[MP1d])</f>
        <v>0.11108055135301091</v>
      </c>
      <c r="E28">
        <f>STDEV(Tabelle141922[MP3d])</f>
        <v>0.18293539700430911</v>
      </c>
      <c r="F28">
        <f>STDEV(Tabelle141922[MP3d])</f>
        <v>0.18293539700430911</v>
      </c>
      <c r="G28">
        <f>STDEV(Tabelle141922[MP4d])</f>
        <v>7.2619070579047637E-2</v>
      </c>
      <c r="H28">
        <f>STDEV(Tabelle141922[MP5d])</f>
        <v>7.9073474560593895E-2</v>
      </c>
      <c r="I28">
        <f>STDEV(Tabelle141922[MP6d])</f>
        <v>4.5575477869206522E-2</v>
      </c>
      <c r="J28">
        <f>STDEV(Tabelle141922[MP7d])</f>
        <v>3.0190029951901794E-2</v>
      </c>
      <c r="K28">
        <f>STDEV(Tabelle141922[MP8d])</f>
        <v>3.998365679196348E-2</v>
      </c>
      <c r="L28">
        <f>STDEV(Tabelle141922[MP9d])</f>
        <v>3.9527437314523572E-2</v>
      </c>
      <c r="M28">
        <f>STDEV(Tabelle141922[MP10d])</f>
        <v>9.0914022444969184E-2</v>
      </c>
    </row>
    <row r="35" spans="3:13"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38</v>
      </c>
      <c r="M35" s="7" t="s">
        <v>39</v>
      </c>
    </row>
    <row r="36" spans="3:13">
      <c r="C36" s="1" t="s">
        <v>51</v>
      </c>
      <c r="D36" s="1">
        <f>SUBTOTAL(101,Tabelle141922[MP1d])</f>
        <v>-0.10277777777777777</v>
      </c>
      <c r="E36" s="1">
        <f>SUBTOTAL(101,Tabelle141922[MP2d])</f>
        <v>0.11277777777777777</v>
      </c>
      <c r="F36" s="1">
        <f>SUBTOTAL(101,Tabelle141922[MP3d])</f>
        <v>0.14222222222222222</v>
      </c>
      <c r="G36" s="1">
        <f>SUBTOTAL(101,Tabelle141922[MP4d])</f>
        <v>0.10833333333333334</v>
      </c>
      <c r="H36" s="1">
        <f>SUBTOTAL(101,Tabelle141922[MP5d])</f>
        <v>0.42055555555555563</v>
      </c>
      <c r="I36" s="1">
        <f>SUBTOTAL(101,Tabelle141922[MP6d])</f>
        <v>0.3322222222222222</v>
      </c>
      <c r="J36" s="1">
        <f>SUBTOTAL(101,Tabelle141922[MP7d])</f>
        <v>0.21055555555555558</v>
      </c>
      <c r="K36" s="1">
        <f>SUBTOTAL(101,Tabelle141922[MP8d])</f>
        <v>0.24111111111111111</v>
      </c>
      <c r="L36" s="1">
        <f>SUBTOTAL(101,Tabelle141922[MP9d])</f>
        <v>0.28277777777777779</v>
      </c>
      <c r="M36" s="1">
        <f>SUBTOTAL(101,Tabelle141922[MP10d])</f>
        <v>-0.62777777777777766</v>
      </c>
    </row>
    <row r="37" spans="3:13"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7" t="s">
        <v>39</v>
      </c>
    </row>
    <row r="38" spans="3:13">
      <c r="C38" s="2" t="s">
        <v>50</v>
      </c>
      <c r="D38">
        <f>STDEV(Tabelle141922[MP1d])</f>
        <v>0.11108055135301091</v>
      </c>
      <c r="E38">
        <f>STDEV(Tabelle141922[MP3d])</f>
        <v>0.18293539700430911</v>
      </c>
      <c r="F38">
        <f>STDEV(Tabelle141922[MP3d])</f>
        <v>0.18293539700430911</v>
      </c>
      <c r="G38">
        <f>STDEV(Tabelle141922[MP4d])</f>
        <v>7.2619070579047637E-2</v>
      </c>
      <c r="H38">
        <f>STDEV(Tabelle141922[MP5d])</f>
        <v>7.9073474560593895E-2</v>
      </c>
      <c r="I38">
        <f>STDEV(Tabelle141922[MP6d])</f>
        <v>4.5575477869206522E-2</v>
      </c>
      <c r="J38">
        <f>STDEV(Tabelle141922[MP7d])</f>
        <v>3.0190029951901794E-2</v>
      </c>
      <c r="K38">
        <f>STDEV(Tabelle141922[MP8d])</f>
        <v>3.998365679196348E-2</v>
      </c>
      <c r="L38">
        <f>STDEV(Tabelle141922[MP9d])</f>
        <v>3.9527437314523572E-2</v>
      </c>
      <c r="M38">
        <f>STDEV(Tabelle141922[MP10d])</f>
        <v>9.0914022444969184E-2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C2:N123"/>
  <sheetViews>
    <sheetView topLeftCell="C53" workbookViewId="0">
      <selection activeCell="L130" sqref="L130"/>
    </sheetView>
  </sheetViews>
  <sheetFormatPr baseColWidth="10" defaultRowHeight="15"/>
  <cols>
    <col min="3" max="3" width="19.140625" customWidth="1"/>
  </cols>
  <sheetData>
    <row r="2" spans="3:13" ht="18.75">
      <c r="F2" s="32" t="s">
        <v>67</v>
      </c>
    </row>
    <row r="3" spans="3:13">
      <c r="C3" t="s">
        <v>65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>
        <v>1</v>
      </c>
      <c r="D4">
        <v>-0.47</v>
      </c>
      <c r="E4">
        <v>-0.02</v>
      </c>
      <c r="F4">
        <v>-0.33</v>
      </c>
      <c r="G4">
        <v>0.02</v>
      </c>
      <c r="H4">
        <v>-0.05</v>
      </c>
      <c r="I4">
        <v>-0.1</v>
      </c>
      <c r="J4">
        <v>-0.21</v>
      </c>
      <c r="K4">
        <v>-0.46</v>
      </c>
      <c r="L4">
        <v>0.27</v>
      </c>
      <c r="M4">
        <v>-0.4</v>
      </c>
    </row>
    <row r="5" spans="3:13">
      <c r="C5">
        <v>2</v>
      </c>
      <c r="D5">
        <v>-0.66</v>
      </c>
      <c r="E5">
        <v>-0.14000000000000001</v>
      </c>
      <c r="F5">
        <v>-0.4</v>
      </c>
      <c r="G5">
        <v>0</v>
      </c>
      <c r="H5">
        <v>-0.04</v>
      </c>
      <c r="I5">
        <v>-0.09</v>
      </c>
      <c r="J5">
        <v>-0.24</v>
      </c>
      <c r="K5">
        <v>-0.62</v>
      </c>
      <c r="L5">
        <v>-0.02</v>
      </c>
      <c r="M5">
        <v>-0.03</v>
      </c>
    </row>
    <row r="6" spans="3:13">
      <c r="C6">
        <v>3</v>
      </c>
      <c r="D6">
        <v>-0.64</v>
      </c>
      <c r="E6">
        <v>-0.06</v>
      </c>
      <c r="F6">
        <v>-0.36</v>
      </c>
      <c r="G6">
        <v>0.01</v>
      </c>
      <c r="H6">
        <v>-0.05</v>
      </c>
      <c r="I6">
        <v>-0.1</v>
      </c>
      <c r="J6">
        <v>-0.24</v>
      </c>
      <c r="K6">
        <v>-0.56999999999999995</v>
      </c>
      <c r="L6">
        <v>-0.04</v>
      </c>
      <c r="M6">
        <v>0.09</v>
      </c>
    </row>
    <row r="7" spans="3:13">
      <c r="C7">
        <v>4</v>
      </c>
      <c r="D7">
        <v>-0.28000000000000003</v>
      </c>
      <c r="E7">
        <v>7.0000000000000007E-2</v>
      </c>
      <c r="F7">
        <v>-0.27</v>
      </c>
      <c r="G7">
        <v>0</v>
      </c>
      <c r="H7">
        <v>-0.04</v>
      </c>
      <c r="I7">
        <v>-0.09</v>
      </c>
      <c r="J7">
        <v>-0.22</v>
      </c>
      <c r="K7">
        <v>-0.51</v>
      </c>
      <c r="L7">
        <v>0.15</v>
      </c>
      <c r="M7">
        <v>0.28999999999999998</v>
      </c>
    </row>
    <row r="8" spans="3:13">
      <c r="C8">
        <v>5</v>
      </c>
      <c r="D8">
        <v>-0.46</v>
      </c>
      <c r="E8">
        <v>-0.05</v>
      </c>
      <c r="F8">
        <v>-0.32</v>
      </c>
      <c r="G8">
        <v>0.03</v>
      </c>
      <c r="H8">
        <v>-0.01</v>
      </c>
      <c r="I8">
        <v>-0.05</v>
      </c>
      <c r="J8">
        <v>-0.17</v>
      </c>
      <c r="K8">
        <v>-0.54</v>
      </c>
      <c r="L8">
        <v>0.14000000000000001</v>
      </c>
      <c r="M8">
        <v>0.34</v>
      </c>
    </row>
    <row r="9" spans="3:13">
      <c r="C9">
        <v>6</v>
      </c>
      <c r="D9">
        <v>-0.76</v>
      </c>
      <c r="E9">
        <v>-0.24</v>
      </c>
      <c r="F9">
        <v>-0.48</v>
      </c>
      <c r="G9">
        <v>0.18</v>
      </c>
      <c r="H9">
        <v>0.39</v>
      </c>
      <c r="I9">
        <v>0.63</v>
      </c>
      <c r="J9">
        <v>0.75</v>
      </c>
      <c r="K9">
        <v>0.4</v>
      </c>
      <c r="L9">
        <v>0.79</v>
      </c>
      <c r="M9">
        <v>1.23</v>
      </c>
    </row>
    <row r="10" spans="3:13">
      <c r="C10">
        <v>7</v>
      </c>
      <c r="D10">
        <v>-0.72</v>
      </c>
      <c r="E10">
        <v>-0.13</v>
      </c>
      <c r="F10">
        <v>-0.38</v>
      </c>
      <c r="G10">
        <v>0.05</v>
      </c>
      <c r="H10">
        <v>0.01</v>
      </c>
      <c r="I10">
        <v>-0.04</v>
      </c>
      <c r="J10">
        <v>-0.18</v>
      </c>
      <c r="K10">
        <v>-0.61</v>
      </c>
      <c r="L10">
        <v>0</v>
      </c>
      <c r="M10">
        <v>-7.0000000000000007E-2</v>
      </c>
    </row>
    <row r="11" spans="3:13">
      <c r="C11">
        <v>8</v>
      </c>
      <c r="D11">
        <v>-0.74</v>
      </c>
      <c r="E11">
        <v>-0.13</v>
      </c>
      <c r="F11">
        <v>-0.37</v>
      </c>
      <c r="G11">
        <v>0.02</v>
      </c>
      <c r="H11">
        <v>-0.02</v>
      </c>
      <c r="I11">
        <v>-7.0000000000000007E-2</v>
      </c>
      <c r="J11">
        <v>-0.18</v>
      </c>
      <c r="K11">
        <v>-0.57999999999999996</v>
      </c>
      <c r="L11">
        <v>7.0000000000000007E-2</v>
      </c>
      <c r="M11">
        <v>0.04</v>
      </c>
    </row>
    <row r="12" spans="3:13">
      <c r="C12">
        <v>9</v>
      </c>
      <c r="D12">
        <v>0.42</v>
      </c>
      <c r="E12">
        <v>-0.18</v>
      </c>
      <c r="F12">
        <v>-0.42</v>
      </c>
      <c r="G12">
        <v>0.09</v>
      </c>
      <c r="H12">
        <v>0.03</v>
      </c>
      <c r="I12">
        <v>0.02</v>
      </c>
      <c r="J12">
        <v>-0.12</v>
      </c>
      <c r="K12">
        <v>-0.52</v>
      </c>
      <c r="L12">
        <v>0.05</v>
      </c>
      <c r="M12">
        <v>-0.05</v>
      </c>
    </row>
    <row r="13" spans="3:13">
      <c r="C13">
        <v>10</v>
      </c>
      <c r="D13">
        <v>-7.0000000000000007E-2</v>
      </c>
      <c r="E13">
        <v>0.08</v>
      </c>
      <c r="F13">
        <v>-0.32</v>
      </c>
      <c r="G13">
        <v>0.03</v>
      </c>
      <c r="H13">
        <v>0</v>
      </c>
      <c r="I13">
        <v>-0.05</v>
      </c>
      <c r="J13">
        <v>-0.16</v>
      </c>
      <c r="K13">
        <v>-0.59</v>
      </c>
      <c r="L13">
        <v>0.14000000000000001</v>
      </c>
      <c r="M13">
        <v>0.37</v>
      </c>
    </row>
    <row r="14" spans="3:13">
      <c r="C14">
        <v>11</v>
      </c>
      <c r="D14">
        <v>-0.41</v>
      </c>
      <c r="E14">
        <v>-0.02</v>
      </c>
      <c r="F14">
        <v>-0.31</v>
      </c>
      <c r="G14">
        <v>0.02</v>
      </c>
      <c r="H14">
        <v>0</v>
      </c>
      <c r="I14">
        <v>-0.06</v>
      </c>
      <c r="J14">
        <v>-0.19</v>
      </c>
      <c r="K14">
        <v>-0.57999999999999996</v>
      </c>
      <c r="L14">
        <v>0.01</v>
      </c>
      <c r="M14">
        <v>0.02</v>
      </c>
    </row>
    <row r="15" spans="3:13">
      <c r="C15">
        <v>12</v>
      </c>
      <c r="D15">
        <v>-0.62</v>
      </c>
      <c r="E15">
        <v>-0.1</v>
      </c>
      <c r="F15">
        <v>-0.34</v>
      </c>
      <c r="G15">
        <v>0.04</v>
      </c>
      <c r="H15">
        <v>0.01</v>
      </c>
      <c r="I15">
        <v>-0.05</v>
      </c>
      <c r="J15">
        <v>-0.16</v>
      </c>
      <c r="K15">
        <v>-0.56999999999999995</v>
      </c>
      <c r="L15">
        <v>0.05</v>
      </c>
      <c r="M15">
        <v>0.1</v>
      </c>
    </row>
    <row r="16" spans="3:13">
      <c r="C16">
        <v>13</v>
      </c>
      <c r="D16">
        <v>-0.61</v>
      </c>
      <c r="E16">
        <v>-0.03</v>
      </c>
      <c r="F16">
        <v>-0.27</v>
      </c>
      <c r="G16">
        <v>0.08</v>
      </c>
      <c r="H16">
        <v>0.05</v>
      </c>
      <c r="I16">
        <v>-0.01</v>
      </c>
      <c r="J16">
        <v>-0.16</v>
      </c>
      <c r="K16">
        <v>-0.63</v>
      </c>
      <c r="L16">
        <v>-0.1</v>
      </c>
      <c r="M16">
        <v>-0.34</v>
      </c>
    </row>
    <row r="17" spans="3:13">
      <c r="C17">
        <v>14</v>
      </c>
      <c r="D17">
        <v>-0.74</v>
      </c>
      <c r="E17">
        <v>-0.1</v>
      </c>
      <c r="F17">
        <v>-0.37</v>
      </c>
      <c r="G17">
        <v>0.06</v>
      </c>
      <c r="H17">
        <v>0.02</v>
      </c>
      <c r="I17">
        <v>-0.04</v>
      </c>
      <c r="J17">
        <v>-0.17</v>
      </c>
      <c r="K17">
        <v>-0.62</v>
      </c>
      <c r="L17">
        <v>-0.08</v>
      </c>
      <c r="M17">
        <v>-0.28000000000000003</v>
      </c>
    </row>
    <row r="18" spans="3:13">
      <c r="C18">
        <v>15</v>
      </c>
      <c r="D18">
        <v>-0.97</v>
      </c>
      <c r="E18">
        <v>-0.2</v>
      </c>
      <c r="F18">
        <v>-0.4</v>
      </c>
      <c r="G18">
        <v>0.03</v>
      </c>
      <c r="H18">
        <v>0.01</v>
      </c>
      <c r="I18">
        <v>-0.04</v>
      </c>
      <c r="J18">
        <v>-0.16</v>
      </c>
      <c r="K18">
        <v>-0.59</v>
      </c>
      <c r="L18">
        <v>-0.02</v>
      </c>
      <c r="M18">
        <v>-0.32</v>
      </c>
    </row>
    <row r="19" spans="3:13">
      <c r="C19">
        <v>16</v>
      </c>
      <c r="D19">
        <v>-0.26</v>
      </c>
      <c r="E19">
        <v>-0.28000000000000003</v>
      </c>
      <c r="F19">
        <v>-0.46</v>
      </c>
      <c r="G19">
        <v>-0.01</v>
      </c>
      <c r="H19">
        <v>-0.12</v>
      </c>
      <c r="I19">
        <v>-0.17</v>
      </c>
      <c r="J19">
        <v>-0.28999999999999998</v>
      </c>
      <c r="K19">
        <v>-0.68</v>
      </c>
      <c r="L19">
        <v>-0.13</v>
      </c>
      <c r="M19">
        <v>-0.47</v>
      </c>
    </row>
    <row r="20" spans="3:13">
      <c r="C20">
        <v>17</v>
      </c>
      <c r="D20">
        <v>-1.24</v>
      </c>
      <c r="E20">
        <v>-0.2</v>
      </c>
      <c r="F20">
        <v>-0.38</v>
      </c>
      <c r="G20">
        <v>0.02</v>
      </c>
      <c r="H20">
        <v>-0.02</v>
      </c>
      <c r="I20">
        <v>-0.08</v>
      </c>
      <c r="J20">
        <v>-0.24</v>
      </c>
      <c r="K20">
        <v>-0.66</v>
      </c>
      <c r="L20">
        <v>-0.1</v>
      </c>
      <c r="M20">
        <v>-0.4</v>
      </c>
    </row>
    <row r="21" spans="3:13">
      <c r="C21">
        <v>18</v>
      </c>
      <c r="D21">
        <v>-1.43</v>
      </c>
      <c r="E21">
        <v>-0.33</v>
      </c>
      <c r="F21">
        <v>-0.47</v>
      </c>
      <c r="G21">
        <v>-0.03</v>
      </c>
      <c r="H21">
        <v>-0.09</v>
      </c>
      <c r="I21">
        <v>-0.14000000000000001</v>
      </c>
      <c r="J21">
        <v>-0.3</v>
      </c>
      <c r="K21">
        <v>-0.7</v>
      </c>
      <c r="L21">
        <v>-0.17</v>
      </c>
      <c r="M21">
        <v>-0.6</v>
      </c>
    </row>
    <row r="22" spans="3:13">
      <c r="C22">
        <v>19</v>
      </c>
      <c r="D22">
        <v>-1.51</v>
      </c>
      <c r="E22">
        <v>-0.37</v>
      </c>
      <c r="F22">
        <v>-0.49</v>
      </c>
      <c r="G22">
        <v>-0.04</v>
      </c>
      <c r="H22">
        <v>-0.06</v>
      </c>
      <c r="I22">
        <v>-0.11</v>
      </c>
      <c r="J22">
        <v>-0.28000000000000003</v>
      </c>
      <c r="K22">
        <v>-0.7</v>
      </c>
      <c r="L22">
        <v>-0.18</v>
      </c>
      <c r="M22">
        <v>-0.63</v>
      </c>
    </row>
    <row r="23" spans="3:13">
      <c r="C23">
        <v>20</v>
      </c>
      <c r="D23">
        <v>-1.08</v>
      </c>
      <c r="E23">
        <v>-0.19</v>
      </c>
      <c r="F23">
        <v>-0.47</v>
      </c>
      <c r="G23">
        <v>-0.05</v>
      </c>
      <c r="H23">
        <v>-0.1</v>
      </c>
      <c r="I23">
        <v>-0.14000000000000001</v>
      </c>
      <c r="J23">
        <v>-0.21</v>
      </c>
      <c r="K23">
        <v>-0.73</v>
      </c>
      <c r="L23">
        <v>-0.03</v>
      </c>
      <c r="M23">
        <v>-0.43</v>
      </c>
    </row>
    <row r="25" spans="3:13">
      <c r="C25" s="2" t="s">
        <v>49</v>
      </c>
      <c r="D25">
        <f>AVERAGE(Tabelle2[MP1a])</f>
        <v>-0.66249999999999998</v>
      </c>
      <c r="E25">
        <f>AVERAGE(Tabelle2[MP2a])</f>
        <v>-0.13100000000000001</v>
      </c>
      <c r="F25">
        <f>AVERAGE(Tabelle2[MP3a])</f>
        <v>-0.3805</v>
      </c>
      <c r="G25">
        <f>AVERAGE(Tabelle2[MP4a])</f>
        <v>2.7500000000000004E-2</v>
      </c>
      <c r="H25">
        <f>AVERAGE(Tabelle2[MP5a])</f>
        <v>-3.9999999999999966E-3</v>
      </c>
      <c r="I25">
        <f>AVERAGE(Tabelle2[MP6a])</f>
        <v>-3.9E-2</v>
      </c>
      <c r="J25">
        <f>AVERAGE(Tabelle2[MP7a])</f>
        <v>-0.15649999999999994</v>
      </c>
      <c r="K25">
        <f>AVERAGE(Tabelle2[MP8a])</f>
        <v>-0.55299999999999994</v>
      </c>
      <c r="L25">
        <f>AVERAGE(Tabelle2[MP9a])</f>
        <v>4.0000000000000015E-2</v>
      </c>
      <c r="M25">
        <f>AVERAGE(Tabelle2[MP10a])</f>
        <v>-7.6999999999999985E-2</v>
      </c>
    </row>
    <row r="26" spans="3:13">
      <c r="C26" s="2" t="s">
        <v>66</v>
      </c>
      <c r="D26">
        <f>STDEV(Tabelle2[MP1a])</f>
        <v>0.45378959882306691</v>
      </c>
      <c r="E26">
        <f>STDEV(Tabelle2[MP2a])</f>
        <v>0.12130431501849086</v>
      </c>
      <c r="F26">
        <f>STDEV(Tabelle2[MP3a])</f>
        <v>6.8092429442401306E-2</v>
      </c>
      <c r="G26">
        <f>STDEV(Tabelle2[MP4a])</f>
        <v>5.0770380921826529E-2</v>
      </c>
      <c r="H26">
        <f>STDEV(Tabelle2[MP5a])</f>
        <v>0.10287447640079071</v>
      </c>
      <c r="I26">
        <f>STDEV(Tabelle2[MP6a])</f>
        <v>0.16392873933190411</v>
      </c>
      <c r="J26">
        <f>STDEV(Tabelle2[MP7a])</f>
        <v>0.218855275419505</v>
      </c>
      <c r="K26">
        <f>STDEV(Tabelle2[MP8a])</f>
        <v>0.23452303219850071</v>
      </c>
      <c r="L26">
        <f>STDEV(Tabelle2[MP9a])</f>
        <v>0.21083792727815212</v>
      </c>
      <c r="M26">
        <f>STDEV(Tabelle2[MP10a])</f>
        <v>0.43154678955930992</v>
      </c>
    </row>
    <row r="27" spans="3:13">
      <c r="C27" s="41" t="s">
        <v>81</v>
      </c>
      <c r="D27">
        <f t="shared" ref="D27:M27" si="0">D26/SQRT(20)</f>
        <v>0.10147043904507361</v>
      </c>
      <c r="E27">
        <f t="shared" si="0"/>
        <v>2.712446943453942E-2</v>
      </c>
      <c r="F27">
        <f t="shared" si="0"/>
        <v>1.5225930098631742E-2</v>
      </c>
      <c r="G27">
        <f t="shared" si="0"/>
        <v>1.1352602298476256E-2</v>
      </c>
      <c r="H27">
        <f t="shared" si="0"/>
        <v>2.3003432238186593E-2</v>
      </c>
      <c r="I27">
        <f t="shared" si="0"/>
        <v>3.6655580461198101E-2</v>
      </c>
      <c r="J27">
        <f t="shared" si="0"/>
        <v>4.8937527307245196E-2</v>
      </c>
      <c r="K27">
        <f t="shared" si="0"/>
        <v>5.2440944228521948E-2</v>
      </c>
      <c r="L27">
        <f t="shared" si="0"/>
        <v>4.7144793762910531E-2</v>
      </c>
      <c r="M27">
        <f t="shared" si="0"/>
        <v>9.6496795692641343E-2</v>
      </c>
    </row>
    <row r="91" spans="4:14" ht="18.75">
      <c r="G91" s="32" t="s">
        <v>72</v>
      </c>
    </row>
    <row r="92" spans="4:14" ht="15.75" thickBot="1">
      <c r="D92" s="33" t="s">
        <v>61</v>
      </c>
      <c r="E92" s="33" t="s">
        <v>0</v>
      </c>
      <c r="F92" s="33" t="s">
        <v>1</v>
      </c>
      <c r="G92" s="33" t="s">
        <v>2</v>
      </c>
      <c r="H92" s="33" t="s">
        <v>3</v>
      </c>
      <c r="I92" s="33" t="s">
        <v>4</v>
      </c>
      <c r="J92" s="33" t="s">
        <v>5</v>
      </c>
      <c r="K92" s="33" t="s">
        <v>6</v>
      </c>
      <c r="L92" s="33" t="s">
        <v>7</v>
      </c>
      <c r="M92" s="33" t="s">
        <v>8</v>
      </c>
      <c r="N92" s="34" t="s">
        <v>9</v>
      </c>
    </row>
    <row r="93" spans="4:14" ht="15.75" thickTop="1">
      <c r="D93" s="2" t="s">
        <v>71</v>
      </c>
      <c r="E93">
        <f>STDEV(Tabelle2[MP1a])</f>
        <v>0.45378959882306691</v>
      </c>
      <c r="F93">
        <f>STDEV(Tabelle2[MP2a])</f>
        <v>0.12130431501849086</v>
      </c>
      <c r="G93">
        <f>STDEV(Tabelle2[MP3a])</f>
        <v>6.8092429442401306E-2</v>
      </c>
      <c r="H93">
        <f>STDEV(Tabelle2[MP4a])</f>
        <v>5.0770380921826529E-2</v>
      </c>
      <c r="I93">
        <f>STDEV(Tabelle2[MP5a])</f>
        <v>0.10287447640079071</v>
      </c>
      <c r="J93">
        <f>STDEV(Tabelle2[MP6a])</f>
        <v>0.16392873933190411</v>
      </c>
      <c r="K93">
        <f>STDEV(Tabelle2[MP7a])</f>
        <v>0.218855275419505</v>
      </c>
      <c r="L93">
        <f>STDEV(Tabelle2[MP8a])</f>
        <v>0.23452303219850071</v>
      </c>
      <c r="M93">
        <f>STDEV(Tabelle2[MP9a])</f>
        <v>0.21083792727815212</v>
      </c>
      <c r="N93">
        <f>STDEV(Tabelle2[MP10a])</f>
        <v>0.43154678955930992</v>
      </c>
    </row>
    <row r="94" spans="4:14">
      <c r="D94" s="2" t="s">
        <v>59</v>
      </c>
      <c r="E94" s="1">
        <f>STDEV(Tabelle1419[MP1a])</f>
        <v>0.4156108190858081</v>
      </c>
      <c r="F94" s="1">
        <f>STDEV(Tabelle1419[MP2a])</f>
        <v>0.13784048752090203</v>
      </c>
      <c r="G94" s="1">
        <f>STDEV(Tabelle1419[MP3a])</f>
        <v>9.8247719459969976E-2</v>
      </c>
      <c r="H94" s="1">
        <f>STDEV(Tabelle1419[MP4a])</f>
        <v>5.3455741879327438E-2</v>
      </c>
      <c r="I94" s="1">
        <f>STDEV(Tabelle1419[MP5a])</f>
        <v>6.0317785885405518E-2</v>
      </c>
      <c r="J94" s="1">
        <f>STDEV(Tabelle1419[MP6a])</f>
        <v>4.7527082062880359E-2</v>
      </c>
      <c r="K94" s="1">
        <f>STDEV(Tabelle1419[MP7a])</f>
        <v>2.8382310609877344E-2</v>
      </c>
      <c r="L94" s="1">
        <f>STDEV(Tabelle1419[MP8a])</f>
        <v>0.13217635278405179</v>
      </c>
      <c r="M94" s="1">
        <f>STDEV(Tabelle1419[MP9a])</f>
        <v>0.12059357552339342</v>
      </c>
      <c r="N94" s="1">
        <f>STDEV(Tabelle1419[MP10a])</f>
        <v>0.29073043013509225</v>
      </c>
    </row>
    <row r="95" spans="4:14">
      <c r="D95" s="2" t="s">
        <v>53</v>
      </c>
      <c r="E95">
        <f>STDEV(Tabelle14[MP1a])</f>
        <v>0.27030002823373267</v>
      </c>
      <c r="F95">
        <f>STDEV(Tabelle14[MP2a])</f>
        <v>0.11573449651772093</v>
      </c>
      <c r="G95">
        <f>STDEV(Tabelle14[MP3a])</f>
        <v>8.5587751214146704E-2</v>
      </c>
      <c r="H95">
        <f>STDEV(Tabelle14[MP4a])</f>
        <v>3.592389616661136E-2</v>
      </c>
      <c r="I95">
        <f>STDEV(Tabelle14[MP6a])</f>
        <v>2.8022547312739773E-2</v>
      </c>
      <c r="J95">
        <f>STDEV(Tabelle14[MP6a])</f>
        <v>2.8022547312739773E-2</v>
      </c>
      <c r="K95">
        <f>STDEV(Tabelle14[MP7a])</f>
        <v>2.4942038071455556E-2</v>
      </c>
      <c r="L95">
        <f>STDEV(Tabelle14[MP8a])</f>
        <v>0.1128331324987196</v>
      </c>
      <c r="M95">
        <f>STDEV(Tabelle14[MP9a])</f>
        <v>7.83699056096306E-2</v>
      </c>
      <c r="N95">
        <f>STDEV(Tabelle14[MP10a])</f>
        <v>0.21041062610748731</v>
      </c>
    </row>
    <row r="119" spans="4:14" ht="18.75">
      <c r="G119" s="32" t="s">
        <v>73</v>
      </c>
    </row>
    <row r="120" spans="4:14" ht="15.75" thickBot="1">
      <c r="D120" s="33" t="s">
        <v>61</v>
      </c>
      <c r="E120" s="33" t="s">
        <v>0</v>
      </c>
      <c r="F120" s="33" t="s">
        <v>1</v>
      </c>
      <c r="G120" s="33" t="s">
        <v>2</v>
      </c>
      <c r="H120" s="33" t="s">
        <v>3</v>
      </c>
      <c r="I120" s="33" t="s">
        <v>4</v>
      </c>
      <c r="J120" s="33" t="s">
        <v>5</v>
      </c>
      <c r="K120" s="33" t="s">
        <v>6</v>
      </c>
      <c r="L120" s="33" t="s">
        <v>7</v>
      </c>
      <c r="M120" s="33" t="s">
        <v>8</v>
      </c>
      <c r="N120" s="34" t="s">
        <v>9</v>
      </c>
    </row>
    <row r="121" spans="4:14" ht="16.5" thickTop="1" thickBot="1">
      <c r="D121" s="2" t="s">
        <v>71</v>
      </c>
      <c r="E121">
        <f>AVERAGE(Tabelle2[MP1a])</f>
        <v>-0.66249999999999998</v>
      </c>
      <c r="F121">
        <f>AVERAGE(Tabelle2[MP2a])</f>
        <v>-0.13100000000000001</v>
      </c>
      <c r="G121">
        <f>AVERAGE(Tabelle2[MP3a])</f>
        <v>-0.3805</v>
      </c>
      <c r="H121">
        <f>AVERAGE(Tabelle2[MP4a])</f>
        <v>2.7500000000000004E-2</v>
      </c>
      <c r="I121">
        <f>AVERAGE(Tabelle2[MP5a])</f>
        <v>-3.9999999999999966E-3</v>
      </c>
      <c r="J121">
        <f>AVERAGE(Tabelle2[MP6a])</f>
        <v>-3.9E-2</v>
      </c>
      <c r="K121">
        <f>AVERAGE(Tabelle2[MP7a])</f>
        <v>-0.15649999999999994</v>
      </c>
      <c r="L121">
        <f>AVERAGE(Tabelle2[MP8a])</f>
        <v>-0.55299999999999994</v>
      </c>
      <c r="M121">
        <f>AVERAGE(Tabelle2[MP9a])</f>
        <v>4.0000000000000015E-2</v>
      </c>
      <c r="N121">
        <f>AVERAGE(Tabelle2[MP10a])</f>
        <v>-7.6999999999999985E-2</v>
      </c>
    </row>
    <row r="122" spans="4:14" ht="16.5" thickTop="1" thickBot="1">
      <c r="D122" s="2" t="s">
        <v>59</v>
      </c>
      <c r="E122" s="16">
        <f>SUBTOTAL(101,Tabelle1419[MP1a])</f>
        <v>0.81166666666666676</v>
      </c>
      <c r="F122" s="16">
        <f>SUBTOTAL(101,Tabelle1419[MP2a])</f>
        <v>0.34333333333333338</v>
      </c>
      <c r="G122" s="16">
        <f>SUBTOTAL(101,Tabelle1419[MP3a])</f>
        <v>0.14944444444444446</v>
      </c>
      <c r="H122" s="16">
        <f>SUBTOTAL(101,Tabelle1419[MP4a])</f>
        <v>2.1111111111111112E-2</v>
      </c>
      <c r="I122" s="16">
        <f>SUBTOTAL(101,Tabelle1419[MP5a])</f>
        <v>-0.18833333333333335</v>
      </c>
      <c r="J122" s="16">
        <f>SUBTOTAL(101,Tabelle1419[MP6a])</f>
        <v>-0.23333333333333334</v>
      </c>
      <c r="K122" s="16">
        <f>SUBTOTAL(101,Tabelle1419[MP7a])</f>
        <v>-0.25055555555555553</v>
      </c>
      <c r="L122" s="16">
        <f>SUBTOTAL(101,Tabelle1419[MP8a])</f>
        <v>-0.16666666666666669</v>
      </c>
      <c r="M122" s="16">
        <f>SUBTOTAL(101,Tabelle1419[MP9a])</f>
        <v>0.57388888888888889</v>
      </c>
      <c r="N122" s="17">
        <f>SUBTOTAL(101,Tabelle1419[MP10a])</f>
        <v>1.3677777777777778</v>
      </c>
    </row>
    <row r="123" spans="4:14" ht="15.75" thickTop="1">
      <c r="D123" s="2" t="s">
        <v>53</v>
      </c>
      <c r="E123" s="16">
        <f>SUBTOTAL(101,Tabelle14[MP1a])</f>
        <v>1.9490000000000003</v>
      </c>
      <c r="F123" s="16">
        <f>SUBTOTAL(101,Tabelle14[MP2a])</f>
        <v>0.71950000000000014</v>
      </c>
      <c r="G123" s="16">
        <f>SUBTOTAL(101,Tabelle14[MP3a])</f>
        <v>0.60099999999999998</v>
      </c>
      <c r="H123" s="16">
        <f>SUBTOTAL(101,Tabelle14[MP4a])</f>
        <v>2.8000000000000004E-2</v>
      </c>
      <c r="I123" s="16">
        <f>SUBTOTAL(101,Tabelle14[MP5a])</f>
        <v>-0.29699999999999999</v>
      </c>
      <c r="J123" s="16">
        <f>SUBTOTAL(101,Tabelle14[MP6a])</f>
        <v>-0.36799999999999999</v>
      </c>
      <c r="K123" s="16">
        <f>SUBTOTAL(101,Tabelle14[MP7a])</f>
        <v>-0.29299999999999998</v>
      </c>
      <c r="L123" s="16">
        <f>SUBTOTAL(101,Tabelle14[MP8a])</f>
        <v>0.45550000000000007</v>
      </c>
      <c r="M123" s="16">
        <f>SUBTOTAL(101,Tabelle14[MP9a])</f>
        <v>1.3145000000000002</v>
      </c>
      <c r="N123" s="17">
        <f>SUBTOTAL(101,Tabelle14[MP10a])</f>
        <v>2.9610000000000003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Kontur aussen Charge1</vt:lpstr>
      <vt:lpstr>Spalt vorne unten Charge1</vt:lpstr>
      <vt:lpstr>Wölbung oben innen  Charge1</vt:lpstr>
      <vt:lpstr>Wölbung oben aussen Charge1</vt:lpstr>
      <vt:lpstr>Kontur aussen Charge2</vt:lpstr>
      <vt:lpstr>Spalt vorne unten Charge2</vt:lpstr>
      <vt:lpstr>Wölbung oben innen Charge2</vt:lpstr>
      <vt:lpstr>Wölbung oben aussen Charge2</vt:lpstr>
      <vt:lpstr>Kontur aussen Serie</vt:lpstr>
      <vt:lpstr>Spalt unten Serie</vt:lpstr>
      <vt:lpstr>Wölbung oben innen Serie</vt:lpstr>
      <vt:lpstr>Wölbung oben aussen Serie</vt:lpstr>
      <vt:lpstr>Relativierung Parameter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2013-10-29T16:47:03Z</dcterms:created>
  <dcterms:modified xsi:type="dcterms:W3CDTF">2013-12-08T08:43:19Z</dcterms:modified>
</cp:coreProperties>
</file>