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ables/table10.xml" ContentType="application/vnd.openxmlformats-officedocument.spreadsheetml.table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ables/table9.xml" ContentType="application/vnd.openxmlformats-officedocument.spreadsheetml.table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ables/table7.xml" ContentType="application/vnd.openxmlformats-officedocument.spreadsheetml.table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ables/table8.xml" ContentType="application/vnd.openxmlformats-officedocument.spreadsheetml.tabl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ables/table6.xml" ContentType="application/vnd.openxmlformats-officedocument.spreadsheetml.table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9855" firstSheet="8" activeTab="8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Kontur aussen Serie" sheetId="10" r:id="rId9"/>
    <sheet name="Spalt unten Serie" sheetId="11" r:id="rId10"/>
    <sheet name="Wölbung oben innen Serie" sheetId="12" r:id="rId11"/>
    <sheet name="Wölbung oben aussen Serie" sheetId="13" r:id="rId12"/>
    <sheet name="Tabelle1" sheetId="14" r:id="rId13"/>
  </sheets>
  <calcPr calcId="125725"/>
</workbook>
</file>

<file path=xl/calcChain.xml><?xml version="1.0" encoding="utf-8"?>
<calcChain xmlns="http://schemas.openxmlformats.org/spreadsheetml/2006/main">
  <c r="M27" i="10"/>
  <c r="L27"/>
  <c r="K27"/>
  <c r="J27"/>
  <c r="I27"/>
  <c r="H27"/>
  <c r="G27"/>
  <c r="F27"/>
  <c r="E27"/>
  <c r="D27"/>
  <c r="L28" i="5"/>
  <c r="K28"/>
  <c r="J28"/>
  <c r="I28"/>
  <c r="H28"/>
  <c r="G28"/>
  <c r="F28"/>
  <c r="E28"/>
  <c r="D28"/>
  <c r="C28"/>
  <c r="M35" i="1"/>
  <c r="L35"/>
  <c r="K35"/>
  <c r="J35"/>
  <c r="I35"/>
  <c r="H35"/>
  <c r="G35"/>
  <c r="F35"/>
  <c r="E35"/>
  <c r="D35"/>
  <c r="N122" i="13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120"/>
  <c r="M120"/>
  <c r="L120"/>
  <c r="K120"/>
  <c r="J120"/>
  <c r="I120"/>
  <c r="H120"/>
  <c r="G120"/>
  <c r="F120"/>
  <c r="E120"/>
  <c r="N50"/>
  <c r="M50"/>
  <c r="L50"/>
  <c r="K50"/>
  <c r="J50"/>
  <c r="I50"/>
  <c r="H50"/>
  <c r="G50"/>
  <c r="F50"/>
  <c r="E50"/>
  <c r="N49"/>
  <c r="M49"/>
  <c r="L49"/>
  <c r="K49"/>
  <c r="J49"/>
  <c r="I49"/>
  <c r="H49"/>
  <c r="G49"/>
  <c r="F49"/>
  <c r="E49"/>
  <c r="N48"/>
  <c r="M48"/>
  <c r="L48"/>
  <c r="K48"/>
  <c r="J48"/>
  <c r="I48"/>
  <c r="H48"/>
  <c r="G48"/>
  <c r="F48"/>
  <c r="E48"/>
  <c r="N154" i="12"/>
  <c r="M154"/>
  <c r="L154"/>
  <c r="K154"/>
  <c r="J154"/>
  <c r="I154"/>
  <c r="H154"/>
  <c r="G154"/>
  <c r="F154"/>
  <c r="E154"/>
  <c r="N153"/>
  <c r="M153"/>
  <c r="L153"/>
  <c r="K153"/>
  <c r="J153"/>
  <c r="I153"/>
  <c r="H153"/>
  <c r="G153"/>
  <c r="F153"/>
  <c r="E153"/>
  <c r="N152"/>
  <c r="M152"/>
  <c r="L152"/>
  <c r="K152"/>
  <c r="J152"/>
  <c r="I152"/>
  <c r="H152"/>
  <c r="G152"/>
  <c r="F152"/>
  <c r="E152"/>
  <c r="N58"/>
  <c r="M58"/>
  <c r="L58"/>
  <c r="K58"/>
  <c r="J58"/>
  <c r="I58"/>
  <c r="H58"/>
  <c r="G58"/>
  <c r="F58"/>
  <c r="E58"/>
  <c r="N57"/>
  <c r="M57"/>
  <c r="L57"/>
  <c r="K57"/>
  <c r="J57"/>
  <c r="I57"/>
  <c r="H57"/>
  <c r="G57"/>
  <c r="F57"/>
  <c r="E57"/>
  <c r="N56"/>
  <c r="M56"/>
  <c r="L56"/>
  <c r="K56"/>
  <c r="J56"/>
  <c r="I56"/>
  <c r="H56"/>
  <c r="G56"/>
  <c r="F56"/>
  <c r="E56"/>
  <c r="L106" i="11"/>
  <c r="K106"/>
  <c r="J106"/>
  <c r="I106"/>
  <c r="H106"/>
  <c r="G106"/>
  <c r="F106"/>
  <c r="E106"/>
  <c r="M105"/>
  <c r="L105"/>
  <c r="K105"/>
  <c r="J105"/>
  <c r="I105"/>
  <c r="H105"/>
  <c r="G105"/>
  <c r="F105"/>
  <c r="E105"/>
  <c r="D105"/>
  <c r="L54"/>
  <c r="K54"/>
  <c r="J54"/>
  <c r="I54"/>
  <c r="H54"/>
  <c r="G54"/>
  <c r="F54"/>
  <c r="E54"/>
  <c r="M53"/>
  <c r="L53"/>
  <c r="K53"/>
  <c r="J53"/>
  <c r="I53"/>
  <c r="H53"/>
  <c r="G53"/>
  <c r="F53"/>
  <c r="E53"/>
  <c r="D53"/>
  <c r="M104"/>
  <c r="L104"/>
  <c r="K104"/>
  <c r="J104"/>
  <c r="I104"/>
  <c r="H104"/>
  <c r="G104"/>
  <c r="F104"/>
  <c r="E104"/>
  <c r="D104"/>
  <c r="M52"/>
  <c r="L52"/>
  <c r="K52"/>
  <c r="J52"/>
  <c r="I52"/>
  <c r="H52"/>
  <c r="G52"/>
  <c r="F52"/>
  <c r="E52"/>
  <c r="D52"/>
  <c r="N123" i="10"/>
  <c r="M123"/>
  <c r="L123"/>
  <c r="K123"/>
  <c r="J123"/>
  <c r="I123"/>
  <c r="H123"/>
  <c r="G123"/>
  <c r="F123"/>
  <c r="E123"/>
  <c r="N122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95"/>
  <c r="M95"/>
  <c r="L95"/>
  <c r="K95"/>
  <c r="J95"/>
  <c r="I95"/>
  <c r="H95"/>
  <c r="G95"/>
  <c r="F95"/>
  <c r="E95"/>
  <c r="N94"/>
  <c r="M94"/>
  <c r="L94"/>
  <c r="K94"/>
  <c r="J94"/>
  <c r="I94"/>
  <c r="H94"/>
  <c r="G94"/>
  <c r="F94"/>
  <c r="E94"/>
  <c r="N93"/>
  <c r="M93"/>
  <c r="L93"/>
  <c r="K93"/>
  <c r="J93"/>
  <c r="I93"/>
  <c r="H93"/>
  <c r="G93"/>
  <c r="F93"/>
  <c r="E93"/>
  <c r="N28" i="13"/>
  <c r="M28"/>
  <c r="L28"/>
  <c r="K28"/>
  <c r="J28"/>
  <c r="I28"/>
  <c r="H28"/>
  <c r="G28"/>
  <c r="F28"/>
  <c r="E28"/>
  <c r="N27"/>
  <c r="M27"/>
  <c r="L27"/>
  <c r="K27"/>
  <c r="J27"/>
  <c r="I27"/>
  <c r="H27"/>
  <c r="G27"/>
  <c r="F27"/>
  <c r="E27"/>
  <c r="N28" i="12"/>
  <c r="M28"/>
  <c r="L28"/>
  <c r="K28"/>
  <c r="J28"/>
  <c r="I28"/>
  <c r="H28"/>
  <c r="G28"/>
  <c r="F28"/>
  <c r="E28"/>
  <c r="N27"/>
  <c r="M27"/>
  <c r="L27"/>
  <c r="K27"/>
  <c r="J27"/>
  <c r="I27"/>
  <c r="H27"/>
  <c r="F27"/>
  <c r="G27"/>
  <c r="E27"/>
  <c r="M27" i="11"/>
  <c r="L27"/>
  <c r="K27"/>
  <c r="J27"/>
  <c r="I27"/>
  <c r="H27"/>
  <c r="G27"/>
  <c r="F27"/>
  <c r="E27"/>
  <c r="D27"/>
  <c r="M26"/>
  <c r="L26"/>
  <c r="K26"/>
  <c r="J26"/>
  <c r="I26"/>
  <c r="H26"/>
  <c r="G26"/>
  <c r="F26"/>
  <c r="E26"/>
  <c r="D26"/>
  <c r="M26" i="10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M56" i="4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L56" i="3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<sst xmlns="http://schemas.openxmlformats.org/spreadsheetml/2006/main" count="568" uniqueCount="83">
  <si>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</si>
  <si>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</si>
  <si>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</si>
  <si>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</si>
  <si>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</si>
  <si>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</si>
  <si>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</si>
  <si>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</si>
  <si>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</si>
  <si>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</si>
  <si>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</si>
  <si>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</si>
  <si>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</si>
  <si>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</si>
  <si>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</si>
  <si>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</si>
  <si>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</si>
  <si>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</si>
  <si>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</si>
  <si>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</si>
  <si>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</si>
  <si>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</si>
  <si>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</si>
  <si>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</si>
  <si>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</si>
  <si>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</si>
  <si>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</si>
  <si>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</si>
  <si>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</si>
  <si>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</si>
  <si>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</si>
  <si>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</si>
  <si>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</si>
  <si>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</si>
  <si>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</si>
  <si>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</si>
  <si>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</si>
  <si>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</si>
  <si>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</si>
  <si>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</si>
  <si>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</si>
  <si>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</si>
  <si>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</si>
  <si>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</si>
  <si>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</si>
  <si>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</si>
  <si>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</si>
  <si>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</si>
  <si>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</si>
  <si>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</si>
  <si>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</si>
  <si>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</si>
  <si>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</si>
  <si>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</si>
  <si>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</si>
  <si>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</si>
  <si>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</si>
  <si>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</si>
  <si>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</si>
  <si>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</si>
  <si>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</si>
  <si>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</si>
  <si>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</si>
  <si>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</si>
  <si>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</si>
  <si>
    <t>Mp/Nr.</t>
  </si>
  <si>
    <t>Standardabweichung</t>
  </si>
  <si>
    <t>Serienmaterial Kontur aussen</t>
  </si>
  <si>
    <t>Serienmaterial Spalt unten</t>
  </si>
  <si>
    <t>Serienmaterial Wölbung oben innen</t>
  </si>
  <si>
    <t>Serienmaterial Wölbung oben aussen</t>
  </si>
  <si>
    <t>Serie</t>
  </si>
  <si>
    <t>Überlagerung Standardabweichung Chargen</t>
  </si>
  <si>
    <t>Überlagerung Mittelwerte Chargen</t>
  </si>
  <si>
    <t>Gegenüberstellung Standardabweichungen Chargen Spalt unten</t>
  </si>
  <si>
    <t>Gegenüberstellung Mittelwerte Chargen Spalt unten</t>
  </si>
  <si>
    <t>Chargen.</t>
  </si>
  <si>
    <t>Gegenüberstellung Standardabweichungen Chargen Wölbung oben innen</t>
  </si>
  <si>
    <t>Gegenüberstellung Mittelwerte Chargen Wölbung oben innen</t>
  </si>
  <si>
    <t>Gegenüberstellung Standardabweichungen Chargen Wölbung oben aussen</t>
  </si>
  <si>
    <t>Gegenüberstellung Mittelwerte Chargen Wölbung oben aussen</t>
  </si>
  <si>
    <t>∆X</t>
  </si>
  <si>
    <t>∆x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</si>
</sst>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9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  <xf numFmtId="0" fontId="7" fillId="0" borderId="0" xfId="0" applyFont="1"/>
    <xf numFmtId="0" fontId="1" fillId="4" borderId="19" xfId="0" applyFont="1" applyFill="1" applyBorder="1"/>
    <xf numFmtId="0" fontId="1" fillId="4" borderId="20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8" fillId="0" borderId="0" xfId="0" applyFont="1"/>
    <xf numFmtId="0" fontId="2" fillId="0" borderId="26" xfId="0" applyFont="1" applyBorder="1"/>
    <xf numFmtId="0" fontId="2" fillId="0" borderId="27" xfId="0" applyFont="1" applyBorder="1"/>
    <xf numFmtId="0" fontId="1" fillId="2" borderId="28" xfId="0" applyFont="1" applyFill="1" applyBorder="1"/>
    <xf numFmtId="0" fontId="9" fillId="0" borderId="0" xfId="0" applyFont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4583552"/>
        <c:axId val="64594304"/>
        <c:axId val="0"/>
      </c:bar3DChart>
      <c:catAx>
        <c:axId val="6458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4594304"/>
        <c:crosses val="autoZero"/>
        <c:auto val="1"/>
        <c:lblAlgn val="ctr"/>
        <c:lblOffset val="100"/>
      </c:catAx>
      <c:valAx>
        <c:axId val="64594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4583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445"/>
          <c:y val="1.290322580645162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68138496"/>
        <c:axId val="68140416"/>
      </c:lineChart>
      <c:catAx>
        <c:axId val="6813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140416"/>
        <c:crosses val="autoZero"/>
        <c:auto val="1"/>
        <c:lblAlgn val="ctr"/>
        <c:lblOffset val="100"/>
      </c:catAx>
      <c:valAx>
        <c:axId val="6814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68138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68240128"/>
        <c:axId val="68242048"/>
        <c:axId val="0"/>
      </c:bar3DChart>
      <c:catAx>
        <c:axId val="6824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242048"/>
        <c:crosses val="autoZero"/>
        <c:auto val="1"/>
        <c:lblAlgn val="ctr"/>
        <c:lblOffset val="100"/>
      </c:catAx>
      <c:valAx>
        <c:axId val="6824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8240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68279296"/>
        <c:axId val="68822144"/>
        <c:axId val="0"/>
      </c:bar3DChart>
      <c:catAx>
        <c:axId val="6827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822144"/>
        <c:crosses val="autoZero"/>
        <c:auto val="1"/>
        <c:lblAlgn val="ctr"/>
        <c:lblOffset val="100"/>
      </c:catAx>
      <c:valAx>
        <c:axId val="6882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827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68843776"/>
        <c:axId val="68854144"/>
        <c:axId val="0"/>
      </c:bar3DChart>
      <c:catAx>
        <c:axId val="6884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854144"/>
        <c:crosses val="autoZero"/>
        <c:auto val="1"/>
        <c:lblAlgn val="ctr"/>
        <c:lblOffset val="100"/>
      </c:catAx>
      <c:valAx>
        <c:axId val="6885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884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1128576"/>
        <c:axId val="71130496"/>
        <c:axId val="0"/>
      </c:bar3DChart>
      <c:catAx>
        <c:axId val="7112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30496"/>
        <c:crosses val="autoZero"/>
        <c:auto val="1"/>
        <c:lblAlgn val="ctr"/>
        <c:lblOffset val="100"/>
      </c:catAx>
      <c:valAx>
        <c:axId val="7113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1128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Charge1'!$C$7:$L$7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-0.16</c:v>
                </c:pt>
                <c:pt idx="3">
                  <c:v>-0.66</c:v>
                </c:pt>
                <c:pt idx="4">
                  <c:v>-0.5</c:v>
                </c:pt>
                <c:pt idx="5">
                  <c:v>-0.51</c:v>
                </c:pt>
                <c:pt idx="6">
                  <c:v>-0.6</c:v>
                </c:pt>
                <c:pt idx="7">
                  <c:v>-0.16</c:v>
                </c:pt>
                <c:pt idx="8">
                  <c:v>-0.31</c:v>
                </c:pt>
                <c:pt idx="9">
                  <c:v>-0.88</c:v>
                </c:pt>
              </c:numCache>
            </c:numRef>
          </c:val>
        </c:ser>
        <c:ser>
          <c:idx val="1"/>
          <c:order val="1"/>
          <c:tx>
            <c:v>Teil 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Charge1'!$C$8:$L$8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-0.26</c:v>
                </c:pt>
                <c:pt idx="2">
                  <c:v>-0.09</c:v>
                </c:pt>
                <c:pt idx="3">
                  <c:v>-0.6</c:v>
                </c:pt>
                <c:pt idx="4">
                  <c:v>-0.46</c:v>
                </c:pt>
                <c:pt idx="5">
                  <c:v>-0.51</c:v>
                </c:pt>
                <c:pt idx="6">
                  <c:v>-0.63</c:v>
                </c:pt>
                <c:pt idx="7">
                  <c:v>-0.13</c:v>
                </c:pt>
                <c:pt idx="8">
                  <c:v>-0.31</c:v>
                </c:pt>
                <c:pt idx="9">
                  <c:v>-0.83</c:v>
                </c:pt>
              </c:numCache>
            </c:numRef>
          </c:val>
        </c:ser>
        <c:ser>
          <c:idx val="2"/>
          <c:order val="2"/>
          <c:tx>
            <c:v>Teil 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Charge1'!$C$9:$L$9</c:f>
              <c:numCache>
                <c:formatCode>General</c:formatCode>
                <c:ptCount val="10"/>
                <c:pt idx="0">
                  <c:v>-0.1</c:v>
                </c:pt>
                <c:pt idx="1">
                  <c:v>-0.28999999999999998</c:v>
                </c:pt>
                <c:pt idx="2">
                  <c:v>-0.11</c:v>
                </c:pt>
                <c:pt idx="3">
                  <c:v>-0.63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-0.69</c:v>
                </c:pt>
                <c:pt idx="7">
                  <c:v>-0.15</c:v>
                </c:pt>
                <c:pt idx="8">
                  <c:v>-0.31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Charge1'!$C$10:$L$10</c:f>
              <c:numCache>
                <c:formatCode>General</c:formatCode>
                <c:ptCount val="10"/>
                <c:pt idx="0">
                  <c:v>-0.08</c:v>
                </c:pt>
                <c:pt idx="1">
                  <c:v>-0.3</c:v>
                </c:pt>
                <c:pt idx="2">
                  <c:v>-0.08</c:v>
                </c:pt>
                <c:pt idx="3">
                  <c:v>-0.7</c:v>
                </c:pt>
                <c:pt idx="4">
                  <c:v>-0.5</c:v>
                </c:pt>
                <c:pt idx="5">
                  <c:v>-0.5</c:v>
                </c:pt>
                <c:pt idx="6">
                  <c:v>-0.68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-0.73</c:v>
                </c:pt>
              </c:numCache>
            </c:numRef>
          </c:val>
        </c:ser>
        <c:ser>
          <c:idx val="4"/>
          <c:order val="4"/>
          <c:tx>
            <c:v>Teil 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Charge1'!$C$11:$L$11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-0.7</c:v>
                </c:pt>
                <c:pt idx="4">
                  <c:v>-0.51</c:v>
                </c:pt>
                <c:pt idx="5">
                  <c:v>-0.51</c:v>
                </c:pt>
                <c:pt idx="6">
                  <c:v>-0.63</c:v>
                </c:pt>
                <c:pt idx="7">
                  <c:v>-0.15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5"/>
          <c:order val="5"/>
          <c:tx>
            <c:v>Teil 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Charge1'!$C$12:$L$12</c:f>
              <c:numCache>
                <c:formatCode>General</c:formatCode>
                <c:ptCount val="10"/>
                <c:pt idx="0">
                  <c:v>-0.6</c:v>
                </c:pt>
                <c:pt idx="1">
                  <c:v>-0.26</c:v>
                </c:pt>
                <c:pt idx="2">
                  <c:v>-0.17</c:v>
                </c:pt>
                <c:pt idx="3">
                  <c:v>-0.7</c:v>
                </c:pt>
                <c:pt idx="4">
                  <c:v>-0.51</c:v>
                </c:pt>
                <c:pt idx="5">
                  <c:v>-0.5</c:v>
                </c:pt>
                <c:pt idx="6">
                  <c:v>-0.63</c:v>
                </c:pt>
                <c:pt idx="7">
                  <c:v>-0.13</c:v>
                </c:pt>
                <c:pt idx="8">
                  <c:v>-0.33</c:v>
                </c:pt>
                <c:pt idx="9">
                  <c:v>-0.83</c:v>
                </c:pt>
              </c:numCache>
            </c:numRef>
          </c:val>
        </c:ser>
        <c:ser>
          <c:idx val="6"/>
          <c:order val="6"/>
          <c:tx>
            <c:v>Teil 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Charge1'!$C$13:$L$13</c:f>
              <c:numCache>
                <c:formatCode>General</c:formatCode>
                <c:ptCount val="10"/>
                <c:pt idx="0">
                  <c:v>-0.16</c:v>
                </c:pt>
                <c:pt idx="1">
                  <c:v>-0.31</c:v>
                </c:pt>
                <c:pt idx="2">
                  <c:v>-0.11</c:v>
                </c:pt>
                <c:pt idx="3">
                  <c:v>-0.72</c:v>
                </c:pt>
                <c:pt idx="4">
                  <c:v>-0.49</c:v>
                </c:pt>
                <c:pt idx="5">
                  <c:v>-0.54</c:v>
                </c:pt>
                <c:pt idx="6">
                  <c:v>-0.66</c:v>
                </c:pt>
                <c:pt idx="7">
                  <c:v>-0.14000000000000001</c:v>
                </c:pt>
                <c:pt idx="8">
                  <c:v>-0.3</c:v>
                </c:pt>
                <c:pt idx="9">
                  <c:v>-0.78</c:v>
                </c:pt>
              </c:numCache>
            </c:numRef>
          </c:val>
        </c:ser>
        <c:ser>
          <c:idx val="7"/>
          <c:order val="7"/>
          <c:tx>
            <c:v>Teil 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Charge1'!$C$14:$L$14</c:f>
              <c:numCache>
                <c:formatCode>General</c:formatCode>
                <c:ptCount val="10"/>
                <c:pt idx="0">
                  <c:v>-0.06</c:v>
                </c:pt>
                <c:pt idx="1">
                  <c:v>-0.27</c:v>
                </c:pt>
                <c:pt idx="2">
                  <c:v>-0.08</c:v>
                </c:pt>
                <c:pt idx="3">
                  <c:v>-0.71</c:v>
                </c:pt>
                <c:pt idx="4">
                  <c:v>-0.45</c:v>
                </c:pt>
                <c:pt idx="5">
                  <c:v>-0.49</c:v>
                </c:pt>
                <c:pt idx="6">
                  <c:v>-0.62</c:v>
                </c:pt>
                <c:pt idx="7">
                  <c:v>-0.11</c:v>
                </c:pt>
                <c:pt idx="8">
                  <c:v>-0.28999999999999998</c:v>
                </c:pt>
                <c:pt idx="9">
                  <c:v>-0.76</c:v>
                </c:pt>
              </c:numCache>
            </c:numRef>
          </c:val>
        </c:ser>
        <c:ser>
          <c:idx val="8"/>
          <c:order val="8"/>
          <c:tx>
            <c:v>Teil 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Charge1'!$C$15:$L$15</c:f>
              <c:numCache>
                <c:formatCode>General</c:formatCode>
                <c:ptCount val="10"/>
                <c:pt idx="0">
                  <c:v>-0.08</c:v>
                </c:pt>
                <c:pt idx="1">
                  <c:v>-0.27</c:v>
                </c:pt>
                <c:pt idx="2">
                  <c:v>-0.09</c:v>
                </c:pt>
                <c:pt idx="3">
                  <c:v>-0.73</c:v>
                </c:pt>
                <c:pt idx="4">
                  <c:v>-0.53</c:v>
                </c:pt>
                <c:pt idx="5">
                  <c:v>-0.52</c:v>
                </c:pt>
                <c:pt idx="6">
                  <c:v>-0.66</c:v>
                </c:pt>
                <c:pt idx="7">
                  <c:v>-0.16</c:v>
                </c:pt>
                <c:pt idx="8">
                  <c:v>-0.32</c:v>
                </c:pt>
                <c:pt idx="9">
                  <c:v>-0.75</c:v>
                </c:pt>
              </c:numCache>
            </c:numRef>
          </c:val>
        </c:ser>
        <c:ser>
          <c:idx val="9"/>
          <c:order val="9"/>
          <c:tx>
            <c:v>Teil 10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Charge1'!$C$16:$L$16</c:f>
              <c:numCache>
                <c:formatCode>General</c:formatCode>
                <c:ptCount val="10"/>
                <c:pt idx="0">
                  <c:v>-0.1</c:v>
                </c:pt>
                <c:pt idx="1">
                  <c:v>-0.26</c:v>
                </c:pt>
                <c:pt idx="2">
                  <c:v>-0.13</c:v>
                </c:pt>
                <c:pt idx="3">
                  <c:v>-0.72</c:v>
                </c:pt>
                <c:pt idx="4">
                  <c:v>-0.47</c:v>
                </c:pt>
                <c:pt idx="5">
                  <c:v>-0.45</c:v>
                </c:pt>
                <c:pt idx="6">
                  <c:v>-0.63</c:v>
                </c:pt>
                <c:pt idx="7">
                  <c:v>-0.14000000000000001</c:v>
                </c:pt>
                <c:pt idx="8">
                  <c:v>-0.13</c:v>
                </c:pt>
                <c:pt idx="9">
                  <c:v>-0.86</c:v>
                </c:pt>
              </c:numCache>
            </c:numRef>
          </c:val>
        </c:ser>
        <c:ser>
          <c:idx val="10"/>
          <c:order val="10"/>
          <c:tx>
            <c:v>Teil 11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Charge1'!$C$17:$L$17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-0.7</c:v>
                </c:pt>
                <c:pt idx="4">
                  <c:v>-0.52</c:v>
                </c:pt>
                <c:pt idx="5">
                  <c:v>-0.5</c:v>
                </c:pt>
                <c:pt idx="6">
                  <c:v>-0.66</c:v>
                </c:pt>
                <c:pt idx="7">
                  <c:v>-0.13</c:v>
                </c:pt>
                <c:pt idx="8">
                  <c:v>-0.31</c:v>
                </c:pt>
                <c:pt idx="9">
                  <c:v>-0.74</c:v>
                </c:pt>
              </c:numCache>
            </c:numRef>
          </c:val>
        </c:ser>
        <c:ser>
          <c:idx val="11"/>
          <c:order val="11"/>
          <c:tx>
            <c:v>Teil 12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Charge1'!$C$18:$L$18</c:f>
              <c:numCache>
                <c:formatCode>General</c:formatCode>
                <c:ptCount val="10"/>
                <c:pt idx="0">
                  <c:v>-0.08</c:v>
                </c:pt>
                <c:pt idx="1">
                  <c:v>-0.28000000000000003</c:v>
                </c:pt>
                <c:pt idx="2">
                  <c:v>-0.09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-0.55000000000000004</c:v>
                </c:pt>
                <c:pt idx="6">
                  <c:v>-0.7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tx>
            <c:v>Teil 13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Charge1'!$C$19:$L$19</c:f>
              <c:numCache>
                <c:formatCode>General</c:formatCode>
                <c:ptCount val="10"/>
                <c:pt idx="0">
                  <c:v>-0.06</c:v>
                </c:pt>
                <c:pt idx="1">
                  <c:v>-0.28000000000000003</c:v>
                </c:pt>
                <c:pt idx="2">
                  <c:v>-0.17</c:v>
                </c:pt>
                <c:pt idx="3">
                  <c:v>-0.73</c:v>
                </c:pt>
                <c:pt idx="4">
                  <c:v>-0.47</c:v>
                </c:pt>
                <c:pt idx="5">
                  <c:v>-0.52</c:v>
                </c:pt>
                <c:pt idx="6">
                  <c:v>-0.62</c:v>
                </c:pt>
                <c:pt idx="7">
                  <c:v>-0.13</c:v>
                </c:pt>
                <c:pt idx="8">
                  <c:v>-0.3</c:v>
                </c:pt>
                <c:pt idx="9">
                  <c:v>-0.8</c:v>
                </c:pt>
              </c:numCache>
            </c:numRef>
          </c:val>
        </c:ser>
        <c:ser>
          <c:idx val="13"/>
          <c:order val="13"/>
          <c:tx>
            <c:v>Teil 14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Charge1'!$C$20:$L$20</c:f>
              <c:numCache>
                <c:formatCode>General</c:formatCode>
                <c:ptCount val="10"/>
                <c:pt idx="0">
                  <c:v>-0.08</c:v>
                </c:pt>
                <c:pt idx="1">
                  <c:v>-0.24</c:v>
                </c:pt>
                <c:pt idx="2">
                  <c:v>-0.12</c:v>
                </c:pt>
                <c:pt idx="3">
                  <c:v>-0.73</c:v>
                </c:pt>
                <c:pt idx="4">
                  <c:v>-0.53</c:v>
                </c:pt>
                <c:pt idx="5">
                  <c:v>-0.51</c:v>
                </c:pt>
                <c:pt idx="6">
                  <c:v>-0.64</c:v>
                </c:pt>
                <c:pt idx="7">
                  <c:v>-0.15</c:v>
                </c:pt>
                <c:pt idx="8">
                  <c:v>-0.37</c:v>
                </c:pt>
                <c:pt idx="9">
                  <c:v>-0.82</c:v>
                </c:pt>
              </c:numCache>
            </c:numRef>
          </c:val>
        </c:ser>
        <c:ser>
          <c:idx val="14"/>
          <c:order val="14"/>
          <c:tx>
            <c:v>Teil 15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Charge1'!$C$21:$L$21</c:f>
              <c:numCache>
                <c:formatCode>General</c:formatCode>
                <c:ptCount val="10"/>
                <c:pt idx="0">
                  <c:v>-0.09</c:v>
                </c:pt>
                <c:pt idx="1">
                  <c:v>-0.28999999999999998</c:v>
                </c:pt>
                <c:pt idx="2">
                  <c:v>-0.15</c:v>
                </c:pt>
                <c:pt idx="3">
                  <c:v>-0.74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tx>
            <c:v>Teil 16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Charge1'!$C$22:$L$22</c:f>
              <c:numCache>
                <c:formatCode>General</c:formatCode>
                <c:ptCount val="10"/>
                <c:pt idx="0">
                  <c:v>-0.05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-0.73</c:v>
                </c:pt>
                <c:pt idx="4">
                  <c:v>-0.49</c:v>
                </c:pt>
                <c:pt idx="5">
                  <c:v>-0.51</c:v>
                </c:pt>
                <c:pt idx="6">
                  <c:v>-0.65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-0.77</c:v>
                </c:pt>
              </c:numCache>
            </c:numRef>
          </c:val>
        </c:ser>
        <c:ser>
          <c:idx val="16"/>
          <c:order val="16"/>
          <c:tx>
            <c:v>Teil 17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Charge1'!$C$23:$L$23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-0.11</c:v>
                </c:pt>
                <c:pt idx="3">
                  <c:v>-0.74</c:v>
                </c:pt>
                <c:pt idx="4">
                  <c:v>-0.52</c:v>
                </c:pt>
                <c:pt idx="5">
                  <c:v>-0.53</c:v>
                </c:pt>
                <c:pt idx="6">
                  <c:v>-0.67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7"/>
          <c:order val="17"/>
          <c:tx>
            <c:v>Teil 18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Charge1'!$C$24:$L$24</c:f>
              <c:numCache>
                <c:formatCode>General</c:formatCode>
                <c:ptCount val="10"/>
                <c:pt idx="0">
                  <c:v>-0.06</c:v>
                </c:pt>
                <c:pt idx="1">
                  <c:v>-0.26</c:v>
                </c:pt>
                <c:pt idx="2">
                  <c:v>-0.08</c:v>
                </c:pt>
                <c:pt idx="3">
                  <c:v>-0.75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-0.66</c:v>
                </c:pt>
                <c:pt idx="7">
                  <c:v>-0.15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8"/>
          <c:order val="18"/>
          <c:tx>
            <c:v>Teil 19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Charge1'!$C$25:$L$25</c:f>
              <c:numCache>
                <c:formatCode>General</c:formatCode>
                <c:ptCount val="10"/>
                <c:pt idx="0">
                  <c:v>-0.11</c:v>
                </c:pt>
                <c:pt idx="1">
                  <c:v>-0.28000000000000003</c:v>
                </c:pt>
                <c:pt idx="2">
                  <c:v>-0.11</c:v>
                </c:pt>
                <c:pt idx="3">
                  <c:v>-0.72</c:v>
                </c:pt>
                <c:pt idx="4">
                  <c:v>-0.47</c:v>
                </c:pt>
                <c:pt idx="5">
                  <c:v>-0.5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-0.85</c:v>
                </c:pt>
              </c:numCache>
            </c:numRef>
          </c:val>
        </c:ser>
        <c:ser>
          <c:idx val="19"/>
          <c:order val="19"/>
          <c:tx>
            <c:v>Teil 20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Charge1'!$C$26:$L$26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-0.09</c:v>
                </c:pt>
                <c:pt idx="3">
                  <c:v>-0.74</c:v>
                </c:pt>
                <c:pt idx="4">
                  <c:v>-0.47</c:v>
                </c:pt>
                <c:pt idx="5">
                  <c:v>-0.52</c:v>
                </c:pt>
                <c:pt idx="6">
                  <c:v>-0.64</c:v>
                </c:pt>
                <c:pt idx="7">
                  <c:v>-0.14000000000000001</c:v>
                </c:pt>
                <c:pt idx="8">
                  <c:v>-0.31</c:v>
                </c:pt>
                <c:pt idx="9">
                  <c:v>-0.81</c:v>
                </c:pt>
              </c:numCache>
            </c:numRef>
          </c:val>
        </c:ser>
        <c:marker val="1"/>
        <c:axId val="71236224"/>
        <c:axId val="69931776"/>
      </c:lineChart>
      <c:catAx>
        <c:axId val="7123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931776"/>
        <c:crosses val="autoZero"/>
        <c:auto val="1"/>
        <c:lblAlgn val="ctr"/>
        <c:lblOffset val="100"/>
      </c:catAx>
      <c:valAx>
        <c:axId val="6993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 [mm]</a:t>
                </a:r>
              </a:p>
            </c:rich>
          </c:tx>
        </c:title>
        <c:numFmt formatCode="General" sourceLinked="1"/>
        <c:tickLblPos val="nextTo"/>
        <c:crossAx val="71236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1264128"/>
        <c:axId val="71274496"/>
        <c:axId val="0"/>
      </c:bar3DChart>
      <c:catAx>
        <c:axId val="712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274496"/>
        <c:crosses val="autoZero"/>
        <c:auto val="1"/>
        <c:lblAlgn val="ctr"/>
        <c:lblOffset val="100"/>
      </c:catAx>
      <c:valAx>
        <c:axId val="71274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26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2483200"/>
        <c:axId val="72485120"/>
        <c:axId val="0"/>
      </c:bar3DChart>
      <c:catAx>
        <c:axId val="7248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485120"/>
        <c:crosses val="autoZero"/>
        <c:auto val="1"/>
        <c:lblAlgn val="ctr"/>
        <c:lblOffset val="100"/>
      </c:catAx>
      <c:valAx>
        <c:axId val="7248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248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2506752"/>
        <c:axId val="72541696"/>
        <c:axId val="0"/>
      </c:bar3DChart>
      <c:catAx>
        <c:axId val="725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541696"/>
        <c:crosses val="autoZero"/>
        <c:auto val="1"/>
        <c:lblAlgn val="ctr"/>
        <c:lblOffset val="100"/>
      </c:catAx>
      <c:valAx>
        <c:axId val="7254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250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2563328"/>
        <c:axId val="72581888"/>
        <c:axId val="0"/>
      </c:bar3DChart>
      <c:catAx>
        <c:axId val="725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581888"/>
        <c:crosses val="autoZero"/>
        <c:auto val="1"/>
        <c:lblAlgn val="ctr"/>
        <c:lblOffset val="100"/>
      </c:catAx>
      <c:valAx>
        <c:axId val="7258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2563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6601728"/>
        <c:axId val="66603648"/>
        <c:axId val="0"/>
      </c:bar3DChart>
      <c:catAx>
        <c:axId val="6660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6603648"/>
        <c:crosses val="autoZero"/>
        <c:auto val="1"/>
        <c:lblAlgn val="ctr"/>
        <c:lblOffset val="100"/>
      </c:catAx>
      <c:valAx>
        <c:axId val="6660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660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Charge1'!$D$7:$M$7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-0.04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0.14000000000000001</c:v>
                </c:pt>
                <c:pt idx="7">
                  <c:v>0.34</c:v>
                </c:pt>
                <c:pt idx="8">
                  <c:v>0.35</c:v>
                </c:pt>
                <c:pt idx="9">
                  <c:v>-0.03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Charge1'!$D$8:$M$8</c:f>
              <c:numCache>
                <c:formatCode>General</c:formatCode>
                <c:ptCount val="10"/>
                <c:pt idx="0">
                  <c:v>0.17</c:v>
                </c:pt>
                <c:pt idx="1">
                  <c:v>-0.01</c:v>
                </c:pt>
                <c:pt idx="2">
                  <c:v>0.17</c:v>
                </c:pt>
                <c:pt idx="3">
                  <c:v>0.19</c:v>
                </c:pt>
                <c:pt idx="4">
                  <c:v>0.41</c:v>
                </c:pt>
                <c:pt idx="5">
                  <c:v>0.37</c:v>
                </c:pt>
                <c:pt idx="6">
                  <c:v>0.25</c:v>
                </c:pt>
                <c:pt idx="7">
                  <c:v>0.3</c:v>
                </c:pt>
                <c:pt idx="8">
                  <c:v>0.32</c:v>
                </c:pt>
                <c:pt idx="9">
                  <c:v>-0.38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Charge1'!$D$9:$M$9</c:f>
              <c:numCache>
                <c:formatCode>General</c:formatCode>
                <c:ptCount val="10"/>
                <c:pt idx="0">
                  <c:v>0.18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0.37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Charge1'!$D$10:$M$10</c:f>
              <c:numCache>
                <c:formatCode>General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0.46</c:v>
                </c:pt>
                <c:pt idx="5">
                  <c:v>0.42</c:v>
                </c:pt>
                <c:pt idx="6">
                  <c:v>0.16</c:v>
                </c:pt>
                <c:pt idx="7">
                  <c:v>0.42</c:v>
                </c:pt>
                <c:pt idx="8">
                  <c:v>0.36</c:v>
                </c:pt>
                <c:pt idx="9">
                  <c:v>0.01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Charge1'!$D$11:$M$11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0.43</c:v>
                </c:pt>
                <c:pt idx="6">
                  <c:v>0.22</c:v>
                </c:pt>
                <c:pt idx="7">
                  <c:v>0.38</c:v>
                </c:pt>
                <c:pt idx="8">
                  <c:v>0.35</c:v>
                </c:pt>
                <c:pt idx="9">
                  <c:v>-0.38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Charge1'!$D$12:$M$12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0.19</c:v>
                </c:pt>
                <c:pt idx="3">
                  <c:v>0.2</c:v>
                </c:pt>
                <c:pt idx="4">
                  <c:v>0.48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-0.43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Charge1'!$D$13:$M$13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0.26</c:v>
                </c:pt>
                <c:pt idx="3">
                  <c:v>0.17</c:v>
                </c:pt>
                <c:pt idx="4">
                  <c:v>0.6</c:v>
                </c:pt>
                <c:pt idx="5">
                  <c:v>0.5</c:v>
                </c:pt>
                <c:pt idx="6">
                  <c:v>0.27</c:v>
                </c:pt>
                <c:pt idx="7">
                  <c:v>0.37</c:v>
                </c:pt>
                <c:pt idx="8">
                  <c:v>0.35</c:v>
                </c:pt>
                <c:pt idx="9">
                  <c:v>-0.41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Charge1'!$D$14:$M$14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0.3</c:v>
                </c:pt>
                <c:pt idx="3">
                  <c:v>0.18</c:v>
                </c:pt>
                <c:pt idx="4">
                  <c:v>0.59</c:v>
                </c:pt>
                <c:pt idx="5">
                  <c:v>0.44</c:v>
                </c:pt>
                <c:pt idx="6">
                  <c:v>0.26</c:v>
                </c:pt>
                <c:pt idx="7">
                  <c:v>0.39</c:v>
                </c:pt>
                <c:pt idx="8">
                  <c:v>0.36</c:v>
                </c:pt>
                <c:pt idx="9">
                  <c:v>-0.37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Charge1'!$D$15:$M$15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0.27</c:v>
                </c:pt>
                <c:pt idx="7">
                  <c:v>0.35</c:v>
                </c:pt>
                <c:pt idx="8">
                  <c:v>0.33</c:v>
                </c:pt>
                <c:pt idx="9">
                  <c:v>-0.43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Charge1'!$D$16:$M$16</c:f>
              <c:numCache>
                <c:formatCode>General</c:formatCode>
                <c:ptCount val="10"/>
                <c:pt idx="0">
                  <c:v>0.09</c:v>
                </c:pt>
                <c:pt idx="1">
                  <c:v>0.16</c:v>
                </c:pt>
                <c:pt idx="2">
                  <c:v>0.35</c:v>
                </c:pt>
                <c:pt idx="3">
                  <c:v>0.2</c:v>
                </c:pt>
                <c:pt idx="4">
                  <c:v>0.6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0.38</c:v>
                </c:pt>
                <c:pt idx="9">
                  <c:v>-0.49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Charge1'!$D$17:$M$17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0.49</c:v>
                </c:pt>
                <c:pt idx="5">
                  <c:v>0.44</c:v>
                </c:pt>
                <c:pt idx="6">
                  <c:v>0.25</c:v>
                </c:pt>
                <c:pt idx="7">
                  <c:v>0.39</c:v>
                </c:pt>
                <c:pt idx="8">
                  <c:v>0.38</c:v>
                </c:pt>
                <c:pt idx="9">
                  <c:v>-0.3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Charge1'!$D$18:$M$18</c:f>
              <c:numCache>
                <c:formatCode>General</c:formatCode>
                <c:ptCount val="10"/>
                <c:pt idx="0">
                  <c:v>0.08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0.19</c:v>
                </c:pt>
                <c:pt idx="4">
                  <c:v>0.49</c:v>
                </c:pt>
                <c:pt idx="5">
                  <c:v>0.45</c:v>
                </c:pt>
                <c:pt idx="6">
                  <c:v>0.27</c:v>
                </c:pt>
                <c:pt idx="7">
                  <c:v>0.35</c:v>
                </c:pt>
                <c:pt idx="8">
                  <c:v>0.3</c:v>
                </c:pt>
                <c:pt idx="9">
                  <c:v>-0.34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Charge1'!$D$19:$M$19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0.38</c:v>
                </c:pt>
                <c:pt idx="3">
                  <c:v>0.18</c:v>
                </c:pt>
                <c:pt idx="4">
                  <c:v>0.45</c:v>
                </c:pt>
                <c:pt idx="5">
                  <c:v>0.42</c:v>
                </c:pt>
                <c:pt idx="6">
                  <c:v>0.3</c:v>
                </c:pt>
                <c:pt idx="7">
                  <c:v>0.38</c:v>
                </c:pt>
                <c:pt idx="8">
                  <c:v>0.35</c:v>
                </c:pt>
                <c:pt idx="9">
                  <c:v>-0.3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Charge1'!$D$20:$M$20</c:f>
              <c:numCache>
                <c:formatCode>General</c:formatCode>
                <c:ptCount val="10"/>
                <c:pt idx="0">
                  <c:v>0.08</c:v>
                </c:pt>
                <c:pt idx="1">
                  <c:v>0.18</c:v>
                </c:pt>
                <c:pt idx="2">
                  <c:v>0.35</c:v>
                </c:pt>
                <c:pt idx="3">
                  <c:v>0.18</c:v>
                </c:pt>
                <c:pt idx="4">
                  <c:v>0.5</c:v>
                </c:pt>
                <c:pt idx="5">
                  <c:v>0.45</c:v>
                </c:pt>
                <c:pt idx="6">
                  <c:v>0.27</c:v>
                </c:pt>
                <c:pt idx="7">
                  <c:v>0.38</c:v>
                </c:pt>
                <c:pt idx="8">
                  <c:v>0.35</c:v>
                </c:pt>
                <c:pt idx="9">
                  <c:v>-0.4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Charge1'!$D$21:$M$21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  <c:pt idx="4">
                  <c:v>0.45</c:v>
                </c:pt>
                <c:pt idx="5">
                  <c:v>0.42</c:v>
                </c:pt>
                <c:pt idx="6">
                  <c:v>0.27</c:v>
                </c:pt>
                <c:pt idx="7">
                  <c:v>0.38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Charge1'!$D$23:$M$23</c:f>
              <c:numCache>
                <c:formatCode>General</c:formatCode>
                <c:ptCount val="10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0.39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Charge1'!$D$24:$M$24</c:f>
              <c:numCache>
                <c:formatCode>General</c:formatCode>
                <c:ptCount val="10"/>
                <c:pt idx="0">
                  <c:v>0.15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0.16</c:v>
                </c:pt>
                <c:pt idx="4">
                  <c:v>0.6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-0.32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Charge1'!$D$25:$M$25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0.24</c:v>
                </c:pt>
                <c:pt idx="3">
                  <c:v>0.11</c:v>
                </c:pt>
                <c:pt idx="4">
                  <c:v>0.52</c:v>
                </c:pt>
                <c:pt idx="5">
                  <c:v>0.4</c:v>
                </c:pt>
                <c:pt idx="6">
                  <c:v>0.23</c:v>
                </c:pt>
                <c:pt idx="7">
                  <c:v>0.37</c:v>
                </c:pt>
                <c:pt idx="8">
                  <c:v>0.36</c:v>
                </c:pt>
                <c:pt idx="9">
                  <c:v>-0.34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Charge1'!$D$26:$M$26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0.31</c:v>
                </c:pt>
                <c:pt idx="3">
                  <c:v>0.18</c:v>
                </c:pt>
                <c:pt idx="4">
                  <c:v>0.48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-0.41</c:v>
                </c:pt>
              </c:numCache>
            </c:numRef>
          </c:val>
        </c:ser>
        <c:marker val="1"/>
        <c:axId val="72716288"/>
        <c:axId val="72718208"/>
      </c:lineChart>
      <c:catAx>
        <c:axId val="7271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718208"/>
        <c:crosses val="autoZero"/>
        <c:auto val="1"/>
        <c:lblAlgn val="ctr"/>
        <c:lblOffset val="100"/>
      </c:catAx>
      <c:valAx>
        <c:axId val="7271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2716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2870912"/>
        <c:axId val="72950912"/>
        <c:axId val="0"/>
      </c:bar3DChart>
      <c:catAx>
        <c:axId val="728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950912"/>
        <c:crosses val="autoZero"/>
        <c:auto val="1"/>
        <c:lblAlgn val="ctr"/>
        <c:lblOffset val="100"/>
      </c:catAx>
      <c:valAx>
        <c:axId val="7295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2870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2975872"/>
        <c:axId val="72977792"/>
        <c:axId val="0"/>
      </c:bar3DChart>
      <c:catAx>
        <c:axId val="7297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977792"/>
        <c:crosses val="autoZero"/>
        <c:auto val="1"/>
        <c:lblAlgn val="ctr"/>
        <c:lblOffset val="100"/>
      </c:catAx>
      <c:valAx>
        <c:axId val="7297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297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3032448"/>
        <c:axId val="73034368"/>
        <c:axId val="0"/>
      </c:bar3DChart>
      <c:catAx>
        <c:axId val="7303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034368"/>
        <c:crosses val="autoZero"/>
        <c:auto val="1"/>
        <c:lblAlgn val="ctr"/>
        <c:lblOffset val="100"/>
      </c:catAx>
      <c:valAx>
        <c:axId val="7303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303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3068544"/>
        <c:axId val="73070464"/>
        <c:axId val="0"/>
      </c:bar3DChart>
      <c:catAx>
        <c:axId val="7306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070464"/>
        <c:crosses val="autoZero"/>
        <c:auto val="1"/>
        <c:lblAlgn val="ctr"/>
        <c:lblOffset val="100"/>
      </c:catAx>
      <c:valAx>
        <c:axId val="7307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3068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73104768"/>
        <c:axId val="73119232"/>
      </c:lineChart>
      <c:catAx>
        <c:axId val="7310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119232"/>
        <c:crosses val="autoZero"/>
        <c:auto val="1"/>
        <c:lblAlgn val="ctr"/>
        <c:lblOffset val="100"/>
      </c:catAx>
      <c:valAx>
        <c:axId val="7311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3104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3452160"/>
        <c:axId val="73478912"/>
        <c:axId val="0"/>
      </c:bar3DChart>
      <c:catAx>
        <c:axId val="7345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478912"/>
        <c:crosses val="autoZero"/>
        <c:auto val="1"/>
        <c:lblAlgn val="ctr"/>
        <c:lblOffset val="100"/>
      </c:catAx>
      <c:valAx>
        <c:axId val="7347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345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3503872"/>
        <c:axId val="73505792"/>
        <c:axId val="0"/>
      </c:bar3DChart>
      <c:catAx>
        <c:axId val="7350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505792"/>
        <c:crosses val="autoZero"/>
        <c:auto val="1"/>
        <c:lblAlgn val="ctr"/>
        <c:lblOffset val="100"/>
      </c:catAx>
      <c:valAx>
        <c:axId val="7350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350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4662272"/>
        <c:axId val="74664192"/>
        <c:axId val="0"/>
      </c:bar3DChart>
      <c:catAx>
        <c:axId val="7466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4664192"/>
        <c:crosses val="autoZero"/>
        <c:auto val="1"/>
        <c:lblAlgn val="ctr"/>
        <c:lblOffset val="100"/>
      </c:catAx>
      <c:valAx>
        <c:axId val="7466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466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74694016"/>
        <c:axId val="74581504"/>
        <c:axId val="0"/>
      </c:bar3DChart>
      <c:catAx>
        <c:axId val="746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581504"/>
        <c:crosses val="autoZero"/>
        <c:auto val="1"/>
        <c:lblAlgn val="ctr"/>
        <c:lblOffset val="100"/>
      </c:catAx>
      <c:valAx>
        <c:axId val="7458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4694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6633728"/>
        <c:axId val="66635648"/>
        <c:axId val="0"/>
      </c:bar3DChart>
      <c:catAx>
        <c:axId val="6663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635648"/>
        <c:crosses val="autoZero"/>
        <c:auto val="1"/>
        <c:lblAlgn val="ctr"/>
        <c:lblOffset val="100"/>
      </c:catAx>
      <c:valAx>
        <c:axId val="6663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6633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74742784"/>
        <c:axId val="74761344"/>
      </c:lineChart>
      <c:catAx>
        <c:axId val="7474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761344"/>
        <c:crosses val="autoZero"/>
        <c:auto val="1"/>
        <c:lblAlgn val="ctr"/>
        <c:lblOffset val="100"/>
      </c:catAx>
      <c:valAx>
        <c:axId val="7476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4742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4844416"/>
        <c:axId val="74846592"/>
        <c:axId val="0"/>
      </c:bar3DChart>
      <c:catAx>
        <c:axId val="74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846592"/>
        <c:crosses val="autoZero"/>
        <c:auto val="1"/>
        <c:lblAlgn val="ctr"/>
        <c:lblOffset val="100"/>
      </c:catAx>
      <c:valAx>
        <c:axId val="7484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4844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4883840"/>
        <c:axId val="74885760"/>
        <c:axId val="0"/>
      </c:bar3DChart>
      <c:catAx>
        <c:axId val="748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885760"/>
        <c:crosses val="autoZero"/>
        <c:auto val="1"/>
        <c:lblAlgn val="ctr"/>
        <c:lblOffset val="100"/>
      </c:catAx>
      <c:valAx>
        <c:axId val="7488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74883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4997760"/>
        <c:axId val="74999680"/>
        <c:axId val="0"/>
      </c:bar3DChart>
      <c:catAx>
        <c:axId val="7499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999680"/>
        <c:crosses val="autoZero"/>
        <c:auto val="1"/>
        <c:lblAlgn val="ctr"/>
        <c:lblOffset val="100"/>
      </c:catAx>
      <c:valAx>
        <c:axId val="7499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4997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5111424"/>
        <c:axId val="75113600"/>
        <c:axId val="0"/>
      </c:bar3DChart>
      <c:catAx>
        <c:axId val="7511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113600"/>
        <c:crosses val="autoZero"/>
        <c:auto val="1"/>
        <c:lblAlgn val="ctr"/>
        <c:lblOffset val="100"/>
      </c:catAx>
      <c:valAx>
        <c:axId val="7511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511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Charge2'!$D$7:$M$7</c:f>
              <c:numCache>
                <c:formatCode>General</c:formatCode>
                <c:ptCount val="10"/>
                <c:pt idx="0">
                  <c:v>-0.32</c:v>
                </c:pt>
                <c:pt idx="1">
                  <c:v>-0.15</c:v>
                </c:pt>
                <c:pt idx="2">
                  <c:v>-0.15</c:v>
                </c:pt>
                <c:pt idx="3">
                  <c:v>-0.54</c:v>
                </c:pt>
                <c:pt idx="4">
                  <c:v>-0.44</c:v>
                </c:pt>
                <c:pt idx="5">
                  <c:v>-0.42</c:v>
                </c:pt>
                <c:pt idx="6">
                  <c:v>-0.48</c:v>
                </c:pt>
                <c:pt idx="7">
                  <c:v>-0.12</c:v>
                </c:pt>
                <c:pt idx="8">
                  <c:v>-0.24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Charge2'!$D$8:$M$8</c:f>
              <c:numCache>
                <c:formatCode>General</c:formatCode>
                <c:ptCount val="10"/>
                <c:pt idx="0">
                  <c:v>-0.12</c:v>
                </c:pt>
                <c:pt idx="1">
                  <c:v>-0.18</c:v>
                </c:pt>
                <c:pt idx="2">
                  <c:v>-0.15</c:v>
                </c:pt>
                <c:pt idx="3">
                  <c:v>-0.61</c:v>
                </c:pt>
                <c:pt idx="4">
                  <c:v>-0.48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-0.26</c:v>
                </c:pt>
                <c:pt idx="9">
                  <c:v>-0.94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Charge2'!$D$9:$M$9</c:f>
              <c:numCache>
                <c:formatCode>General</c:formatCode>
                <c:ptCount val="10"/>
                <c:pt idx="0">
                  <c:v>-0.13</c:v>
                </c:pt>
                <c:pt idx="1">
                  <c:v>-0.16</c:v>
                </c:pt>
                <c:pt idx="2">
                  <c:v>-0.15</c:v>
                </c:pt>
                <c:pt idx="3">
                  <c:v>-0.62</c:v>
                </c:pt>
                <c:pt idx="4">
                  <c:v>-0.46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-0.24</c:v>
                </c:pt>
                <c:pt idx="9">
                  <c:v>-0.93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Charge2'!$D$10:$M$10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-0.16</c:v>
                </c:pt>
                <c:pt idx="3">
                  <c:v>-0.66</c:v>
                </c:pt>
                <c:pt idx="4">
                  <c:v>-0.52</c:v>
                </c:pt>
                <c:pt idx="5">
                  <c:v>-0.52</c:v>
                </c:pt>
                <c:pt idx="6">
                  <c:v>-0.6</c:v>
                </c:pt>
                <c:pt idx="7">
                  <c:v>-0.13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Charge2'!$D$11:$M$11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-0.08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-0.28000000000000003</c:v>
                </c:pt>
                <c:pt idx="9">
                  <c:v>-0.97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Charge2'!$D$12:$M$12</c:f>
              <c:numCache>
                <c:formatCode>General</c:formatCode>
                <c:ptCount val="10"/>
                <c:pt idx="0">
                  <c:v>-0.12</c:v>
                </c:pt>
                <c:pt idx="1">
                  <c:v>-0.2</c:v>
                </c:pt>
                <c:pt idx="2">
                  <c:v>-0.14000000000000001</c:v>
                </c:pt>
                <c:pt idx="3">
                  <c:v>-0.65</c:v>
                </c:pt>
                <c:pt idx="4">
                  <c:v>-0.48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-0.14000000000000001</c:v>
                </c:pt>
                <c:pt idx="8">
                  <c:v>-0.28000000000000003</c:v>
                </c:pt>
                <c:pt idx="9">
                  <c:v>-0.96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Charge2'!$D$13:$M$13</c:f>
              <c:numCache>
                <c:formatCode>General</c:formatCode>
                <c:ptCount val="10"/>
                <c:pt idx="0">
                  <c:v>-0.17</c:v>
                </c:pt>
                <c:pt idx="1">
                  <c:v>-0.2</c:v>
                </c:pt>
                <c:pt idx="2">
                  <c:v>-0.11</c:v>
                </c:pt>
                <c:pt idx="3">
                  <c:v>-0.57999999999999996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-0.13</c:v>
                </c:pt>
                <c:pt idx="8">
                  <c:v>-0.27</c:v>
                </c:pt>
                <c:pt idx="9">
                  <c:v>-1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Charge2'!$D$14:$M$14</c:f>
              <c:numCache>
                <c:formatCode>General</c:formatCode>
                <c:ptCount val="10"/>
                <c:pt idx="0">
                  <c:v>-0.16</c:v>
                </c:pt>
                <c:pt idx="1">
                  <c:v>-0.16</c:v>
                </c:pt>
                <c:pt idx="2">
                  <c:v>-0.1</c:v>
                </c:pt>
                <c:pt idx="3">
                  <c:v>-0.56000000000000005</c:v>
                </c:pt>
                <c:pt idx="4">
                  <c:v>-0.41</c:v>
                </c:pt>
                <c:pt idx="5">
                  <c:v>-0.42</c:v>
                </c:pt>
                <c:pt idx="6">
                  <c:v>-0.49</c:v>
                </c:pt>
                <c:pt idx="7">
                  <c:v>-0.1</c:v>
                </c:pt>
                <c:pt idx="8">
                  <c:v>-0.24</c:v>
                </c:pt>
                <c:pt idx="9">
                  <c:v>-0.95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Charge2'!$D$15:$M$15</c:f>
              <c:numCache>
                <c:formatCode>General</c:formatCode>
                <c:ptCount val="10"/>
                <c:pt idx="0">
                  <c:v>-0.22</c:v>
                </c:pt>
                <c:pt idx="1">
                  <c:v>-0.2</c:v>
                </c:pt>
                <c:pt idx="2">
                  <c:v>-0.04</c:v>
                </c:pt>
                <c:pt idx="3">
                  <c:v>-0.57999999999999996</c:v>
                </c:pt>
                <c:pt idx="4">
                  <c:v>-0.38</c:v>
                </c:pt>
                <c:pt idx="5">
                  <c:v>-0.44</c:v>
                </c:pt>
                <c:pt idx="6">
                  <c:v>-0.52</c:v>
                </c:pt>
                <c:pt idx="7">
                  <c:v>-0.11</c:v>
                </c:pt>
                <c:pt idx="8">
                  <c:v>-0.24</c:v>
                </c:pt>
                <c:pt idx="9">
                  <c:v>-0.96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  <c:pt idx="3">
                  <c:v>-0.66</c:v>
                </c:pt>
                <c:pt idx="4">
                  <c:v>-0.53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-0.13</c:v>
                </c:pt>
                <c:pt idx="8">
                  <c:v>-0.27</c:v>
                </c:pt>
                <c:pt idx="9">
                  <c:v>-0.96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Charge2'!$D$17:$M$17</c:f>
              <c:numCache>
                <c:formatCode>General</c:formatCode>
                <c:ptCount val="10"/>
                <c:pt idx="0">
                  <c:v>-0.15</c:v>
                </c:pt>
                <c:pt idx="1">
                  <c:v>-0.19</c:v>
                </c:pt>
                <c:pt idx="2">
                  <c:v>-0.06</c:v>
                </c:pt>
                <c:pt idx="3">
                  <c:v>-0.6</c:v>
                </c:pt>
                <c:pt idx="4">
                  <c:v>-0.47</c:v>
                </c:pt>
                <c:pt idx="5">
                  <c:v>-0.46</c:v>
                </c:pt>
                <c:pt idx="6">
                  <c:v>-0.54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-0.98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Charge2'!$D$18:$M$18</c:f>
              <c:numCache>
                <c:formatCode>General</c:formatCode>
                <c:ptCount val="10"/>
                <c:pt idx="0">
                  <c:v>-0.17</c:v>
                </c:pt>
                <c:pt idx="1">
                  <c:v>-0.21</c:v>
                </c:pt>
                <c:pt idx="2">
                  <c:v>-0.05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-0.27</c:v>
                </c:pt>
                <c:pt idx="9">
                  <c:v>-0.94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Charge2'!$D$19:$M$19</c:f>
              <c:numCache>
                <c:formatCode>General</c:formatCode>
                <c:ptCount val="10"/>
                <c:pt idx="0">
                  <c:v>-0.1</c:v>
                </c:pt>
                <c:pt idx="1">
                  <c:v>-0.23</c:v>
                </c:pt>
                <c:pt idx="2">
                  <c:v>-0.08</c:v>
                </c:pt>
                <c:pt idx="3">
                  <c:v>-0.64</c:v>
                </c:pt>
                <c:pt idx="4">
                  <c:v>-0.45</c:v>
                </c:pt>
                <c:pt idx="5">
                  <c:v>-0.49</c:v>
                </c:pt>
                <c:pt idx="6">
                  <c:v>-0.55000000000000004</c:v>
                </c:pt>
                <c:pt idx="7">
                  <c:v>-0.13</c:v>
                </c:pt>
                <c:pt idx="8">
                  <c:v>-0.27</c:v>
                </c:pt>
                <c:pt idx="9">
                  <c:v>-0.78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Charge2'!$D$20:$M$20</c:f>
              <c:numCache>
                <c:formatCode>General</c:formatCode>
                <c:ptCount val="10"/>
                <c:pt idx="0">
                  <c:v>-0.21</c:v>
                </c:pt>
                <c:pt idx="1">
                  <c:v>-0.24</c:v>
                </c:pt>
                <c:pt idx="2">
                  <c:v>-0.06</c:v>
                </c:pt>
                <c:pt idx="3">
                  <c:v>-0.61</c:v>
                </c:pt>
                <c:pt idx="4">
                  <c:v>-0.44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-0.24</c:v>
                </c:pt>
                <c:pt idx="9">
                  <c:v>-0.73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Charge2'!$D$21:$M$21</c:f>
              <c:numCache>
                <c:formatCode>General</c:formatCode>
                <c:ptCount val="10"/>
                <c:pt idx="0">
                  <c:v>-0.13</c:v>
                </c:pt>
                <c:pt idx="1">
                  <c:v>-0.23</c:v>
                </c:pt>
                <c:pt idx="2">
                  <c:v>-0.08</c:v>
                </c:pt>
                <c:pt idx="3">
                  <c:v>-0.63</c:v>
                </c:pt>
                <c:pt idx="4">
                  <c:v>-0.45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-0.25</c:v>
                </c:pt>
                <c:pt idx="9">
                  <c:v>-0.88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Charge2'!$D$22:$M$22</c:f>
              <c:numCache>
                <c:formatCode>General</c:formatCode>
                <c:ptCount val="10"/>
                <c:pt idx="0">
                  <c:v>-0.13</c:v>
                </c:pt>
                <c:pt idx="1">
                  <c:v>-0.2</c:v>
                </c:pt>
                <c:pt idx="2">
                  <c:v>-7.0000000000000007E-2</c:v>
                </c:pt>
                <c:pt idx="3">
                  <c:v>-0.63</c:v>
                </c:pt>
                <c:pt idx="4">
                  <c:v>-0.43</c:v>
                </c:pt>
                <c:pt idx="5">
                  <c:v>-0.47</c:v>
                </c:pt>
                <c:pt idx="6">
                  <c:v>-0.56000000000000005</c:v>
                </c:pt>
                <c:pt idx="7">
                  <c:v>-0.13</c:v>
                </c:pt>
                <c:pt idx="8">
                  <c:v>-0.25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Charge2'!$D$23:$M$23</c:f>
              <c:numCache>
                <c:formatCode>General</c:formatCode>
                <c:ptCount val="10"/>
                <c:pt idx="0">
                  <c:v>-0.09</c:v>
                </c:pt>
                <c:pt idx="1">
                  <c:v>-0.23</c:v>
                </c:pt>
                <c:pt idx="2">
                  <c:v>-0.08</c:v>
                </c:pt>
                <c:pt idx="3">
                  <c:v>-0.65</c:v>
                </c:pt>
                <c:pt idx="4">
                  <c:v>-0.47</c:v>
                </c:pt>
                <c:pt idx="5">
                  <c:v>-0.49</c:v>
                </c:pt>
                <c:pt idx="6">
                  <c:v>-0.56999999999999995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-0.87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Charge2'!$D$24:$M$24</c:f>
              <c:numCache>
                <c:formatCode>General</c:formatCode>
                <c:ptCount val="10"/>
                <c:pt idx="0">
                  <c:v>-0.11</c:v>
                </c:pt>
                <c:pt idx="1">
                  <c:v>-0.21</c:v>
                </c:pt>
                <c:pt idx="2">
                  <c:v>-0.06</c:v>
                </c:pt>
                <c:pt idx="3">
                  <c:v>-0.61</c:v>
                </c:pt>
                <c:pt idx="4">
                  <c:v>-0.42</c:v>
                </c:pt>
                <c:pt idx="5">
                  <c:v>-0.46</c:v>
                </c:pt>
                <c:pt idx="6">
                  <c:v>-0.54</c:v>
                </c:pt>
                <c:pt idx="7">
                  <c:v>-0.13</c:v>
                </c:pt>
                <c:pt idx="8">
                  <c:v>-0.26</c:v>
                </c:pt>
                <c:pt idx="9">
                  <c:v>-0.88</c:v>
                </c:pt>
              </c:numCache>
            </c:numRef>
          </c:val>
        </c:ser>
        <c:marker val="1"/>
        <c:axId val="75283072"/>
        <c:axId val="75293440"/>
      </c:lineChart>
      <c:catAx>
        <c:axId val="7528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5293440"/>
        <c:crosses val="autoZero"/>
        <c:auto val="1"/>
        <c:lblAlgn val="ctr"/>
        <c:lblOffset val="100"/>
      </c:catAx>
      <c:valAx>
        <c:axId val="7529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</a:t>
                </a:r>
              </a:p>
            </c:rich>
          </c:tx>
        </c:title>
        <c:numFmt formatCode="General" sourceLinked="1"/>
        <c:tickLblPos val="nextTo"/>
        <c:crossAx val="75283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80619392"/>
        <c:axId val="80629760"/>
        <c:axId val="0"/>
      </c:bar3DChart>
      <c:catAx>
        <c:axId val="806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0629760"/>
        <c:crosses val="autoZero"/>
        <c:auto val="1"/>
        <c:lblAlgn val="ctr"/>
        <c:lblOffset val="100"/>
      </c:catAx>
      <c:valAx>
        <c:axId val="8062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8061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80662912"/>
        <c:axId val="80664832"/>
        <c:axId val="0"/>
      </c:bar3DChart>
      <c:catAx>
        <c:axId val="8066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0664832"/>
        <c:crosses val="autoZero"/>
        <c:auto val="1"/>
        <c:lblAlgn val="ctr"/>
        <c:lblOffset val="100"/>
      </c:catAx>
      <c:valAx>
        <c:axId val="8066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8066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80682368"/>
        <c:axId val="80709120"/>
        <c:axId val="0"/>
      </c:bar3DChart>
      <c:catAx>
        <c:axId val="8068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0709120"/>
        <c:crosses val="autoZero"/>
        <c:auto val="1"/>
        <c:lblAlgn val="ctr"/>
        <c:lblOffset val="100"/>
      </c:catAx>
      <c:valAx>
        <c:axId val="8070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0682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80886400"/>
        <c:axId val="80888576"/>
        <c:axId val="0"/>
      </c:bar3DChart>
      <c:catAx>
        <c:axId val="808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0888576"/>
        <c:crosses val="autoZero"/>
        <c:auto val="1"/>
        <c:lblAlgn val="ctr"/>
        <c:lblOffset val="100"/>
      </c:catAx>
      <c:valAx>
        <c:axId val="8088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088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66010112"/>
        <c:axId val="66020480"/>
        <c:axId val="0"/>
      </c:bar3DChart>
      <c:catAx>
        <c:axId val="6601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020480"/>
        <c:crosses val="autoZero"/>
        <c:auto val="1"/>
        <c:lblAlgn val="ctr"/>
        <c:lblOffset val="100"/>
      </c:catAx>
      <c:valAx>
        <c:axId val="6602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6010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>
        <c:manualLayout>
          <c:xMode val="edge"/>
          <c:yMode val="edge"/>
          <c:x val="0.36498045784478061"/>
          <c:y val="1.2422360248447241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Charge2'!$D$9:$M$9</c:f>
              <c:numCache>
                <c:formatCode>General</c:formatCode>
                <c:ptCount val="10"/>
                <c:pt idx="0">
                  <c:v>-0.42</c:v>
                </c:pt>
                <c:pt idx="1">
                  <c:v>0.09</c:v>
                </c:pt>
                <c:pt idx="2">
                  <c:v>-0.08</c:v>
                </c:pt>
                <c:pt idx="3">
                  <c:v>0.03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0.13</c:v>
                </c:pt>
                <c:pt idx="8">
                  <c:v>0.28000000000000003</c:v>
                </c:pt>
                <c:pt idx="9">
                  <c:v>-0.85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Charge2'!$D$10:$M$10</c:f>
              <c:numCache>
                <c:formatCode>General</c:formatCode>
                <c:ptCount val="10"/>
                <c:pt idx="0">
                  <c:v>-0.12</c:v>
                </c:pt>
                <c:pt idx="1">
                  <c:v>0.12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0.44</c:v>
                </c:pt>
                <c:pt idx="5">
                  <c:v>0.34</c:v>
                </c:pt>
                <c:pt idx="6">
                  <c:v>0.23</c:v>
                </c:pt>
                <c:pt idx="7">
                  <c:v>0.26</c:v>
                </c:pt>
                <c:pt idx="8">
                  <c:v>0.24</c:v>
                </c:pt>
                <c:pt idx="9">
                  <c:v>-0.6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Charge2'!$D$11:$M$11</c:f>
              <c:numCache>
                <c:formatCode>General</c:formatCode>
                <c:ptCount val="10"/>
                <c:pt idx="0">
                  <c:v>-0.13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-0.6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Charge2'!$D$12:$M$12</c:f>
              <c:numCache>
                <c:formatCode>General</c:formatCode>
                <c:ptCount val="10"/>
                <c:pt idx="0">
                  <c:v>-0.06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0.4</c:v>
                </c:pt>
                <c:pt idx="5">
                  <c:v>0.38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-0.57999999999999996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Charge2'!$D$13:$M$13</c:f>
              <c:numCache>
                <c:formatCode>General</c:formatCode>
                <c:ptCount val="10"/>
                <c:pt idx="0">
                  <c:v>-0.1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0.53</c:v>
                </c:pt>
                <c:pt idx="5">
                  <c:v>0.38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-0.63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Charge2'!$D$14:$M$14</c:f>
              <c:numCache>
                <c:formatCode>General</c:formatCode>
                <c:ptCount val="10"/>
                <c:pt idx="0">
                  <c:v>-0.18</c:v>
                </c:pt>
                <c:pt idx="1">
                  <c:v>0.1</c:v>
                </c:pt>
                <c:pt idx="2">
                  <c:v>0.21</c:v>
                </c:pt>
                <c:pt idx="3">
                  <c:v>0.08</c:v>
                </c:pt>
                <c:pt idx="4">
                  <c:v>0.36</c:v>
                </c:pt>
                <c:pt idx="5">
                  <c:v>0.31</c:v>
                </c:pt>
                <c:pt idx="6">
                  <c:v>0.22</c:v>
                </c:pt>
                <c:pt idx="7">
                  <c:v>0.23</c:v>
                </c:pt>
                <c:pt idx="8">
                  <c:v>0.28999999999999998</c:v>
                </c:pt>
                <c:pt idx="9">
                  <c:v>-0.74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Charge2'!$D$15:$M$15</c:f>
              <c:numCache>
                <c:formatCode>General</c:formatCode>
                <c:ptCount val="10"/>
                <c:pt idx="0">
                  <c:v>-0.16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</c:v>
                </c:pt>
                <c:pt idx="8">
                  <c:v>0.28000000000000003</c:v>
                </c:pt>
                <c:pt idx="9">
                  <c:v>-0.68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0.15</c:v>
                </c:pt>
                <c:pt idx="2">
                  <c:v>0.19</c:v>
                </c:pt>
                <c:pt idx="3">
                  <c:v>0.05</c:v>
                </c:pt>
                <c:pt idx="4">
                  <c:v>0.34</c:v>
                </c:pt>
                <c:pt idx="5">
                  <c:v>0.26</c:v>
                </c:pt>
                <c:pt idx="6">
                  <c:v>0.17</c:v>
                </c:pt>
                <c:pt idx="7">
                  <c:v>0.26</c:v>
                </c:pt>
                <c:pt idx="8">
                  <c:v>0.33</c:v>
                </c:pt>
                <c:pt idx="9">
                  <c:v>-0.69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Charge2'!$D$17:$M$17</c:f>
              <c:numCache>
                <c:formatCode>General</c:formatCode>
                <c:ptCount val="10"/>
                <c:pt idx="0">
                  <c:v>-0.08</c:v>
                </c:pt>
                <c:pt idx="1">
                  <c:v>0.18</c:v>
                </c:pt>
                <c:pt idx="2">
                  <c:v>0.18</c:v>
                </c:pt>
                <c:pt idx="3">
                  <c:v>0.09</c:v>
                </c:pt>
                <c:pt idx="4">
                  <c:v>0.46</c:v>
                </c:pt>
                <c:pt idx="5">
                  <c:v>0.31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-0.71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Charge2'!$D$18:$M$18</c:f>
              <c:numCache>
                <c:formatCode>General</c:formatCode>
                <c:ptCount val="10"/>
                <c:pt idx="0">
                  <c:v>-0.16</c:v>
                </c:pt>
                <c:pt idx="1">
                  <c:v>0.11</c:v>
                </c:pt>
                <c:pt idx="2">
                  <c:v>0.7</c:v>
                </c:pt>
                <c:pt idx="3">
                  <c:v>0.15</c:v>
                </c:pt>
                <c:pt idx="4">
                  <c:v>0.5</c:v>
                </c:pt>
                <c:pt idx="5">
                  <c:v>0.4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-0.63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Charge2'!$D$19:$M$19</c:f>
              <c:numCache>
                <c:formatCode>General</c:formatCode>
                <c:ptCount val="10"/>
                <c:pt idx="0">
                  <c:v>-0.2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0.35</c:v>
                </c:pt>
                <c:pt idx="5">
                  <c:v>0.33</c:v>
                </c:pt>
                <c:pt idx="6">
                  <c:v>0.23</c:v>
                </c:pt>
                <c:pt idx="7">
                  <c:v>0.26</c:v>
                </c:pt>
                <c:pt idx="8">
                  <c:v>0.2</c:v>
                </c:pt>
                <c:pt idx="9">
                  <c:v>-0.64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Charge2'!$D$20:$M$20</c:f>
              <c:numCache>
                <c:formatCode>General</c:formatCode>
                <c:ptCount val="10"/>
                <c:pt idx="0">
                  <c:v>-0.1</c:v>
                </c:pt>
                <c:pt idx="1">
                  <c:v>-0.12</c:v>
                </c:pt>
                <c:pt idx="2">
                  <c:v>-0.22</c:v>
                </c:pt>
                <c:pt idx="3">
                  <c:v>-0.13</c:v>
                </c:pt>
                <c:pt idx="4">
                  <c:v>0.4</c:v>
                </c:pt>
                <c:pt idx="5">
                  <c:v>0.34</c:v>
                </c:pt>
                <c:pt idx="6">
                  <c:v>0.21</c:v>
                </c:pt>
                <c:pt idx="7">
                  <c:v>0.23</c:v>
                </c:pt>
                <c:pt idx="8">
                  <c:v>0.28000000000000003</c:v>
                </c:pt>
                <c:pt idx="9">
                  <c:v>-0.67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Charge2'!$D$21:$M$21</c:f>
              <c:numCache>
                <c:formatCode>General</c:formatCode>
                <c:ptCount val="10"/>
                <c:pt idx="0">
                  <c:v>-0.02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0.21</c:v>
                </c:pt>
                <c:pt idx="7">
                  <c:v>0.22</c:v>
                </c:pt>
                <c:pt idx="8">
                  <c:v>0.28000000000000003</c:v>
                </c:pt>
                <c:pt idx="9">
                  <c:v>-0.53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0.23</c:v>
                </c:pt>
                <c:pt idx="3">
                  <c:v>0.17</c:v>
                </c:pt>
                <c:pt idx="4">
                  <c:v>0.53</c:v>
                </c:pt>
                <c:pt idx="5">
                  <c:v>0.37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-0.44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Charge2'!$D$23:$M$23</c:f>
              <c:numCache>
                <c:formatCode>General</c:formatCode>
                <c:ptCount val="10"/>
                <c:pt idx="0">
                  <c:v>0.02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0.44</c:v>
                </c:pt>
                <c:pt idx="5">
                  <c:v>0.37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Charge2'!$D$24:$M$24</c:f>
              <c:numCache>
                <c:formatCode>General</c:formatCode>
                <c:ptCount val="10"/>
                <c:pt idx="0">
                  <c:v>-0.02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0.41</c:v>
                </c:pt>
                <c:pt idx="5">
                  <c:v>0.35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Charge2'!$D$25:$M$25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0.17</c:v>
                </c:pt>
                <c:pt idx="4">
                  <c:v>0.47</c:v>
                </c:pt>
                <c:pt idx="5">
                  <c:v>0.36</c:v>
                </c:pt>
                <c:pt idx="6">
                  <c:v>0.22</c:v>
                </c:pt>
                <c:pt idx="7">
                  <c:v>0.3</c:v>
                </c:pt>
                <c:pt idx="8">
                  <c:v>0.32</c:v>
                </c:pt>
                <c:pt idx="9">
                  <c:v>-0.54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Charge2'!$D$26:$M$26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0.12</c:v>
                </c:pt>
                <c:pt idx="4">
                  <c:v>0.49</c:v>
                </c:pt>
                <c:pt idx="5">
                  <c:v>0.31</c:v>
                </c:pt>
                <c:pt idx="6">
                  <c:v>0.18</c:v>
                </c:pt>
                <c:pt idx="7">
                  <c:v>0.26</c:v>
                </c:pt>
                <c:pt idx="8">
                  <c:v>0.32</c:v>
                </c:pt>
                <c:pt idx="9">
                  <c:v>-0.55000000000000004</c:v>
                </c:pt>
              </c:numCache>
            </c:numRef>
          </c:val>
        </c:ser>
        <c:marker val="1"/>
        <c:axId val="80857344"/>
        <c:axId val="80937344"/>
      </c:lineChart>
      <c:catAx>
        <c:axId val="8085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0937344"/>
        <c:crosses val="autoZero"/>
        <c:auto val="1"/>
        <c:lblAlgn val="ctr"/>
        <c:lblOffset val="100"/>
      </c:catAx>
      <c:valAx>
        <c:axId val="8093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085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Serie'!$D$25:$M$25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hape val="cylinder"/>
        <c:axId val="81364480"/>
        <c:axId val="81366400"/>
        <c:axId val="0"/>
      </c:bar3DChart>
      <c:catAx>
        <c:axId val="813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366400"/>
        <c:crosses val="autoZero"/>
        <c:auto val="1"/>
        <c:lblAlgn val="ctr"/>
        <c:lblOffset val="100"/>
      </c:catAx>
      <c:valAx>
        <c:axId val="8136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1364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34033245844306"/>
          <c:y val="5.555555555555548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Serie'!$D$26:$M$26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81473536"/>
        <c:axId val="81475456"/>
        <c:axId val="0"/>
      </c:bar3DChart>
      <c:catAx>
        <c:axId val="8147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475456"/>
        <c:crosses val="autoZero"/>
        <c:auto val="1"/>
        <c:lblAlgn val="ctr"/>
        <c:lblOffset val="100"/>
      </c:catAx>
      <c:valAx>
        <c:axId val="8147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1473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Kontur aussen</a:t>
            </a:r>
          </a:p>
          <a:p>
            <a:pPr>
              <a:defRPr/>
            </a:pP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6599518810148819E-2"/>
          <c:y val="7.4548702245552642E-2"/>
          <c:w val="0.61978937007874102"/>
          <c:h val="0.89719889180519163"/>
        </c:manualLayout>
      </c:layout>
      <c:lineChart>
        <c:grouping val="standard"/>
        <c:ser>
          <c:idx val="0"/>
          <c:order val="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Serie'!$D$4:$M$4</c:f>
              <c:numCache>
                <c:formatCode>General</c:formatCode>
                <c:ptCount val="10"/>
                <c:pt idx="0">
                  <c:v>-0.47</c:v>
                </c:pt>
                <c:pt idx="1">
                  <c:v>-0.02</c:v>
                </c:pt>
                <c:pt idx="2">
                  <c:v>-0.33</c:v>
                </c:pt>
                <c:pt idx="3">
                  <c:v>0.02</c:v>
                </c:pt>
                <c:pt idx="4">
                  <c:v>-0.05</c:v>
                </c:pt>
                <c:pt idx="5">
                  <c:v>-0.1</c:v>
                </c:pt>
                <c:pt idx="6">
                  <c:v>-0.21</c:v>
                </c:pt>
                <c:pt idx="7">
                  <c:v>-0.46</c:v>
                </c:pt>
                <c:pt idx="8">
                  <c:v>0.27</c:v>
                </c:pt>
                <c:pt idx="9">
                  <c:v>-0.4</c:v>
                </c:pt>
              </c:numCache>
            </c:numRef>
          </c:val>
        </c:ser>
        <c:ser>
          <c:idx val="1"/>
          <c:order val="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Serie'!$D$5:$M$5</c:f>
              <c:numCache>
                <c:formatCode>General</c:formatCode>
                <c:ptCount val="10"/>
                <c:pt idx="0">
                  <c:v>-0.66</c:v>
                </c:pt>
                <c:pt idx="1">
                  <c:v>-0.14000000000000001</c:v>
                </c:pt>
                <c:pt idx="2">
                  <c:v>-0.4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-0.24</c:v>
                </c:pt>
                <c:pt idx="7">
                  <c:v>-0.62</c:v>
                </c:pt>
                <c:pt idx="8">
                  <c:v>-0.02</c:v>
                </c:pt>
                <c:pt idx="9">
                  <c:v>-0.03</c:v>
                </c:pt>
              </c:numCache>
            </c:numRef>
          </c:val>
        </c:ser>
        <c:ser>
          <c:idx val="2"/>
          <c:order val="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Serie'!$D$6:$M$6</c:f>
              <c:numCache>
                <c:formatCode>General</c:formatCode>
                <c:ptCount val="10"/>
                <c:pt idx="0">
                  <c:v>-0.64</c:v>
                </c:pt>
                <c:pt idx="1">
                  <c:v>-0.06</c:v>
                </c:pt>
                <c:pt idx="2">
                  <c:v>-0.36</c:v>
                </c:pt>
                <c:pt idx="3">
                  <c:v>0.01</c:v>
                </c:pt>
                <c:pt idx="4">
                  <c:v>-0.05</c:v>
                </c:pt>
                <c:pt idx="5">
                  <c:v>-0.1</c:v>
                </c:pt>
                <c:pt idx="6">
                  <c:v>-0.24</c:v>
                </c:pt>
                <c:pt idx="7">
                  <c:v>-0.56999999999999995</c:v>
                </c:pt>
                <c:pt idx="8">
                  <c:v>-0.04</c:v>
                </c:pt>
                <c:pt idx="9">
                  <c:v>0.09</c:v>
                </c:pt>
              </c:numCache>
            </c:numRef>
          </c:val>
        </c:ser>
        <c:ser>
          <c:idx val="3"/>
          <c:order val="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Serie'!$D$7:$M$7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7.0000000000000007E-2</c:v>
                </c:pt>
                <c:pt idx="2">
                  <c:v>-0.27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-0.22</c:v>
                </c:pt>
                <c:pt idx="7">
                  <c:v>-0.51</c:v>
                </c:pt>
                <c:pt idx="8">
                  <c:v>0.15</c:v>
                </c:pt>
                <c:pt idx="9">
                  <c:v>0.28999999999999998</c:v>
                </c:pt>
              </c:numCache>
            </c:numRef>
          </c:val>
        </c:ser>
        <c:ser>
          <c:idx val="4"/>
          <c:order val="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Serie'!$D$8:$M$8</c:f>
              <c:numCache>
                <c:formatCode>General</c:formatCode>
                <c:ptCount val="10"/>
                <c:pt idx="0">
                  <c:v>-0.46</c:v>
                </c:pt>
                <c:pt idx="1">
                  <c:v>-0.05</c:v>
                </c:pt>
                <c:pt idx="2">
                  <c:v>-0.32</c:v>
                </c:pt>
                <c:pt idx="3">
                  <c:v>0.03</c:v>
                </c:pt>
                <c:pt idx="4">
                  <c:v>-0.01</c:v>
                </c:pt>
                <c:pt idx="5">
                  <c:v>-0.05</c:v>
                </c:pt>
                <c:pt idx="6">
                  <c:v>-0.17</c:v>
                </c:pt>
                <c:pt idx="7">
                  <c:v>-0.54</c:v>
                </c:pt>
                <c:pt idx="8">
                  <c:v>0.14000000000000001</c:v>
                </c:pt>
                <c:pt idx="9">
                  <c:v>0.34</c:v>
                </c:pt>
              </c:numCache>
            </c:numRef>
          </c:val>
        </c:ser>
        <c:ser>
          <c:idx val="5"/>
          <c:order val="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Serie'!$D$9:$M$9</c:f>
              <c:numCache>
                <c:formatCode>General</c:formatCode>
                <c:ptCount val="10"/>
                <c:pt idx="0">
                  <c:v>-0.76</c:v>
                </c:pt>
                <c:pt idx="1">
                  <c:v>-0.24</c:v>
                </c:pt>
                <c:pt idx="2">
                  <c:v>-0.48</c:v>
                </c:pt>
                <c:pt idx="3">
                  <c:v>0.18</c:v>
                </c:pt>
                <c:pt idx="4">
                  <c:v>0.39</c:v>
                </c:pt>
                <c:pt idx="5">
                  <c:v>0.63</c:v>
                </c:pt>
                <c:pt idx="6">
                  <c:v>0.75</c:v>
                </c:pt>
                <c:pt idx="7">
                  <c:v>0.4</c:v>
                </c:pt>
                <c:pt idx="8">
                  <c:v>0.79</c:v>
                </c:pt>
                <c:pt idx="9">
                  <c:v>1.23</c:v>
                </c:pt>
              </c:numCache>
            </c:numRef>
          </c:val>
        </c:ser>
        <c:ser>
          <c:idx val="6"/>
          <c:order val="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Serie'!$D$10:$M$10</c:f>
              <c:numCache>
                <c:formatCode>General</c:formatCode>
                <c:ptCount val="10"/>
                <c:pt idx="0">
                  <c:v>-0.72</c:v>
                </c:pt>
                <c:pt idx="1">
                  <c:v>-0.13</c:v>
                </c:pt>
                <c:pt idx="2">
                  <c:v>-0.38</c:v>
                </c:pt>
                <c:pt idx="3">
                  <c:v>0.05</c:v>
                </c:pt>
                <c:pt idx="4">
                  <c:v>0.01</c:v>
                </c:pt>
                <c:pt idx="5">
                  <c:v>-0.04</c:v>
                </c:pt>
                <c:pt idx="6">
                  <c:v>-0.18</c:v>
                </c:pt>
                <c:pt idx="7">
                  <c:v>-0.61</c:v>
                </c:pt>
                <c:pt idx="8">
                  <c:v>0</c:v>
                </c:pt>
                <c:pt idx="9">
                  <c:v>-7.0000000000000007E-2</c:v>
                </c:pt>
              </c:numCache>
            </c:numRef>
          </c:val>
        </c:ser>
        <c:ser>
          <c:idx val="7"/>
          <c:order val="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Serie'!$D$11:$M$11</c:f>
              <c:numCache>
                <c:formatCode>General</c:formatCode>
                <c:ptCount val="10"/>
                <c:pt idx="0">
                  <c:v>-0.74</c:v>
                </c:pt>
                <c:pt idx="1">
                  <c:v>-0.13</c:v>
                </c:pt>
                <c:pt idx="2">
                  <c:v>-0.37</c:v>
                </c:pt>
                <c:pt idx="3">
                  <c:v>0.02</c:v>
                </c:pt>
                <c:pt idx="4">
                  <c:v>-0.02</c:v>
                </c:pt>
                <c:pt idx="5">
                  <c:v>-7.0000000000000007E-2</c:v>
                </c:pt>
                <c:pt idx="6">
                  <c:v>-0.18</c:v>
                </c:pt>
                <c:pt idx="7">
                  <c:v>-0.57999999999999996</c:v>
                </c:pt>
                <c:pt idx="8">
                  <c:v>7.0000000000000007E-2</c:v>
                </c:pt>
                <c:pt idx="9">
                  <c:v>0.04</c:v>
                </c:pt>
              </c:numCache>
            </c:numRef>
          </c:val>
        </c:ser>
        <c:ser>
          <c:idx val="8"/>
          <c:order val="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Serie'!$D$12:$M$12</c:f>
              <c:numCache>
                <c:formatCode>General</c:formatCode>
                <c:ptCount val="10"/>
                <c:pt idx="0">
                  <c:v>0.42</c:v>
                </c:pt>
                <c:pt idx="1">
                  <c:v>-0.18</c:v>
                </c:pt>
                <c:pt idx="2">
                  <c:v>-0.42</c:v>
                </c:pt>
                <c:pt idx="3">
                  <c:v>0.09</c:v>
                </c:pt>
                <c:pt idx="4">
                  <c:v>0.03</c:v>
                </c:pt>
                <c:pt idx="5">
                  <c:v>0.02</c:v>
                </c:pt>
                <c:pt idx="6">
                  <c:v>-0.12</c:v>
                </c:pt>
                <c:pt idx="7">
                  <c:v>-0.52</c:v>
                </c:pt>
                <c:pt idx="8">
                  <c:v>0.05</c:v>
                </c:pt>
                <c:pt idx="9">
                  <c:v>-0.05</c:v>
                </c:pt>
              </c:numCache>
            </c:numRef>
          </c:val>
        </c:ser>
        <c:ser>
          <c:idx val="9"/>
          <c:order val="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Serie'!$D$13:$M$13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0.08</c:v>
                </c:pt>
                <c:pt idx="2">
                  <c:v>-0.32</c:v>
                </c:pt>
                <c:pt idx="3">
                  <c:v>0.03</c:v>
                </c:pt>
                <c:pt idx="4">
                  <c:v>0</c:v>
                </c:pt>
                <c:pt idx="5">
                  <c:v>-0.05</c:v>
                </c:pt>
                <c:pt idx="6">
                  <c:v>-0.16</c:v>
                </c:pt>
                <c:pt idx="7">
                  <c:v>-0.59</c:v>
                </c:pt>
                <c:pt idx="8">
                  <c:v>0.14000000000000001</c:v>
                </c:pt>
                <c:pt idx="9">
                  <c:v>0.37</c:v>
                </c:pt>
              </c:numCache>
            </c:numRef>
          </c:val>
        </c:ser>
        <c:ser>
          <c:idx val="10"/>
          <c:order val="1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Serie'!$D$14:$M$14</c:f>
              <c:numCache>
                <c:formatCode>General</c:formatCode>
                <c:ptCount val="10"/>
                <c:pt idx="0">
                  <c:v>-0.41</c:v>
                </c:pt>
                <c:pt idx="1">
                  <c:v>-0.02</c:v>
                </c:pt>
                <c:pt idx="2">
                  <c:v>-0.31</c:v>
                </c:pt>
                <c:pt idx="3">
                  <c:v>0.02</c:v>
                </c:pt>
                <c:pt idx="4">
                  <c:v>0</c:v>
                </c:pt>
                <c:pt idx="5">
                  <c:v>-0.06</c:v>
                </c:pt>
                <c:pt idx="6">
                  <c:v>-0.19</c:v>
                </c:pt>
                <c:pt idx="7">
                  <c:v>-0.57999999999999996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</c:ser>
        <c:ser>
          <c:idx val="11"/>
          <c:order val="1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Serie'!$D$15:$M$15</c:f>
              <c:numCache>
                <c:formatCode>General</c:formatCode>
                <c:ptCount val="10"/>
                <c:pt idx="0">
                  <c:v>-0.62</c:v>
                </c:pt>
                <c:pt idx="1">
                  <c:v>-0.1</c:v>
                </c:pt>
                <c:pt idx="2">
                  <c:v>-0.34</c:v>
                </c:pt>
                <c:pt idx="3">
                  <c:v>0.04</c:v>
                </c:pt>
                <c:pt idx="4">
                  <c:v>0.01</c:v>
                </c:pt>
                <c:pt idx="5">
                  <c:v>-0.05</c:v>
                </c:pt>
                <c:pt idx="6">
                  <c:v>-0.16</c:v>
                </c:pt>
                <c:pt idx="7">
                  <c:v>-0.56999999999999995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</c:ser>
        <c:ser>
          <c:idx val="12"/>
          <c:order val="1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Serie'!$D$16:$M$16</c:f>
              <c:numCache>
                <c:formatCode>General</c:formatCode>
                <c:ptCount val="10"/>
                <c:pt idx="0">
                  <c:v>-0.61</c:v>
                </c:pt>
                <c:pt idx="1">
                  <c:v>-0.03</c:v>
                </c:pt>
                <c:pt idx="2">
                  <c:v>-0.27</c:v>
                </c:pt>
                <c:pt idx="3">
                  <c:v>0.08</c:v>
                </c:pt>
                <c:pt idx="4">
                  <c:v>0.05</c:v>
                </c:pt>
                <c:pt idx="5">
                  <c:v>-0.01</c:v>
                </c:pt>
                <c:pt idx="6">
                  <c:v>-0.16</c:v>
                </c:pt>
                <c:pt idx="7">
                  <c:v>-0.63</c:v>
                </c:pt>
                <c:pt idx="8">
                  <c:v>-0.1</c:v>
                </c:pt>
                <c:pt idx="9">
                  <c:v>-0.34</c:v>
                </c:pt>
              </c:numCache>
            </c:numRef>
          </c:val>
        </c:ser>
        <c:ser>
          <c:idx val="13"/>
          <c:order val="1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Serie'!$D$17:$M$17</c:f>
              <c:numCache>
                <c:formatCode>General</c:formatCode>
                <c:ptCount val="10"/>
                <c:pt idx="0">
                  <c:v>-0.74</c:v>
                </c:pt>
                <c:pt idx="1">
                  <c:v>-0.1</c:v>
                </c:pt>
                <c:pt idx="2">
                  <c:v>-0.37</c:v>
                </c:pt>
                <c:pt idx="3">
                  <c:v>0.06</c:v>
                </c:pt>
                <c:pt idx="4">
                  <c:v>0.02</c:v>
                </c:pt>
                <c:pt idx="5">
                  <c:v>-0.04</c:v>
                </c:pt>
                <c:pt idx="6">
                  <c:v>-0.17</c:v>
                </c:pt>
                <c:pt idx="7">
                  <c:v>-0.62</c:v>
                </c:pt>
                <c:pt idx="8">
                  <c:v>-0.08</c:v>
                </c:pt>
                <c:pt idx="9">
                  <c:v>-0.28000000000000003</c:v>
                </c:pt>
              </c:numCache>
            </c:numRef>
          </c:val>
        </c:ser>
        <c:ser>
          <c:idx val="14"/>
          <c:order val="1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Serie'!$D$18:$M$18</c:f>
              <c:numCache>
                <c:formatCode>General</c:formatCode>
                <c:ptCount val="10"/>
                <c:pt idx="0">
                  <c:v>-0.97</c:v>
                </c:pt>
                <c:pt idx="1">
                  <c:v>-0.2</c:v>
                </c:pt>
                <c:pt idx="2">
                  <c:v>-0.4</c:v>
                </c:pt>
                <c:pt idx="3">
                  <c:v>0.03</c:v>
                </c:pt>
                <c:pt idx="4">
                  <c:v>0.01</c:v>
                </c:pt>
                <c:pt idx="5">
                  <c:v>-0.04</c:v>
                </c:pt>
                <c:pt idx="6">
                  <c:v>-0.16</c:v>
                </c:pt>
                <c:pt idx="7">
                  <c:v>-0.59</c:v>
                </c:pt>
                <c:pt idx="8">
                  <c:v>-0.02</c:v>
                </c:pt>
                <c:pt idx="9">
                  <c:v>-0.32</c:v>
                </c:pt>
              </c:numCache>
            </c:numRef>
          </c:val>
        </c:ser>
        <c:ser>
          <c:idx val="15"/>
          <c:order val="1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Serie'!$D$19:$M$19</c:f>
              <c:numCache>
                <c:formatCode>General</c:formatCode>
                <c:ptCount val="10"/>
                <c:pt idx="0">
                  <c:v>-0.26</c:v>
                </c:pt>
                <c:pt idx="1">
                  <c:v>-0.28000000000000003</c:v>
                </c:pt>
                <c:pt idx="2">
                  <c:v>-0.46</c:v>
                </c:pt>
                <c:pt idx="3">
                  <c:v>-0.01</c:v>
                </c:pt>
                <c:pt idx="4">
                  <c:v>-0.12</c:v>
                </c:pt>
                <c:pt idx="5">
                  <c:v>-0.17</c:v>
                </c:pt>
                <c:pt idx="6">
                  <c:v>-0.28999999999999998</c:v>
                </c:pt>
                <c:pt idx="7">
                  <c:v>-0.68</c:v>
                </c:pt>
                <c:pt idx="8">
                  <c:v>-0.13</c:v>
                </c:pt>
                <c:pt idx="9">
                  <c:v>-0.47</c:v>
                </c:pt>
              </c:numCache>
            </c:numRef>
          </c:val>
        </c:ser>
        <c:ser>
          <c:idx val="16"/>
          <c:order val="1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Serie'!$D$20:$M$20</c:f>
              <c:numCache>
                <c:formatCode>General</c:formatCode>
                <c:ptCount val="10"/>
                <c:pt idx="0">
                  <c:v>-1.24</c:v>
                </c:pt>
                <c:pt idx="1">
                  <c:v>-0.2</c:v>
                </c:pt>
                <c:pt idx="2">
                  <c:v>-0.38</c:v>
                </c:pt>
                <c:pt idx="3">
                  <c:v>0.02</c:v>
                </c:pt>
                <c:pt idx="4">
                  <c:v>-0.02</c:v>
                </c:pt>
                <c:pt idx="5">
                  <c:v>-0.08</c:v>
                </c:pt>
                <c:pt idx="6">
                  <c:v>-0.24</c:v>
                </c:pt>
                <c:pt idx="7">
                  <c:v>-0.66</c:v>
                </c:pt>
                <c:pt idx="8">
                  <c:v>-0.1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Serie'!$D$21:$M$21</c:f>
              <c:numCache>
                <c:formatCode>General</c:formatCode>
                <c:ptCount val="10"/>
                <c:pt idx="0">
                  <c:v>-1.43</c:v>
                </c:pt>
                <c:pt idx="1">
                  <c:v>-0.33</c:v>
                </c:pt>
                <c:pt idx="2">
                  <c:v>-0.47</c:v>
                </c:pt>
                <c:pt idx="3">
                  <c:v>-0.03</c:v>
                </c:pt>
                <c:pt idx="4">
                  <c:v>-0.09</c:v>
                </c:pt>
                <c:pt idx="5">
                  <c:v>-0.14000000000000001</c:v>
                </c:pt>
                <c:pt idx="6">
                  <c:v>-0.3</c:v>
                </c:pt>
                <c:pt idx="7">
                  <c:v>-0.7</c:v>
                </c:pt>
                <c:pt idx="8">
                  <c:v>-0.17</c:v>
                </c:pt>
                <c:pt idx="9">
                  <c:v>-0.6</c:v>
                </c:pt>
              </c:numCache>
            </c:numRef>
          </c:val>
        </c:ser>
        <c:ser>
          <c:idx val="18"/>
          <c:order val="1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Serie'!$D$22:$M$22</c:f>
              <c:numCache>
                <c:formatCode>General</c:formatCode>
                <c:ptCount val="10"/>
                <c:pt idx="0">
                  <c:v>-1.51</c:v>
                </c:pt>
                <c:pt idx="1">
                  <c:v>-0.37</c:v>
                </c:pt>
                <c:pt idx="2">
                  <c:v>-0.49</c:v>
                </c:pt>
                <c:pt idx="3">
                  <c:v>-0.04</c:v>
                </c:pt>
                <c:pt idx="4">
                  <c:v>-0.06</c:v>
                </c:pt>
                <c:pt idx="5">
                  <c:v>-0.11</c:v>
                </c:pt>
                <c:pt idx="6">
                  <c:v>-0.28000000000000003</c:v>
                </c:pt>
                <c:pt idx="7">
                  <c:v>-0.7</c:v>
                </c:pt>
                <c:pt idx="8">
                  <c:v>-0.18</c:v>
                </c:pt>
                <c:pt idx="9">
                  <c:v>-0.63</c:v>
                </c:pt>
              </c:numCache>
            </c:numRef>
          </c:val>
        </c:ser>
        <c:ser>
          <c:idx val="19"/>
          <c:order val="1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Serie'!$D$23:$M$23</c:f>
              <c:numCache>
                <c:formatCode>General</c:formatCode>
                <c:ptCount val="10"/>
                <c:pt idx="0">
                  <c:v>-1.08</c:v>
                </c:pt>
                <c:pt idx="1">
                  <c:v>-0.19</c:v>
                </c:pt>
                <c:pt idx="2">
                  <c:v>-0.47</c:v>
                </c:pt>
                <c:pt idx="3">
                  <c:v>-0.05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-0.21</c:v>
                </c:pt>
                <c:pt idx="7">
                  <c:v>-0.73</c:v>
                </c:pt>
                <c:pt idx="8">
                  <c:v>-0.03</c:v>
                </c:pt>
                <c:pt idx="9">
                  <c:v>-0.43</c:v>
                </c:pt>
              </c:numCache>
            </c:numRef>
          </c:val>
        </c:ser>
        <c:marker val="1"/>
        <c:axId val="81405056"/>
        <c:axId val="81406976"/>
      </c:lineChart>
      <c:catAx>
        <c:axId val="8140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406976"/>
        <c:crosses val="autoZero"/>
        <c:auto val="1"/>
        <c:lblAlgn val="ctr"/>
        <c:lblOffset val="100"/>
      </c:catAx>
      <c:valAx>
        <c:axId val="8140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8140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Standardabweichung Chargen</a:t>
            </a:r>
            <a:r>
              <a:rPr lang="en-US" baseline="0"/>
              <a:t> Kontur aussen</a:t>
            </a:r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Serie'!$D$93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Serie'!$E$93:$N$93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 Serie'!$D$94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Serie'!$E$94:$N$94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2"/>
          <c:order val="2"/>
          <c:tx>
            <c:strRef>
              <c:f>'Kontur aussen Serie'!$D$95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Serie'!$E$95:$N$95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81450112"/>
        <c:axId val="81452032"/>
        <c:axId val="0"/>
      </c:bar3DChart>
      <c:catAx>
        <c:axId val="8145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1452032"/>
        <c:crosses val="autoZero"/>
        <c:auto val="1"/>
        <c:lblAlgn val="ctr"/>
        <c:lblOffset val="100"/>
      </c:catAx>
      <c:valAx>
        <c:axId val="8145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145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</a:t>
            </a:r>
            <a:r>
              <a:rPr lang="en-US" baseline="0"/>
              <a:t> Mittelwerte </a:t>
            </a:r>
            <a:r>
              <a:rPr lang="en-US"/>
              <a:t>Chargen Kontur aussen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Serie'!$D$121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Serie'!$E$121:$N$121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 Serie'!$D$122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Serie'!$E$122:$N$122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er>
          <c:idx val="2"/>
          <c:order val="2"/>
          <c:tx>
            <c:strRef>
              <c:f>'Kontur aussen Serie'!$D$123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Serie'!$E$123:$N$123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81634432"/>
        <c:axId val="81636352"/>
        <c:axId val="0"/>
      </c:bar3DChart>
      <c:catAx>
        <c:axId val="816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1636352"/>
        <c:crosses val="autoZero"/>
        <c:auto val="1"/>
        <c:lblAlgn val="ctr"/>
        <c:lblOffset val="100"/>
      </c:catAx>
      <c:valAx>
        <c:axId val="8163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± ∆x</a:t>
                </a:r>
              </a:p>
            </c:rich>
          </c:tx>
          <c:layout/>
        </c:title>
        <c:numFmt formatCode="General" sourceLinked="1"/>
        <c:tickLblPos val="nextTo"/>
        <c:crossAx val="8163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Serie'!$C$26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Serie'!$D$26:$M$26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shape val="cylinder"/>
        <c:axId val="81821696"/>
        <c:axId val="81823616"/>
        <c:axId val="0"/>
      </c:bar3DChart>
      <c:catAx>
        <c:axId val="818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823616"/>
        <c:crosses val="autoZero"/>
        <c:auto val="1"/>
        <c:lblAlgn val="ctr"/>
        <c:lblOffset val="100"/>
      </c:catAx>
      <c:valAx>
        <c:axId val="81823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1821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Spalt unten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Serie'!$C$27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Serie'!$D$27:$M$27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6.7658196687073693E-2</c:v>
                </c:pt>
                <c:pt idx="2">
                  <c:v>8.8234138279322999E-2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9.0813574223007329E-2</c:v>
                </c:pt>
                <c:pt idx="8">
                  <c:v>6.6528585071222071E-2</c:v>
                </c:pt>
                <c:pt idx="9">
                  <c:v>0.11429417261932841</c:v>
                </c:pt>
              </c:numCache>
            </c:numRef>
          </c:val>
        </c:ser>
        <c:shape val="cylinder"/>
        <c:axId val="81840384"/>
        <c:axId val="81846656"/>
        <c:axId val="0"/>
      </c:bar3DChart>
      <c:catAx>
        <c:axId val="818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846656"/>
        <c:crosses val="autoZero"/>
        <c:auto val="1"/>
        <c:lblAlgn val="ctr"/>
        <c:lblOffset val="100"/>
      </c:catAx>
      <c:valAx>
        <c:axId val="8184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1840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Serie'!$E$52:$L$52</c:f>
              <c:numCache>
                <c:formatCode>General</c:formatCode>
                <c:ptCount val="8"/>
                <c:pt idx="0">
                  <c:v>6.7658196687073693E-2</c:v>
                </c:pt>
                <c:pt idx="1">
                  <c:v>8.8234138279322999E-2</c:v>
                </c:pt>
                <c:pt idx="2">
                  <c:v>7.1126277622416065E-2</c:v>
                </c:pt>
                <c:pt idx="3">
                  <c:v>0.1175394670559189</c:v>
                </c:pt>
                <c:pt idx="4">
                  <c:v>9.4327257878871848E-2</c:v>
                </c:pt>
                <c:pt idx="5">
                  <c:v>0.10142536794686986</c:v>
                </c:pt>
                <c:pt idx="6">
                  <c:v>9.0813574223007329E-2</c:v>
                </c:pt>
                <c:pt idx="7">
                  <c:v>6.6528585071222071E-2</c:v>
                </c:pt>
              </c:numCache>
            </c:numRef>
          </c:val>
        </c:ser>
        <c:ser>
          <c:idx val="1"/>
          <c:order val="1"/>
          <c:tx>
            <c:strRef>
              <c:f>'Spalt unten Serie'!$C$53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Serie'!$E$53:$L$53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er>
          <c:idx val="2"/>
          <c:order val="2"/>
          <c:tx>
            <c:strRef>
              <c:f>'Spalt unten Serie'!$C$54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Serie'!$E$54:$L$54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81758464"/>
        <c:axId val="81777024"/>
        <c:axId val="0"/>
      </c:bar3DChart>
      <c:catAx>
        <c:axId val="8175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777024"/>
        <c:crosses val="autoZero"/>
        <c:auto val="1"/>
        <c:lblAlgn val="ctr"/>
        <c:lblOffset val="100"/>
      </c:catAx>
      <c:valAx>
        <c:axId val="8177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175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Serie'!$C$104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Serie'!$E$104:$L$104</c:f>
              <c:numCache>
                <c:formatCode>General</c:formatCode>
                <c:ptCount val="8"/>
                <c:pt idx="0">
                  <c:v>-1.1525000000000003</c:v>
                </c:pt>
                <c:pt idx="1">
                  <c:v>-1.268</c:v>
                </c:pt>
                <c:pt idx="2">
                  <c:v>-0.63200000000000001</c:v>
                </c:pt>
                <c:pt idx="3">
                  <c:v>-0.84150000000000014</c:v>
                </c:pt>
                <c:pt idx="4">
                  <c:v>-0.84150000000000014</c:v>
                </c:pt>
                <c:pt idx="5">
                  <c:v>-0.80849999999999989</c:v>
                </c:pt>
                <c:pt idx="6">
                  <c:v>-1.2155</c:v>
                </c:pt>
                <c:pt idx="7">
                  <c:v>-1.4845000000000002</c:v>
                </c:pt>
              </c:numCache>
            </c:numRef>
          </c:val>
        </c:ser>
        <c:ser>
          <c:idx val="1"/>
          <c:order val="1"/>
          <c:tx>
            <c:strRef>
              <c:f>'Spalt unten Serie'!$C$105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Serie'!$E$105:$L$105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er>
          <c:idx val="2"/>
          <c:order val="2"/>
          <c:tx>
            <c:strRef>
              <c:f>'Spalt unten Serie'!$C$106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Serie'!$E$106:$L$106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81881344"/>
        <c:axId val="81895808"/>
        <c:axId val="0"/>
      </c:bar3DChart>
      <c:catAx>
        <c:axId val="8188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895808"/>
        <c:crosses val="autoZero"/>
        <c:auto val="1"/>
        <c:lblAlgn val="ctr"/>
        <c:lblOffset val="100"/>
      </c:catAx>
      <c:valAx>
        <c:axId val="81895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188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66736512"/>
        <c:axId val="66738432"/>
      </c:lineChart>
      <c:catAx>
        <c:axId val="667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738432"/>
        <c:crosses val="autoZero"/>
        <c:auto val="1"/>
        <c:lblAlgn val="ctr"/>
        <c:lblOffset val="100"/>
      </c:catAx>
      <c:valAx>
        <c:axId val="6673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66736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Spalt unten</a:t>
            </a:r>
          </a:p>
        </c:rich>
      </c:tx>
    </c:title>
    <c:plotArea>
      <c:layout>
        <c:manualLayout>
          <c:layoutTarget val="inner"/>
          <c:xMode val="edge"/>
          <c:yMode val="edge"/>
          <c:x val="7.4558952075056473E-2"/>
          <c:y val="8.9218171358717152E-2"/>
          <c:w val="0.77271636572475255"/>
          <c:h val="0.84410365656347941"/>
        </c:manualLayout>
      </c:layout>
      <c:lineChart>
        <c:grouping val="standard"/>
        <c:ser>
          <c:idx val="0"/>
          <c:order val="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Serie'!$D$5:$M$5</c:f>
              <c:numCache>
                <c:formatCode>General</c:formatCode>
                <c:ptCount val="10"/>
                <c:pt idx="0">
                  <c:v>0.15</c:v>
                </c:pt>
                <c:pt idx="1">
                  <c:v>-1.08</c:v>
                </c:pt>
                <c:pt idx="2">
                  <c:v>-1.21</c:v>
                </c:pt>
                <c:pt idx="3">
                  <c:v>-0.7</c:v>
                </c:pt>
                <c:pt idx="4">
                  <c:v>-1.02</c:v>
                </c:pt>
                <c:pt idx="5">
                  <c:v>-0.96</c:v>
                </c:pt>
                <c:pt idx="6">
                  <c:v>-0.85</c:v>
                </c:pt>
                <c:pt idx="7">
                  <c:v>-1.28</c:v>
                </c:pt>
                <c:pt idx="8">
                  <c:v>-1.51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Serie'!$D$6:$M$6</c:f>
              <c:numCache>
                <c:formatCode>General</c:formatCode>
                <c:ptCount val="10"/>
                <c:pt idx="0">
                  <c:v>-0.1</c:v>
                </c:pt>
                <c:pt idx="1">
                  <c:v>-1.1100000000000001</c:v>
                </c:pt>
                <c:pt idx="2">
                  <c:v>-1.2</c:v>
                </c:pt>
                <c:pt idx="3">
                  <c:v>-0.63</c:v>
                </c:pt>
                <c:pt idx="4">
                  <c:v>-0.63</c:v>
                </c:pt>
                <c:pt idx="5">
                  <c:v>-0.86</c:v>
                </c:pt>
                <c:pt idx="6">
                  <c:v>-0.76</c:v>
                </c:pt>
                <c:pt idx="7">
                  <c:v>-1.19</c:v>
                </c:pt>
                <c:pt idx="8">
                  <c:v>-1.47</c:v>
                </c:pt>
                <c:pt idx="9">
                  <c:v>0.27</c:v>
                </c:pt>
              </c:numCache>
            </c:numRef>
          </c:val>
        </c:ser>
        <c:ser>
          <c:idx val="2"/>
          <c:order val="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Serie'!$D$7:$M$7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-0.69</c:v>
                </c:pt>
                <c:pt idx="4">
                  <c:v>-0.99</c:v>
                </c:pt>
                <c:pt idx="5">
                  <c:v>-0.92</c:v>
                </c:pt>
                <c:pt idx="6">
                  <c:v>-0.8</c:v>
                </c:pt>
                <c:pt idx="7">
                  <c:v>-1.22</c:v>
                </c:pt>
                <c:pt idx="8">
                  <c:v>-1.47</c:v>
                </c:pt>
                <c:pt idx="9">
                  <c:v>0.26</c:v>
                </c:pt>
              </c:numCache>
            </c:numRef>
          </c:val>
        </c:ser>
        <c:ser>
          <c:idx val="3"/>
          <c:order val="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Serie'!$D$8:$M$8</c:f>
              <c:numCache>
                <c:formatCode>General</c:formatCode>
                <c:ptCount val="10"/>
                <c:pt idx="0">
                  <c:v>0.03</c:v>
                </c:pt>
                <c:pt idx="1">
                  <c:v>-1.19</c:v>
                </c:pt>
                <c:pt idx="2">
                  <c:v>-1.28</c:v>
                </c:pt>
                <c:pt idx="3">
                  <c:v>-0.67</c:v>
                </c:pt>
                <c:pt idx="4">
                  <c:v>-0.99</c:v>
                </c:pt>
                <c:pt idx="5">
                  <c:v>-0.93</c:v>
                </c:pt>
                <c:pt idx="6">
                  <c:v>-0.81</c:v>
                </c:pt>
                <c:pt idx="7">
                  <c:v>-1.26</c:v>
                </c:pt>
                <c:pt idx="8">
                  <c:v>-1.49</c:v>
                </c:pt>
                <c:pt idx="9">
                  <c:v>0.27</c:v>
                </c:pt>
              </c:numCache>
            </c:numRef>
          </c:val>
        </c:ser>
        <c:ser>
          <c:idx val="4"/>
          <c:order val="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Serie'!$D$9:$M$9</c:f>
              <c:numCache>
                <c:formatCode>General</c:formatCode>
                <c:ptCount val="10"/>
                <c:pt idx="0">
                  <c:v>0.11</c:v>
                </c:pt>
                <c:pt idx="1">
                  <c:v>-1.1599999999999999</c:v>
                </c:pt>
                <c:pt idx="2">
                  <c:v>-1.32</c:v>
                </c:pt>
                <c:pt idx="3">
                  <c:v>-0.71</c:v>
                </c:pt>
                <c:pt idx="4">
                  <c:v>-0.97</c:v>
                </c:pt>
                <c:pt idx="5">
                  <c:v>-0.92</c:v>
                </c:pt>
                <c:pt idx="6">
                  <c:v>-1.1100000000000001</c:v>
                </c:pt>
                <c:pt idx="7">
                  <c:v>-1.24</c:v>
                </c:pt>
                <c:pt idx="8">
                  <c:v>-1.45</c:v>
                </c:pt>
                <c:pt idx="9">
                  <c:v>0.18</c:v>
                </c:pt>
              </c:numCache>
            </c:numRef>
          </c:val>
        </c:ser>
        <c:ser>
          <c:idx val="5"/>
          <c:order val="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Serie'!$D$10:$M$10</c:f>
              <c:numCache>
                <c:formatCode>General</c:formatCode>
                <c:ptCount val="10"/>
                <c:pt idx="0">
                  <c:v>-0.02</c:v>
                </c:pt>
                <c:pt idx="1">
                  <c:v>-1.23</c:v>
                </c:pt>
                <c:pt idx="2">
                  <c:v>-1.22</c:v>
                </c:pt>
                <c:pt idx="3">
                  <c:v>-0.6</c:v>
                </c:pt>
                <c:pt idx="4">
                  <c:v>-0.81</c:v>
                </c:pt>
                <c:pt idx="5">
                  <c:v>-0.73</c:v>
                </c:pt>
                <c:pt idx="6">
                  <c:v>-0.63</c:v>
                </c:pt>
                <c:pt idx="7">
                  <c:v>-1.03</c:v>
                </c:pt>
                <c:pt idx="8">
                  <c:v>-1.34</c:v>
                </c:pt>
                <c:pt idx="9">
                  <c:v>0.31</c:v>
                </c:pt>
              </c:numCache>
            </c:numRef>
          </c:val>
        </c:ser>
        <c:ser>
          <c:idx val="6"/>
          <c:order val="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Serie'!$D$11:$M$11</c:f>
              <c:numCache>
                <c:formatCode>General</c:formatCode>
                <c:ptCount val="10"/>
                <c:pt idx="0">
                  <c:v>-0.04</c:v>
                </c:pt>
                <c:pt idx="1">
                  <c:v>-1.22</c:v>
                </c:pt>
                <c:pt idx="2">
                  <c:v>-1.29</c:v>
                </c:pt>
                <c:pt idx="3">
                  <c:v>-0.7</c:v>
                </c:pt>
                <c:pt idx="4">
                  <c:v>-0.96</c:v>
                </c:pt>
                <c:pt idx="5">
                  <c:v>-0.89</c:v>
                </c:pt>
                <c:pt idx="6">
                  <c:v>-0.84</c:v>
                </c:pt>
                <c:pt idx="7">
                  <c:v>-1.24</c:v>
                </c:pt>
                <c:pt idx="8">
                  <c:v>-1.51</c:v>
                </c:pt>
                <c:pt idx="9">
                  <c:v>0.22</c:v>
                </c:pt>
              </c:numCache>
            </c:numRef>
          </c:val>
        </c:ser>
        <c:ser>
          <c:idx val="7"/>
          <c:order val="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Serie'!$D$12:$M$12</c:f>
              <c:numCache>
                <c:formatCode>General</c:formatCode>
                <c:ptCount val="10"/>
                <c:pt idx="0">
                  <c:v>0.01</c:v>
                </c:pt>
                <c:pt idx="1">
                  <c:v>-1.17</c:v>
                </c:pt>
                <c:pt idx="2">
                  <c:v>-1.32</c:v>
                </c:pt>
                <c:pt idx="3">
                  <c:v>-0.68</c:v>
                </c:pt>
                <c:pt idx="4">
                  <c:v>-0.94</c:v>
                </c:pt>
                <c:pt idx="5">
                  <c:v>-0.89</c:v>
                </c:pt>
                <c:pt idx="6">
                  <c:v>-0.86</c:v>
                </c:pt>
                <c:pt idx="7">
                  <c:v>-1.27</c:v>
                </c:pt>
                <c:pt idx="8">
                  <c:v>-1.51</c:v>
                </c:pt>
                <c:pt idx="9">
                  <c:v>0.21</c:v>
                </c:pt>
              </c:numCache>
            </c:numRef>
          </c:val>
        </c:ser>
        <c:ser>
          <c:idx val="8"/>
          <c:order val="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Serie'!$D$13:$M$13</c:f>
              <c:numCache>
                <c:formatCode>General</c:formatCode>
                <c:ptCount val="10"/>
                <c:pt idx="0">
                  <c:v>-0.25</c:v>
                </c:pt>
                <c:pt idx="1">
                  <c:v>-1.19</c:v>
                </c:pt>
                <c:pt idx="2">
                  <c:v>-1.2</c:v>
                </c:pt>
                <c:pt idx="3">
                  <c:v>-0.63</c:v>
                </c:pt>
                <c:pt idx="4">
                  <c:v>-0.84</c:v>
                </c:pt>
                <c:pt idx="5">
                  <c:v>-0.83</c:v>
                </c:pt>
                <c:pt idx="6">
                  <c:v>-0.83</c:v>
                </c:pt>
                <c:pt idx="7">
                  <c:v>-1.29</c:v>
                </c:pt>
                <c:pt idx="8">
                  <c:v>-1.45</c:v>
                </c:pt>
                <c:pt idx="9">
                  <c:v>-0.02</c:v>
                </c:pt>
              </c:numCache>
            </c:numRef>
          </c:val>
        </c:ser>
        <c:ser>
          <c:idx val="9"/>
          <c:order val="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Serie'!$D$14:$M$14</c:f>
              <c:numCache>
                <c:formatCode>General</c:formatCode>
                <c:ptCount val="10"/>
                <c:pt idx="0">
                  <c:v>0.01</c:v>
                </c:pt>
                <c:pt idx="1">
                  <c:v>-1.1499999999999999</c:v>
                </c:pt>
                <c:pt idx="2">
                  <c:v>-1.21</c:v>
                </c:pt>
                <c:pt idx="3">
                  <c:v>-0.67</c:v>
                </c:pt>
                <c:pt idx="4">
                  <c:v>-0.92</c:v>
                </c:pt>
                <c:pt idx="5">
                  <c:v>-0.87</c:v>
                </c:pt>
                <c:pt idx="6">
                  <c:v>-0.84</c:v>
                </c:pt>
                <c:pt idx="7">
                  <c:v>-1.18</c:v>
                </c:pt>
                <c:pt idx="8">
                  <c:v>-1.5</c:v>
                </c:pt>
                <c:pt idx="9">
                  <c:v>0.21</c:v>
                </c:pt>
              </c:numCache>
            </c:numRef>
          </c:val>
        </c:ser>
        <c:ser>
          <c:idx val="10"/>
          <c:order val="1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Serie'!$D$15:$M$15</c:f>
              <c:numCache>
                <c:formatCode>General</c:formatCode>
                <c:ptCount val="10"/>
                <c:pt idx="0">
                  <c:v>0</c:v>
                </c:pt>
                <c:pt idx="1">
                  <c:v>-1.18</c:v>
                </c:pt>
                <c:pt idx="2">
                  <c:v>-1.37</c:v>
                </c:pt>
                <c:pt idx="3">
                  <c:v>-0.69</c:v>
                </c:pt>
                <c:pt idx="4">
                  <c:v>-0.95</c:v>
                </c:pt>
                <c:pt idx="5">
                  <c:v>-0.88</c:v>
                </c:pt>
                <c:pt idx="6">
                  <c:v>-0.83</c:v>
                </c:pt>
                <c:pt idx="7">
                  <c:v>-1.28</c:v>
                </c:pt>
                <c:pt idx="8">
                  <c:v>-1.55</c:v>
                </c:pt>
                <c:pt idx="9">
                  <c:v>0.18</c:v>
                </c:pt>
              </c:numCache>
            </c:numRef>
          </c:val>
        </c:ser>
        <c:ser>
          <c:idx val="11"/>
          <c:order val="1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Serie'!$D$16:$M$16</c:f>
              <c:numCache>
                <c:formatCode>General</c:formatCode>
                <c:ptCount val="10"/>
                <c:pt idx="0">
                  <c:v>0.03</c:v>
                </c:pt>
                <c:pt idx="1">
                  <c:v>-1.17</c:v>
                </c:pt>
                <c:pt idx="2">
                  <c:v>-1.34</c:v>
                </c:pt>
                <c:pt idx="3">
                  <c:v>-0.68</c:v>
                </c:pt>
                <c:pt idx="4">
                  <c:v>-0.95</c:v>
                </c:pt>
                <c:pt idx="5">
                  <c:v>-0.89</c:v>
                </c:pt>
                <c:pt idx="6">
                  <c:v>-0.86</c:v>
                </c:pt>
                <c:pt idx="7">
                  <c:v>-1.28</c:v>
                </c:pt>
                <c:pt idx="8">
                  <c:v>-1.51</c:v>
                </c:pt>
                <c:pt idx="9">
                  <c:v>0.19</c:v>
                </c:pt>
              </c:numCache>
            </c:numRef>
          </c:val>
        </c:ser>
        <c:ser>
          <c:idx val="12"/>
          <c:order val="1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Serie'!$D$17:$M$17</c:f>
              <c:numCache>
                <c:formatCode>General</c:formatCode>
                <c:ptCount val="10"/>
                <c:pt idx="0">
                  <c:v>-0.16</c:v>
                </c:pt>
                <c:pt idx="1">
                  <c:v>-1.29</c:v>
                </c:pt>
                <c:pt idx="2">
                  <c:v>-1.45</c:v>
                </c:pt>
                <c:pt idx="3">
                  <c:v>-0.51</c:v>
                </c:pt>
                <c:pt idx="4">
                  <c:v>-0.99</c:v>
                </c:pt>
                <c:pt idx="5">
                  <c:v>-0.91</c:v>
                </c:pt>
                <c:pt idx="6">
                  <c:v>-0.86</c:v>
                </c:pt>
                <c:pt idx="7">
                  <c:v>-1.32</c:v>
                </c:pt>
                <c:pt idx="8">
                  <c:v>-1.57</c:v>
                </c:pt>
                <c:pt idx="9">
                  <c:v>0.17</c:v>
                </c:pt>
              </c:numCache>
            </c:numRef>
          </c:val>
        </c:ser>
        <c:ser>
          <c:idx val="13"/>
          <c:order val="1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Serie'!$D$18:$M$18</c:f>
              <c:numCache>
                <c:formatCode>General</c:formatCode>
                <c:ptCount val="10"/>
                <c:pt idx="0">
                  <c:v>0.02</c:v>
                </c:pt>
                <c:pt idx="1">
                  <c:v>-1.01</c:v>
                </c:pt>
                <c:pt idx="2">
                  <c:v>-1.34</c:v>
                </c:pt>
                <c:pt idx="3">
                  <c:v>-0.63</c:v>
                </c:pt>
                <c:pt idx="4">
                  <c:v>-0.96</c:v>
                </c:pt>
                <c:pt idx="5">
                  <c:v>-0.89</c:v>
                </c:pt>
                <c:pt idx="6">
                  <c:v>-0.85</c:v>
                </c:pt>
                <c:pt idx="7">
                  <c:v>-1.28</c:v>
                </c:pt>
                <c:pt idx="8">
                  <c:v>-1.56</c:v>
                </c:pt>
                <c:pt idx="9">
                  <c:v>0.16</c:v>
                </c:pt>
              </c:numCache>
            </c:numRef>
          </c:val>
        </c:ser>
        <c:ser>
          <c:idx val="14"/>
          <c:order val="1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Serie'!$D$19:$M$19</c:f>
              <c:numCache>
                <c:formatCode>General</c:formatCode>
                <c:ptCount val="10"/>
                <c:pt idx="0">
                  <c:v>-0.02</c:v>
                </c:pt>
                <c:pt idx="1">
                  <c:v>-1.22</c:v>
                </c:pt>
                <c:pt idx="2">
                  <c:v>-1.33</c:v>
                </c:pt>
                <c:pt idx="3">
                  <c:v>-0.68</c:v>
                </c:pt>
                <c:pt idx="4">
                  <c:v>-0.93</c:v>
                </c:pt>
                <c:pt idx="5">
                  <c:v>-0.89</c:v>
                </c:pt>
                <c:pt idx="6">
                  <c:v>-0.87</c:v>
                </c:pt>
                <c:pt idx="7">
                  <c:v>-1.23</c:v>
                </c:pt>
                <c:pt idx="8">
                  <c:v>-1.53</c:v>
                </c:pt>
                <c:pt idx="9">
                  <c:v>0.04</c:v>
                </c:pt>
              </c:numCache>
            </c:numRef>
          </c:val>
        </c:ser>
        <c:ser>
          <c:idx val="15"/>
          <c:order val="1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Serie'!$D$20:$M$20</c:f>
              <c:numCache>
                <c:formatCode>General</c:formatCode>
                <c:ptCount val="10"/>
                <c:pt idx="0">
                  <c:v>0.33</c:v>
                </c:pt>
                <c:pt idx="1">
                  <c:v>-1.0900000000000001</c:v>
                </c:pt>
                <c:pt idx="2">
                  <c:v>-1.17</c:v>
                </c:pt>
                <c:pt idx="3">
                  <c:v>-0.6</c:v>
                </c:pt>
                <c:pt idx="4">
                  <c:v>-0.71</c:v>
                </c:pt>
                <c:pt idx="5">
                  <c:v>-0.69</c:v>
                </c:pt>
                <c:pt idx="6">
                  <c:v>-0.71</c:v>
                </c:pt>
                <c:pt idx="7">
                  <c:v>-1.1599999999999999</c:v>
                </c:pt>
                <c:pt idx="8">
                  <c:v>-1.4</c:v>
                </c:pt>
                <c:pt idx="9">
                  <c:v>0.13</c:v>
                </c:pt>
              </c:numCache>
            </c:numRef>
          </c:val>
        </c:ser>
        <c:ser>
          <c:idx val="16"/>
          <c:order val="1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Serie'!$D$21:$M$21</c:f>
              <c:numCache>
                <c:formatCode>General</c:formatCode>
                <c:ptCount val="10"/>
                <c:pt idx="0">
                  <c:v>0.38</c:v>
                </c:pt>
                <c:pt idx="1">
                  <c:v>-1.1499999999999999</c:v>
                </c:pt>
                <c:pt idx="2">
                  <c:v>-1.32</c:v>
                </c:pt>
                <c:pt idx="3">
                  <c:v>-0.64</c:v>
                </c:pt>
                <c:pt idx="4">
                  <c:v>-0.85</c:v>
                </c:pt>
                <c:pt idx="5">
                  <c:v>-0.81</c:v>
                </c:pt>
                <c:pt idx="6">
                  <c:v>-0.77</c:v>
                </c:pt>
                <c:pt idx="7">
                  <c:v>-1.24</c:v>
                </c:pt>
                <c:pt idx="8">
                  <c:v>-1.54</c:v>
                </c:pt>
                <c:pt idx="9">
                  <c:v>0.38</c:v>
                </c:pt>
              </c:numCache>
            </c:numRef>
          </c:val>
        </c:ser>
        <c:ser>
          <c:idx val="17"/>
          <c:order val="1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Serie'!$D$22:$M$22</c:f>
              <c:numCache>
                <c:formatCode>General</c:formatCode>
                <c:ptCount val="10"/>
                <c:pt idx="0">
                  <c:v>0.61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-0.55000000000000004</c:v>
                </c:pt>
                <c:pt idx="4">
                  <c:v>-0.79</c:v>
                </c:pt>
                <c:pt idx="5">
                  <c:v>-0.77</c:v>
                </c:pt>
                <c:pt idx="6">
                  <c:v>-0.71</c:v>
                </c:pt>
                <c:pt idx="7">
                  <c:v>-1.19</c:v>
                </c:pt>
                <c:pt idx="8">
                  <c:v>-1.51</c:v>
                </c:pt>
                <c:pt idx="9">
                  <c:v>0.37</c:v>
                </c:pt>
              </c:numCache>
            </c:numRef>
          </c:val>
        </c:ser>
        <c:ser>
          <c:idx val="18"/>
          <c:order val="1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Serie'!$D$23:$M$23</c:f>
              <c:numCache>
                <c:formatCode>General</c:formatCode>
                <c:ptCount val="10"/>
                <c:pt idx="0">
                  <c:v>0.42</c:v>
                </c:pt>
                <c:pt idx="1">
                  <c:v>-1.17</c:v>
                </c:pt>
                <c:pt idx="2">
                  <c:v>-1.27</c:v>
                </c:pt>
                <c:pt idx="3">
                  <c:v>-0.5</c:v>
                </c:pt>
                <c:pt idx="4">
                  <c:v>-0.7</c:v>
                </c:pt>
                <c:pt idx="5">
                  <c:v>-0.63</c:v>
                </c:pt>
                <c:pt idx="6">
                  <c:v>-0.65</c:v>
                </c:pt>
                <c:pt idx="7">
                  <c:v>-1.19</c:v>
                </c:pt>
                <c:pt idx="8">
                  <c:v>-1.5</c:v>
                </c:pt>
                <c:pt idx="9">
                  <c:v>0.48</c:v>
                </c:pt>
              </c:numCache>
            </c:numRef>
          </c:val>
        </c:ser>
        <c:ser>
          <c:idx val="19"/>
          <c:order val="1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Serie'!$D$24:$M$24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-1.03</c:v>
                </c:pt>
                <c:pt idx="2">
                  <c:v>-1.04</c:v>
                </c:pt>
                <c:pt idx="3">
                  <c:v>-0.48</c:v>
                </c:pt>
                <c:pt idx="4">
                  <c:v>-0.71</c:v>
                </c:pt>
                <c:pt idx="5">
                  <c:v>-0.67</c:v>
                </c:pt>
                <c:pt idx="6">
                  <c:v>-0.73</c:v>
                </c:pt>
                <c:pt idx="7">
                  <c:v>-0.94</c:v>
                </c:pt>
                <c:pt idx="8">
                  <c:v>-1.32</c:v>
                </c:pt>
                <c:pt idx="9">
                  <c:v>0.3</c:v>
                </c:pt>
              </c:numCache>
            </c:numRef>
          </c:val>
        </c:ser>
        <c:marker val="1"/>
        <c:axId val="82304384"/>
        <c:axId val="82187776"/>
      </c:lineChart>
      <c:catAx>
        <c:axId val="8230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187776"/>
        <c:crosses val="autoZero"/>
        <c:auto val="1"/>
        <c:lblAlgn val="ctr"/>
        <c:lblOffset val="100"/>
      </c:catAx>
      <c:valAx>
        <c:axId val="8218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230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 </a:t>
            </a:r>
            <a:r>
              <a:rPr lang="en-US" baseline="0"/>
              <a:t> Serie Wölbung oben innen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Serie'!$D$28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Serie'!$E$28:$N$28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hape val="cylinder"/>
        <c:axId val="83601664"/>
        <c:axId val="83616128"/>
        <c:axId val="0"/>
      </c:bar3DChart>
      <c:catAx>
        <c:axId val="836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616128"/>
        <c:crosses val="autoZero"/>
        <c:auto val="1"/>
        <c:lblAlgn val="ctr"/>
        <c:lblOffset val="100"/>
      </c:catAx>
      <c:valAx>
        <c:axId val="8361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601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Serie'!$E$27:$N$27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hape val="cylinder"/>
        <c:axId val="83649280"/>
        <c:axId val="83651200"/>
        <c:axId val="0"/>
      </c:bar3DChart>
      <c:catAx>
        <c:axId val="8364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651200"/>
        <c:crosses val="autoZero"/>
        <c:auto val="1"/>
        <c:lblAlgn val="ctr"/>
        <c:lblOffset val="100"/>
      </c:catAx>
      <c:valAx>
        <c:axId val="8365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64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Serie'!$D$56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Serie'!$E$56:$N$56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Serie'!$D$57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Serie'!$E$57:$N$57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Serie'!$E$58:$N$58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83677952"/>
        <c:axId val="83679872"/>
        <c:axId val="0"/>
      </c:bar3DChart>
      <c:catAx>
        <c:axId val="8367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679872"/>
        <c:crosses val="autoZero"/>
        <c:auto val="1"/>
        <c:lblAlgn val="ctr"/>
        <c:lblOffset val="100"/>
      </c:catAx>
      <c:valAx>
        <c:axId val="8367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677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83993344"/>
        <c:axId val="83995264"/>
        <c:axId val="0"/>
      </c:bar3DChart>
      <c:catAx>
        <c:axId val="839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995264"/>
        <c:crosses val="autoZero"/>
        <c:auto val="1"/>
        <c:lblAlgn val="ctr"/>
        <c:lblOffset val="100"/>
      </c:catAx>
      <c:valAx>
        <c:axId val="8399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99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Wölbung oben innen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7.4548702245552642E-2"/>
          <c:w val="0.61285870516185481"/>
          <c:h val="0.89719889180519163"/>
        </c:manualLayout>
      </c:layout>
      <c:lineChart>
        <c:grouping val="standar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Serie'!$E$6:$N$6</c:f>
              <c:numCache>
                <c:formatCode>General</c:formatCode>
                <c:ptCount val="10"/>
                <c:pt idx="0">
                  <c:v>-0.5</c:v>
                </c:pt>
                <c:pt idx="1">
                  <c:v>-0.15</c:v>
                </c:pt>
                <c:pt idx="2">
                  <c:v>-0.13</c:v>
                </c:pt>
                <c:pt idx="3">
                  <c:v>-0.57999999999999996</c:v>
                </c:pt>
                <c:pt idx="4">
                  <c:v>-0.49</c:v>
                </c:pt>
                <c:pt idx="5">
                  <c:v>-0.53</c:v>
                </c:pt>
                <c:pt idx="6">
                  <c:v>-0.57999999999999996</c:v>
                </c:pt>
                <c:pt idx="7">
                  <c:v>-0.22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Serie'!$E$7:$N$7</c:f>
              <c:numCache>
                <c:formatCode>General</c:formatCode>
                <c:ptCount val="10"/>
                <c:pt idx="0">
                  <c:v>-0.51</c:v>
                </c:pt>
                <c:pt idx="1">
                  <c:v>-0.18</c:v>
                </c:pt>
                <c:pt idx="2">
                  <c:v>-0.14000000000000001</c:v>
                </c:pt>
                <c:pt idx="3">
                  <c:v>-0.57999999999999996</c:v>
                </c:pt>
                <c:pt idx="4">
                  <c:v>-0.46</c:v>
                </c:pt>
                <c:pt idx="5">
                  <c:v>-0.5</c:v>
                </c:pt>
                <c:pt idx="6">
                  <c:v>-0.53</c:v>
                </c:pt>
                <c:pt idx="7">
                  <c:v>-0.2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2"/>
          <c:order val="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Serie'!$E$8:$N$8</c:f>
              <c:numCache>
                <c:formatCode>General</c:formatCode>
                <c:ptCount val="10"/>
                <c:pt idx="0">
                  <c:v>-0.46</c:v>
                </c:pt>
                <c:pt idx="1">
                  <c:v>-0.15</c:v>
                </c:pt>
                <c:pt idx="2">
                  <c:v>-0.13</c:v>
                </c:pt>
                <c:pt idx="3">
                  <c:v>-0.59</c:v>
                </c:pt>
                <c:pt idx="4">
                  <c:v>-0.46</c:v>
                </c:pt>
                <c:pt idx="5">
                  <c:v>-0.51</c:v>
                </c:pt>
                <c:pt idx="6">
                  <c:v>-0.53</c:v>
                </c:pt>
                <c:pt idx="7">
                  <c:v>-0.19</c:v>
                </c:pt>
                <c:pt idx="8">
                  <c:v>-0.28999999999999998</c:v>
                </c:pt>
                <c:pt idx="9">
                  <c:v>-1.01</c:v>
                </c:pt>
              </c:numCache>
            </c:numRef>
          </c:val>
        </c:ser>
        <c:ser>
          <c:idx val="3"/>
          <c:order val="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Serie'!$E$9:$N$9</c:f>
              <c:numCache>
                <c:formatCode>General</c:formatCode>
                <c:ptCount val="10"/>
                <c:pt idx="0">
                  <c:v>-0.5</c:v>
                </c:pt>
                <c:pt idx="1">
                  <c:v>-0.18</c:v>
                </c:pt>
                <c:pt idx="2">
                  <c:v>-0.13</c:v>
                </c:pt>
                <c:pt idx="3">
                  <c:v>-0.6</c:v>
                </c:pt>
                <c:pt idx="4">
                  <c:v>-0.49</c:v>
                </c:pt>
                <c:pt idx="5">
                  <c:v>-0.52</c:v>
                </c:pt>
                <c:pt idx="6">
                  <c:v>-0.56999999999999995</c:v>
                </c:pt>
                <c:pt idx="7">
                  <c:v>-0.21</c:v>
                </c:pt>
                <c:pt idx="8">
                  <c:v>-0.3</c:v>
                </c:pt>
                <c:pt idx="9">
                  <c:v>-1.02</c:v>
                </c:pt>
              </c:numCache>
            </c:numRef>
          </c:val>
        </c:ser>
        <c:ser>
          <c:idx val="4"/>
          <c:order val="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Serie'!$E$10:$N$10</c:f>
              <c:numCache>
                <c:formatCode>General</c:formatCode>
                <c:ptCount val="10"/>
                <c:pt idx="0">
                  <c:v>-0.41</c:v>
                </c:pt>
                <c:pt idx="1">
                  <c:v>-0.56000000000000005</c:v>
                </c:pt>
                <c:pt idx="2">
                  <c:v>-0.13</c:v>
                </c:pt>
                <c:pt idx="3">
                  <c:v>-0.53</c:v>
                </c:pt>
                <c:pt idx="4">
                  <c:v>-0.42</c:v>
                </c:pt>
                <c:pt idx="5">
                  <c:v>-0.48</c:v>
                </c:pt>
                <c:pt idx="6">
                  <c:v>-0.52</c:v>
                </c:pt>
                <c:pt idx="7">
                  <c:v>-0.19</c:v>
                </c:pt>
                <c:pt idx="8">
                  <c:v>-0.26</c:v>
                </c:pt>
                <c:pt idx="9">
                  <c:v>-0.87</c:v>
                </c:pt>
              </c:numCache>
            </c:numRef>
          </c:val>
        </c:ser>
        <c:ser>
          <c:idx val="5"/>
          <c:order val="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Serie'!$E$11:$N$11</c:f>
              <c:numCache>
                <c:formatCode>General</c:formatCode>
                <c:ptCount val="10"/>
                <c:pt idx="0">
                  <c:v>-0.47</c:v>
                </c:pt>
                <c:pt idx="1">
                  <c:v>-0.15</c:v>
                </c:pt>
                <c:pt idx="2">
                  <c:v>-0.14000000000000001</c:v>
                </c:pt>
                <c:pt idx="3">
                  <c:v>-0.51</c:v>
                </c:pt>
                <c:pt idx="4">
                  <c:v>-0.4</c:v>
                </c:pt>
                <c:pt idx="5">
                  <c:v>-0.45</c:v>
                </c:pt>
                <c:pt idx="6">
                  <c:v>-0.48</c:v>
                </c:pt>
                <c:pt idx="7">
                  <c:v>-0.21</c:v>
                </c:pt>
                <c:pt idx="8">
                  <c:v>-0.26</c:v>
                </c:pt>
                <c:pt idx="9">
                  <c:v>-0.86</c:v>
                </c:pt>
              </c:numCache>
            </c:numRef>
          </c:val>
        </c:ser>
        <c:ser>
          <c:idx val="6"/>
          <c:order val="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Serie'!$E$12:$N$12</c:f>
              <c:numCache>
                <c:formatCode>General</c:formatCode>
                <c:ptCount val="10"/>
                <c:pt idx="0">
                  <c:v>-0.51</c:v>
                </c:pt>
                <c:pt idx="1">
                  <c:v>-0.16</c:v>
                </c:pt>
                <c:pt idx="2">
                  <c:v>-0.13</c:v>
                </c:pt>
                <c:pt idx="3">
                  <c:v>-0.51</c:v>
                </c:pt>
                <c:pt idx="4">
                  <c:v>-0.41</c:v>
                </c:pt>
                <c:pt idx="5">
                  <c:v>-0.46</c:v>
                </c:pt>
                <c:pt idx="6">
                  <c:v>-0.49</c:v>
                </c:pt>
                <c:pt idx="7">
                  <c:v>-0.18</c:v>
                </c:pt>
                <c:pt idx="8">
                  <c:v>-0.26</c:v>
                </c:pt>
                <c:pt idx="9">
                  <c:v>-0.91</c:v>
                </c:pt>
              </c:numCache>
            </c:numRef>
          </c:val>
        </c:ser>
        <c:ser>
          <c:idx val="7"/>
          <c:order val="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Serie'!$E$13:$N$13</c:f>
              <c:numCache>
                <c:formatCode>General</c:formatCode>
                <c:ptCount val="10"/>
                <c:pt idx="0">
                  <c:v>-1.73</c:v>
                </c:pt>
                <c:pt idx="1">
                  <c:v>-0.13</c:v>
                </c:pt>
                <c:pt idx="2">
                  <c:v>-0.15</c:v>
                </c:pt>
                <c:pt idx="3">
                  <c:v>-0.51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-0.19</c:v>
                </c:pt>
                <c:pt idx="8">
                  <c:v>-0.26</c:v>
                </c:pt>
                <c:pt idx="9">
                  <c:v>-0.9</c:v>
                </c:pt>
              </c:numCache>
            </c:numRef>
          </c:val>
        </c:ser>
        <c:ser>
          <c:idx val="8"/>
          <c:order val="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Serie'!$E$14:$N$14</c:f>
              <c:numCache>
                <c:formatCode>General</c:formatCode>
                <c:ptCount val="10"/>
                <c:pt idx="0">
                  <c:v>0.19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-0.46</c:v>
                </c:pt>
                <c:pt idx="4">
                  <c:v>-0.41</c:v>
                </c:pt>
                <c:pt idx="5">
                  <c:v>-0.44</c:v>
                </c:pt>
                <c:pt idx="6">
                  <c:v>-0.5</c:v>
                </c:pt>
                <c:pt idx="7">
                  <c:v>-0.22</c:v>
                </c:pt>
                <c:pt idx="8">
                  <c:v>-0.32</c:v>
                </c:pt>
                <c:pt idx="9">
                  <c:v>-0.95</c:v>
                </c:pt>
              </c:numCache>
            </c:numRef>
          </c:val>
        </c:ser>
        <c:ser>
          <c:idx val="9"/>
          <c:order val="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Serie'!$E$15:$N$15</c:f>
              <c:numCache>
                <c:formatCode>General</c:formatCode>
                <c:ptCount val="10"/>
                <c:pt idx="0">
                  <c:v>-0.42</c:v>
                </c:pt>
                <c:pt idx="1">
                  <c:v>-0.42</c:v>
                </c:pt>
                <c:pt idx="2">
                  <c:v>-0.15</c:v>
                </c:pt>
                <c:pt idx="3">
                  <c:v>-0.51</c:v>
                </c:pt>
                <c:pt idx="4">
                  <c:v>-0.4</c:v>
                </c:pt>
                <c:pt idx="5">
                  <c:v>-0.46</c:v>
                </c:pt>
                <c:pt idx="6">
                  <c:v>-0.5</c:v>
                </c:pt>
                <c:pt idx="7">
                  <c:v>-0.21</c:v>
                </c:pt>
                <c:pt idx="8">
                  <c:v>-0.26</c:v>
                </c:pt>
                <c:pt idx="9">
                  <c:v>-0.89</c:v>
                </c:pt>
              </c:numCache>
            </c:numRef>
          </c:val>
        </c:ser>
        <c:ser>
          <c:idx val="10"/>
          <c:order val="1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Serie'!$E$16:$N$16</c:f>
              <c:numCache>
                <c:formatCode>General</c:formatCode>
                <c:ptCount val="10"/>
                <c:pt idx="0">
                  <c:v>-0.04</c:v>
                </c:pt>
                <c:pt idx="1">
                  <c:v>-0.14000000000000001</c:v>
                </c:pt>
                <c:pt idx="2">
                  <c:v>-0.12</c:v>
                </c:pt>
                <c:pt idx="3">
                  <c:v>-0.53</c:v>
                </c:pt>
                <c:pt idx="4">
                  <c:v>-0.42</c:v>
                </c:pt>
                <c:pt idx="5">
                  <c:v>-0.46</c:v>
                </c:pt>
                <c:pt idx="6">
                  <c:v>-0.52</c:v>
                </c:pt>
                <c:pt idx="7">
                  <c:v>-0.2</c:v>
                </c:pt>
                <c:pt idx="8">
                  <c:v>-0.28000000000000003</c:v>
                </c:pt>
                <c:pt idx="9">
                  <c:v>-0.92</c:v>
                </c:pt>
              </c:numCache>
            </c:numRef>
          </c:val>
        </c:ser>
        <c:ser>
          <c:idx val="11"/>
          <c:order val="1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Serie'!$E$17:$N$17</c:f>
              <c:numCache>
                <c:formatCode>General</c:formatCode>
                <c:ptCount val="10"/>
                <c:pt idx="0">
                  <c:v>-0.41</c:v>
                </c:pt>
                <c:pt idx="1">
                  <c:v>-0.13</c:v>
                </c:pt>
                <c:pt idx="2">
                  <c:v>-0.12</c:v>
                </c:pt>
                <c:pt idx="3">
                  <c:v>-0.51</c:v>
                </c:pt>
                <c:pt idx="4">
                  <c:v>-0.42</c:v>
                </c:pt>
                <c:pt idx="5">
                  <c:v>-0.46</c:v>
                </c:pt>
                <c:pt idx="6">
                  <c:v>-0.53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-0.92</c:v>
                </c:pt>
              </c:numCache>
            </c:numRef>
          </c:val>
        </c:ser>
        <c:ser>
          <c:idx val="12"/>
          <c:order val="1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Serie'!$E$18:$N$18</c:f>
              <c:numCache>
                <c:formatCode>General</c:formatCode>
                <c:ptCount val="10"/>
                <c:pt idx="0">
                  <c:v>-0.8</c:v>
                </c:pt>
                <c:pt idx="1">
                  <c:v>-0.16</c:v>
                </c:pt>
                <c:pt idx="2">
                  <c:v>-0.11</c:v>
                </c:pt>
                <c:pt idx="3">
                  <c:v>-0.54</c:v>
                </c:pt>
                <c:pt idx="4">
                  <c:v>-0.45</c:v>
                </c:pt>
                <c:pt idx="5">
                  <c:v>-0.47</c:v>
                </c:pt>
                <c:pt idx="6">
                  <c:v>-0.51</c:v>
                </c:pt>
                <c:pt idx="7">
                  <c:v>-0.2</c:v>
                </c:pt>
                <c:pt idx="8">
                  <c:v>-0.27</c:v>
                </c:pt>
                <c:pt idx="9">
                  <c:v>-0.95</c:v>
                </c:pt>
              </c:numCache>
            </c:numRef>
          </c:val>
        </c:ser>
        <c:ser>
          <c:idx val="13"/>
          <c:order val="1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Serie'!$E$19:$N$19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-0.14000000000000001</c:v>
                </c:pt>
                <c:pt idx="3">
                  <c:v>-0.52</c:v>
                </c:pt>
                <c:pt idx="4">
                  <c:v>-0.42</c:v>
                </c:pt>
                <c:pt idx="5">
                  <c:v>-0.46</c:v>
                </c:pt>
                <c:pt idx="6">
                  <c:v>-0.49</c:v>
                </c:pt>
                <c:pt idx="7">
                  <c:v>-0.19</c:v>
                </c:pt>
                <c:pt idx="8">
                  <c:v>-0.25</c:v>
                </c:pt>
                <c:pt idx="9">
                  <c:v>-0.9</c:v>
                </c:pt>
              </c:numCache>
            </c:numRef>
          </c:val>
        </c:ser>
        <c:ser>
          <c:idx val="14"/>
          <c:order val="1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Serie'!$E$20:$N$20</c:f>
              <c:numCache>
                <c:formatCode>General</c:formatCode>
                <c:ptCount val="10"/>
                <c:pt idx="0">
                  <c:v>-0.46</c:v>
                </c:pt>
                <c:pt idx="1">
                  <c:v>-0.12</c:v>
                </c:pt>
                <c:pt idx="2">
                  <c:v>-0.14000000000000001</c:v>
                </c:pt>
                <c:pt idx="3">
                  <c:v>-0.5</c:v>
                </c:pt>
                <c:pt idx="4">
                  <c:v>-0.41</c:v>
                </c:pt>
                <c:pt idx="5">
                  <c:v>-0.45</c:v>
                </c:pt>
                <c:pt idx="6">
                  <c:v>-0.5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15"/>
          <c:order val="1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Serie'!$E$21:$N$21</c:f>
              <c:numCache>
                <c:formatCode>General</c:formatCode>
                <c:ptCount val="10"/>
                <c:pt idx="0">
                  <c:v>-0.25</c:v>
                </c:pt>
                <c:pt idx="1">
                  <c:v>-0.25</c:v>
                </c:pt>
                <c:pt idx="2">
                  <c:v>-0.11</c:v>
                </c:pt>
                <c:pt idx="3">
                  <c:v>-0.49</c:v>
                </c:pt>
                <c:pt idx="4">
                  <c:v>-0.46</c:v>
                </c:pt>
                <c:pt idx="5">
                  <c:v>-0.47</c:v>
                </c:pt>
                <c:pt idx="6">
                  <c:v>-0.52</c:v>
                </c:pt>
                <c:pt idx="7">
                  <c:v>-0.27</c:v>
                </c:pt>
                <c:pt idx="8">
                  <c:v>-0.36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Serie'!$E$22:$N$22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-0.11</c:v>
                </c:pt>
                <c:pt idx="3">
                  <c:v>-0.51</c:v>
                </c:pt>
                <c:pt idx="4">
                  <c:v>-0.46</c:v>
                </c:pt>
                <c:pt idx="5">
                  <c:v>-0.51</c:v>
                </c:pt>
                <c:pt idx="6">
                  <c:v>-0.52</c:v>
                </c:pt>
                <c:pt idx="7">
                  <c:v>-0.24</c:v>
                </c:pt>
                <c:pt idx="8">
                  <c:v>-0.3</c:v>
                </c:pt>
                <c:pt idx="9">
                  <c:v>-1.04</c:v>
                </c:pt>
              </c:numCache>
            </c:numRef>
          </c:val>
        </c:ser>
        <c:ser>
          <c:idx val="17"/>
          <c:order val="1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-0.08</c:v>
                </c:pt>
                <c:pt idx="3">
                  <c:v>-0.5</c:v>
                </c:pt>
                <c:pt idx="4">
                  <c:v>-0.46</c:v>
                </c:pt>
                <c:pt idx="5">
                  <c:v>-0.49</c:v>
                </c:pt>
                <c:pt idx="6">
                  <c:v>-0.52</c:v>
                </c:pt>
                <c:pt idx="7">
                  <c:v>-0.23</c:v>
                </c:pt>
                <c:pt idx="8">
                  <c:v>-0.28000000000000003</c:v>
                </c:pt>
                <c:pt idx="9">
                  <c:v>-1.03</c:v>
                </c:pt>
              </c:numCache>
            </c:numRef>
          </c:val>
        </c:ser>
        <c:ser>
          <c:idx val="18"/>
          <c:order val="1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Serie'!$E$24:$N$24</c:f>
              <c:numCache>
                <c:formatCode>General</c:formatCode>
                <c:ptCount val="10"/>
                <c:pt idx="0">
                  <c:v>-0.64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-0.48</c:v>
                </c:pt>
                <c:pt idx="4">
                  <c:v>-0.42</c:v>
                </c:pt>
                <c:pt idx="5">
                  <c:v>-0.46</c:v>
                </c:pt>
                <c:pt idx="6">
                  <c:v>-0.48</c:v>
                </c:pt>
                <c:pt idx="7">
                  <c:v>-0.22</c:v>
                </c:pt>
                <c:pt idx="8">
                  <c:v>-0.28000000000000003</c:v>
                </c:pt>
                <c:pt idx="9">
                  <c:v>-1.01</c:v>
                </c:pt>
              </c:numCache>
            </c:numRef>
          </c:val>
        </c:ser>
        <c:ser>
          <c:idx val="19"/>
          <c:order val="1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Serie'!$E$25:$N$25</c:f>
              <c:numCache>
                <c:formatCode>General</c:formatCode>
                <c:ptCount val="10"/>
                <c:pt idx="0">
                  <c:v>-0.67</c:v>
                </c:pt>
                <c:pt idx="1">
                  <c:v>-0.1</c:v>
                </c:pt>
                <c:pt idx="2">
                  <c:v>-0.14000000000000001</c:v>
                </c:pt>
                <c:pt idx="3">
                  <c:v>-0.49</c:v>
                </c:pt>
                <c:pt idx="4">
                  <c:v>-0.39</c:v>
                </c:pt>
                <c:pt idx="5">
                  <c:v>-0.44</c:v>
                </c:pt>
                <c:pt idx="6">
                  <c:v>-0.48</c:v>
                </c:pt>
                <c:pt idx="7">
                  <c:v>-0.22</c:v>
                </c:pt>
                <c:pt idx="8">
                  <c:v>-0.26</c:v>
                </c:pt>
                <c:pt idx="9">
                  <c:v>-1.04</c:v>
                </c:pt>
              </c:numCache>
            </c:numRef>
          </c:val>
        </c:ser>
        <c:marker val="1"/>
        <c:axId val="84060032"/>
        <c:axId val="84066304"/>
      </c:lineChart>
      <c:catAx>
        <c:axId val="8406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066304"/>
        <c:crosses val="autoZero"/>
        <c:auto val="1"/>
        <c:lblAlgn val="ctr"/>
        <c:lblOffset val="100"/>
      </c:catAx>
      <c:valAx>
        <c:axId val="8406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406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Chargen Wölbung innen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marker val="1"/>
        <c:axId val="84166144"/>
        <c:axId val="84167680"/>
      </c:lineChart>
      <c:catAx>
        <c:axId val="84166144"/>
        <c:scaling>
          <c:orientation val="minMax"/>
        </c:scaling>
        <c:axPos val="b"/>
        <c:tickLblPos val="nextTo"/>
        <c:crossAx val="84167680"/>
        <c:crosses val="autoZero"/>
        <c:auto val="1"/>
        <c:lblAlgn val="ctr"/>
        <c:lblOffset val="100"/>
      </c:catAx>
      <c:valAx>
        <c:axId val="84167680"/>
        <c:scaling>
          <c:orientation val="minMax"/>
        </c:scaling>
        <c:axPos val="l"/>
        <c:majorGridlines/>
        <c:numFmt formatCode="General" sourceLinked="1"/>
        <c:tickLblPos val="nextTo"/>
        <c:crossAx val="8416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Serie'!$E$28:$N$28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hape val="cylinder"/>
        <c:axId val="84249984"/>
        <c:axId val="84289024"/>
        <c:axId val="0"/>
      </c:bar3DChart>
      <c:catAx>
        <c:axId val="8424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289024"/>
        <c:crosses val="autoZero"/>
        <c:auto val="1"/>
        <c:lblAlgn val="ctr"/>
        <c:lblOffset val="100"/>
      </c:catAx>
      <c:valAx>
        <c:axId val="8428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424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Serie'!$E$27:$N$27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hape val="cylinder"/>
        <c:axId val="84313984"/>
        <c:axId val="84320256"/>
        <c:axId val="0"/>
      </c:bar3DChart>
      <c:catAx>
        <c:axId val="8431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320256"/>
        <c:crosses val="autoZero"/>
        <c:auto val="1"/>
        <c:lblAlgn val="ctr"/>
        <c:lblOffset val="100"/>
      </c:catAx>
      <c:valAx>
        <c:axId val="8432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Mitttelwert [mm]</a:t>
                </a:r>
              </a:p>
            </c:rich>
          </c:tx>
        </c:title>
        <c:numFmt formatCode="General" sourceLinked="1"/>
        <c:tickLblPos val="nextTo"/>
        <c:crossAx val="84313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 Standardabweichungen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Serie'!$D$48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Serie'!$E$48:$N$48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Serie'!$D$49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Serie'!$E$49:$N$49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Serie'!$D$50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Serie'!$E$50:$N$50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84346752"/>
        <c:axId val="84377600"/>
        <c:axId val="0"/>
      </c:bar3DChart>
      <c:catAx>
        <c:axId val="8434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377600"/>
        <c:crosses val="autoZero"/>
        <c:auto val="1"/>
        <c:lblAlgn val="ctr"/>
        <c:lblOffset val="100"/>
      </c:catAx>
      <c:valAx>
        <c:axId val="8437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434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66842624"/>
        <c:axId val="66844544"/>
        <c:axId val="0"/>
      </c:bar3DChart>
      <c:catAx>
        <c:axId val="6684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844544"/>
        <c:crosses val="autoZero"/>
        <c:auto val="1"/>
        <c:lblAlgn val="ctr"/>
        <c:lblOffset val="100"/>
      </c:catAx>
      <c:valAx>
        <c:axId val="6684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6842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84404096"/>
        <c:axId val="84418560"/>
        <c:axId val="0"/>
      </c:bar3DChart>
      <c:catAx>
        <c:axId val="844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418560"/>
        <c:crosses val="autoZero"/>
        <c:auto val="1"/>
        <c:lblAlgn val="ctr"/>
        <c:lblOffset val="100"/>
      </c:catAx>
      <c:valAx>
        <c:axId val="8441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84404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 Serie Wölbung oben aussen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Serie'!$E$6:$N$6</c:f>
              <c:numCache>
                <c:formatCode>General</c:formatCode>
                <c:ptCount val="10"/>
                <c:pt idx="0">
                  <c:v>-0.41</c:v>
                </c:pt>
                <c:pt idx="1">
                  <c:v>0.01</c:v>
                </c:pt>
                <c:pt idx="2">
                  <c:v>-0.05</c:v>
                </c:pt>
                <c:pt idx="3">
                  <c:v>0</c:v>
                </c:pt>
                <c:pt idx="4">
                  <c:v>0.35</c:v>
                </c:pt>
                <c:pt idx="5">
                  <c:v>0.22</c:v>
                </c:pt>
                <c:pt idx="6">
                  <c:v>0.06</c:v>
                </c:pt>
                <c:pt idx="7">
                  <c:v>0.21</c:v>
                </c:pt>
                <c:pt idx="8">
                  <c:v>0.15</c:v>
                </c:pt>
                <c:pt idx="9">
                  <c:v>-0.9</c:v>
                </c:pt>
              </c:numCache>
            </c:numRef>
          </c:val>
        </c:ser>
        <c:ser>
          <c:idx val="1"/>
          <c:order val="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Serie'!$E$7:$N$7</c:f>
              <c:numCache>
                <c:formatCode>General</c:formatCode>
                <c:ptCount val="10"/>
                <c:pt idx="0">
                  <c:v>-0.33</c:v>
                </c:pt>
                <c:pt idx="1">
                  <c:v>0.04</c:v>
                </c:pt>
                <c:pt idx="2">
                  <c:v>-0.08</c:v>
                </c:pt>
                <c:pt idx="3">
                  <c:v>-0.04</c:v>
                </c:pt>
                <c:pt idx="4">
                  <c:v>0.3</c:v>
                </c:pt>
                <c:pt idx="5">
                  <c:v>0.16</c:v>
                </c:pt>
                <c:pt idx="6">
                  <c:v>0.03</c:v>
                </c:pt>
                <c:pt idx="7">
                  <c:v>0.13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2"/>
          <c:order val="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Serie'!$E$8:$N$8</c:f>
              <c:numCache>
                <c:formatCode>General</c:formatCode>
                <c:ptCount val="10"/>
                <c:pt idx="0">
                  <c:v>-0.43</c:v>
                </c:pt>
                <c:pt idx="1">
                  <c:v>0.43</c:v>
                </c:pt>
                <c:pt idx="2">
                  <c:v>-0.05</c:v>
                </c:pt>
                <c:pt idx="3">
                  <c:v>-0.01</c:v>
                </c:pt>
                <c:pt idx="4">
                  <c:v>0.33</c:v>
                </c:pt>
                <c:pt idx="5">
                  <c:v>0.17</c:v>
                </c:pt>
                <c:pt idx="6">
                  <c:v>0.03</c:v>
                </c:pt>
                <c:pt idx="7">
                  <c:v>0.14000000000000001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3"/>
          <c:order val="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Serie'!$E$9:$N$9</c:f>
              <c:numCache>
                <c:formatCode>General</c:formatCode>
                <c:ptCount val="10"/>
                <c:pt idx="0">
                  <c:v>-0.36</c:v>
                </c:pt>
                <c:pt idx="1">
                  <c:v>0.09</c:v>
                </c:pt>
                <c:pt idx="2">
                  <c:v>-0.02</c:v>
                </c:pt>
                <c:pt idx="3">
                  <c:v>-0.03</c:v>
                </c:pt>
                <c:pt idx="4">
                  <c:v>0.34</c:v>
                </c:pt>
                <c:pt idx="5">
                  <c:v>0.18</c:v>
                </c:pt>
                <c:pt idx="6">
                  <c:v>0.02</c:v>
                </c:pt>
                <c:pt idx="7">
                  <c:v>0.19</c:v>
                </c:pt>
                <c:pt idx="8">
                  <c:v>0.13</c:v>
                </c:pt>
                <c:pt idx="9">
                  <c:v>-0.85</c:v>
                </c:pt>
              </c:numCache>
            </c:numRef>
          </c:val>
        </c:ser>
        <c:ser>
          <c:idx val="4"/>
          <c:order val="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Serie'!$E$10:$N$10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0.08</c:v>
                </c:pt>
                <c:pt idx="2">
                  <c:v>-0.01</c:v>
                </c:pt>
                <c:pt idx="3">
                  <c:v>0.02</c:v>
                </c:pt>
                <c:pt idx="4">
                  <c:v>0.36</c:v>
                </c:pt>
                <c:pt idx="5">
                  <c:v>0.21</c:v>
                </c:pt>
                <c:pt idx="6">
                  <c:v>0.1</c:v>
                </c:pt>
                <c:pt idx="7">
                  <c:v>0.19</c:v>
                </c:pt>
                <c:pt idx="8">
                  <c:v>0.13</c:v>
                </c:pt>
                <c:pt idx="9">
                  <c:v>-0.75</c:v>
                </c:pt>
              </c:numCache>
            </c:numRef>
          </c:val>
        </c:ser>
        <c:ser>
          <c:idx val="5"/>
          <c:order val="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Serie'!$E$11:$N$11</c:f>
              <c:numCache>
                <c:formatCode>General</c:formatCode>
                <c:ptCount val="10"/>
                <c:pt idx="0">
                  <c:v>-0.31</c:v>
                </c:pt>
                <c:pt idx="1">
                  <c:v>0.1</c:v>
                </c:pt>
                <c:pt idx="2">
                  <c:v>-0.03</c:v>
                </c:pt>
                <c:pt idx="3">
                  <c:v>0.03</c:v>
                </c:pt>
                <c:pt idx="4">
                  <c:v>0.36</c:v>
                </c:pt>
                <c:pt idx="5">
                  <c:v>0.21</c:v>
                </c:pt>
                <c:pt idx="6">
                  <c:v>0.11</c:v>
                </c:pt>
                <c:pt idx="7">
                  <c:v>0.26</c:v>
                </c:pt>
                <c:pt idx="8">
                  <c:v>0.16</c:v>
                </c:pt>
                <c:pt idx="9">
                  <c:v>-0.67</c:v>
                </c:pt>
              </c:numCache>
            </c:numRef>
          </c:val>
        </c:ser>
        <c:ser>
          <c:idx val="6"/>
          <c:order val="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Serie'!$E$12:$N$12</c:f>
              <c:numCache>
                <c:formatCode>General</c:formatCode>
                <c:ptCount val="10"/>
                <c:pt idx="0">
                  <c:v>-0.33</c:v>
                </c:pt>
                <c:pt idx="1">
                  <c:v>7.0000000000000007E-2</c:v>
                </c:pt>
                <c:pt idx="2">
                  <c:v>-0.05</c:v>
                </c:pt>
                <c:pt idx="3">
                  <c:v>0</c:v>
                </c:pt>
                <c:pt idx="4">
                  <c:v>0.31</c:v>
                </c:pt>
                <c:pt idx="5">
                  <c:v>0.18</c:v>
                </c:pt>
                <c:pt idx="6">
                  <c:v>7.0000000000000007E-2</c:v>
                </c:pt>
                <c:pt idx="7">
                  <c:v>0.16</c:v>
                </c:pt>
                <c:pt idx="8">
                  <c:v>0.11</c:v>
                </c:pt>
                <c:pt idx="9">
                  <c:v>-0.84</c:v>
                </c:pt>
              </c:numCache>
            </c:numRef>
          </c:val>
        </c:ser>
        <c:ser>
          <c:idx val="7"/>
          <c:order val="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Serie'!$E$13:$N$13</c:f>
              <c:numCache>
                <c:formatCode>General</c:formatCode>
                <c:ptCount val="10"/>
                <c:pt idx="0">
                  <c:v>-0.34</c:v>
                </c:pt>
                <c:pt idx="1">
                  <c:v>7.0000000000000007E-2</c:v>
                </c:pt>
                <c:pt idx="2">
                  <c:v>-0.04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0.08</c:v>
                </c:pt>
                <c:pt idx="7">
                  <c:v>0.19</c:v>
                </c:pt>
                <c:pt idx="8">
                  <c:v>0.14000000000000001</c:v>
                </c:pt>
                <c:pt idx="9">
                  <c:v>-0.81</c:v>
                </c:pt>
              </c:numCache>
            </c:numRef>
          </c:val>
        </c:ser>
        <c:ser>
          <c:idx val="8"/>
          <c:order val="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Serie'!$E$14:$N$14</c:f>
              <c:numCache>
                <c:formatCode>General</c:formatCode>
                <c:ptCount val="10"/>
                <c:pt idx="0">
                  <c:v>0.41</c:v>
                </c:pt>
                <c:pt idx="1">
                  <c:v>0.08</c:v>
                </c:pt>
                <c:pt idx="2">
                  <c:v>-0.11</c:v>
                </c:pt>
                <c:pt idx="3">
                  <c:v>0</c:v>
                </c:pt>
                <c:pt idx="4">
                  <c:v>0.28999999999999998</c:v>
                </c:pt>
                <c:pt idx="5">
                  <c:v>0.16</c:v>
                </c:pt>
                <c:pt idx="6">
                  <c:v>0.04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-0.89</c:v>
                </c:pt>
              </c:numCache>
            </c:numRef>
          </c:val>
        </c:ser>
        <c:ser>
          <c:idx val="9"/>
          <c:order val="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Serie'!$E$15:$N$15</c:f>
              <c:numCache>
                <c:formatCode>General</c:formatCode>
                <c:ptCount val="10"/>
                <c:pt idx="0">
                  <c:v>-0.25</c:v>
                </c:pt>
                <c:pt idx="1">
                  <c:v>0.08</c:v>
                </c:pt>
                <c:pt idx="2">
                  <c:v>-0.03</c:v>
                </c:pt>
                <c:pt idx="3">
                  <c:v>0.02</c:v>
                </c:pt>
                <c:pt idx="4">
                  <c:v>0.34</c:v>
                </c:pt>
                <c:pt idx="5">
                  <c:v>0.19</c:v>
                </c:pt>
                <c:pt idx="6">
                  <c:v>0.09</c:v>
                </c:pt>
                <c:pt idx="7">
                  <c:v>0.18</c:v>
                </c:pt>
                <c:pt idx="8">
                  <c:v>0.16</c:v>
                </c:pt>
                <c:pt idx="9">
                  <c:v>-0.74</c:v>
                </c:pt>
              </c:numCache>
            </c:numRef>
          </c:val>
        </c:ser>
        <c:ser>
          <c:idx val="10"/>
          <c:order val="1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Serie'!$E$16:$N$16</c:f>
              <c:numCache>
                <c:formatCode>General</c:formatCode>
                <c:ptCount val="10"/>
                <c:pt idx="0">
                  <c:v>-0.3</c:v>
                </c:pt>
                <c:pt idx="1">
                  <c:v>0.08</c:v>
                </c:pt>
                <c:pt idx="2">
                  <c:v>-0.02</c:v>
                </c:pt>
                <c:pt idx="3">
                  <c:v>0</c:v>
                </c:pt>
                <c:pt idx="4">
                  <c:v>0.33</c:v>
                </c:pt>
                <c:pt idx="5">
                  <c:v>0.17</c:v>
                </c:pt>
                <c:pt idx="6">
                  <c:v>0.05</c:v>
                </c:pt>
                <c:pt idx="7">
                  <c:v>0.17</c:v>
                </c:pt>
                <c:pt idx="8">
                  <c:v>0.12</c:v>
                </c:pt>
                <c:pt idx="9">
                  <c:v>-0.8</c:v>
                </c:pt>
              </c:numCache>
            </c:numRef>
          </c:val>
        </c:ser>
        <c:ser>
          <c:idx val="11"/>
          <c:order val="1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Serie'!$E$17:$N$17</c:f>
              <c:numCache>
                <c:formatCode>General</c:formatCode>
                <c:ptCount val="10"/>
                <c:pt idx="0">
                  <c:v>-0.33</c:v>
                </c:pt>
                <c:pt idx="1">
                  <c:v>0.05</c:v>
                </c:pt>
                <c:pt idx="2">
                  <c:v>-0.05</c:v>
                </c:pt>
                <c:pt idx="3">
                  <c:v>0</c:v>
                </c:pt>
                <c:pt idx="4">
                  <c:v>0.32</c:v>
                </c:pt>
                <c:pt idx="5">
                  <c:v>0.19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0.12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Serie'!$E$18:$N$18</c:f>
              <c:numCache>
                <c:formatCode>General</c:formatCode>
                <c:ptCount val="10"/>
                <c:pt idx="0">
                  <c:v>-0.4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0.11</c:v>
                </c:pt>
                <c:pt idx="9">
                  <c:v>-0.87</c:v>
                </c:pt>
              </c:numCache>
            </c:numRef>
          </c:val>
        </c:ser>
        <c:ser>
          <c:idx val="13"/>
          <c:order val="1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Serie'!$E$19:$N$19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0.06</c:v>
                </c:pt>
                <c:pt idx="2">
                  <c:v>-0.03</c:v>
                </c:pt>
                <c:pt idx="3">
                  <c:v>0</c:v>
                </c:pt>
                <c:pt idx="4">
                  <c:v>0.33</c:v>
                </c:pt>
                <c:pt idx="5">
                  <c:v>0.19</c:v>
                </c:pt>
                <c:pt idx="6">
                  <c:v>0.06</c:v>
                </c:pt>
                <c:pt idx="7">
                  <c:v>0.15</c:v>
                </c:pt>
                <c:pt idx="8">
                  <c:v>0.13</c:v>
                </c:pt>
                <c:pt idx="9">
                  <c:v>-0.81</c:v>
                </c:pt>
              </c:numCache>
            </c:numRef>
          </c:val>
        </c:ser>
        <c:ser>
          <c:idx val="14"/>
          <c:order val="1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Serie'!$E$20:$N$20</c:f>
              <c:numCache>
                <c:formatCode>General</c:formatCode>
                <c:ptCount val="10"/>
                <c:pt idx="0">
                  <c:v>-0.39</c:v>
                </c:pt>
                <c:pt idx="1">
                  <c:v>0.06</c:v>
                </c:pt>
                <c:pt idx="2">
                  <c:v>-7.0000000000000007E-2</c:v>
                </c:pt>
                <c:pt idx="3">
                  <c:v>0</c:v>
                </c:pt>
                <c:pt idx="4">
                  <c:v>0.26</c:v>
                </c:pt>
                <c:pt idx="5">
                  <c:v>0.19</c:v>
                </c:pt>
                <c:pt idx="6">
                  <c:v>0.08</c:v>
                </c:pt>
                <c:pt idx="7">
                  <c:v>0.19</c:v>
                </c:pt>
                <c:pt idx="8">
                  <c:v>0.11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Serie'!$E$21:$N$21</c:f>
              <c:numCache>
                <c:formatCode>General</c:formatCode>
                <c:ptCount val="10"/>
                <c:pt idx="0">
                  <c:v>0.05</c:v>
                </c:pt>
                <c:pt idx="1">
                  <c:v>-0.05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0.06</c:v>
                </c:pt>
                <c:pt idx="6">
                  <c:v>-0.02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-1.07</c:v>
                </c:pt>
              </c:numCache>
            </c:numRef>
          </c:val>
        </c:ser>
        <c:ser>
          <c:idx val="16"/>
          <c:order val="1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Serie'!$E$22:$N$22</c:f>
              <c:numCache>
                <c:formatCode>General</c:formatCode>
                <c:ptCount val="10"/>
                <c:pt idx="0">
                  <c:v>-0.6</c:v>
                </c:pt>
                <c:pt idx="1">
                  <c:v>0.03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0.11</c:v>
                </c:pt>
                <c:pt idx="6">
                  <c:v>0.01</c:v>
                </c:pt>
                <c:pt idx="7">
                  <c:v>0.09</c:v>
                </c:pt>
                <c:pt idx="8">
                  <c:v>0.1</c:v>
                </c:pt>
                <c:pt idx="9">
                  <c:v>-0.97</c:v>
                </c:pt>
              </c:numCache>
            </c:numRef>
          </c:val>
        </c:ser>
        <c:ser>
          <c:idx val="17"/>
          <c:order val="1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-0.01</c:v>
                </c:pt>
                <c:pt idx="2">
                  <c:v>-0.1</c:v>
                </c:pt>
                <c:pt idx="3">
                  <c:v>-0.04</c:v>
                </c:pt>
                <c:pt idx="4">
                  <c:v>0.12</c:v>
                </c:pt>
                <c:pt idx="5">
                  <c:v>0.09</c:v>
                </c:pt>
                <c:pt idx="6">
                  <c:v>-0.01</c:v>
                </c:pt>
                <c:pt idx="7">
                  <c:v>7.0000000000000007E-2</c:v>
                </c:pt>
                <c:pt idx="8">
                  <c:v>0.1</c:v>
                </c:pt>
                <c:pt idx="9">
                  <c:v>-1.01</c:v>
                </c:pt>
              </c:numCache>
            </c:numRef>
          </c:val>
        </c:ser>
        <c:ser>
          <c:idx val="18"/>
          <c:order val="1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Serie'!$E$24:$N$24</c:f>
              <c:numCache>
                <c:formatCode>General</c:formatCode>
                <c:ptCount val="10"/>
                <c:pt idx="0">
                  <c:v>-0.61</c:v>
                </c:pt>
                <c:pt idx="1">
                  <c:v>0.01</c:v>
                </c:pt>
                <c:pt idx="2">
                  <c:v>-0.09</c:v>
                </c:pt>
                <c:pt idx="3">
                  <c:v>-0.08</c:v>
                </c:pt>
                <c:pt idx="4">
                  <c:v>0.15</c:v>
                </c:pt>
                <c:pt idx="5">
                  <c:v>0.06</c:v>
                </c:pt>
                <c:pt idx="6">
                  <c:v>-0.03</c:v>
                </c:pt>
                <c:pt idx="7">
                  <c:v>0.08</c:v>
                </c:pt>
                <c:pt idx="8">
                  <c:v>0.09</c:v>
                </c:pt>
                <c:pt idx="9">
                  <c:v>-0.98</c:v>
                </c:pt>
              </c:numCache>
            </c:numRef>
          </c:val>
        </c:ser>
        <c:ser>
          <c:idx val="19"/>
          <c:order val="1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Serie'!$E$25:$N$25</c:f>
              <c:numCache>
                <c:formatCode>General</c:formatCode>
                <c:ptCount val="10"/>
                <c:pt idx="0">
                  <c:v>-0.56999999999999995</c:v>
                </c:pt>
                <c:pt idx="1">
                  <c:v>0.08</c:v>
                </c:pt>
                <c:pt idx="2">
                  <c:v>-0.05</c:v>
                </c:pt>
                <c:pt idx="3">
                  <c:v>0</c:v>
                </c:pt>
                <c:pt idx="4">
                  <c:v>0.28000000000000003</c:v>
                </c:pt>
                <c:pt idx="5">
                  <c:v>0.15</c:v>
                </c:pt>
                <c:pt idx="6">
                  <c:v>0.08</c:v>
                </c:pt>
                <c:pt idx="7">
                  <c:v>0.11</c:v>
                </c:pt>
                <c:pt idx="8">
                  <c:v>0.13</c:v>
                </c:pt>
                <c:pt idx="9">
                  <c:v>-1.02</c:v>
                </c:pt>
              </c:numCache>
            </c:numRef>
          </c:val>
        </c:ser>
        <c:marker val="1"/>
        <c:axId val="84524032"/>
        <c:axId val="84550784"/>
      </c:lineChart>
      <c:catAx>
        <c:axId val="8452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550784"/>
        <c:crosses val="autoZero"/>
        <c:auto val="1"/>
        <c:lblAlgn val="ctr"/>
        <c:lblOffset val="100"/>
      </c:catAx>
      <c:valAx>
        <c:axId val="8455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452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Wölbung aussen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2.8269481821003719E-2"/>
          <c:w val="0.682386482939632"/>
          <c:h val="0.89713675838752116"/>
        </c:manualLayout>
      </c:layout>
      <c:lineChart>
        <c:grouping val="standar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marker val="1"/>
        <c:axId val="84564608"/>
        <c:axId val="84582784"/>
      </c:lineChart>
      <c:catAx>
        <c:axId val="84564608"/>
        <c:scaling>
          <c:orientation val="minMax"/>
        </c:scaling>
        <c:axPos val="b"/>
        <c:tickLblPos val="nextTo"/>
        <c:crossAx val="84582784"/>
        <c:crosses val="autoZero"/>
        <c:auto val="1"/>
        <c:lblAlgn val="ctr"/>
        <c:lblOffset val="100"/>
      </c:catAx>
      <c:valAx>
        <c:axId val="84582784"/>
        <c:scaling>
          <c:orientation val="minMax"/>
        </c:scaling>
        <c:axPos val="l"/>
        <c:majorGridlines/>
        <c:numFmt formatCode="General" sourceLinked="1"/>
        <c:tickLblPos val="nextTo"/>
        <c:crossAx val="8456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66873600"/>
        <c:axId val="66883968"/>
        <c:axId val="0"/>
      </c:bar3DChart>
      <c:catAx>
        <c:axId val="6687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883968"/>
        <c:crosses val="autoZero"/>
        <c:auto val="1"/>
        <c:lblAlgn val="ctr"/>
        <c:lblOffset val="100"/>
      </c:catAx>
      <c:valAx>
        <c:axId val="6688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687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68039808"/>
        <c:axId val="68041728"/>
        <c:axId val="0"/>
      </c:bar3DChart>
      <c:catAx>
        <c:axId val="6803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68041728"/>
        <c:crosses val="autoZero"/>
        <c:auto val="1"/>
        <c:lblAlgn val="ctr"/>
        <c:lblOffset val="100"/>
      </c:catAx>
      <c:valAx>
        <c:axId val="6804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8039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68075904"/>
        <c:axId val="68077824"/>
        <c:axId val="0"/>
      </c:bar3DChart>
      <c:catAx>
        <c:axId val="6807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077824"/>
        <c:crosses val="autoZero"/>
        <c:auto val="1"/>
        <c:lblAlgn val="ctr"/>
        <c:lblOffset val="100"/>
      </c:catAx>
      <c:valAx>
        <c:axId val="6807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8075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86</xdr:row>
      <xdr:rowOff>114300</xdr:rowOff>
    </xdr:from>
    <xdr:to>
      <xdr:col>19</xdr:col>
      <xdr:colOff>76200</xdr:colOff>
      <xdr:row>116</xdr:row>
      <xdr:rowOff>38100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28</xdr:row>
      <xdr:rowOff>38100</xdr:rowOff>
    </xdr:from>
    <xdr:to>
      <xdr:col>6</xdr:col>
      <xdr:colOff>495300</xdr:colOff>
      <xdr:row>42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95249</xdr:rowOff>
    </xdr:from>
    <xdr:to>
      <xdr:col>13</xdr:col>
      <xdr:colOff>571500</xdr:colOff>
      <xdr:row>44</xdr:row>
      <xdr:rowOff>123824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685799</xdr:colOff>
      <xdr:row>54</xdr:row>
      <xdr:rowOff>66675</xdr:rowOff>
    </xdr:from>
    <xdr:to>
      <xdr:col>11</xdr:col>
      <xdr:colOff>200024</xdr:colOff>
      <xdr:row>71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107</xdr:row>
      <xdr:rowOff>171450</xdr:rowOff>
    </xdr:from>
    <xdr:to>
      <xdr:col>12</xdr:col>
      <xdr:colOff>323850</xdr:colOff>
      <xdr:row>122</xdr:row>
      <xdr:rowOff>57150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71</xdr:row>
      <xdr:rowOff>85725</xdr:rowOff>
    </xdr:from>
    <xdr:to>
      <xdr:col>13</xdr:col>
      <xdr:colOff>85725</xdr:colOff>
      <xdr:row>100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30</xdr:row>
      <xdr:rowOff>66675</xdr:rowOff>
    </xdr:from>
    <xdr:to>
      <xdr:col>8</xdr:col>
      <xdr:colOff>447675</xdr:colOff>
      <xdr:row>47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30</xdr:row>
      <xdr:rowOff>161925</xdr:rowOff>
    </xdr:from>
    <xdr:to>
      <xdr:col>15</xdr:col>
      <xdr:colOff>323850</xdr:colOff>
      <xdr:row>45</xdr:row>
      <xdr:rowOff>47625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895350</xdr:colOff>
      <xdr:row>60</xdr:row>
      <xdr:rowOff>0</xdr:rowOff>
    </xdr:from>
    <xdr:to>
      <xdr:col>10</xdr:col>
      <xdr:colOff>390525</xdr:colOff>
      <xdr:row>77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447674</xdr:colOff>
      <xdr:row>155</xdr:row>
      <xdr:rowOff>142875</xdr:rowOff>
    </xdr:from>
    <xdr:to>
      <xdr:col>12</xdr:col>
      <xdr:colOff>552450</xdr:colOff>
      <xdr:row>177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523876</xdr:colOff>
      <xdr:row>78</xdr:row>
      <xdr:rowOff>133351</xdr:rowOff>
    </xdr:from>
    <xdr:to>
      <xdr:col>14</xdr:col>
      <xdr:colOff>123825</xdr:colOff>
      <xdr:row>109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157</xdr:row>
      <xdr:rowOff>123825</xdr:rowOff>
    </xdr:from>
    <xdr:to>
      <xdr:col>19</xdr:col>
      <xdr:colOff>19050</xdr:colOff>
      <xdr:row>178</xdr:row>
      <xdr:rowOff>161925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28</xdr:row>
      <xdr:rowOff>114300</xdr:rowOff>
    </xdr:from>
    <xdr:to>
      <xdr:col>8</xdr:col>
      <xdr:colOff>38100</xdr:colOff>
      <xdr:row>43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28</xdr:row>
      <xdr:rowOff>28575</xdr:rowOff>
    </xdr:from>
    <xdr:to>
      <xdr:col>14</xdr:col>
      <xdr:colOff>447675</xdr:colOff>
      <xdr:row>42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1176130</xdr:colOff>
      <xdr:row>50</xdr:row>
      <xdr:rowOff>173934</xdr:rowOff>
    </xdr:from>
    <xdr:to>
      <xdr:col>11</xdr:col>
      <xdr:colOff>480390</xdr:colOff>
      <xdr:row>66</xdr:row>
      <xdr:rowOff>82825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115956</xdr:colOff>
      <xdr:row>122</xdr:row>
      <xdr:rowOff>132521</xdr:rowOff>
    </xdr:from>
    <xdr:to>
      <xdr:col>8</xdr:col>
      <xdr:colOff>347869</xdr:colOff>
      <xdr:row>137</xdr:row>
      <xdr:rowOff>16564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67</xdr:row>
      <xdr:rowOff>33130</xdr:rowOff>
    </xdr:from>
    <xdr:to>
      <xdr:col>12</xdr:col>
      <xdr:colOff>49696</xdr:colOff>
      <xdr:row>96</xdr:row>
      <xdr:rowOff>140804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438978</xdr:colOff>
      <xdr:row>123</xdr:row>
      <xdr:rowOff>165652</xdr:rowOff>
    </xdr:from>
    <xdr:to>
      <xdr:col>14</xdr:col>
      <xdr:colOff>438978</xdr:colOff>
      <xdr:row>141</xdr:row>
      <xdr:rowOff>66261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28574</xdr:rowOff>
    </xdr:from>
    <xdr:to>
      <xdr:col>19</xdr:col>
      <xdr:colOff>123825</xdr:colOff>
      <xdr:row>68</xdr:row>
      <xdr:rowOff>38099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190499</xdr:rowOff>
    </xdr:from>
    <xdr:to>
      <xdr:col>15</xdr:col>
      <xdr:colOff>95250</xdr:colOff>
      <xdr:row>107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142875</xdr:rowOff>
    </xdr:from>
    <xdr:to>
      <xdr:col>20</xdr:col>
      <xdr:colOff>0</xdr:colOff>
      <xdr:row>66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69</xdr:row>
      <xdr:rowOff>95249</xdr:rowOff>
    </xdr:from>
    <xdr:to>
      <xdr:col>17</xdr:col>
      <xdr:colOff>142875</xdr:colOff>
      <xdr:row>101</xdr:row>
      <xdr:rowOff>180974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95250</xdr:colOff>
      <xdr:row>72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74</xdr:row>
      <xdr:rowOff>190499</xdr:rowOff>
    </xdr:from>
    <xdr:to>
      <xdr:col>17</xdr:col>
      <xdr:colOff>142874</xdr:colOff>
      <xdr:row>109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0</xdr:colOff>
      <xdr:row>71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16</xdr:col>
      <xdr:colOff>704850</xdr:colOff>
      <xdr:row>105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27</xdr:row>
      <xdr:rowOff>66675</xdr:rowOff>
    </xdr:from>
    <xdr:to>
      <xdr:col>8</xdr:col>
      <xdr:colOff>590550</xdr:colOff>
      <xdr:row>42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27</xdr:row>
      <xdr:rowOff>85725</xdr:rowOff>
    </xdr:from>
    <xdr:to>
      <xdr:col>15</xdr:col>
      <xdr:colOff>457200</xdr:colOff>
      <xdr:row>41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1085851</xdr:colOff>
      <xdr:row>50</xdr:row>
      <xdr:rowOff>104773</xdr:rowOff>
    </xdr:from>
    <xdr:to>
      <xdr:col>16</xdr:col>
      <xdr:colOff>47625</xdr:colOff>
      <xdr:row>86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1266824</xdr:colOff>
      <xdr:row>95</xdr:row>
      <xdr:rowOff>133349</xdr:rowOff>
    </xdr:from>
    <xdr:to>
      <xdr:col>11</xdr:col>
      <xdr:colOff>333375</xdr:colOff>
      <xdr:row>115</xdr:row>
      <xdr:rowOff>104774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581024</xdr:colOff>
      <xdr:row>126</xdr:row>
      <xdr:rowOff>9525</xdr:rowOff>
    </xdr:from>
    <xdr:to>
      <xdr:col>12</xdr:col>
      <xdr:colOff>200025</xdr:colOff>
      <xdr:row>146</xdr:row>
      <xdr:rowOff>114299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75"/>
    <tableColumn id="2" name="MP1a" totalsRowFunction="average" totalsRowDxfId="74"/>
    <tableColumn id="3" name="MP2a" totalsRowFunction="average" totalsRowDxfId="73"/>
    <tableColumn id="4" name="MP3a" totalsRowFunction="average" totalsRowDxfId="72"/>
    <tableColumn id="5" name="MP4a" totalsRowFunction="average" totalsRowDxfId="71"/>
    <tableColumn id="6" name="MP5a" totalsRowFunction="average" totalsRowDxfId="70"/>
    <tableColumn id="12" name="MP6a" totalsRowFunction="average" totalsRowDxfId="69"/>
    <tableColumn id="7" name="MP7a" totalsRowFunction="average" totalsRowDxfId="68"/>
    <tableColumn id="8" name="MP8a" totalsRowFunction="average" totalsRowDxfId="67"/>
    <tableColumn id="9" name="MP9a" totalsRowFunction="average" totalsRowDxfId="66"/>
    <tableColumn id="10" name="MP10a" totalsRowFunction="average" totalsRow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2" name="Tabelle2" displayName="Tabelle2" ref="C3:M23" totalsRowShown="0">
  <autoFilter ref="C3:M23"/>
  <tableColumns count="11">
    <tableColumn id="1" name="Mp/Nr.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" name="Tabelle24" displayName="Tabelle24" ref="C4:M24" totalsRowShown="0">
  <autoFilter ref="C4:M24"/>
  <tableColumns count="11">
    <tableColumn id="1" name="Mp/Nr."/>
    <tableColumn id="2" name="MP1b"/>
    <tableColumn id="3" name="MP2b"/>
    <tableColumn id="4" name="MP3b"/>
    <tableColumn id="5" name="MP4b"/>
    <tableColumn id="6" name="MP5b"/>
    <tableColumn id="7" name="MP6b"/>
    <tableColumn id="8" name="MP7b"/>
    <tableColumn id="9" name="MP8b"/>
    <tableColumn id="10" name="MP9b"/>
    <tableColumn id="11" name="MP10b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4" name="Tabelle245" displayName="Tabelle245" ref="D5:N25" totalsRowShown="0">
  <autoFilter ref="D5:N25"/>
  <tableColumns count="11">
    <tableColumn id="1" name="Mp/Nr."/>
    <tableColumn id="2" name="MP1c"/>
    <tableColumn id="3" name="MP2c"/>
    <tableColumn id="4" name="MP3c"/>
    <tableColumn id="5" name="MP4c"/>
    <tableColumn id="6" name="MP5c"/>
    <tableColumn id="7" name="MP6c"/>
    <tableColumn id="8" name="MP7c"/>
    <tableColumn id="9" name="MP8c"/>
    <tableColumn id="10" name="MP9c"/>
    <tableColumn id="11" name="MP10c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5" name="Tabelle246" displayName="Tabelle246" ref="D5:N25" totalsRowShown="0">
  <autoFilter ref="D5:N25"/>
  <tableColumns count="11">
    <tableColumn id="1" name="Mp/Nr."/>
    <tableColumn id="2" name="MP1d"/>
    <tableColumn id="3" name="MP2d"/>
    <tableColumn id="4" name="MP3d"/>
    <tableColumn id="5" name="MP4d"/>
    <tableColumn id="6" name="MP5d"/>
    <tableColumn id="7" name="MP6d"/>
    <tableColumn id="8" name="MP7d"/>
    <tableColumn id="9" name="MP8d"/>
    <tableColumn id="10" name="MP9d"/>
    <tableColumn id="11" name="MP10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64"/>
    <tableColumn id="3" name="MP2b" totalsRowFunction="average" totalsRowDxfId="63"/>
    <tableColumn id="4" name="MP3b" totalsRowFunction="average" totalsRowDxfId="62"/>
    <tableColumn id="5" name="MP4b" totalsRowFunction="average" totalsRowDxfId="61"/>
    <tableColumn id="6" name="MP5b" totalsRowFunction="average" totalsRowDxfId="60"/>
    <tableColumn id="12" name="MP6b" totalsRowFunction="average" totalsRowDxfId="59"/>
    <tableColumn id="7" name="MP7b" totalsRowFunction="average" totalsRowDxfId="58"/>
    <tableColumn id="8" name="MP8b" totalsRowFunction="average" totalsRowDxfId="57"/>
    <tableColumn id="9" name="MP9b" totalsRowFunction="average" totalsRowDxfId="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55"/>
    <tableColumn id="2" name="MP1c" totalsRowFunction="average" totalsRowDxfId="54"/>
    <tableColumn id="3" name="MP2c" totalsRowFunction="average" totalsRowDxfId="53"/>
    <tableColumn id="4" name="MP3c" totalsRowFunction="average" totalsRowDxfId="52"/>
    <tableColumn id="5" name="MP4c" totalsRowFunction="average" totalsRowDxfId="51"/>
    <tableColumn id="6" name="MP5c" totalsRowFunction="average" totalsRowDxfId="50"/>
    <tableColumn id="12" name="MP6c" totalsRowFunction="average" totalsRowDxfId="49"/>
    <tableColumn id="7" name="MP7c" totalsRowFunction="average" totalsRowDxfId="48"/>
    <tableColumn id="8" name="MP8c" totalsRowFunction="average" totalsRowDxfId="47"/>
    <tableColumn id="9" name="MP9c" totalsRowFunction="average" totalsRowDxfId="46"/>
    <tableColumn id="10" name="MP10c" totalsRowFunction="average" totalsRow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4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3"/>
    <tableColumn id="3" name="MP2d" dataDxfId="42"/>
    <tableColumn id="4" name="MP3d" dataDxfId="41"/>
    <tableColumn id="5" name="MP4d" dataDxfId="40"/>
    <tableColumn id="6" name="MP5d" dataDxfId="39"/>
    <tableColumn id="7" name="MP6d" dataDxfId="38"/>
    <tableColumn id="8" name="MP7d" dataDxfId="37"/>
    <tableColumn id="9" name="MP8d" dataDxfId="36"/>
    <tableColumn id="10" name="MP9d" dataDxfId="35"/>
    <tableColumn id="11" name="MP9d2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3"/>
    <tableColumn id="2" name="MP1a" totalsRowFunction="average" totalsRowDxfId="32"/>
    <tableColumn id="3" name="MP2a" totalsRowFunction="average" totalsRowDxfId="31"/>
    <tableColumn id="4" name="MP3a" totalsRowFunction="average" totalsRowDxfId="30"/>
    <tableColumn id="5" name="MP4a" totalsRowFunction="average" totalsRowDxfId="29"/>
    <tableColumn id="6" name="MP5a" totalsRowFunction="average" totalsRowDxfId="28"/>
    <tableColumn id="12" name="MP6a" totalsRowFunction="average" totalsRowDxfId="27"/>
    <tableColumn id="7" name="MP7a" totalsRowFunction="average" totalsRowDxfId="26"/>
    <tableColumn id="8" name="MP8a" totalsRowFunction="average" totalsRowDxfId="25"/>
    <tableColumn id="9" name="MP9a" totalsRowFunction="average" totalsRowDxfId="24"/>
    <tableColumn id="10" name="MP10a" totalsRowFunction="average" totalsRowDxfId="2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2"/>
    <tableColumn id="2" name="MP1b" totalsRowFunction="average" totalsRowDxfId="21"/>
    <tableColumn id="3" name="MP2b" totalsRowFunction="average" totalsRowDxfId="20"/>
    <tableColumn id="4" name="MP3b" totalsRowFunction="average" totalsRowDxfId="19"/>
    <tableColumn id="5" name="MP4b" totalsRowFunction="average" totalsRowDxfId="18"/>
    <tableColumn id="6" name="MP5b" totalsRowFunction="average" totalsRowDxfId="17"/>
    <tableColumn id="12" name="MP6b" totalsRowFunction="average" totalsRowDxfId="16"/>
    <tableColumn id="7" name="MP7b" totalsRowFunction="average" totalsRowDxfId="15"/>
    <tableColumn id="8" name="MP8b" totalsRowFunction="average" totalsRowDxfId="14"/>
    <tableColumn id="9" name="MP9b" totalsRowFunction="average" totalsRowDxfId="13"/>
    <tableColumn id="10" name="MP10b" totalsRowFunction="average" totalsRow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0"/>
    <tableColumn id="2" name="MP1d" totalsRowFunction="average" totalsRowDxfId="9"/>
    <tableColumn id="3" name="MP2d" totalsRowFunction="average" totalsRowDxfId="8"/>
    <tableColumn id="4" name="MP3d" totalsRowFunction="average" totalsRowDxfId="7"/>
    <tableColumn id="5" name="MP4d" totalsRowFunction="average" totalsRowDxfId="6"/>
    <tableColumn id="6" name="MP5d" totalsRowFunction="average" totalsRowDxfId="5"/>
    <tableColumn id="13" name="MP6d" totalsRowFunction="average" totalsRowDxfId="4"/>
    <tableColumn id="12" name="MP7d" totalsRowFunction="average" totalsRowDxfId="3"/>
    <tableColumn id="8" name="MP8d" totalsRowFunction="average" totalsRowDxfId="2"/>
    <tableColumn id="9" name="MP9d" totalsRowFunction="average" totalsRowDxfId="1"/>
    <tableColumn id="10" name="MP10d" totalsRowFunction="average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opLeftCell="A30" workbookViewId="0">
      <selection activeCell="A28" sqref="A28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5" spans="3:13">
      <c r="C35" s="41" t="s">
        <v>82</v>
      </c>
      <c r="D35">
        <f t="shared" ref="D35:M35" si="0">(D34/SQRT(20))*2.09</f>
        <v>0.12632153062720436</v>
      </c>
      <c r="E35">
        <f t="shared" si="0"/>
        <v>5.408715212506536E-2</v>
      </c>
      <c r="F35">
        <f t="shared" si="0"/>
        <v>3.9998426219039977E-2</v>
      </c>
      <c r="G35">
        <f t="shared" si="0"/>
        <v>1.6788609233644107E-2</v>
      </c>
      <c r="H35">
        <f t="shared" si="0"/>
        <v>1.3096007025043949E-2</v>
      </c>
      <c r="I35">
        <f t="shared" si="0"/>
        <v>1.3096007025043949E-2</v>
      </c>
      <c r="J35">
        <f t="shared" si="0"/>
        <v>1.1656367358658935E-2</v>
      </c>
      <c r="K35">
        <f t="shared" si="0"/>
        <v>5.2731233865707931E-2</v>
      </c>
      <c r="L35">
        <f t="shared" si="0"/>
        <v>3.6625251193675608E-2</v>
      </c>
      <c r="M35">
        <f t="shared" si="0"/>
        <v>9.8332924801408414E-2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3:M106"/>
  <sheetViews>
    <sheetView topLeftCell="A100" workbookViewId="0">
      <selection activeCell="N74" sqref="N74"/>
    </sheetView>
  </sheetViews>
  <sheetFormatPr baseColWidth="10" defaultRowHeight="15"/>
  <cols>
    <col min="3" max="3" width="19.7109375" customWidth="1"/>
  </cols>
  <sheetData>
    <row r="3" spans="3:13" ht="18.75">
      <c r="F3" s="32" t="s">
        <v>68</v>
      </c>
    </row>
    <row r="4" spans="3:13">
      <c r="C4" t="s">
        <v>65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12</v>
      </c>
      <c r="K4" t="s">
        <v>17</v>
      </c>
      <c r="L4" t="s">
        <v>18</v>
      </c>
      <c r="M4" t="s">
        <v>19</v>
      </c>
    </row>
    <row r="5" spans="3:13">
      <c r="C5">
        <v>1</v>
      </c>
      <c r="D5">
        <v>0.15</v>
      </c>
      <c r="E5">
        <v>-1.08</v>
      </c>
      <c r="F5">
        <v>-1.21</v>
      </c>
      <c r="G5">
        <v>-0.7</v>
      </c>
      <c r="H5">
        <v>-1.02</v>
      </c>
      <c r="I5">
        <v>-0.96</v>
      </c>
      <c r="J5">
        <v>-0.85</v>
      </c>
      <c r="K5">
        <v>-1.28</v>
      </c>
      <c r="L5">
        <v>-1.51</v>
      </c>
      <c r="M5">
        <v>0.28999999999999998</v>
      </c>
    </row>
    <row r="6" spans="3:13">
      <c r="C6">
        <v>2</v>
      </c>
      <c r="D6">
        <v>-0.1</v>
      </c>
      <c r="E6">
        <v>-1.1100000000000001</v>
      </c>
      <c r="F6">
        <v>-1.2</v>
      </c>
      <c r="G6">
        <v>-0.63</v>
      </c>
      <c r="H6">
        <v>-0.63</v>
      </c>
      <c r="I6">
        <v>-0.86</v>
      </c>
      <c r="J6">
        <v>-0.76</v>
      </c>
      <c r="K6">
        <v>-1.19</v>
      </c>
      <c r="L6">
        <v>-1.47</v>
      </c>
      <c r="M6">
        <v>0.27</v>
      </c>
    </row>
    <row r="7" spans="3:13">
      <c r="C7">
        <v>3</v>
      </c>
      <c r="D7">
        <v>0.14000000000000001</v>
      </c>
      <c r="E7">
        <v>-1.1200000000000001</v>
      </c>
      <c r="F7">
        <v>-1.24</v>
      </c>
      <c r="G7">
        <v>-0.69</v>
      </c>
      <c r="H7">
        <v>-0.99</v>
      </c>
      <c r="I7">
        <v>-0.92</v>
      </c>
      <c r="J7">
        <v>-0.8</v>
      </c>
      <c r="K7">
        <v>-1.22</v>
      </c>
      <c r="L7">
        <v>-1.47</v>
      </c>
      <c r="M7">
        <v>0.26</v>
      </c>
    </row>
    <row r="8" spans="3:13">
      <c r="C8">
        <v>4</v>
      </c>
      <c r="D8">
        <v>0.03</v>
      </c>
      <c r="E8">
        <v>-1.19</v>
      </c>
      <c r="F8">
        <v>-1.28</v>
      </c>
      <c r="G8">
        <v>-0.67</v>
      </c>
      <c r="H8">
        <v>-0.99</v>
      </c>
      <c r="I8">
        <v>-0.93</v>
      </c>
      <c r="J8">
        <v>-0.81</v>
      </c>
      <c r="K8">
        <v>-1.26</v>
      </c>
      <c r="L8">
        <v>-1.49</v>
      </c>
      <c r="M8">
        <v>0.27</v>
      </c>
    </row>
    <row r="9" spans="3:13">
      <c r="C9">
        <v>5</v>
      </c>
      <c r="D9">
        <v>0.11</v>
      </c>
      <c r="E9">
        <v>-1.1599999999999999</v>
      </c>
      <c r="F9">
        <v>-1.32</v>
      </c>
      <c r="G9">
        <v>-0.71</v>
      </c>
      <c r="H9">
        <v>-0.97</v>
      </c>
      <c r="I9">
        <v>-0.92</v>
      </c>
      <c r="J9">
        <v>-1.1100000000000001</v>
      </c>
      <c r="K9">
        <v>-1.24</v>
      </c>
      <c r="L9">
        <v>-1.45</v>
      </c>
      <c r="M9">
        <v>0.18</v>
      </c>
    </row>
    <row r="10" spans="3:13">
      <c r="C10">
        <v>6</v>
      </c>
      <c r="D10">
        <v>-0.02</v>
      </c>
      <c r="E10">
        <v>-1.23</v>
      </c>
      <c r="F10">
        <v>-1.22</v>
      </c>
      <c r="G10">
        <v>-0.6</v>
      </c>
      <c r="H10">
        <v>-0.81</v>
      </c>
      <c r="I10">
        <v>-0.73</v>
      </c>
      <c r="J10">
        <v>-0.63</v>
      </c>
      <c r="K10">
        <v>-1.03</v>
      </c>
      <c r="L10">
        <v>-1.34</v>
      </c>
      <c r="M10">
        <v>0.31</v>
      </c>
    </row>
    <row r="11" spans="3:13">
      <c r="C11">
        <v>7</v>
      </c>
      <c r="D11">
        <v>-0.04</v>
      </c>
      <c r="E11">
        <v>-1.22</v>
      </c>
      <c r="F11">
        <v>-1.29</v>
      </c>
      <c r="G11">
        <v>-0.7</v>
      </c>
      <c r="H11">
        <v>-0.96</v>
      </c>
      <c r="I11">
        <v>-0.89</v>
      </c>
      <c r="J11">
        <v>-0.84</v>
      </c>
      <c r="K11">
        <v>-1.24</v>
      </c>
      <c r="L11">
        <v>-1.51</v>
      </c>
      <c r="M11">
        <v>0.22</v>
      </c>
    </row>
    <row r="12" spans="3:13">
      <c r="C12">
        <v>8</v>
      </c>
      <c r="D12">
        <v>0.01</v>
      </c>
      <c r="E12">
        <v>-1.17</v>
      </c>
      <c r="F12">
        <v>-1.32</v>
      </c>
      <c r="G12">
        <v>-0.68</v>
      </c>
      <c r="H12">
        <v>-0.94</v>
      </c>
      <c r="I12">
        <v>-0.89</v>
      </c>
      <c r="J12">
        <v>-0.86</v>
      </c>
      <c r="K12">
        <v>-1.27</v>
      </c>
      <c r="L12">
        <v>-1.51</v>
      </c>
      <c r="M12">
        <v>0.21</v>
      </c>
    </row>
    <row r="13" spans="3:13">
      <c r="C13">
        <v>9</v>
      </c>
      <c r="D13">
        <v>-0.25</v>
      </c>
      <c r="E13">
        <v>-1.19</v>
      </c>
      <c r="F13">
        <v>-1.2</v>
      </c>
      <c r="G13">
        <v>-0.63</v>
      </c>
      <c r="H13">
        <v>-0.84</v>
      </c>
      <c r="I13">
        <v>-0.83</v>
      </c>
      <c r="J13">
        <v>-0.83</v>
      </c>
      <c r="K13">
        <v>-1.29</v>
      </c>
      <c r="L13">
        <v>-1.45</v>
      </c>
      <c r="M13">
        <v>-0.02</v>
      </c>
    </row>
    <row r="14" spans="3:13">
      <c r="C14">
        <v>10</v>
      </c>
      <c r="D14">
        <v>0.01</v>
      </c>
      <c r="E14">
        <v>-1.1499999999999999</v>
      </c>
      <c r="F14">
        <v>-1.21</v>
      </c>
      <c r="G14">
        <v>-0.67</v>
      </c>
      <c r="H14">
        <v>-0.92</v>
      </c>
      <c r="I14">
        <v>-0.87</v>
      </c>
      <c r="J14">
        <v>-0.84</v>
      </c>
      <c r="K14">
        <v>-1.18</v>
      </c>
      <c r="L14">
        <v>-1.5</v>
      </c>
      <c r="M14">
        <v>0.21</v>
      </c>
    </row>
    <row r="15" spans="3:13">
      <c r="C15">
        <v>11</v>
      </c>
      <c r="D15">
        <v>0</v>
      </c>
      <c r="E15">
        <v>-1.18</v>
      </c>
      <c r="F15">
        <v>-1.37</v>
      </c>
      <c r="G15">
        <v>-0.69</v>
      </c>
      <c r="H15">
        <v>-0.95</v>
      </c>
      <c r="I15">
        <v>-0.88</v>
      </c>
      <c r="J15">
        <v>-0.83</v>
      </c>
      <c r="K15">
        <v>-1.28</v>
      </c>
      <c r="L15">
        <v>-1.55</v>
      </c>
      <c r="M15">
        <v>0.18</v>
      </c>
    </row>
    <row r="16" spans="3:13">
      <c r="C16">
        <v>12</v>
      </c>
      <c r="D16">
        <v>0.03</v>
      </c>
      <c r="E16">
        <v>-1.17</v>
      </c>
      <c r="F16">
        <v>-1.34</v>
      </c>
      <c r="G16">
        <v>-0.68</v>
      </c>
      <c r="H16">
        <v>-0.95</v>
      </c>
      <c r="I16">
        <v>-0.89</v>
      </c>
      <c r="J16">
        <v>-0.86</v>
      </c>
      <c r="K16">
        <v>-1.28</v>
      </c>
      <c r="L16">
        <v>-1.51</v>
      </c>
      <c r="M16">
        <v>0.19</v>
      </c>
    </row>
    <row r="17" spans="3:13">
      <c r="C17">
        <v>13</v>
      </c>
      <c r="D17">
        <v>-0.16</v>
      </c>
      <c r="E17">
        <v>-1.29</v>
      </c>
      <c r="F17">
        <v>-1.45</v>
      </c>
      <c r="G17">
        <v>-0.51</v>
      </c>
      <c r="H17">
        <v>-0.99</v>
      </c>
      <c r="I17">
        <v>-0.91</v>
      </c>
      <c r="J17">
        <v>-0.86</v>
      </c>
      <c r="K17">
        <v>-1.32</v>
      </c>
      <c r="L17">
        <v>-1.57</v>
      </c>
      <c r="M17">
        <v>0.17</v>
      </c>
    </row>
    <row r="18" spans="3:13">
      <c r="C18">
        <v>14</v>
      </c>
      <c r="D18">
        <v>0.02</v>
      </c>
      <c r="E18">
        <v>-1.01</v>
      </c>
      <c r="F18">
        <v>-1.34</v>
      </c>
      <c r="G18">
        <v>-0.63</v>
      </c>
      <c r="H18">
        <v>-0.96</v>
      </c>
      <c r="I18">
        <v>-0.89</v>
      </c>
      <c r="J18">
        <v>-0.85</v>
      </c>
      <c r="K18">
        <v>-1.28</v>
      </c>
      <c r="L18">
        <v>-1.56</v>
      </c>
      <c r="M18">
        <v>0.16</v>
      </c>
    </row>
    <row r="19" spans="3:13">
      <c r="C19">
        <v>15</v>
      </c>
      <c r="D19">
        <v>-0.02</v>
      </c>
      <c r="E19">
        <v>-1.22</v>
      </c>
      <c r="F19">
        <v>-1.33</v>
      </c>
      <c r="G19">
        <v>-0.68</v>
      </c>
      <c r="H19">
        <v>-0.93</v>
      </c>
      <c r="I19">
        <v>-0.89</v>
      </c>
      <c r="J19">
        <v>-0.87</v>
      </c>
      <c r="K19">
        <v>-1.23</v>
      </c>
      <c r="L19">
        <v>-1.53</v>
      </c>
      <c r="M19">
        <v>0.04</v>
      </c>
    </row>
    <row r="20" spans="3:13">
      <c r="C20">
        <v>16</v>
      </c>
      <c r="D20">
        <v>0.33</v>
      </c>
      <c r="E20">
        <v>-1.0900000000000001</v>
      </c>
      <c r="F20">
        <v>-1.17</v>
      </c>
      <c r="G20">
        <v>-0.6</v>
      </c>
      <c r="H20">
        <v>-0.71</v>
      </c>
      <c r="I20">
        <v>-0.69</v>
      </c>
      <c r="J20">
        <v>-0.71</v>
      </c>
      <c r="K20">
        <v>-1.1599999999999999</v>
      </c>
      <c r="L20">
        <v>-1.4</v>
      </c>
      <c r="M20">
        <v>0.13</v>
      </c>
    </row>
    <row r="21" spans="3:13">
      <c r="C21">
        <v>17</v>
      </c>
      <c r="D21">
        <v>0.38</v>
      </c>
      <c r="E21">
        <v>-1.1499999999999999</v>
      </c>
      <c r="F21">
        <v>-1.32</v>
      </c>
      <c r="G21">
        <v>-0.64</v>
      </c>
      <c r="H21">
        <v>-0.85</v>
      </c>
      <c r="I21">
        <v>-0.81</v>
      </c>
      <c r="J21">
        <v>-0.77</v>
      </c>
      <c r="K21">
        <v>-1.24</v>
      </c>
      <c r="L21">
        <v>-1.54</v>
      </c>
      <c r="M21">
        <v>0.38</v>
      </c>
    </row>
    <row r="22" spans="3:13">
      <c r="C22">
        <v>18</v>
      </c>
      <c r="D22">
        <v>0.61</v>
      </c>
      <c r="E22">
        <v>-1.1200000000000001</v>
      </c>
      <c r="F22">
        <v>-1.24</v>
      </c>
      <c r="G22">
        <v>-0.55000000000000004</v>
      </c>
      <c r="H22">
        <v>-0.79</v>
      </c>
      <c r="I22">
        <v>-0.77</v>
      </c>
      <c r="J22">
        <v>-0.71</v>
      </c>
      <c r="K22">
        <v>-1.19</v>
      </c>
      <c r="L22">
        <v>-1.51</v>
      </c>
      <c r="M22">
        <v>0.37</v>
      </c>
    </row>
    <row r="23" spans="3:13">
      <c r="C23">
        <v>19</v>
      </c>
      <c r="D23">
        <v>0.42</v>
      </c>
      <c r="E23">
        <v>-1.17</v>
      </c>
      <c r="F23">
        <v>-1.27</v>
      </c>
      <c r="G23">
        <v>-0.5</v>
      </c>
      <c r="H23">
        <v>-0.7</v>
      </c>
      <c r="I23">
        <v>-0.63</v>
      </c>
      <c r="J23">
        <v>-0.65</v>
      </c>
      <c r="K23">
        <v>-1.19</v>
      </c>
      <c r="L23">
        <v>-1.5</v>
      </c>
      <c r="M23">
        <v>0.48</v>
      </c>
    </row>
    <row r="24" spans="3:13">
      <c r="C24">
        <v>20</v>
      </c>
      <c r="D24">
        <v>0.56000000000000005</v>
      </c>
      <c r="E24">
        <v>-1.03</v>
      </c>
      <c r="F24">
        <v>-1.04</v>
      </c>
      <c r="G24">
        <v>-0.48</v>
      </c>
      <c r="H24">
        <v>-0.71</v>
      </c>
      <c r="I24">
        <v>-0.67</v>
      </c>
      <c r="J24">
        <v>-0.73</v>
      </c>
      <c r="K24">
        <v>-0.94</v>
      </c>
      <c r="L24">
        <v>-1.32</v>
      </c>
      <c r="M24">
        <v>0.3</v>
      </c>
    </row>
    <row r="26" spans="3:13">
      <c r="C26" s="2" t="s">
        <v>49</v>
      </c>
      <c r="D26">
        <f>AVERAGE(Tabelle24[MP1b])</f>
        <v>0.1105</v>
      </c>
      <c r="E26">
        <f>AVERAGE(Tabelle24[MP2b])</f>
        <v>-1.1525000000000003</v>
      </c>
      <c r="F26">
        <f>AVERAGE(Tabelle24[MP3b])</f>
        <v>-1.268</v>
      </c>
      <c r="G26">
        <f>AVERAGE(Tabelle24[MP4b])</f>
        <v>-0.63200000000000001</v>
      </c>
      <c r="H26">
        <f>AVERAGE(Tabelle24[MP6b])</f>
        <v>-0.84150000000000014</v>
      </c>
      <c r="I26">
        <f>AVERAGE(Tabelle24[MP6b])</f>
        <v>-0.84150000000000014</v>
      </c>
      <c r="J26">
        <f>AVERAGE(Tabelle24[MP7b])</f>
        <v>-0.80849999999999989</v>
      </c>
      <c r="K26">
        <f>AVERAGE(Tabelle24[MP8b])</f>
        <v>-1.2155</v>
      </c>
      <c r="L26">
        <f>AVERAGE(Tabelle24[MP9b])</f>
        <v>-1.4845000000000002</v>
      </c>
      <c r="M26">
        <f>AVERAGE(Tabelle24[MP10b])</f>
        <v>0.23000000000000004</v>
      </c>
    </row>
    <row r="27" spans="3:13">
      <c r="C27" s="2" t="s">
        <v>66</v>
      </c>
      <c r="D27">
        <f>STDEV(Tabelle24[MP1b])</f>
        <v>0.23263875316396496</v>
      </c>
      <c r="E27">
        <f>STDEV(Tabelle24[MP2b])</f>
        <v>6.7658196687073693E-2</v>
      </c>
      <c r="F27">
        <f>STDEV(Tabelle24[MP3b])</f>
        <v>8.8234138279322999E-2</v>
      </c>
      <c r="G27">
        <f>STDEV(Tabelle24[MP4b])</f>
        <v>7.1126277622416065E-2</v>
      </c>
      <c r="H27">
        <f>STDEV(Tabelle24[MP5b])</f>
        <v>0.1175394670559189</v>
      </c>
      <c r="I27">
        <f>STDEV(Tabelle24[MP6b])</f>
        <v>9.4327257878871848E-2</v>
      </c>
      <c r="J27">
        <f>STDEV(Tabelle24[MP7b])</f>
        <v>0.10142536794686986</v>
      </c>
      <c r="K27">
        <f>STDEV(Tabelle24[MP8b])</f>
        <v>9.0813574223007329E-2</v>
      </c>
      <c r="L27">
        <f>STDEV(Tabelle24[MP9b])</f>
        <v>6.6528585071222071E-2</v>
      </c>
      <c r="M27">
        <f>STDEV(Tabelle24[MP10b])</f>
        <v>0.11429417261932841</v>
      </c>
    </row>
    <row r="50" spans="3:13" ht="18.75">
      <c r="E50" s="32" t="s">
        <v>74</v>
      </c>
    </row>
    <row r="51" spans="3:13">
      <c r="C51" s="29" t="s">
        <v>64</v>
      </c>
      <c r="D51" s="8" t="s">
        <v>10</v>
      </c>
      <c r="E51" s="8" t="s">
        <v>11</v>
      </c>
      <c r="F51" s="8" t="s">
        <v>13</v>
      </c>
      <c r="G51" s="8" t="s">
        <v>14</v>
      </c>
      <c r="H51" s="8" t="s">
        <v>15</v>
      </c>
      <c r="I51" s="8" t="s">
        <v>16</v>
      </c>
      <c r="J51" s="8" t="s">
        <v>12</v>
      </c>
      <c r="K51" s="8" t="s">
        <v>17</v>
      </c>
      <c r="L51" s="8" t="s">
        <v>18</v>
      </c>
      <c r="M51" s="9" t="s">
        <v>19</v>
      </c>
    </row>
    <row r="52" spans="3:13">
      <c r="C52" s="2" t="s">
        <v>71</v>
      </c>
      <c r="D52">
        <f>STDEV(Tabelle24[MP1b])</f>
        <v>0.23263875316396496</v>
      </c>
      <c r="E52">
        <f>STDEV(Tabelle24[MP2b])</f>
        <v>6.7658196687073693E-2</v>
      </c>
      <c r="F52">
        <f>STDEV(Tabelle24[MP3b])</f>
        <v>8.8234138279322999E-2</v>
      </c>
      <c r="G52">
        <f>STDEV(Tabelle24[MP4b])</f>
        <v>7.1126277622416065E-2</v>
      </c>
      <c r="H52">
        <f>STDEV(Tabelle24[MP5b])</f>
        <v>0.1175394670559189</v>
      </c>
      <c r="I52">
        <f>STDEV(Tabelle24[MP6b])</f>
        <v>9.4327257878871848E-2</v>
      </c>
      <c r="J52">
        <f>STDEV(Tabelle24[MP7b])</f>
        <v>0.10142536794686986</v>
      </c>
      <c r="K52">
        <f>STDEV(Tabelle24[MP8b])</f>
        <v>9.0813574223007329E-2</v>
      </c>
      <c r="L52">
        <f>STDEV(Tabelle24[MP9b])</f>
        <v>6.6528585071222071E-2</v>
      </c>
      <c r="M52">
        <f>STDEV(Tabelle24[MP10b])</f>
        <v>0.11429417261932841</v>
      </c>
    </row>
    <row r="53" spans="3:13">
      <c r="C53" s="2" t="s">
        <v>59</v>
      </c>
      <c r="D53">
        <f>STDEV(Tabelle1420[MP1b])</f>
        <v>0.41834407454376871</v>
      </c>
      <c r="E53">
        <f>STDEV(Tabelle1420[MP2b])</f>
        <v>0.11545307169887575</v>
      </c>
      <c r="F53">
        <f>STDEV(Tabelle1420[MP3b])</f>
        <v>0.17752841989180798</v>
      </c>
      <c r="G53">
        <f>STDEV(Tabelle1420[MP4b])</f>
        <v>0.12218062274830405</v>
      </c>
      <c r="H53">
        <f>STDEV(Tabelle1420[MP5b])</f>
        <v>0.16787503132923473</v>
      </c>
      <c r="I53">
        <f>STDEV(Tabelle1420[MP6b])</f>
        <v>0.12310922935727149</v>
      </c>
      <c r="J53">
        <f>STDEV(Tabelle1420[MP7b])</f>
        <v>0.10328746610114131</v>
      </c>
      <c r="K53">
        <f>STDEV(Tabelle1420[MP8b])</f>
        <v>0.21900547639912823</v>
      </c>
      <c r="L53">
        <f>STDEV(Tabelle1420[MP9b])</f>
        <v>0.73200079467080714</v>
      </c>
      <c r="M53">
        <f>STDEV(Tabelle1420[MP10b])</f>
        <v>0.2468686242661445</v>
      </c>
    </row>
    <row r="54" spans="3:13">
      <c r="C54" s="2" t="s">
        <v>53</v>
      </c>
      <c r="E54">
        <f>STDEV(Tabelle1416[MP2b])</f>
        <v>9.5647378702354083E-2</v>
      </c>
      <c r="F54">
        <f>STDEV(Tabelle1416[MP3b])</f>
        <v>0.13605242797501474</v>
      </c>
      <c r="G54">
        <f>STDEV(Tabelle1416[MP4b])</f>
        <v>8.3319297063512224E-2</v>
      </c>
      <c r="H54">
        <f>STDEV(Tabelle1416[MP5b])</f>
        <v>5.2224212976865143E-2</v>
      </c>
      <c r="I54">
        <f>STDEV(Tabelle1416[MP6b])</f>
        <v>6.2145838663237613E-2</v>
      </c>
      <c r="J54">
        <f>STDEV(Tabelle1416[MP7b])</f>
        <v>4.913997193838137E-2</v>
      </c>
      <c r="K54">
        <f>STDEV(Tabelle1416[MP8b])</f>
        <v>0.18007600734426663</v>
      </c>
      <c r="L54">
        <f>STDEV(Tabelle1416[MP9b])</f>
        <v>9.3542841296881687E-2</v>
      </c>
    </row>
    <row r="102" spans="3:13" ht="18.75">
      <c r="E102" s="32" t="s">
        <v>75</v>
      </c>
      <c r="F102" s="32"/>
      <c r="G102" s="32"/>
      <c r="H102" s="32"/>
      <c r="I102" s="32"/>
    </row>
    <row r="103" spans="3:13">
      <c r="C103" s="29" t="s">
        <v>64</v>
      </c>
      <c r="D103" s="8" t="s">
        <v>10</v>
      </c>
      <c r="E103" s="8" t="s">
        <v>11</v>
      </c>
      <c r="F103" s="8" t="s">
        <v>13</v>
      </c>
      <c r="G103" s="8" t="s">
        <v>14</v>
      </c>
      <c r="H103" s="8" t="s">
        <v>15</v>
      </c>
      <c r="I103" s="8" t="s">
        <v>16</v>
      </c>
      <c r="J103" s="8" t="s">
        <v>12</v>
      </c>
      <c r="K103" s="8" t="s">
        <v>17</v>
      </c>
      <c r="L103" s="8" t="s">
        <v>18</v>
      </c>
      <c r="M103" s="9" t="s">
        <v>19</v>
      </c>
    </row>
    <row r="104" spans="3:13" ht="15.75" thickBot="1">
      <c r="C104" s="2" t="s">
        <v>71</v>
      </c>
      <c r="D104">
        <f>AVERAGE(Tabelle24[MP1b])</f>
        <v>0.1105</v>
      </c>
      <c r="E104">
        <f>AVERAGE(Tabelle24[MP2b])</f>
        <v>-1.1525000000000003</v>
      </c>
      <c r="F104">
        <f>AVERAGE(Tabelle24[MP3b])</f>
        <v>-1.268</v>
      </c>
      <c r="G104">
        <f>AVERAGE(Tabelle24[MP4b])</f>
        <v>-0.63200000000000001</v>
      </c>
      <c r="H104">
        <f>AVERAGE(Tabelle24[MP6b])</f>
        <v>-0.84150000000000014</v>
      </c>
      <c r="I104">
        <f>AVERAGE(Tabelle24[MP6b])</f>
        <v>-0.84150000000000014</v>
      </c>
      <c r="J104">
        <f>AVERAGE(Tabelle24[MP7b])</f>
        <v>-0.80849999999999989</v>
      </c>
      <c r="K104">
        <f>AVERAGE(Tabelle24[MP8b])</f>
        <v>-1.2155</v>
      </c>
      <c r="L104">
        <f>AVERAGE(Tabelle24[MP9b])</f>
        <v>-1.4845000000000002</v>
      </c>
      <c r="M104">
        <f>AVERAGE(Tabelle24[MP10b])</f>
        <v>0.23000000000000004</v>
      </c>
    </row>
    <row r="105" spans="3:13" ht="16.5" thickTop="1" thickBot="1">
      <c r="C105" s="2" t="s">
        <v>59</v>
      </c>
      <c r="D105" s="11">
        <f>SUBTOTAL(101,Tabelle1420[MP1b])</f>
        <v>0.31</v>
      </c>
      <c r="E105" s="11">
        <f>SUBTOTAL(101,Tabelle1420[MP2b])</f>
        <v>-1.1700000000000002</v>
      </c>
      <c r="F105" s="11">
        <f>SUBTOTAL(101,Tabelle1420[MP3b])</f>
        <v>-1.9488888888888889</v>
      </c>
      <c r="G105" s="11">
        <f>SUBTOTAL(101,Tabelle1420[MP4b])</f>
        <v>-0.87888888888888894</v>
      </c>
      <c r="H105" s="11">
        <f>SUBTOTAL(101,Tabelle1420[MP5b])</f>
        <v>-1.2194444444444441</v>
      </c>
      <c r="I105" s="11">
        <f>SUBTOTAL(101,Tabelle1420[MP6b])</f>
        <v>-1.1816666666666666</v>
      </c>
      <c r="J105" s="11">
        <f>SUBTOTAL(101,Tabelle1420[MP7b])</f>
        <v>-1.0172222222222222</v>
      </c>
      <c r="K105" s="11">
        <f>SUBTOTAL(101,Tabelle1420[MP8b])</f>
        <v>-1.9011111111111114</v>
      </c>
      <c r="L105" s="11">
        <f>SUBTOTAL(101,Tabelle1420[MP9b])</f>
        <v>-1.3438888888888887</v>
      </c>
      <c r="M105" s="12">
        <f>SUBTOTAL(101,Tabelle1420[MP10b])</f>
        <v>-1.1666666666666653E-2</v>
      </c>
    </row>
    <row r="106" spans="3:13" ht="15.75" thickTop="1">
      <c r="C106" s="2" t="s">
        <v>53</v>
      </c>
      <c r="E106" s="11">
        <f>SUBTOTAL(101,Tabelle1416[MP2b])</f>
        <v>-1.2630000000000001</v>
      </c>
      <c r="F106" s="11">
        <f>SUBTOTAL(101,Tabelle1416[MP3b])</f>
        <v>-2.6044999999999998</v>
      </c>
      <c r="G106" s="11">
        <f>SUBTOTAL(101,Tabelle1416[MP4b])</f>
        <v>-1.0150000000000001</v>
      </c>
      <c r="H106" s="11">
        <f>SUBTOTAL(101,Tabelle1416[MP5b])</f>
        <v>-1.3929999999999998</v>
      </c>
      <c r="I106" s="11">
        <f>SUBTOTAL(101,Tabelle1416[MP6b])</f>
        <v>-1.411</v>
      </c>
      <c r="J106" s="11">
        <f>SUBTOTAL(101,Tabelle1416[MP7b])</f>
        <v>-1.1660000000000001</v>
      </c>
      <c r="K106" s="11">
        <f>SUBTOTAL(101,Tabelle1416[MP8b])</f>
        <v>-2.6080000000000001</v>
      </c>
      <c r="L106" s="12">
        <f>SUBTOTAL(101,Tabelle1416[MP9b])</f>
        <v>-1.5985000000000005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D4:N154"/>
  <sheetViews>
    <sheetView topLeftCell="A151" workbookViewId="0">
      <selection activeCell="Q174" sqref="Q174"/>
    </sheetView>
  </sheetViews>
  <sheetFormatPr baseColWidth="10" defaultRowHeight="15"/>
  <cols>
    <col min="4" max="4" width="19.5703125" customWidth="1"/>
  </cols>
  <sheetData>
    <row r="4" spans="4:14" ht="18.75">
      <c r="G4" s="32" t="s">
        <v>69</v>
      </c>
    </row>
    <row r="5" spans="4:14">
      <c r="D5" t="s">
        <v>65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</row>
    <row r="6" spans="4:14">
      <c r="D6">
        <v>1</v>
      </c>
      <c r="E6">
        <v>-0.5</v>
      </c>
      <c r="F6">
        <v>-0.15</v>
      </c>
      <c r="G6">
        <v>-0.13</v>
      </c>
      <c r="H6">
        <v>-0.57999999999999996</v>
      </c>
      <c r="I6">
        <v>-0.49</v>
      </c>
      <c r="J6">
        <v>-0.53</v>
      </c>
      <c r="K6">
        <v>-0.57999999999999996</v>
      </c>
      <c r="L6">
        <v>-0.22</v>
      </c>
      <c r="M6">
        <v>-0.28999999999999998</v>
      </c>
      <c r="N6">
        <v>-1.04</v>
      </c>
    </row>
    <row r="7" spans="4:14">
      <c r="D7">
        <v>2</v>
      </c>
      <c r="E7">
        <v>-0.51</v>
      </c>
      <c r="F7">
        <v>-0.18</v>
      </c>
      <c r="G7">
        <v>-0.14000000000000001</v>
      </c>
      <c r="H7">
        <v>-0.57999999999999996</v>
      </c>
      <c r="I7">
        <v>-0.46</v>
      </c>
      <c r="J7">
        <v>-0.5</v>
      </c>
      <c r="K7">
        <v>-0.53</v>
      </c>
      <c r="L7">
        <v>-0.2</v>
      </c>
      <c r="M7">
        <v>-0.28999999999999998</v>
      </c>
      <c r="N7">
        <v>-1.04</v>
      </c>
    </row>
    <row r="8" spans="4:14">
      <c r="D8">
        <v>3</v>
      </c>
      <c r="E8">
        <v>-0.46</v>
      </c>
      <c r="F8">
        <v>-0.15</v>
      </c>
      <c r="G8">
        <v>-0.13</v>
      </c>
      <c r="H8">
        <v>-0.59</v>
      </c>
      <c r="I8">
        <v>-0.46</v>
      </c>
      <c r="J8">
        <v>-0.51</v>
      </c>
      <c r="K8">
        <v>-0.53</v>
      </c>
      <c r="L8">
        <v>-0.19</v>
      </c>
      <c r="M8">
        <v>-0.28999999999999998</v>
      </c>
      <c r="N8">
        <v>-1.01</v>
      </c>
    </row>
    <row r="9" spans="4:14">
      <c r="D9">
        <v>4</v>
      </c>
      <c r="E9">
        <v>-0.5</v>
      </c>
      <c r="F9">
        <v>-0.18</v>
      </c>
      <c r="G9">
        <v>-0.13</v>
      </c>
      <c r="H9">
        <v>-0.6</v>
      </c>
      <c r="I9">
        <v>-0.49</v>
      </c>
      <c r="J9">
        <v>-0.52</v>
      </c>
      <c r="K9">
        <v>-0.56999999999999995</v>
      </c>
      <c r="L9">
        <v>-0.21</v>
      </c>
      <c r="M9">
        <v>-0.3</v>
      </c>
      <c r="N9">
        <v>-1.02</v>
      </c>
    </row>
    <row r="10" spans="4:14">
      <c r="D10">
        <v>5</v>
      </c>
      <c r="E10">
        <v>-0.41</v>
      </c>
      <c r="F10">
        <v>-0.56000000000000005</v>
      </c>
      <c r="G10">
        <v>-0.13</v>
      </c>
      <c r="H10">
        <v>-0.53</v>
      </c>
      <c r="I10">
        <v>-0.42</v>
      </c>
      <c r="J10">
        <v>-0.48</v>
      </c>
      <c r="K10">
        <v>-0.52</v>
      </c>
      <c r="L10">
        <v>-0.19</v>
      </c>
      <c r="M10">
        <v>-0.26</v>
      </c>
      <c r="N10">
        <v>-0.87</v>
      </c>
    </row>
    <row r="11" spans="4:14">
      <c r="D11">
        <v>6</v>
      </c>
      <c r="E11">
        <v>-0.47</v>
      </c>
      <c r="F11">
        <v>-0.15</v>
      </c>
      <c r="G11">
        <v>-0.14000000000000001</v>
      </c>
      <c r="H11">
        <v>-0.51</v>
      </c>
      <c r="I11">
        <v>-0.4</v>
      </c>
      <c r="J11">
        <v>-0.45</v>
      </c>
      <c r="K11">
        <v>-0.48</v>
      </c>
      <c r="L11">
        <v>-0.21</v>
      </c>
      <c r="M11">
        <v>-0.26</v>
      </c>
      <c r="N11">
        <v>-0.86</v>
      </c>
    </row>
    <row r="12" spans="4:14">
      <c r="D12">
        <v>7</v>
      </c>
      <c r="E12">
        <v>-0.51</v>
      </c>
      <c r="F12">
        <v>-0.16</v>
      </c>
      <c r="G12">
        <v>-0.13</v>
      </c>
      <c r="H12">
        <v>-0.51</v>
      </c>
      <c r="I12">
        <v>-0.41</v>
      </c>
      <c r="J12">
        <v>-0.46</v>
      </c>
      <c r="K12">
        <v>-0.49</v>
      </c>
      <c r="L12">
        <v>-0.18</v>
      </c>
      <c r="M12">
        <v>-0.26</v>
      </c>
      <c r="N12">
        <v>-0.91</v>
      </c>
    </row>
    <row r="13" spans="4:14">
      <c r="D13">
        <v>8</v>
      </c>
      <c r="E13">
        <v>-1.73</v>
      </c>
      <c r="F13">
        <v>-0.13</v>
      </c>
      <c r="G13">
        <v>-0.15</v>
      </c>
      <c r="H13">
        <v>-0.51</v>
      </c>
      <c r="I13">
        <v>-0.43</v>
      </c>
      <c r="J13">
        <v>-0.46</v>
      </c>
      <c r="K13">
        <v>-0.5</v>
      </c>
      <c r="L13">
        <v>-0.19</v>
      </c>
      <c r="M13">
        <v>-0.26</v>
      </c>
      <c r="N13">
        <v>-0.9</v>
      </c>
    </row>
    <row r="14" spans="4:14">
      <c r="D14">
        <v>9</v>
      </c>
      <c r="E14">
        <v>0.19</v>
      </c>
      <c r="F14">
        <v>-0.14000000000000001</v>
      </c>
      <c r="G14">
        <v>-0.1</v>
      </c>
      <c r="H14">
        <v>-0.46</v>
      </c>
      <c r="I14">
        <v>-0.41</v>
      </c>
      <c r="J14">
        <v>-0.44</v>
      </c>
      <c r="K14">
        <v>-0.5</v>
      </c>
      <c r="L14">
        <v>-0.22</v>
      </c>
      <c r="M14">
        <v>-0.32</v>
      </c>
      <c r="N14">
        <v>-0.95</v>
      </c>
    </row>
    <row r="15" spans="4:14">
      <c r="D15">
        <v>10</v>
      </c>
      <c r="E15">
        <v>-0.42</v>
      </c>
      <c r="F15">
        <v>-0.42</v>
      </c>
      <c r="G15">
        <v>-0.15</v>
      </c>
      <c r="H15">
        <v>-0.51</v>
      </c>
      <c r="I15">
        <v>-0.4</v>
      </c>
      <c r="J15">
        <v>-0.46</v>
      </c>
      <c r="K15">
        <v>-0.5</v>
      </c>
      <c r="L15">
        <v>-0.21</v>
      </c>
      <c r="M15">
        <v>-0.26</v>
      </c>
      <c r="N15">
        <v>-0.89</v>
      </c>
    </row>
    <row r="16" spans="4:14">
      <c r="D16">
        <v>11</v>
      </c>
      <c r="E16">
        <v>-0.04</v>
      </c>
      <c r="F16">
        <v>-0.14000000000000001</v>
      </c>
      <c r="G16">
        <v>-0.12</v>
      </c>
      <c r="H16">
        <v>-0.53</v>
      </c>
      <c r="I16">
        <v>-0.42</v>
      </c>
      <c r="J16">
        <v>-0.46</v>
      </c>
      <c r="K16">
        <v>-0.52</v>
      </c>
      <c r="L16">
        <v>-0.2</v>
      </c>
      <c r="M16">
        <v>-0.28000000000000003</v>
      </c>
      <c r="N16">
        <v>-0.92</v>
      </c>
    </row>
    <row r="17" spans="4:14">
      <c r="D17">
        <v>12</v>
      </c>
      <c r="E17">
        <v>-0.41</v>
      </c>
      <c r="F17">
        <v>-0.13</v>
      </c>
      <c r="G17">
        <v>-0.12</v>
      </c>
      <c r="H17">
        <v>-0.51</v>
      </c>
      <c r="I17">
        <v>-0.42</v>
      </c>
      <c r="J17">
        <v>-0.46</v>
      </c>
      <c r="K17">
        <v>-0.53</v>
      </c>
      <c r="L17">
        <v>-0.21</v>
      </c>
      <c r="M17">
        <v>-0.28999999999999998</v>
      </c>
      <c r="N17">
        <v>-0.92</v>
      </c>
    </row>
    <row r="18" spans="4:14">
      <c r="D18">
        <v>13</v>
      </c>
      <c r="E18">
        <v>-0.8</v>
      </c>
      <c r="F18">
        <v>-0.16</v>
      </c>
      <c r="G18">
        <v>-0.11</v>
      </c>
      <c r="H18">
        <v>-0.54</v>
      </c>
      <c r="I18">
        <v>-0.45</v>
      </c>
      <c r="J18">
        <v>-0.47</v>
      </c>
      <c r="K18">
        <v>-0.51</v>
      </c>
      <c r="L18">
        <v>-0.2</v>
      </c>
      <c r="M18">
        <v>-0.27</v>
      </c>
      <c r="N18">
        <v>-0.95</v>
      </c>
    </row>
    <row r="19" spans="4:14">
      <c r="D19">
        <v>14</v>
      </c>
      <c r="E19">
        <v>-0.43</v>
      </c>
      <c r="F19">
        <v>-0.14000000000000001</v>
      </c>
      <c r="G19">
        <v>-0.14000000000000001</v>
      </c>
      <c r="H19">
        <v>-0.52</v>
      </c>
      <c r="I19">
        <v>-0.42</v>
      </c>
      <c r="J19">
        <v>-0.46</v>
      </c>
      <c r="K19">
        <v>-0.49</v>
      </c>
      <c r="L19">
        <v>-0.19</v>
      </c>
      <c r="M19">
        <v>-0.25</v>
      </c>
      <c r="N19">
        <v>-0.9</v>
      </c>
    </row>
    <row r="20" spans="4:14">
      <c r="D20">
        <v>15</v>
      </c>
      <c r="E20">
        <v>-0.46</v>
      </c>
      <c r="F20">
        <v>-0.12</v>
      </c>
      <c r="G20">
        <v>-0.14000000000000001</v>
      </c>
      <c r="H20">
        <v>-0.5</v>
      </c>
      <c r="I20">
        <v>-0.41</v>
      </c>
      <c r="J20">
        <v>-0.45</v>
      </c>
      <c r="K20">
        <v>-0.5</v>
      </c>
      <c r="L20">
        <v>-0.21</v>
      </c>
      <c r="M20">
        <v>-0.28999999999999998</v>
      </c>
      <c r="N20">
        <v>-0.9</v>
      </c>
    </row>
    <row r="21" spans="4:14">
      <c r="D21">
        <v>16</v>
      </c>
      <c r="E21">
        <v>-0.25</v>
      </c>
      <c r="F21">
        <v>-0.25</v>
      </c>
      <c r="G21">
        <v>-0.11</v>
      </c>
      <c r="H21">
        <v>-0.49</v>
      </c>
      <c r="I21">
        <v>-0.46</v>
      </c>
      <c r="J21">
        <v>-0.47</v>
      </c>
      <c r="K21">
        <v>-0.52</v>
      </c>
      <c r="L21">
        <v>-0.27</v>
      </c>
      <c r="M21">
        <v>-0.36</v>
      </c>
      <c r="N21">
        <v>-1.04</v>
      </c>
    </row>
    <row r="22" spans="4:14">
      <c r="D22">
        <v>17</v>
      </c>
      <c r="E22">
        <v>-0.65</v>
      </c>
      <c r="F22">
        <v>-0.16</v>
      </c>
      <c r="G22">
        <v>-0.11</v>
      </c>
      <c r="H22">
        <v>-0.51</v>
      </c>
      <c r="I22">
        <v>-0.46</v>
      </c>
      <c r="J22">
        <v>-0.51</v>
      </c>
      <c r="K22">
        <v>-0.52</v>
      </c>
      <c r="L22">
        <v>-0.24</v>
      </c>
      <c r="M22">
        <v>-0.3</v>
      </c>
      <c r="N22">
        <v>-1.04</v>
      </c>
    </row>
    <row r="23" spans="4:14">
      <c r="D23">
        <v>18</v>
      </c>
      <c r="E23">
        <v>-0.65</v>
      </c>
      <c r="F23">
        <v>-0.16</v>
      </c>
      <c r="G23">
        <v>-0.08</v>
      </c>
      <c r="H23">
        <v>-0.5</v>
      </c>
      <c r="I23">
        <v>-0.46</v>
      </c>
      <c r="J23">
        <v>-0.49</v>
      </c>
      <c r="K23">
        <v>-0.52</v>
      </c>
      <c r="L23">
        <v>-0.23</v>
      </c>
      <c r="M23">
        <v>-0.28000000000000003</v>
      </c>
      <c r="N23">
        <v>-1.03</v>
      </c>
    </row>
    <row r="24" spans="4:14">
      <c r="D24">
        <v>19</v>
      </c>
      <c r="E24">
        <v>-0.64</v>
      </c>
      <c r="F24">
        <v>-0.14000000000000001</v>
      </c>
      <c r="G24">
        <v>-0.1</v>
      </c>
      <c r="H24">
        <v>-0.48</v>
      </c>
      <c r="I24">
        <v>-0.42</v>
      </c>
      <c r="J24">
        <v>-0.46</v>
      </c>
      <c r="K24">
        <v>-0.48</v>
      </c>
      <c r="L24">
        <v>-0.22</v>
      </c>
      <c r="M24">
        <v>-0.28000000000000003</v>
      </c>
      <c r="N24">
        <v>-1.01</v>
      </c>
    </row>
    <row r="25" spans="4:14">
      <c r="D25">
        <v>20</v>
      </c>
      <c r="E25">
        <v>-0.67</v>
      </c>
      <c r="F25">
        <v>-0.1</v>
      </c>
      <c r="G25">
        <v>-0.14000000000000001</v>
      </c>
      <c r="H25">
        <v>-0.49</v>
      </c>
      <c r="I25">
        <v>-0.39</v>
      </c>
      <c r="J25">
        <v>-0.44</v>
      </c>
      <c r="K25">
        <v>-0.48</v>
      </c>
      <c r="L25">
        <v>-0.22</v>
      </c>
      <c r="M25">
        <v>-0.26</v>
      </c>
      <c r="N25">
        <v>-1.04</v>
      </c>
    </row>
    <row r="27" spans="4:14">
      <c r="D27" s="2" t="s">
        <v>49</v>
      </c>
      <c r="E27">
        <f>AVERAGE(Tabelle245[MP1c])</f>
        <v>-0.51600000000000001</v>
      </c>
      <c r="F27">
        <f>AVERAGE(Tabelle245[MP2c])+AVERAGE(Tabelle245[MP2c])</f>
        <v>-0.37200000000000005</v>
      </c>
      <c r="G27">
        <f>AVERAGE(Tabelle245[MP3c])</f>
        <v>-0.12500000000000003</v>
      </c>
      <c r="H27">
        <f>AVERAGE(Tabelle245[MP4c])</f>
        <v>-0.52249999999999996</v>
      </c>
      <c r="I27">
        <f>AVERAGE(Tabelle245[MP5c])</f>
        <v>-0.43400000000000005</v>
      </c>
      <c r="J27">
        <f>AVERAGE(Tabelle245[MP6c])</f>
        <v>-0.47400000000000003</v>
      </c>
      <c r="K27">
        <f>AVERAGE(Tabelle245[MP7c])</f>
        <v>-0.51350000000000007</v>
      </c>
      <c r="L27">
        <f>AVERAGE(Tabelle245[MP8c])</f>
        <v>-0.21049999999999999</v>
      </c>
      <c r="M27">
        <f>AVERAGE(Tabelle245[MP9c])</f>
        <v>-0.28250000000000003</v>
      </c>
      <c r="N27">
        <f>AVERAGE(Tabelle245[MP10c])</f>
        <v>-0.96200000000000008</v>
      </c>
    </row>
    <row r="28" spans="4:14">
      <c r="D28" s="2" t="s">
        <v>66</v>
      </c>
      <c r="E28">
        <f>STDEV(Tabelle245[MP1c])</f>
        <v>0.36079444505001373</v>
      </c>
      <c r="F28">
        <f>STDEV(Tabelle245[MP2c])</f>
        <v>0.11047266868468311</v>
      </c>
      <c r="G28">
        <f>STDEV(Tabelle245[MP3c])</f>
        <v>1.8496087779795195E-2</v>
      </c>
      <c r="H28">
        <f>STDEV(Tabelle245[MP4c])</f>
        <v>3.7957732725812515E-2</v>
      </c>
      <c r="I28">
        <f>STDEV(Tabelle245[MP5c])</f>
        <v>2.9806392814822613E-2</v>
      </c>
      <c r="J28">
        <f>STDEV(Tabelle245[MP6c])</f>
        <v>2.6832815729997392E-2</v>
      </c>
      <c r="K28">
        <f>STDEV(Tabelle245[MP7c])</f>
        <v>2.7003898354049E-2</v>
      </c>
      <c r="L28">
        <f>STDEV(Tabelle245[MP8c])</f>
        <v>2.064104240533747E-2</v>
      </c>
      <c r="M28">
        <f>STDEV(Tabelle245[MP9c])</f>
        <v>2.572629210094525E-2</v>
      </c>
      <c r="N28">
        <f>STDEV(Tabelle245[MP10c])</f>
        <v>6.6932802122724594E-2</v>
      </c>
    </row>
    <row r="54" spans="4:14" ht="18.75">
      <c r="F54" s="32" t="s">
        <v>77</v>
      </c>
    </row>
    <row r="55" spans="4:14" ht="15.75" thickBot="1">
      <c r="D55" s="35" t="s">
        <v>76</v>
      </c>
      <c r="E55" s="35" t="s">
        <v>20</v>
      </c>
      <c r="F55" s="35" t="s">
        <v>21</v>
      </c>
      <c r="G55" s="35" t="s">
        <v>22</v>
      </c>
      <c r="H55" s="35" t="s">
        <v>23</v>
      </c>
      <c r="I55" s="35" t="s">
        <v>24</v>
      </c>
      <c r="J55" s="35" t="s">
        <v>25</v>
      </c>
      <c r="K55" s="35" t="s">
        <v>26</v>
      </c>
      <c r="L55" s="35" t="s">
        <v>27</v>
      </c>
      <c r="M55" s="35" t="s">
        <v>28</v>
      </c>
      <c r="N55" s="36" t="s">
        <v>29</v>
      </c>
    </row>
    <row r="56" spans="4:14" ht="15.75" thickTop="1">
      <c r="D56" s="2" t="s">
        <v>71</v>
      </c>
      <c r="E56">
        <f>STDEV(Tabelle245[MP1c])</f>
        <v>0.36079444505001373</v>
      </c>
      <c r="F56">
        <f>STDEV(Tabelle245[MP2c])</f>
        <v>0.11047266868468311</v>
      </c>
      <c r="G56">
        <f>STDEV(Tabelle245[MP3c])</f>
        <v>1.8496087779795195E-2</v>
      </c>
      <c r="H56">
        <f>STDEV(Tabelle245[MP4c])</f>
        <v>3.7957732725812515E-2</v>
      </c>
      <c r="I56">
        <f>STDEV(Tabelle245[MP5c])</f>
        <v>2.9806392814822613E-2</v>
      </c>
      <c r="J56">
        <f>STDEV(Tabelle245[MP6c])</f>
        <v>2.6832815729997392E-2</v>
      </c>
      <c r="K56">
        <f>STDEV(Tabelle245[MP7c])</f>
        <v>2.7003898354049E-2</v>
      </c>
      <c r="L56">
        <f>STDEV(Tabelle245[MP8c])</f>
        <v>2.064104240533747E-2</v>
      </c>
      <c r="M56">
        <f>STDEV(Tabelle245[MP9c])</f>
        <v>2.572629210094525E-2</v>
      </c>
      <c r="N56">
        <f>STDEV(Tabelle245[MP10c])</f>
        <v>6.6932802122724594E-2</v>
      </c>
    </row>
    <row r="57" spans="4:14">
      <c r="D57" s="2" t="s">
        <v>59</v>
      </c>
      <c r="E57">
        <f>STDEV(Tabelle1421[MP1c])</f>
        <v>5.6348588258205969E-2</v>
      </c>
      <c r="F57">
        <f>STDEV(Tabelle1421[MP2c])</f>
        <v>2.508156628522765E-2</v>
      </c>
      <c r="G57">
        <f>STDEV(Tabelle1421[MP3c])</f>
        <v>3.9852669849304141E-2</v>
      </c>
      <c r="H57">
        <f>STDEV(Tabelle1421[MP5c])+STDEV(Tabelle1421[MP4c])</f>
        <v>7.3528569740694688E-2</v>
      </c>
      <c r="I57">
        <f>STDEV(Tabelle1421[MP5c])</f>
        <v>3.9090978181203141E-2</v>
      </c>
      <c r="J57">
        <f>STDEV(Tabelle1421[MP6c])</f>
        <v>2.8929709721583489E-2</v>
      </c>
      <c r="K57">
        <f>STDEV(Tabelle1421[MP7c])</f>
        <v>3.3954987505083981E-2</v>
      </c>
      <c r="L57">
        <f>STDEV(Tabelle1421[MP8c])</f>
        <v>1.144752163719219E-2</v>
      </c>
      <c r="M57">
        <f>STDEV(Tabelle1421[MP9c])</f>
        <v>1.6259738158018663E-2</v>
      </c>
      <c r="N57">
        <f>STDEV(Tabelle1421[MP10c])</f>
        <v>7.9871219877411082E-2</v>
      </c>
    </row>
    <row r="58" spans="4:14">
      <c r="D58" s="2" t="s">
        <v>53</v>
      </c>
      <c r="E58">
        <f>STDEV(Tabelle1417[MP1c])</f>
        <v>0.12473550965310982</v>
      </c>
      <c r="F58">
        <f>STDEV(Tabelle1417[MP2c])</f>
        <v>2.8003759146153662E-2</v>
      </c>
      <c r="G58">
        <f>STDEV(Tabelle1417[MP3c])</f>
        <v>3.1937438845342676E-2</v>
      </c>
      <c r="H58">
        <f>STDEV(Tabelle1417[MP4c])</f>
        <v>3.9202577788491857E-2</v>
      </c>
      <c r="I58">
        <f>STDEV(Tabelle1417[MP5c])</f>
        <v>3.4255233945071295E-2</v>
      </c>
      <c r="J58">
        <f>STDEV(Tabelle1417[MP7c])</f>
        <v>2.5848750351550657E-2</v>
      </c>
      <c r="K58">
        <f>STDEV(Tabelle1417[MP7c])</f>
        <v>2.5848750351550657E-2</v>
      </c>
      <c r="L58">
        <f>STDEV(Tabelle1417[MP8c])</f>
        <v>1.4680814547887616E-2</v>
      </c>
      <c r="M58">
        <f>STDEV(Tabelle1417[MP9c])</f>
        <v>4.5128471582455171E-2</v>
      </c>
      <c r="N58">
        <f>STDEV(Tabelle1417[MP10c])</f>
        <v>7.8297677588734613E-2</v>
      </c>
    </row>
    <row r="150" spans="4:14" ht="18.75">
      <c r="F150" s="32" t="s">
        <v>78</v>
      </c>
    </row>
    <row r="151" spans="4:14" ht="15.75" thickBot="1">
      <c r="D151" s="35" t="s">
        <v>64</v>
      </c>
      <c r="E151" s="35" t="s">
        <v>20</v>
      </c>
      <c r="F151" s="35" t="s">
        <v>21</v>
      </c>
      <c r="G151" s="35" t="s">
        <v>22</v>
      </c>
      <c r="H151" s="35" t="s">
        <v>23</v>
      </c>
      <c r="I151" s="35" t="s">
        <v>24</v>
      </c>
      <c r="J151" s="35" t="s">
        <v>25</v>
      </c>
      <c r="K151" s="35" t="s">
        <v>26</v>
      </c>
      <c r="L151" s="35" t="s">
        <v>27</v>
      </c>
      <c r="M151" s="35" t="s">
        <v>28</v>
      </c>
      <c r="N151" s="36" t="s">
        <v>29</v>
      </c>
    </row>
    <row r="152" spans="4:14" ht="16.5" thickTop="1" thickBot="1">
      <c r="D152" s="2" t="s">
        <v>71</v>
      </c>
      <c r="E152">
        <f>AVERAGE(Tabelle245[MP1c])</f>
        <v>-0.51600000000000001</v>
      </c>
      <c r="F152">
        <f>AVERAGE(Tabelle245[MP2c])+AVERAGE(Tabelle245[MP2c])</f>
        <v>-0.37200000000000005</v>
      </c>
      <c r="G152">
        <f>AVERAGE(Tabelle245[MP3c])</f>
        <v>-0.12500000000000003</v>
      </c>
      <c r="H152">
        <f>AVERAGE(Tabelle245[MP4c])</f>
        <v>-0.52249999999999996</v>
      </c>
      <c r="I152">
        <f>AVERAGE(Tabelle245[MP5c])</f>
        <v>-0.43400000000000005</v>
      </c>
      <c r="J152">
        <f>AVERAGE(Tabelle245[MP6c])</f>
        <v>-0.47400000000000003</v>
      </c>
      <c r="K152">
        <f>AVERAGE(Tabelle245[MP7c])</f>
        <v>-0.51350000000000007</v>
      </c>
      <c r="L152">
        <f>AVERAGE(Tabelle245[MP8c])</f>
        <v>-0.21049999999999999</v>
      </c>
      <c r="M152">
        <f>AVERAGE(Tabelle245[MP9c])</f>
        <v>-0.28250000000000003</v>
      </c>
      <c r="N152">
        <f>AVERAGE(Tabelle245[MP10c])</f>
        <v>-0.96200000000000008</v>
      </c>
    </row>
    <row r="153" spans="4:14" ht="16.5" thickTop="1" thickBot="1">
      <c r="D153" s="2" t="s">
        <v>59</v>
      </c>
      <c r="E153" s="21">
        <f>SUBTOTAL(101,Tabelle1421[MP1c])</f>
        <v>-0.14888888888888885</v>
      </c>
      <c r="F153" s="21">
        <f>SUBTOTAL(101,Tabelle1421[MP2c])</f>
        <v>-0.19944444444444442</v>
      </c>
      <c r="G153" s="21">
        <f>SUBTOTAL(101,Tabelle1421[MP3c])</f>
        <v>-9.3333333333333365E-2</v>
      </c>
      <c r="H153" s="21">
        <f>SUBTOTAL(101,Tabelle1421[MP4c])</f>
        <v>-0.61722222222222223</v>
      </c>
      <c r="I153" s="21">
        <f>SUBTOTAL(101,Tabelle1421[MP5c])</f>
        <v>-0.45888888888888896</v>
      </c>
      <c r="J153" s="21">
        <f>SUBTOTAL(101,Tabelle1421[MP6c])</f>
        <v>-0.47611111111111115</v>
      </c>
      <c r="K153" s="21">
        <f>SUBTOTAL(101,Tabelle1421[MP7c])</f>
        <v>-0.55000000000000016</v>
      </c>
      <c r="L153" s="21">
        <f>SUBTOTAL(101,Tabelle1421[MP8c])</f>
        <v>-0.12388888888888891</v>
      </c>
      <c r="M153" s="21">
        <f>SUBTOTAL(101,Tabelle1421[MP9c])</f>
        <v>-0.26055555555555554</v>
      </c>
      <c r="N153" s="22">
        <f>SUBTOTAL(101,Tabelle1421[MP10c])</f>
        <v>-0.92833333333333334</v>
      </c>
    </row>
    <row r="154" spans="4:14" ht="15.75" thickTop="1">
      <c r="D154" s="2" t="s">
        <v>53</v>
      </c>
      <c r="E154" s="21">
        <f>SUBTOTAL(101,Tabelle1417[MP1c])</f>
        <v>-0.13299999999999998</v>
      </c>
      <c r="F154" s="21">
        <f>SUBTOTAL(101,Tabelle1417[MP2c])</f>
        <v>-0.26500000000000001</v>
      </c>
      <c r="G154" s="21">
        <f>SUBTOTAL(101,Tabelle1417[MP3c])</f>
        <v>-0.10899999999999999</v>
      </c>
      <c r="H154" s="21">
        <f>SUBTOTAL(101,Tabelle1417[MP4c])</f>
        <v>-0.71000000000000019</v>
      </c>
      <c r="I154" s="21">
        <f>SUBTOTAL(101,Tabelle1417[MP5c])</f>
        <v>-0.50550000000000006</v>
      </c>
      <c r="J154" s="21">
        <f>SUBTOTAL(101,Tabelle1417[MP6c])</f>
        <v>-0.51600000000000001</v>
      </c>
      <c r="K154" s="21">
        <f>SUBTOTAL(101,Tabelle1417[MP7c])</f>
        <v>-0.65050000000000008</v>
      </c>
      <c r="L154" s="21">
        <f>SUBTOTAL(101,Tabelle1417[MP8c])</f>
        <v>-0.14050000000000001</v>
      </c>
      <c r="M154" s="21">
        <f>SUBTOTAL(101,Tabelle1417[MP9c])</f>
        <v>-0.30549999999999999</v>
      </c>
      <c r="N154" s="22">
        <f>SUBTOTAL(101,Tabelle1417[MP10c])</f>
        <v>-0.78600000000000003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D4:N122"/>
  <sheetViews>
    <sheetView topLeftCell="A120" zoomScale="115" zoomScaleNormal="115" workbookViewId="0">
      <selection activeCell="K144" sqref="K144"/>
    </sheetView>
  </sheetViews>
  <sheetFormatPr baseColWidth="10" defaultRowHeight="15"/>
  <cols>
    <col min="4" max="4" width="19.42578125" customWidth="1"/>
  </cols>
  <sheetData>
    <row r="4" spans="4:14" ht="18.75">
      <c r="G4" s="32" t="s">
        <v>70</v>
      </c>
    </row>
    <row r="5" spans="4:14">
      <c r="D5" t="s">
        <v>65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</row>
    <row r="6" spans="4:14">
      <c r="D6">
        <v>1</v>
      </c>
      <c r="E6">
        <v>-0.41</v>
      </c>
      <c r="F6">
        <v>0.01</v>
      </c>
      <c r="G6">
        <v>-0.05</v>
      </c>
      <c r="H6">
        <v>0</v>
      </c>
      <c r="I6">
        <v>0.35</v>
      </c>
      <c r="J6">
        <v>0.22</v>
      </c>
      <c r="K6">
        <v>0.06</v>
      </c>
      <c r="L6">
        <v>0.21</v>
      </c>
      <c r="M6">
        <v>0.15</v>
      </c>
      <c r="N6">
        <v>-0.9</v>
      </c>
    </row>
    <row r="7" spans="4:14">
      <c r="D7">
        <v>2</v>
      </c>
      <c r="E7">
        <v>-0.33</v>
      </c>
      <c r="F7">
        <v>0.04</v>
      </c>
      <c r="G7">
        <v>-0.08</v>
      </c>
      <c r="H7">
        <v>-0.04</v>
      </c>
      <c r="I7">
        <v>0.3</v>
      </c>
      <c r="J7">
        <v>0.16</v>
      </c>
      <c r="K7">
        <v>0.03</v>
      </c>
      <c r="L7">
        <v>0.13</v>
      </c>
      <c r="M7">
        <v>0.1</v>
      </c>
      <c r="N7">
        <v>-0.89</v>
      </c>
    </row>
    <row r="8" spans="4:14">
      <c r="D8">
        <v>3</v>
      </c>
      <c r="E8">
        <v>-0.43</v>
      </c>
      <c r="F8">
        <v>0.43</v>
      </c>
      <c r="G8">
        <v>-0.05</v>
      </c>
      <c r="H8">
        <v>-0.01</v>
      </c>
      <c r="I8">
        <v>0.33</v>
      </c>
      <c r="J8">
        <v>0.17</v>
      </c>
      <c r="K8">
        <v>0.03</v>
      </c>
      <c r="L8">
        <v>0.14000000000000001</v>
      </c>
      <c r="M8">
        <v>0.1</v>
      </c>
      <c r="N8">
        <v>-0.89</v>
      </c>
    </row>
    <row r="9" spans="4:14">
      <c r="D9">
        <v>4</v>
      </c>
      <c r="E9">
        <v>-0.36</v>
      </c>
      <c r="F9">
        <v>0.09</v>
      </c>
      <c r="G9">
        <v>-0.02</v>
      </c>
      <c r="H9">
        <v>-0.03</v>
      </c>
      <c r="I9">
        <v>0.34</v>
      </c>
      <c r="J9">
        <v>0.18</v>
      </c>
      <c r="K9">
        <v>0.02</v>
      </c>
      <c r="L9">
        <v>0.19</v>
      </c>
      <c r="M9">
        <v>0.13</v>
      </c>
      <c r="N9">
        <v>-0.85</v>
      </c>
    </row>
    <row r="10" spans="4:14">
      <c r="D10">
        <v>5</v>
      </c>
      <c r="E10">
        <v>-0.28999999999999998</v>
      </c>
      <c r="F10">
        <v>0.08</v>
      </c>
      <c r="G10">
        <v>-0.01</v>
      </c>
      <c r="H10">
        <v>0.02</v>
      </c>
      <c r="I10">
        <v>0.36</v>
      </c>
      <c r="J10">
        <v>0.21</v>
      </c>
      <c r="K10">
        <v>0.1</v>
      </c>
      <c r="L10">
        <v>0.19</v>
      </c>
      <c r="M10">
        <v>0.13</v>
      </c>
      <c r="N10">
        <v>-0.75</v>
      </c>
    </row>
    <row r="11" spans="4:14">
      <c r="D11">
        <v>6</v>
      </c>
      <c r="E11">
        <v>-0.31</v>
      </c>
      <c r="F11">
        <v>0.1</v>
      </c>
      <c r="G11">
        <v>-0.03</v>
      </c>
      <c r="H11">
        <v>0.03</v>
      </c>
      <c r="I11">
        <v>0.36</v>
      </c>
      <c r="J11">
        <v>0.21</v>
      </c>
      <c r="K11">
        <v>0.11</v>
      </c>
      <c r="L11">
        <v>0.26</v>
      </c>
      <c r="M11">
        <v>0.16</v>
      </c>
      <c r="N11">
        <v>-0.67</v>
      </c>
    </row>
    <row r="12" spans="4:14">
      <c r="D12">
        <v>7</v>
      </c>
      <c r="E12">
        <v>-0.33</v>
      </c>
      <c r="F12">
        <v>7.0000000000000007E-2</v>
      </c>
      <c r="G12">
        <v>-0.05</v>
      </c>
      <c r="H12">
        <v>0</v>
      </c>
      <c r="I12">
        <v>0.31</v>
      </c>
      <c r="J12">
        <v>0.18</v>
      </c>
      <c r="K12">
        <v>7.0000000000000007E-2</v>
      </c>
      <c r="L12">
        <v>0.16</v>
      </c>
      <c r="M12">
        <v>0.11</v>
      </c>
      <c r="N12">
        <v>-0.84</v>
      </c>
    </row>
    <row r="13" spans="4:14">
      <c r="D13">
        <v>8</v>
      </c>
      <c r="E13">
        <v>-0.34</v>
      </c>
      <c r="F13">
        <v>7.0000000000000007E-2</v>
      </c>
      <c r="G13">
        <v>-0.04</v>
      </c>
      <c r="H13">
        <v>0</v>
      </c>
      <c r="I13">
        <v>0.34</v>
      </c>
      <c r="J13">
        <v>0.18</v>
      </c>
      <c r="K13">
        <v>0.08</v>
      </c>
      <c r="L13">
        <v>0.19</v>
      </c>
      <c r="M13">
        <v>0.14000000000000001</v>
      </c>
      <c r="N13">
        <v>-0.81</v>
      </c>
    </row>
    <row r="14" spans="4:14">
      <c r="D14">
        <v>9</v>
      </c>
      <c r="E14">
        <v>0.41</v>
      </c>
      <c r="F14">
        <v>0.08</v>
      </c>
      <c r="G14">
        <v>-0.11</v>
      </c>
      <c r="H14">
        <v>0</v>
      </c>
      <c r="I14">
        <v>0.28999999999999998</v>
      </c>
      <c r="J14">
        <v>0.16</v>
      </c>
      <c r="K14">
        <v>0.04</v>
      </c>
      <c r="L14">
        <v>0.17</v>
      </c>
      <c r="M14">
        <v>7.0000000000000007E-2</v>
      </c>
      <c r="N14">
        <v>-0.89</v>
      </c>
    </row>
    <row r="15" spans="4:14">
      <c r="D15">
        <v>10</v>
      </c>
      <c r="E15">
        <v>-0.25</v>
      </c>
      <c r="F15">
        <v>0.08</v>
      </c>
      <c r="G15">
        <v>-0.03</v>
      </c>
      <c r="H15">
        <v>0.02</v>
      </c>
      <c r="I15">
        <v>0.34</v>
      </c>
      <c r="J15">
        <v>0.19</v>
      </c>
      <c r="K15">
        <v>0.09</v>
      </c>
      <c r="L15">
        <v>0.18</v>
      </c>
      <c r="M15">
        <v>0.16</v>
      </c>
      <c r="N15">
        <v>-0.74</v>
      </c>
    </row>
    <row r="16" spans="4:14">
      <c r="D16">
        <v>11</v>
      </c>
      <c r="E16">
        <v>-0.3</v>
      </c>
      <c r="F16">
        <v>0.08</v>
      </c>
      <c r="G16">
        <v>-0.02</v>
      </c>
      <c r="H16">
        <v>0</v>
      </c>
      <c r="I16">
        <v>0.33</v>
      </c>
      <c r="J16">
        <v>0.17</v>
      </c>
      <c r="K16">
        <v>0.05</v>
      </c>
      <c r="L16">
        <v>0.17</v>
      </c>
      <c r="M16">
        <v>0.12</v>
      </c>
      <c r="N16">
        <v>-0.8</v>
      </c>
    </row>
    <row r="17" spans="4:14">
      <c r="D17">
        <v>12</v>
      </c>
      <c r="E17">
        <v>-0.33</v>
      </c>
      <c r="F17">
        <v>0.05</v>
      </c>
      <c r="G17">
        <v>-0.05</v>
      </c>
      <c r="H17">
        <v>0</v>
      </c>
      <c r="I17">
        <v>0.32</v>
      </c>
      <c r="J17">
        <v>0.19</v>
      </c>
      <c r="K17">
        <v>7.0000000000000007E-2</v>
      </c>
      <c r="L17">
        <v>0.17</v>
      </c>
      <c r="M17">
        <v>0.12</v>
      </c>
      <c r="N17">
        <v>-0.78</v>
      </c>
    </row>
    <row r="18" spans="4:14">
      <c r="D18">
        <v>13</v>
      </c>
      <c r="E18">
        <v>-0.4</v>
      </c>
      <c r="F18">
        <v>7.0000000000000007E-2</v>
      </c>
      <c r="G18">
        <v>0</v>
      </c>
      <c r="H18">
        <v>0</v>
      </c>
      <c r="I18">
        <v>0.34</v>
      </c>
      <c r="J18">
        <v>0.18</v>
      </c>
      <c r="K18">
        <v>0.06</v>
      </c>
      <c r="L18">
        <v>0.14000000000000001</v>
      </c>
      <c r="M18">
        <v>0.11</v>
      </c>
      <c r="N18">
        <v>-0.87</v>
      </c>
    </row>
    <row r="19" spans="4:14">
      <c r="D19">
        <v>14</v>
      </c>
      <c r="E19">
        <v>-0.28999999999999998</v>
      </c>
      <c r="F19">
        <v>0.06</v>
      </c>
      <c r="G19">
        <v>-0.03</v>
      </c>
      <c r="H19">
        <v>0</v>
      </c>
      <c r="I19">
        <v>0.33</v>
      </c>
      <c r="J19">
        <v>0.19</v>
      </c>
      <c r="K19">
        <v>0.06</v>
      </c>
      <c r="L19">
        <v>0.15</v>
      </c>
      <c r="M19">
        <v>0.13</v>
      </c>
      <c r="N19">
        <v>-0.81</v>
      </c>
    </row>
    <row r="20" spans="4:14">
      <c r="D20">
        <v>15</v>
      </c>
      <c r="E20">
        <v>-0.39</v>
      </c>
      <c r="F20">
        <v>0.06</v>
      </c>
      <c r="G20">
        <v>-7.0000000000000007E-2</v>
      </c>
      <c r="H20">
        <v>0</v>
      </c>
      <c r="I20">
        <v>0.26</v>
      </c>
      <c r="J20">
        <v>0.19</v>
      </c>
      <c r="K20">
        <v>0.08</v>
      </c>
      <c r="L20">
        <v>0.19</v>
      </c>
      <c r="M20">
        <v>0.11</v>
      </c>
      <c r="N20">
        <v>-0.81</v>
      </c>
    </row>
    <row r="21" spans="4:14">
      <c r="D21">
        <v>16</v>
      </c>
      <c r="E21">
        <v>0.05</v>
      </c>
      <c r="F21">
        <v>-0.05</v>
      </c>
      <c r="G21">
        <v>-0.12</v>
      </c>
      <c r="H21">
        <v>-0.01</v>
      </c>
      <c r="I21">
        <v>0.19</v>
      </c>
      <c r="J21">
        <v>0.06</v>
      </c>
      <c r="K21">
        <v>-0.02</v>
      </c>
      <c r="L21">
        <v>7.0000000000000007E-2</v>
      </c>
      <c r="M21">
        <v>0.01</v>
      </c>
      <c r="N21">
        <v>-1.07</v>
      </c>
    </row>
    <row r="22" spans="4:14">
      <c r="D22">
        <v>17</v>
      </c>
      <c r="E22">
        <v>-0.6</v>
      </c>
      <c r="F22">
        <v>0.03</v>
      </c>
      <c r="G22">
        <v>-0.12</v>
      </c>
      <c r="H22">
        <v>-0.01</v>
      </c>
      <c r="I22">
        <v>0.19</v>
      </c>
      <c r="J22">
        <v>0.11</v>
      </c>
      <c r="K22">
        <v>0.01</v>
      </c>
      <c r="L22">
        <v>0.09</v>
      </c>
      <c r="M22">
        <v>0.1</v>
      </c>
      <c r="N22">
        <v>-0.97</v>
      </c>
    </row>
    <row r="23" spans="4:14">
      <c r="D23">
        <v>18</v>
      </c>
      <c r="E23">
        <v>-0.65</v>
      </c>
      <c r="F23">
        <v>-0.01</v>
      </c>
      <c r="G23">
        <v>-0.1</v>
      </c>
      <c r="H23">
        <v>-0.04</v>
      </c>
      <c r="I23">
        <v>0.12</v>
      </c>
      <c r="J23">
        <v>0.09</v>
      </c>
      <c r="K23">
        <v>-0.01</v>
      </c>
      <c r="L23">
        <v>7.0000000000000007E-2</v>
      </c>
      <c r="M23">
        <v>0.1</v>
      </c>
      <c r="N23">
        <v>-1.01</v>
      </c>
    </row>
    <row r="24" spans="4:14">
      <c r="D24">
        <v>19</v>
      </c>
      <c r="E24">
        <v>-0.61</v>
      </c>
      <c r="F24">
        <v>0.01</v>
      </c>
      <c r="G24">
        <v>-0.09</v>
      </c>
      <c r="H24">
        <v>-0.08</v>
      </c>
      <c r="I24">
        <v>0.15</v>
      </c>
      <c r="J24">
        <v>0.06</v>
      </c>
      <c r="K24">
        <v>-0.03</v>
      </c>
      <c r="L24">
        <v>0.08</v>
      </c>
      <c r="M24">
        <v>0.09</v>
      </c>
      <c r="N24">
        <v>-0.98</v>
      </c>
    </row>
    <row r="25" spans="4:14">
      <c r="D25">
        <v>20</v>
      </c>
      <c r="E25">
        <v>-0.56999999999999995</v>
      </c>
      <c r="F25">
        <v>0.08</v>
      </c>
      <c r="G25">
        <v>-0.05</v>
      </c>
      <c r="H25">
        <v>0</v>
      </c>
      <c r="I25">
        <v>0.28000000000000003</v>
      </c>
      <c r="J25">
        <v>0.15</v>
      </c>
      <c r="K25">
        <v>0.08</v>
      </c>
      <c r="L25">
        <v>0.11</v>
      </c>
      <c r="M25">
        <v>0.13</v>
      </c>
      <c r="N25">
        <v>-1.02</v>
      </c>
    </row>
    <row r="27" spans="4:14">
      <c r="D27" s="2" t="s">
        <v>49</v>
      </c>
      <c r="E27">
        <f>AVERAGE(Tabelle246[MP1d])</f>
        <v>-0.33650000000000002</v>
      </c>
      <c r="F27">
        <f>AVERAGE(Tabelle246[MP2d])</f>
        <v>7.1500000000000008E-2</v>
      </c>
      <c r="G27">
        <f>AVERAGE(Tabelle246[MP3d])</f>
        <v>-5.6000000000000008E-2</v>
      </c>
      <c r="H27">
        <f>AVERAGE(Tabelle246[MP4d])</f>
        <v>-7.5000000000000015E-3</v>
      </c>
      <c r="I27">
        <f>AVERAGE(Tabelle246[MP5d])</f>
        <v>0.29150000000000004</v>
      </c>
      <c r="J27">
        <f>AVERAGE(Tabelle246[MP6d])</f>
        <v>0.16249999999999998</v>
      </c>
      <c r="K27">
        <f>AVERAGE(Tabelle246[MP7d])</f>
        <v>4.9000000000000002E-2</v>
      </c>
      <c r="L27">
        <f>AVERAGE(Tabelle246[MP8d])</f>
        <v>0.15299999999999997</v>
      </c>
      <c r="M27">
        <f>AVERAGE(Tabelle246[MP9d])</f>
        <v>0.11350000000000002</v>
      </c>
      <c r="N27">
        <f>AVERAGE(Tabelle246[MP10d])</f>
        <v>-0.86749999999999994</v>
      </c>
    </row>
    <row r="28" spans="4:14">
      <c r="D28" s="2" t="s">
        <v>66</v>
      </c>
      <c r="E28">
        <f>STDEV(Tabelle246[MP1d])</f>
        <v>0.23387524789713715</v>
      </c>
      <c r="F28">
        <f>STDEV(Tabelle246[MP2d])</f>
        <v>9.2467633028507509E-2</v>
      </c>
      <c r="G28">
        <f>STDEV(Tabelle246[MP3d])</f>
        <v>3.6476380245159645E-2</v>
      </c>
      <c r="H28">
        <f>STDEV(Tabelle246[MP4d])</f>
        <v>2.4468024246479647E-2</v>
      </c>
      <c r="I28">
        <f>STDEV(Tabelle246[MP5d])</f>
        <v>7.2204023798065176E-2</v>
      </c>
      <c r="J28">
        <f>STDEV(Tabelle246[MP6d])</f>
        <v>4.6665100224336634E-2</v>
      </c>
      <c r="K28">
        <f>STDEV(Tabelle246[MP7d])</f>
        <v>3.9590004054718568E-2</v>
      </c>
      <c r="L28">
        <f>STDEV(Tabelle246[MP8d])</f>
        <v>5.0063118055847275E-2</v>
      </c>
      <c r="M28">
        <f>STDEV(Tabelle246[MP9d])</f>
        <v>3.3603727863375274E-2</v>
      </c>
      <c r="N28">
        <f>STDEV(Tabelle246[MP10d])</f>
        <v>0.10325619644972073</v>
      </c>
    </row>
    <row r="46" spans="4:14" ht="18.75">
      <c r="G46" s="32" t="s">
        <v>79</v>
      </c>
    </row>
    <row r="47" spans="4:14" ht="15.75" thickBot="1">
      <c r="D47" s="24" t="s">
        <v>61</v>
      </c>
      <c r="E47" s="24" t="s">
        <v>30</v>
      </c>
      <c r="F47" s="24" t="s">
        <v>31</v>
      </c>
      <c r="G47" s="24" t="s">
        <v>32</v>
      </c>
      <c r="H47" s="24" t="s">
        <v>33</v>
      </c>
      <c r="I47" s="24" t="s">
        <v>34</v>
      </c>
      <c r="J47" s="24" t="s">
        <v>35</v>
      </c>
      <c r="K47" s="24" t="s">
        <v>36</v>
      </c>
      <c r="L47" s="24" t="s">
        <v>37</v>
      </c>
      <c r="M47" s="24" t="s">
        <v>38</v>
      </c>
      <c r="N47" s="25" t="s">
        <v>39</v>
      </c>
    </row>
    <row r="48" spans="4:14" ht="15.75" thickTop="1">
      <c r="D48" s="2" t="s">
        <v>71</v>
      </c>
      <c r="E48">
        <f>STDEV(Tabelle246[MP1d])</f>
        <v>0.23387524789713715</v>
      </c>
      <c r="F48">
        <f>STDEV(Tabelle246[MP2d])</f>
        <v>9.2467633028507509E-2</v>
      </c>
      <c r="G48">
        <f>STDEV(Tabelle246[MP3d])</f>
        <v>3.6476380245159645E-2</v>
      </c>
      <c r="H48">
        <f>STDEV(Tabelle246[MP4d])</f>
        <v>2.4468024246479647E-2</v>
      </c>
      <c r="I48">
        <f>STDEV(Tabelle246[MP5d])</f>
        <v>7.2204023798065176E-2</v>
      </c>
      <c r="J48">
        <f>STDEV(Tabelle246[MP6d])</f>
        <v>4.6665100224336634E-2</v>
      </c>
      <c r="K48">
        <f>STDEV(Tabelle246[MP7d])</f>
        <v>3.9590004054718568E-2</v>
      </c>
      <c r="L48">
        <f>STDEV(Tabelle246[MP8d])</f>
        <v>5.0063118055847275E-2</v>
      </c>
      <c r="M48">
        <f>STDEV(Tabelle246[MP9d])</f>
        <v>3.3603727863375274E-2</v>
      </c>
      <c r="N48">
        <f>STDEV(Tabelle246[MP10d])</f>
        <v>0.10325619644972073</v>
      </c>
    </row>
    <row r="49" spans="4:14">
      <c r="D49" s="2" t="s">
        <v>59</v>
      </c>
      <c r="E49">
        <f>STDEV(Tabelle141922[MP1d])</f>
        <v>0.11108055135301091</v>
      </c>
      <c r="F49">
        <f>STDEV(Tabelle141922[MP3d])</f>
        <v>0.18293539700430911</v>
      </c>
      <c r="G49">
        <f>STDEV(Tabelle141922[MP3d])</f>
        <v>0.18293539700430911</v>
      </c>
      <c r="H49">
        <f>STDEV(Tabelle141922[MP4d])</f>
        <v>7.2619070579047637E-2</v>
      </c>
      <c r="I49">
        <f>STDEV(Tabelle141922[MP5d])</f>
        <v>7.9073474560593895E-2</v>
      </c>
      <c r="J49">
        <f>STDEV(Tabelle141922[MP6d])</f>
        <v>4.5575477869206522E-2</v>
      </c>
      <c r="K49">
        <f>STDEV(Tabelle141922[MP7d])</f>
        <v>3.0190029951901794E-2</v>
      </c>
      <c r="L49">
        <f>STDEV(Tabelle141922[MP8d])</f>
        <v>3.998365679196348E-2</v>
      </c>
      <c r="M49">
        <f>STDEV(Tabelle141922[MP9d])</f>
        <v>3.9527437314523572E-2</v>
      </c>
      <c r="N49">
        <f>STDEV(Tabelle141922[MP10d])</f>
        <v>9.0914022444969184E-2</v>
      </c>
    </row>
    <row r="50" spans="4:14">
      <c r="D50" s="2" t="s">
        <v>53</v>
      </c>
      <c r="E50">
        <f>STDEV(Tabelle1418[MP1d])</f>
        <v>5.5485891995410042E-2</v>
      </c>
      <c r="F50">
        <f>STDEV(Tabelle1418[MP2d])</f>
        <v>5.5958161062294356E-2</v>
      </c>
      <c r="G50">
        <f>STDEV(Tabelle1418[MP3d])</f>
        <v>6.411338640088754E-2</v>
      </c>
      <c r="H50">
        <f>STDEV(Tabelle1418[MP4d])</f>
        <v>5.7479973629265317E-2</v>
      </c>
      <c r="I50">
        <f>STDEV(Tabelle1418[MP5d])</f>
        <v>5.6890939062107362E-2</v>
      </c>
      <c r="J50">
        <f>STDEV(Tabelle1418[MP6d])</f>
        <v>3.3070896730001118E-2</v>
      </c>
      <c r="K50">
        <f>STDEV(Tabelle1418[MP7d])</f>
        <v>4.1227864874441585E-2</v>
      </c>
      <c r="L50">
        <f>STDEV(Tabelle1418[MP8d])</f>
        <v>2.9464519251751954E-2</v>
      </c>
      <c r="M50">
        <f>STDEV(Tabelle1418[MP9d])</f>
        <v>1.9049796241486602E-2</v>
      </c>
      <c r="N50">
        <f>STDEV(Tabelle1418[MP10d])</f>
        <v>0.12870202223087157</v>
      </c>
    </row>
    <row r="118" spans="4:14" ht="18.75">
      <c r="F118" s="32" t="s">
        <v>80</v>
      </c>
      <c r="G118" s="37"/>
      <c r="H118" s="37"/>
      <c r="I118" s="37"/>
      <c r="J118" s="37"/>
    </row>
    <row r="119" spans="4:14" ht="15.75" thickBot="1">
      <c r="D119" s="24" t="s">
        <v>61</v>
      </c>
      <c r="E119" s="24" t="s">
        <v>30</v>
      </c>
      <c r="F119" s="24" t="s">
        <v>31</v>
      </c>
      <c r="G119" s="24" t="s">
        <v>32</v>
      </c>
      <c r="H119" s="24" t="s">
        <v>33</v>
      </c>
      <c r="I119" s="24" t="s">
        <v>34</v>
      </c>
      <c r="J119" s="24" t="s">
        <v>35</v>
      </c>
      <c r="K119" s="24" t="s">
        <v>36</v>
      </c>
      <c r="L119" s="24" t="s">
        <v>37</v>
      </c>
      <c r="M119" s="24" t="s">
        <v>38</v>
      </c>
      <c r="N119" s="25" t="s">
        <v>39</v>
      </c>
    </row>
    <row r="120" spans="4:14" ht="16.5" thickTop="1" thickBot="1">
      <c r="D120" s="2" t="s">
        <v>71</v>
      </c>
      <c r="E120">
        <f>AVERAGE(Tabelle246[MP1d])</f>
        <v>-0.33650000000000002</v>
      </c>
      <c r="F120">
        <f>AVERAGE(Tabelle246[MP2d])</f>
        <v>7.1500000000000008E-2</v>
      </c>
      <c r="G120">
        <f>AVERAGE(Tabelle246[MP3d])</f>
        <v>-5.6000000000000008E-2</v>
      </c>
      <c r="H120">
        <f>AVERAGE(Tabelle246[MP4d])</f>
        <v>-7.5000000000000015E-3</v>
      </c>
      <c r="I120">
        <f>AVERAGE(Tabelle246[MP5d])</f>
        <v>0.29150000000000004</v>
      </c>
      <c r="J120">
        <f>AVERAGE(Tabelle246[MP6d])</f>
        <v>0.16249999999999998</v>
      </c>
      <c r="K120">
        <f>AVERAGE(Tabelle246[MP7d])</f>
        <v>4.9000000000000002E-2</v>
      </c>
      <c r="L120">
        <f>AVERAGE(Tabelle246[MP8d])</f>
        <v>0.15299999999999997</v>
      </c>
      <c r="M120">
        <f>AVERAGE(Tabelle246[MP9d])</f>
        <v>0.11350000000000002</v>
      </c>
      <c r="N120">
        <f>AVERAGE(Tabelle246[MP10d])</f>
        <v>-0.86749999999999994</v>
      </c>
    </row>
    <row r="121" spans="4:14" ht="16.5" thickTop="1" thickBot="1">
      <c r="D121" s="2" t="s">
        <v>59</v>
      </c>
      <c r="E121" s="38">
        <f>SUBTOTAL(101,Tabelle141922[MP1d])</f>
        <v>-0.10277777777777777</v>
      </c>
      <c r="F121" s="38">
        <f>SUBTOTAL(101,Tabelle141922[MP2d])</f>
        <v>0.11277777777777777</v>
      </c>
      <c r="G121" s="38">
        <f>SUBTOTAL(101,Tabelle141922[MP3d])</f>
        <v>0.14222222222222222</v>
      </c>
      <c r="H121" s="38">
        <f>SUBTOTAL(101,Tabelle141922[MP4d])</f>
        <v>0.10833333333333334</v>
      </c>
      <c r="I121" s="38">
        <f>SUBTOTAL(101,Tabelle141922[MP5d])</f>
        <v>0.42055555555555563</v>
      </c>
      <c r="J121" s="38">
        <f>SUBTOTAL(101,Tabelle141922[MP6d])</f>
        <v>0.3322222222222222</v>
      </c>
      <c r="K121" s="38">
        <f>SUBTOTAL(101,Tabelle141922[MP7d])</f>
        <v>0.21055555555555558</v>
      </c>
      <c r="L121" s="38">
        <f>SUBTOTAL(101,Tabelle141922[MP8d])</f>
        <v>0.24111111111111111</v>
      </c>
      <c r="M121" s="38">
        <f>SUBTOTAL(101,Tabelle141922[MP9d])</f>
        <v>0.28277777777777779</v>
      </c>
      <c r="N121" s="39">
        <f>SUBTOTAL(101,Tabelle141922[MP10d])</f>
        <v>-0.62777777777777766</v>
      </c>
    </row>
    <row r="122" spans="4:14" ht="15.75" thickTop="1">
      <c r="D122" s="2" t="s">
        <v>53</v>
      </c>
      <c r="E122" s="40">
        <f>SUBTOTAL(101,Tabelle1418[MP1d])</f>
        <v>9.5500000000000029E-2</v>
      </c>
      <c r="F122" s="26">
        <f>SUBTOTAL(101,Tabelle1418[MP2d])</f>
        <v>0.12450000000000003</v>
      </c>
      <c r="G122" s="26">
        <f>SUBTOTAL(101,Tabelle1418[MP3d])</f>
        <v>0.27499999999999997</v>
      </c>
      <c r="H122" s="26">
        <f>SUBTOTAL(101,Tabelle1418[MP4d])</f>
        <v>0.18250000000000002</v>
      </c>
      <c r="I122" s="26">
        <f>SUBTOTAL(101,Tabelle1418[MP5d])</f>
        <v>0.51450000000000007</v>
      </c>
      <c r="J122" s="26">
        <f>SUBTOTAL(101,Tabelle1418[MP6d])</f>
        <v>0.42899999999999999</v>
      </c>
      <c r="K122" s="26">
        <f>SUBTOTAL(101,Tabelle1418[MP7d])</f>
        <v>0.25450000000000006</v>
      </c>
      <c r="L122" s="26">
        <f>SUBTOTAL(101,Tabelle1418[MP8d])</f>
        <v>0.37449999999999994</v>
      </c>
      <c r="M122" s="26">
        <f>SUBTOTAL(101,Tabelle1418[MP9d])</f>
        <v>0.34949999999999998</v>
      </c>
      <c r="N122" s="27">
        <f>SUBTOTAL(101,Tabelle1418[MP10d])</f>
        <v>-0.35200000000000004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16" workbookViewId="0">
      <selection activeCell="D28" sqref="D28:K28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  <row r="56" spans="3:11" ht="21">
      <c r="E56" s="28" t="s">
        <v>62</v>
      </c>
    </row>
    <row r="57" spans="3:11">
      <c r="C57" s="29" t="s">
        <v>63</v>
      </c>
      <c r="D57" s="8" t="s">
        <v>11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12</v>
      </c>
      <c r="J57" s="8" t="s">
        <v>17</v>
      </c>
      <c r="K57" s="9" t="s">
        <v>18</v>
      </c>
    </row>
    <row r="58" spans="3:11">
      <c r="C58" s="2" t="s">
        <v>53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59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56"/>
  <sheetViews>
    <sheetView topLeftCell="A37" workbookViewId="0">
      <selection activeCell="C31" sqref="C31:L31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  <row r="54" spans="2:12">
      <c r="B54" s="30" t="s">
        <v>64</v>
      </c>
      <c r="C54" s="18" t="s">
        <v>20</v>
      </c>
      <c r="D54" s="18" t="s">
        <v>21</v>
      </c>
      <c r="E54" s="18" t="s">
        <v>22</v>
      </c>
      <c r="F54" s="18" t="s">
        <v>23</v>
      </c>
      <c r="G54" s="18" t="s">
        <v>24</v>
      </c>
      <c r="H54" s="18" t="s">
        <v>25</v>
      </c>
      <c r="I54" s="18" t="s">
        <v>26</v>
      </c>
      <c r="J54" s="18" t="s">
        <v>27</v>
      </c>
      <c r="K54" s="18" t="s">
        <v>28</v>
      </c>
      <c r="L54" s="19" t="s">
        <v>29</v>
      </c>
    </row>
    <row r="55" spans="2:12">
      <c r="B55" s="2" t="s">
        <v>53</v>
      </c>
      <c r="C55">
        <f>STDEV(Tabelle1417[MP1c])</f>
        <v>0.12473550965310982</v>
      </c>
      <c r="D55">
        <f>STDEV(Tabelle1417[MP2c])</f>
        <v>2.8003759146153662E-2</v>
      </c>
      <c r="E55">
        <f>STDEV(Tabelle1417[MP3c])</f>
        <v>3.1937438845342676E-2</v>
      </c>
      <c r="F55">
        <f>STDEV(Tabelle1417[MP4c])</f>
        <v>3.9202577788491857E-2</v>
      </c>
      <c r="G55">
        <f>STDEV(Tabelle1417[MP5c])</f>
        <v>3.4255233945071295E-2</v>
      </c>
      <c r="H55">
        <f>STDEV(Tabelle1417[MP7c])</f>
        <v>2.5848750351550657E-2</v>
      </c>
      <c r="I55">
        <f>STDEV(Tabelle1417[MP7c])</f>
        <v>2.5848750351550657E-2</v>
      </c>
      <c r="J55">
        <f>STDEV(Tabelle1417[MP8c])</f>
        <v>1.4680814547887616E-2</v>
      </c>
      <c r="K55">
        <f>STDEV(Tabelle1417[MP9c])</f>
        <v>4.5128471582455171E-2</v>
      </c>
      <c r="L55">
        <f>STDEV(Tabelle1417[MP10c])</f>
        <v>7.8297677588734613E-2</v>
      </c>
    </row>
    <row r="56" spans="2:12">
      <c r="B56" s="2" t="s">
        <v>59</v>
      </c>
      <c r="C56">
        <f>STDEV(Tabelle1421[MP1c])</f>
        <v>5.6348588258205969E-2</v>
      </c>
      <c r="D56">
        <f>STDEV(Tabelle1421[MP2c])</f>
        <v>2.508156628522765E-2</v>
      </c>
      <c r="E56">
        <f>STDEV(Tabelle1421[MP3c])</f>
        <v>3.9852669849304141E-2</v>
      </c>
      <c r="F56">
        <f>STDEV(Tabelle1421[MP5c])+STDEV(Tabelle1421[MP4c])</f>
        <v>7.3528569740694688E-2</v>
      </c>
      <c r="G56">
        <f>STDEV(Tabelle1421[MP5c])</f>
        <v>3.9090978181203141E-2</v>
      </c>
      <c r="H56">
        <f>STDEV(Tabelle1421[MP6c])</f>
        <v>2.8929709721583489E-2</v>
      </c>
      <c r="I56">
        <f>STDEV(Tabelle1421[MP7c])</f>
        <v>3.3954987505083981E-2</v>
      </c>
      <c r="J56">
        <f>STDEV(Tabelle1421[MP8c])</f>
        <v>1.144752163719219E-2</v>
      </c>
      <c r="K56">
        <f>STDEV(Tabelle1421[MP9c])</f>
        <v>1.6259738158018663E-2</v>
      </c>
      <c r="L56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56"/>
  <sheetViews>
    <sheetView topLeftCell="A16" workbookViewId="0">
      <selection activeCell="D27" sqref="D27:M27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  <row r="53" spans="3:13" ht="21">
      <c r="F53" s="28" t="s">
        <v>62</v>
      </c>
    </row>
    <row r="54" spans="3:13" ht="15.75" thickBot="1">
      <c r="C54" s="24" t="s">
        <v>64</v>
      </c>
      <c r="D54" s="24" t="s">
        <v>30</v>
      </c>
      <c r="E54" s="24" t="s">
        <v>31</v>
      </c>
      <c r="F54" s="24" t="s">
        <v>32</v>
      </c>
      <c r="G54" s="24" t="s">
        <v>33</v>
      </c>
      <c r="H54" s="24" t="s">
        <v>34</v>
      </c>
      <c r="I54" s="24" t="s">
        <v>35</v>
      </c>
      <c r="J54" s="24" t="s">
        <v>36</v>
      </c>
      <c r="K54" s="24" t="s">
        <v>37</v>
      </c>
      <c r="L54" s="24" t="s">
        <v>38</v>
      </c>
      <c r="M54" s="25" t="s">
        <v>39</v>
      </c>
    </row>
    <row r="55" spans="3:13" ht="15.75" thickTop="1">
      <c r="C55" s="2" t="s">
        <v>53</v>
      </c>
      <c r="D55">
        <f>STDEV(Tabelle1418[MP1d])</f>
        <v>5.5485891995410042E-2</v>
      </c>
      <c r="E55">
        <f>STDEV(Tabelle1418[MP2d])</f>
        <v>5.5958161062294356E-2</v>
      </c>
      <c r="F55">
        <f>STDEV(Tabelle1418[MP3d])</f>
        <v>6.411338640088754E-2</v>
      </c>
      <c r="G55">
        <f>STDEV(Tabelle1418[MP4d])</f>
        <v>5.7479973629265317E-2</v>
      </c>
      <c r="H55">
        <f>STDEV(Tabelle1418[MP5d])</f>
        <v>5.6890939062107362E-2</v>
      </c>
      <c r="I55">
        <f>STDEV(Tabelle1418[MP6d])</f>
        <v>3.3070896730001118E-2</v>
      </c>
      <c r="J55">
        <f>STDEV(Tabelle1418[MP7d])</f>
        <v>4.1227864874441585E-2</v>
      </c>
      <c r="K55">
        <f>STDEV(Tabelle1418[MP8d])</f>
        <v>2.9464519251751954E-2</v>
      </c>
      <c r="L55">
        <f>STDEV(Tabelle1418[MP9d])</f>
        <v>1.9049796241486602E-2</v>
      </c>
      <c r="M55">
        <f>STDEV(Tabelle1418[MP10d])</f>
        <v>0.12870202223087157</v>
      </c>
    </row>
    <row r="56" spans="3:13">
      <c r="C56" s="2" t="s">
        <v>59</v>
      </c>
      <c r="D56">
        <f>STDEV(Tabelle141922[MP1d])</f>
        <v>0.11108055135301091</v>
      </c>
      <c r="E56">
        <f>STDEV(Tabelle141922[MP3d])</f>
        <v>0.18293539700430911</v>
      </c>
      <c r="F56">
        <f>STDEV(Tabelle141922[MP3d])</f>
        <v>0.18293539700430911</v>
      </c>
      <c r="G56">
        <f>STDEV(Tabelle141922[MP4d])</f>
        <v>7.2619070579047637E-2</v>
      </c>
      <c r="H56">
        <f>STDEV(Tabelle141922[MP5d])</f>
        <v>7.9073474560593895E-2</v>
      </c>
      <c r="I56">
        <f>STDEV(Tabelle141922[MP6d])</f>
        <v>4.5575477869206522E-2</v>
      </c>
      <c r="J56">
        <f>STDEV(Tabelle141922[MP7d])</f>
        <v>3.0190029951901794E-2</v>
      </c>
      <c r="K56">
        <f>STDEV(Tabelle141922[MP8d])</f>
        <v>3.998365679196348E-2</v>
      </c>
      <c r="L56">
        <f>STDEV(Tabelle141922[MP9d])</f>
        <v>3.9527437314523572E-2</v>
      </c>
      <c r="M56">
        <f>STDEV(Tabelle141922[MP10d])</f>
        <v>9.0914022444969184E-2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A58" workbookViewId="0">
      <selection activeCell="B27" sqref="B27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28" spans="2:12">
      <c r="B28" s="41" t="s">
        <v>82</v>
      </c>
      <c r="C28">
        <f t="shared" ref="C28:L28" si="0">(C27/SQRT(18))*2.1</f>
        <v>0.20571685995704922</v>
      </c>
      <c r="D28">
        <f t="shared" si="0"/>
        <v>6.8227560413662666E-2</v>
      </c>
      <c r="E28">
        <f t="shared" si="0"/>
        <v>4.8630140066380813E-2</v>
      </c>
      <c r="F28">
        <f t="shared" si="0"/>
        <v>2.6459242303361111E-2</v>
      </c>
      <c r="G28">
        <f t="shared" si="0"/>
        <v>2.9855780798009927E-2</v>
      </c>
      <c r="H28">
        <f t="shared" si="0"/>
        <v>2.3524705411670562E-2</v>
      </c>
      <c r="I28">
        <f t="shared" si="0"/>
        <v>1.4048527008591018E-2</v>
      </c>
      <c r="J28">
        <f t="shared" si="0"/>
        <v>6.5423956756275894E-2</v>
      </c>
      <c r="K28">
        <f t="shared" si="0"/>
        <v>5.9690774514086491E-2</v>
      </c>
      <c r="L28">
        <f t="shared" si="0"/>
        <v>0.14390422105206388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A19" workbookViewId="0">
      <selection activeCell="D30" sqref="D30:M30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A40" workbookViewId="0">
      <selection activeCell="D35" sqref="D35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A32" zoomScaleNormal="100" workbookViewId="0">
      <selection activeCell="D27" sqref="D27:M27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C2:N123"/>
  <sheetViews>
    <sheetView tabSelected="1" topLeftCell="C96" workbookViewId="0">
      <selection activeCell="N112" sqref="N112"/>
    </sheetView>
  </sheetViews>
  <sheetFormatPr baseColWidth="10" defaultRowHeight="15"/>
  <cols>
    <col min="3" max="3" width="19.140625" customWidth="1"/>
  </cols>
  <sheetData>
    <row r="2" spans="3:13" ht="18.75">
      <c r="F2" s="32" t="s">
        <v>67</v>
      </c>
    </row>
    <row r="3" spans="3:13">
      <c r="C3" t="s">
        <v>65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>
        <v>1</v>
      </c>
      <c r="D4">
        <v>-0.47</v>
      </c>
      <c r="E4">
        <v>-0.02</v>
      </c>
      <c r="F4">
        <v>-0.33</v>
      </c>
      <c r="G4">
        <v>0.02</v>
      </c>
      <c r="H4">
        <v>-0.05</v>
      </c>
      <c r="I4">
        <v>-0.1</v>
      </c>
      <c r="J4">
        <v>-0.21</v>
      </c>
      <c r="K4">
        <v>-0.46</v>
      </c>
      <c r="L4">
        <v>0.27</v>
      </c>
      <c r="M4">
        <v>-0.4</v>
      </c>
    </row>
    <row r="5" spans="3:13">
      <c r="C5">
        <v>2</v>
      </c>
      <c r="D5">
        <v>-0.66</v>
      </c>
      <c r="E5">
        <v>-0.14000000000000001</v>
      </c>
      <c r="F5">
        <v>-0.4</v>
      </c>
      <c r="G5">
        <v>0</v>
      </c>
      <c r="H5">
        <v>-0.04</v>
      </c>
      <c r="I5">
        <v>-0.09</v>
      </c>
      <c r="J5">
        <v>-0.24</v>
      </c>
      <c r="K5">
        <v>-0.62</v>
      </c>
      <c r="L5">
        <v>-0.02</v>
      </c>
      <c r="M5">
        <v>-0.03</v>
      </c>
    </row>
    <row r="6" spans="3:13">
      <c r="C6">
        <v>3</v>
      </c>
      <c r="D6">
        <v>-0.64</v>
      </c>
      <c r="E6">
        <v>-0.06</v>
      </c>
      <c r="F6">
        <v>-0.36</v>
      </c>
      <c r="G6">
        <v>0.01</v>
      </c>
      <c r="H6">
        <v>-0.05</v>
      </c>
      <c r="I6">
        <v>-0.1</v>
      </c>
      <c r="J6">
        <v>-0.24</v>
      </c>
      <c r="K6">
        <v>-0.56999999999999995</v>
      </c>
      <c r="L6">
        <v>-0.04</v>
      </c>
      <c r="M6">
        <v>0.09</v>
      </c>
    </row>
    <row r="7" spans="3:13">
      <c r="C7">
        <v>4</v>
      </c>
      <c r="D7">
        <v>-0.28000000000000003</v>
      </c>
      <c r="E7">
        <v>7.0000000000000007E-2</v>
      </c>
      <c r="F7">
        <v>-0.27</v>
      </c>
      <c r="G7">
        <v>0</v>
      </c>
      <c r="H7">
        <v>-0.04</v>
      </c>
      <c r="I7">
        <v>-0.09</v>
      </c>
      <c r="J7">
        <v>-0.22</v>
      </c>
      <c r="K7">
        <v>-0.51</v>
      </c>
      <c r="L7">
        <v>0.15</v>
      </c>
      <c r="M7">
        <v>0.28999999999999998</v>
      </c>
    </row>
    <row r="8" spans="3:13">
      <c r="C8">
        <v>5</v>
      </c>
      <c r="D8">
        <v>-0.46</v>
      </c>
      <c r="E8">
        <v>-0.05</v>
      </c>
      <c r="F8">
        <v>-0.32</v>
      </c>
      <c r="G8">
        <v>0.03</v>
      </c>
      <c r="H8">
        <v>-0.01</v>
      </c>
      <c r="I8">
        <v>-0.05</v>
      </c>
      <c r="J8">
        <v>-0.17</v>
      </c>
      <c r="K8">
        <v>-0.54</v>
      </c>
      <c r="L8">
        <v>0.14000000000000001</v>
      </c>
      <c r="M8">
        <v>0.34</v>
      </c>
    </row>
    <row r="9" spans="3:13">
      <c r="C9">
        <v>6</v>
      </c>
      <c r="D9">
        <v>-0.76</v>
      </c>
      <c r="E9">
        <v>-0.24</v>
      </c>
      <c r="F9">
        <v>-0.48</v>
      </c>
      <c r="G9">
        <v>0.18</v>
      </c>
      <c r="H9">
        <v>0.39</v>
      </c>
      <c r="I9">
        <v>0.63</v>
      </c>
      <c r="J9">
        <v>0.75</v>
      </c>
      <c r="K9">
        <v>0.4</v>
      </c>
      <c r="L9">
        <v>0.79</v>
      </c>
      <c r="M9">
        <v>1.23</v>
      </c>
    </row>
    <row r="10" spans="3:13">
      <c r="C10">
        <v>7</v>
      </c>
      <c r="D10">
        <v>-0.72</v>
      </c>
      <c r="E10">
        <v>-0.13</v>
      </c>
      <c r="F10">
        <v>-0.38</v>
      </c>
      <c r="G10">
        <v>0.05</v>
      </c>
      <c r="H10">
        <v>0.01</v>
      </c>
      <c r="I10">
        <v>-0.04</v>
      </c>
      <c r="J10">
        <v>-0.18</v>
      </c>
      <c r="K10">
        <v>-0.61</v>
      </c>
      <c r="L10">
        <v>0</v>
      </c>
      <c r="M10">
        <v>-7.0000000000000007E-2</v>
      </c>
    </row>
    <row r="11" spans="3:13">
      <c r="C11">
        <v>8</v>
      </c>
      <c r="D11">
        <v>-0.74</v>
      </c>
      <c r="E11">
        <v>-0.13</v>
      </c>
      <c r="F11">
        <v>-0.37</v>
      </c>
      <c r="G11">
        <v>0.02</v>
      </c>
      <c r="H11">
        <v>-0.02</v>
      </c>
      <c r="I11">
        <v>-7.0000000000000007E-2</v>
      </c>
      <c r="J11">
        <v>-0.18</v>
      </c>
      <c r="K11">
        <v>-0.57999999999999996</v>
      </c>
      <c r="L11">
        <v>7.0000000000000007E-2</v>
      </c>
      <c r="M11">
        <v>0.04</v>
      </c>
    </row>
    <row r="12" spans="3:13">
      <c r="C12">
        <v>9</v>
      </c>
      <c r="D12">
        <v>0.42</v>
      </c>
      <c r="E12">
        <v>-0.18</v>
      </c>
      <c r="F12">
        <v>-0.42</v>
      </c>
      <c r="G12">
        <v>0.09</v>
      </c>
      <c r="H12">
        <v>0.03</v>
      </c>
      <c r="I12">
        <v>0.02</v>
      </c>
      <c r="J12">
        <v>-0.12</v>
      </c>
      <c r="K12">
        <v>-0.52</v>
      </c>
      <c r="L12">
        <v>0.05</v>
      </c>
      <c r="M12">
        <v>-0.05</v>
      </c>
    </row>
    <row r="13" spans="3:13">
      <c r="C13">
        <v>10</v>
      </c>
      <c r="D13">
        <v>-7.0000000000000007E-2</v>
      </c>
      <c r="E13">
        <v>0.08</v>
      </c>
      <c r="F13">
        <v>-0.32</v>
      </c>
      <c r="G13">
        <v>0.03</v>
      </c>
      <c r="H13">
        <v>0</v>
      </c>
      <c r="I13">
        <v>-0.05</v>
      </c>
      <c r="J13">
        <v>-0.16</v>
      </c>
      <c r="K13">
        <v>-0.59</v>
      </c>
      <c r="L13">
        <v>0.14000000000000001</v>
      </c>
      <c r="M13">
        <v>0.37</v>
      </c>
    </row>
    <row r="14" spans="3:13">
      <c r="C14">
        <v>11</v>
      </c>
      <c r="D14">
        <v>-0.41</v>
      </c>
      <c r="E14">
        <v>-0.02</v>
      </c>
      <c r="F14">
        <v>-0.31</v>
      </c>
      <c r="G14">
        <v>0.02</v>
      </c>
      <c r="H14">
        <v>0</v>
      </c>
      <c r="I14">
        <v>-0.06</v>
      </c>
      <c r="J14">
        <v>-0.19</v>
      </c>
      <c r="K14">
        <v>-0.57999999999999996</v>
      </c>
      <c r="L14">
        <v>0.01</v>
      </c>
      <c r="M14">
        <v>0.02</v>
      </c>
    </row>
    <row r="15" spans="3:13">
      <c r="C15">
        <v>12</v>
      </c>
      <c r="D15">
        <v>-0.62</v>
      </c>
      <c r="E15">
        <v>-0.1</v>
      </c>
      <c r="F15">
        <v>-0.34</v>
      </c>
      <c r="G15">
        <v>0.04</v>
      </c>
      <c r="H15">
        <v>0.01</v>
      </c>
      <c r="I15">
        <v>-0.05</v>
      </c>
      <c r="J15">
        <v>-0.16</v>
      </c>
      <c r="K15">
        <v>-0.56999999999999995</v>
      </c>
      <c r="L15">
        <v>0.05</v>
      </c>
      <c r="M15">
        <v>0.1</v>
      </c>
    </row>
    <row r="16" spans="3:13">
      <c r="C16">
        <v>13</v>
      </c>
      <c r="D16">
        <v>-0.61</v>
      </c>
      <c r="E16">
        <v>-0.03</v>
      </c>
      <c r="F16">
        <v>-0.27</v>
      </c>
      <c r="G16">
        <v>0.08</v>
      </c>
      <c r="H16">
        <v>0.05</v>
      </c>
      <c r="I16">
        <v>-0.01</v>
      </c>
      <c r="J16">
        <v>-0.16</v>
      </c>
      <c r="K16">
        <v>-0.63</v>
      </c>
      <c r="L16">
        <v>-0.1</v>
      </c>
      <c r="M16">
        <v>-0.34</v>
      </c>
    </row>
    <row r="17" spans="3:13">
      <c r="C17">
        <v>14</v>
      </c>
      <c r="D17">
        <v>-0.74</v>
      </c>
      <c r="E17">
        <v>-0.1</v>
      </c>
      <c r="F17">
        <v>-0.37</v>
      </c>
      <c r="G17">
        <v>0.06</v>
      </c>
      <c r="H17">
        <v>0.02</v>
      </c>
      <c r="I17">
        <v>-0.04</v>
      </c>
      <c r="J17">
        <v>-0.17</v>
      </c>
      <c r="K17">
        <v>-0.62</v>
      </c>
      <c r="L17">
        <v>-0.08</v>
      </c>
      <c r="M17">
        <v>-0.28000000000000003</v>
      </c>
    </row>
    <row r="18" spans="3:13">
      <c r="C18">
        <v>15</v>
      </c>
      <c r="D18">
        <v>-0.97</v>
      </c>
      <c r="E18">
        <v>-0.2</v>
      </c>
      <c r="F18">
        <v>-0.4</v>
      </c>
      <c r="G18">
        <v>0.03</v>
      </c>
      <c r="H18">
        <v>0.01</v>
      </c>
      <c r="I18">
        <v>-0.04</v>
      </c>
      <c r="J18">
        <v>-0.16</v>
      </c>
      <c r="K18">
        <v>-0.59</v>
      </c>
      <c r="L18">
        <v>-0.02</v>
      </c>
      <c r="M18">
        <v>-0.32</v>
      </c>
    </row>
    <row r="19" spans="3:13">
      <c r="C19">
        <v>16</v>
      </c>
      <c r="D19">
        <v>-0.26</v>
      </c>
      <c r="E19">
        <v>-0.28000000000000003</v>
      </c>
      <c r="F19">
        <v>-0.46</v>
      </c>
      <c r="G19">
        <v>-0.01</v>
      </c>
      <c r="H19">
        <v>-0.12</v>
      </c>
      <c r="I19">
        <v>-0.17</v>
      </c>
      <c r="J19">
        <v>-0.28999999999999998</v>
      </c>
      <c r="K19">
        <v>-0.68</v>
      </c>
      <c r="L19">
        <v>-0.13</v>
      </c>
      <c r="M19">
        <v>-0.47</v>
      </c>
    </row>
    <row r="20" spans="3:13">
      <c r="C20">
        <v>17</v>
      </c>
      <c r="D20">
        <v>-1.24</v>
      </c>
      <c r="E20">
        <v>-0.2</v>
      </c>
      <c r="F20">
        <v>-0.38</v>
      </c>
      <c r="G20">
        <v>0.02</v>
      </c>
      <c r="H20">
        <v>-0.02</v>
      </c>
      <c r="I20">
        <v>-0.08</v>
      </c>
      <c r="J20">
        <v>-0.24</v>
      </c>
      <c r="K20">
        <v>-0.66</v>
      </c>
      <c r="L20">
        <v>-0.1</v>
      </c>
      <c r="M20">
        <v>-0.4</v>
      </c>
    </row>
    <row r="21" spans="3:13">
      <c r="C21">
        <v>18</v>
      </c>
      <c r="D21">
        <v>-1.43</v>
      </c>
      <c r="E21">
        <v>-0.33</v>
      </c>
      <c r="F21">
        <v>-0.47</v>
      </c>
      <c r="G21">
        <v>-0.03</v>
      </c>
      <c r="H21">
        <v>-0.09</v>
      </c>
      <c r="I21">
        <v>-0.14000000000000001</v>
      </c>
      <c r="J21">
        <v>-0.3</v>
      </c>
      <c r="K21">
        <v>-0.7</v>
      </c>
      <c r="L21">
        <v>-0.17</v>
      </c>
      <c r="M21">
        <v>-0.6</v>
      </c>
    </row>
    <row r="22" spans="3:13">
      <c r="C22">
        <v>19</v>
      </c>
      <c r="D22">
        <v>-1.51</v>
      </c>
      <c r="E22">
        <v>-0.37</v>
      </c>
      <c r="F22">
        <v>-0.49</v>
      </c>
      <c r="G22">
        <v>-0.04</v>
      </c>
      <c r="H22">
        <v>-0.06</v>
      </c>
      <c r="I22">
        <v>-0.11</v>
      </c>
      <c r="J22">
        <v>-0.28000000000000003</v>
      </c>
      <c r="K22">
        <v>-0.7</v>
      </c>
      <c r="L22">
        <v>-0.18</v>
      </c>
      <c r="M22">
        <v>-0.63</v>
      </c>
    </row>
    <row r="23" spans="3:13">
      <c r="C23">
        <v>20</v>
      </c>
      <c r="D23">
        <v>-1.08</v>
      </c>
      <c r="E23">
        <v>-0.19</v>
      </c>
      <c r="F23">
        <v>-0.47</v>
      </c>
      <c r="G23">
        <v>-0.05</v>
      </c>
      <c r="H23">
        <v>-0.1</v>
      </c>
      <c r="I23">
        <v>-0.14000000000000001</v>
      </c>
      <c r="J23">
        <v>-0.21</v>
      </c>
      <c r="K23">
        <v>-0.73</v>
      </c>
      <c r="L23">
        <v>-0.03</v>
      </c>
      <c r="M23">
        <v>-0.43</v>
      </c>
    </row>
    <row r="25" spans="3:13">
      <c r="C25" s="2" t="s">
        <v>49</v>
      </c>
      <c r="D25">
        <f>AVERAGE(Tabelle2[MP1a])</f>
        <v>-0.66249999999999998</v>
      </c>
      <c r="E25">
        <f>AVERAGE(Tabelle2[MP2a])</f>
        <v>-0.13100000000000001</v>
      </c>
      <c r="F25">
        <f>AVERAGE(Tabelle2[MP3a])</f>
        <v>-0.3805</v>
      </c>
      <c r="G25">
        <f>AVERAGE(Tabelle2[MP4a])</f>
        <v>2.7500000000000004E-2</v>
      </c>
      <c r="H25">
        <f>AVERAGE(Tabelle2[MP5a])</f>
        <v>-3.9999999999999966E-3</v>
      </c>
      <c r="I25">
        <f>AVERAGE(Tabelle2[MP6a])</f>
        <v>-3.9E-2</v>
      </c>
      <c r="J25">
        <f>AVERAGE(Tabelle2[MP7a])</f>
        <v>-0.15649999999999994</v>
      </c>
      <c r="K25">
        <f>AVERAGE(Tabelle2[MP8a])</f>
        <v>-0.55299999999999994</v>
      </c>
      <c r="L25">
        <f>AVERAGE(Tabelle2[MP9a])</f>
        <v>4.0000000000000015E-2</v>
      </c>
      <c r="M25">
        <f>AVERAGE(Tabelle2[MP10a])</f>
        <v>-7.6999999999999985E-2</v>
      </c>
    </row>
    <row r="26" spans="3:13">
      <c r="C26" s="2" t="s">
        <v>66</v>
      </c>
      <c r="D26">
        <f>STDEV(Tabelle2[MP1a])</f>
        <v>0.45378959882306691</v>
      </c>
      <c r="E26">
        <f>STDEV(Tabelle2[MP2a])</f>
        <v>0.12130431501849086</v>
      </c>
      <c r="F26">
        <f>STDEV(Tabelle2[MP3a])</f>
        <v>6.8092429442401306E-2</v>
      </c>
      <c r="G26">
        <f>STDEV(Tabelle2[MP4a])</f>
        <v>5.0770380921826529E-2</v>
      </c>
      <c r="H26">
        <f>STDEV(Tabelle2[MP5a])</f>
        <v>0.10287447640079071</v>
      </c>
      <c r="I26">
        <f>STDEV(Tabelle2[MP6a])</f>
        <v>0.16392873933190411</v>
      </c>
      <c r="J26">
        <f>STDEV(Tabelle2[MP7a])</f>
        <v>0.218855275419505</v>
      </c>
      <c r="K26">
        <f>STDEV(Tabelle2[MP8a])</f>
        <v>0.23452303219850071</v>
      </c>
      <c r="L26">
        <f>STDEV(Tabelle2[MP9a])</f>
        <v>0.21083792727815212</v>
      </c>
      <c r="M26">
        <f>STDEV(Tabelle2[MP10a])</f>
        <v>0.43154678955930992</v>
      </c>
    </row>
    <row r="27" spans="3:13">
      <c r="C27" s="41" t="s">
        <v>81</v>
      </c>
      <c r="D27">
        <f t="shared" ref="D27:M27" si="0">(D26/SQRT(20))*2.09</f>
        <v>0.21207321760420383</v>
      </c>
      <c r="E27">
        <f t="shared" si="0"/>
        <v>5.6690141118187383E-2</v>
      </c>
      <c r="F27">
        <f t="shared" si="0"/>
        <v>3.1822193906140342E-2</v>
      </c>
      <c r="G27">
        <f t="shared" si="0"/>
        <v>2.3726938803815371E-2</v>
      </c>
      <c r="H27">
        <f t="shared" si="0"/>
        <v>4.8077173377809979E-2</v>
      </c>
      <c r="I27">
        <f t="shared" si="0"/>
        <v>7.6610163163904024E-2</v>
      </c>
      <c r="J27">
        <f t="shared" si="0"/>
        <v>0.10227943207214245</v>
      </c>
      <c r="K27">
        <f t="shared" si="0"/>
        <v>0.10960157343761086</v>
      </c>
      <c r="L27">
        <f t="shared" si="0"/>
        <v>9.8532618964482996E-2</v>
      </c>
      <c r="M27">
        <f t="shared" si="0"/>
        <v>0.20167830299762041</v>
      </c>
    </row>
    <row r="91" spans="4:14" ht="18.75">
      <c r="G91" s="32" t="s">
        <v>72</v>
      </c>
    </row>
    <row r="92" spans="4:14" ht="15.75" thickBot="1">
      <c r="D92" s="33" t="s">
        <v>61</v>
      </c>
      <c r="E92" s="33" t="s">
        <v>0</v>
      </c>
      <c r="F92" s="33" t="s">
        <v>1</v>
      </c>
      <c r="G92" s="33" t="s">
        <v>2</v>
      </c>
      <c r="H92" s="33" t="s">
        <v>3</v>
      </c>
      <c r="I92" s="33" t="s">
        <v>4</v>
      </c>
      <c r="J92" s="33" t="s">
        <v>5</v>
      </c>
      <c r="K92" s="33" t="s">
        <v>6</v>
      </c>
      <c r="L92" s="33" t="s">
        <v>7</v>
      </c>
      <c r="M92" s="33" t="s">
        <v>8</v>
      </c>
      <c r="N92" s="34" t="s">
        <v>9</v>
      </c>
    </row>
    <row r="93" spans="4:14" ht="15.75" thickTop="1">
      <c r="D93" s="2" t="s">
        <v>71</v>
      </c>
      <c r="E93">
        <f>STDEV(Tabelle2[MP1a])</f>
        <v>0.45378959882306691</v>
      </c>
      <c r="F93">
        <f>STDEV(Tabelle2[MP2a])</f>
        <v>0.12130431501849086</v>
      </c>
      <c r="G93">
        <f>STDEV(Tabelle2[MP3a])</f>
        <v>6.8092429442401306E-2</v>
      </c>
      <c r="H93">
        <f>STDEV(Tabelle2[MP4a])</f>
        <v>5.0770380921826529E-2</v>
      </c>
      <c r="I93">
        <f>STDEV(Tabelle2[MP5a])</f>
        <v>0.10287447640079071</v>
      </c>
      <c r="J93">
        <f>STDEV(Tabelle2[MP6a])</f>
        <v>0.16392873933190411</v>
      </c>
      <c r="K93">
        <f>STDEV(Tabelle2[MP7a])</f>
        <v>0.218855275419505</v>
      </c>
      <c r="L93">
        <f>STDEV(Tabelle2[MP8a])</f>
        <v>0.23452303219850071</v>
      </c>
      <c r="M93">
        <f>STDEV(Tabelle2[MP9a])</f>
        <v>0.21083792727815212</v>
      </c>
      <c r="N93">
        <f>STDEV(Tabelle2[MP10a])</f>
        <v>0.43154678955930992</v>
      </c>
    </row>
    <row r="94" spans="4:14">
      <c r="D94" s="2" t="s">
        <v>59</v>
      </c>
      <c r="E94" s="1">
        <f>STDEV(Tabelle1419[MP1a])</f>
        <v>0.4156108190858081</v>
      </c>
      <c r="F94" s="1">
        <f>STDEV(Tabelle1419[MP2a])</f>
        <v>0.13784048752090203</v>
      </c>
      <c r="G94" s="1">
        <f>STDEV(Tabelle1419[MP3a])</f>
        <v>9.8247719459969976E-2</v>
      </c>
      <c r="H94" s="1">
        <f>STDEV(Tabelle1419[MP4a])</f>
        <v>5.3455741879327438E-2</v>
      </c>
      <c r="I94" s="1">
        <f>STDEV(Tabelle1419[MP5a])</f>
        <v>6.0317785885405518E-2</v>
      </c>
      <c r="J94" s="1">
        <f>STDEV(Tabelle1419[MP6a])</f>
        <v>4.7527082062880359E-2</v>
      </c>
      <c r="K94" s="1">
        <f>STDEV(Tabelle1419[MP7a])</f>
        <v>2.8382310609877344E-2</v>
      </c>
      <c r="L94" s="1">
        <f>STDEV(Tabelle1419[MP8a])</f>
        <v>0.13217635278405179</v>
      </c>
      <c r="M94" s="1">
        <f>STDEV(Tabelle1419[MP9a])</f>
        <v>0.12059357552339342</v>
      </c>
      <c r="N94" s="1">
        <f>STDEV(Tabelle1419[MP10a])</f>
        <v>0.29073043013509225</v>
      </c>
    </row>
    <row r="95" spans="4:14">
      <c r="D95" s="2" t="s">
        <v>53</v>
      </c>
      <c r="E95">
        <f>STDEV(Tabelle14[MP1a])</f>
        <v>0.27030002823373267</v>
      </c>
      <c r="F95">
        <f>STDEV(Tabelle14[MP2a])</f>
        <v>0.11573449651772093</v>
      </c>
      <c r="G95">
        <f>STDEV(Tabelle14[MP3a])</f>
        <v>8.5587751214146704E-2</v>
      </c>
      <c r="H95">
        <f>STDEV(Tabelle14[MP4a])</f>
        <v>3.592389616661136E-2</v>
      </c>
      <c r="I95">
        <f>STDEV(Tabelle14[MP6a])</f>
        <v>2.8022547312739773E-2</v>
      </c>
      <c r="J95">
        <f>STDEV(Tabelle14[MP6a])</f>
        <v>2.8022547312739773E-2</v>
      </c>
      <c r="K95">
        <f>STDEV(Tabelle14[MP7a])</f>
        <v>2.4942038071455556E-2</v>
      </c>
      <c r="L95">
        <f>STDEV(Tabelle14[MP8a])</f>
        <v>0.1128331324987196</v>
      </c>
      <c r="M95">
        <f>STDEV(Tabelle14[MP9a])</f>
        <v>7.83699056096306E-2</v>
      </c>
      <c r="N95">
        <f>STDEV(Tabelle14[MP10a])</f>
        <v>0.21041062610748731</v>
      </c>
    </row>
    <row r="119" spans="4:14" ht="18.75">
      <c r="G119" s="32" t="s">
        <v>73</v>
      </c>
    </row>
    <row r="120" spans="4:14" ht="15.75" thickBot="1">
      <c r="D120" s="33" t="s">
        <v>61</v>
      </c>
      <c r="E120" s="33" t="s">
        <v>0</v>
      </c>
      <c r="F120" s="33" t="s">
        <v>1</v>
      </c>
      <c r="G120" s="33" t="s">
        <v>2</v>
      </c>
      <c r="H120" s="33" t="s">
        <v>3</v>
      </c>
      <c r="I120" s="33" t="s">
        <v>4</v>
      </c>
      <c r="J120" s="33" t="s">
        <v>5</v>
      </c>
      <c r="K120" s="33" t="s">
        <v>6</v>
      </c>
      <c r="L120" s="33" t="s">
        <v>7</v>
      </c>
      <c r="M120" s="33" t="s">
        <v>8</v>
      </c>
      <c r="N120" s="34" t="s">
        <v>9</v>
      </c>
    </row>
    <row r="121" spans="4:14" ht="16.5" thickTop="1" thickBot="1">
      <c r="D121" s="2" t="s">
        <v>71</v>
      </c>
      <c r="E121">
        <f>AVERAGE(Tabelle2[MP1a])</f>
        <v>-0.66249999999999998</v>
      </c>
      <c r="F121">
        <f>AVERAGE(Tabelle2[MP2a])</f>
        <v>-0.13100000000000001</v>
      </c>
      <c r="G121">
        <f>AVERAGE(Tabelle2[MP3a])</f>
        <v>-0.3805</v>
      </c>
      <c r="H121">
        <f>AVERAGE(Tabelle2[MP4a])</f>
        <v>2.7500000000000004E-2</v>
      </c>
      <c r="I121">
        <f>AVERAGE(Tabelle2[MP5a])</f>
        <v>-3.9999999999999966E-3</v>
      </c>
      <c r="J121">
        <f>AVERAGE(Tabelle2[MP6a])</f>
        <v>-3.9E-2</v>
      </c>
      <c r="K121">
        <f>AVERAGE(Tabelle2[MP7a])</f>
        <v>-0.15649999999999994</v>
      </c>
      <c r="L121">
        <f>AVERAGE(Tabelle2[MP8a])</f>
        <v>-0.55299999999999994</v>
      </c>
      <c r="M121">
        <f>AVERAGE(Tabelle2[MP9a])</f>
        <v>4.0000000000000015E-2</v>
      </c>
      <c r="N121">
        <f>AVERAGE(Tabelle2[MP10a])</f>
        <v>-7.6999999999999985E-2</v>
      </c>
    </row>
    <row r="122" spans="4:14" ht="16.5" thickTop="1" thickBot="1">
      <c r="D122" s="2" t="s">
        <v>59</v>
      </c>
      <c r="E122" s="16">
        <f>SUBTOTAL(101,Tabelle1419[MP1a])</f>
        <v>0.81166666666666676</v>
      </c>
      <c r="F122" s="16">
        <f>SUBTOTAL(101,Tabelle1419[MP2a])</f>
        <v>0.34333333333333338</v>
      </c>
      <c r="G122" s="16">
        <f>SUBTOTAL(101,Tabelle1419[MP3a])</f>
        <v>0.14944444444444446</v>
      </c>
      <c r="H122" s="16">
        <f>SUBTOTAL(101,Tabelle1419[MP4a])</f>
        <v>2.1111111111111112E-2</v>
      </c>
      <c r="I122" s="16">
        <f>SUBTOTAL(101,Tabelle1419[MP5a])</f>
        <v>-0.18833333333333335</v>
      </c>
      <c r="J122" s="16">
        <f>SUBTOTAL(101,Tabelle1419[MP6a])</f>
        <v>-0.23333333333333334</v>
      </c>
      <c r="K122" s="16">
        <f>SUBTOTAL(101,Tabelle1419[MP7a])</f>
        <v>-0.25055555555555553</v>
      </c>
      <c r="L122" s="16">
        <f>SUBTOTAL(101,Tabelle1419[MP8a])</f>
        <v>-0.16666666666666669</v>
      </c>
      <c r="M122" s="16">
        <f>SUBTOTAL(101,Tabelle1419[MP9a])</f>
        <v>0.57388888888888889</v>
      </c>
      <c r="N122" s="17">
        <f>SUBTOTAL(101,Tabelle1419[MP10a])</f>
        <v>1.3677777777777778</v>
      </c>
    </row>
    <row r="123" spans="4:14" ht="15.75" thickTop="1">
      <c r="D123" s="2" t="s">
        <v>53</v>
      </c>
      <c r="E123" s="16">
        <f>SUBTOTAL(101,Tabelle14[MP1a])</f>
        <v>1.9490000000000003</v>
      </c>
      <c r="F123" s="16">
        <f>SUBTOTAL(101,Tabelle14[MP2a])</f>
        <v>0.71950000000000014</v>
      </c>
      <c r="G123" s="16">
        <f>SUBTOTAL(101,Tabelle14[MP3a])</f>
        <v>0.60099999999999998</v>
      </c>
      <c r="H123" s="16">
        <f>SUBTOTAL(101,Tabelle14[MP4a])</f>
        <v>2.8000000000000004E-2</v>
      </c>
      <c r="I123" s="16">
        <f>SUBTOTAL(101,Tabelle14[MP5a])</f>
        <v>-0.29699999999999999</v>
      </c>
      <c r="J123" s="16">
        <f>SUBTOTAL(101,Tabelle14[MP6a])</f>
        <v>-0.36799999999999999</v>
      </c>
      <c r="K123" s="16">
        <f>SUBTOTAL(101,Tabelle14[MP7a])</f>
        <v>-0.29299999999999998</v>
      </c>
      <c r="L123" s="16">
        <f>SUBTOTAL(101,Tabelle14[MP8a])</f>
        <v>0.45550000000000007</v>
      </c>
      <c r="M123" s="16">
        <f>SUBTOTAL(101,Tabelle14[MP9a])</f>
        <v>1.3145000000000002</v>
      </c>
      <c r="N123" s="17">
        <f>SUBTOTAL(101,Tabelle14[MP10a])</f>
        <v>2.9610000000000003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Kontur aussen Serie</vt:lpstr>
      <vt:lpstr>Spalt unten Serie</vt:lpstr>
      <vt:lpstr>Wölbung oben innen Serie</vt:lpstr>
      <vt:lpstr>Wölbung oben aussen Serie</vt:lpstr>
      <vt:lpstr>Tabelle1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2013-12-01T18:17:19Z</dcterms:modified>
</cp:coreProperties>
</file>