
<file path=[Content_Types].xml><?xml version="1.0" encoding="utf-8"?>
<Types xmlns="http://schemas.openxmlformats.org/package/2006/content-types">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tables/table14.xml" ContentType="application/vnd.openxmlformats-officedocument.spreadsheetml.table+xml"/>
  <Override PartName="/xl/worksheets/sheet7.xml" ContentType="application/vnd.openxmlformats-officedocument.spreadsheetml.worksheet+xml"/>
  <Override PartName="/xl/worksheets/sheet20.xml" ContentType="application/vnd.openxmlformats-officedocument.spreadsheetml.worksheet+xml"/>
  <Override PartName="/xl/tables/table21.xml" ContentType="application/vnd.openxmlformats-officedocument.spreadsheetml.table+xml"/>
  <Default Extension="xml" ContentType="application/xml"/>
  <Override PartName="/xl/drawings/drawing2.xml" ContentType="application/vnd.openxmlformats-officedocument.drawing+xml"/>
  <Override PartName="/xl/tables/table10.xml" ContentType="application/vnd.openxmlformats-officedocument.spreadsheetml.table+xml"/>
  <Override PartName="/xl/charts/chart49.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worksheets/sheet1.xml" ContentType="application/vnd.openxmlformats-officedocument.spreadsheetml.worksheet+xml"/>
  <Override PartName="/xl/charts/chart16.xml" ContentType="application/vnd.openxmlformats-officedocument.drawingml.chart+xml"/>
  <Override PartName="/xl/charts/chart25.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drawings/drawing11.xml" ContentType="application/vnd.openxmlformats-officedocument.drawing+xml"/>
  <Override PartName="/xl/charts/chart45.xml" ContentType="application/vnd.openxmlformats-officedocument.drawingml.chart+xml"/>
  <Override PartName="/xl/charts/chart54.xml" ContentType="application/vnd.openxmlformats-officedocument.drawingml.chart+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Override PartName="/xl/tables/table19.xml" ContentType="application/vnd.openxmlformats-officedocument.spreadsheetml.table+xml"/>
  <Override PartName="/xl/charts/chart52.xml" ContentType="application/vnd.openxmlformats-officedocument.drawingml.chart+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tables/table17.xml" ContentType="application/vnd.openxmlformats-officedocument.spreadsheetml.table+xml"/>
  <Override PartName="/xl/charts/chart50.xml" ContentType="application/vnd.openxmlformats-officedocument.drawingml.chart+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tables/table15.xml" ContentType="application/vnd.openxmlformats-officedocument.spreadsheetml.table+xml"/>
  <Override PartName="/xl/worksheets/sheet14.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tables/table13.xml" ContentType="application/vnd.openxmlformats-officedocument.spreadsheetml.table+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tables/table11.xml" ContentType="application/vnd.openxmlformats-officedocument.spreadsheetml.table+xml"/>
  <Override PartName="/xl/tables/table20.xml" ContentType="application/vnd.openxmlformats-officedocument.spreadsheetml.table+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charts/chart42.xml" ContentType="application/vnd.openxmlformats-officedocument.drawingml.chart+xml"/>
  <Override PartName="/xl/drawings/drawing10.xml" ContentType="application/vnd.openxmlformats-officedocument.drawing+xml"/>
  <Override PartName="/xl/charts/chart51.xml" ContentType="application/vnd.openxmlformats-officedocument.drawingml.chart+xml"/>
  <Override PartName="/xl/worksheets/sheet17.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tables/table18.xml" ContentType="application/vnd.openxmlformats-officedocument.spreadsheetml.table+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tables/table16.xml" ContentType="application/vnd.openxmlformats-officedocument.spreadsheetml.table+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tables/table12.xml" ContentType="application/vnd.openxmlformats-officedocument.spreadsheetml.table+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drawings/drawing15.xml" ContentType="application/vnd.openxmlformats-officedocument.drawing+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0590" windowHeight="13620" tabRatio="930" firstSheet="9" activeTab="17"/>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ParameterAlt1serie"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F19" sheetId="26" r:id="rId14"/>
    <sheet name="TextVersuch" sheetId="28" r:id="rId15"/>
    <sheet name="nF13" sheetId="30" r:id="rId16"/>
    <sheet name="FehlerChart" sheetId="31" r:id="rId17"/>
    <sheet name="Prototyp IndikatorChart" sheetId="32" r:id="rId18"/>
    <sheet name="VerglAltNeu" sheetId="33" r:id="rId19"/>
    <sheet name="Vergleich mit Zugfestigkeiten " sheetId="34" r:id="rId20"/>
    <sheet name="allKOntur" sheetId="35" r:id="rId21"/>
    <sheet name="FotomontageTAB" sheetId="36" r:id="rId22"/>
  </sheets>
  <calcPr calcId="125725"/>
</workbook>
</file>

<file path=xl/calcChain.xml><?xml version="1.0" encoding="utf-8"?>
<calcChain xmlns="http://schemas.openxmlformats.org/spreadsheetml/2006/main">
  <c r="K100" i="34"/>
  <c r="J100"/>
  <c r="H100"/>
  <c r="G100"/>
  <c r="E100"/>
  <c r="D100"/>
  <c r="E142" i="35"/>
  <c r="F142"/>
  <c r="G142"/>
  <c r="H142"/>
  <c r="I142"/>
  <c r="J142"/>
  <c r="K142"/>
  <c r="L142"/>
  <c r="M142"/>
  <c r="D142"/>
  <c r="E92"/>
  <c r="F92"/>
  <c r="G92"/>
  <c r="H92"/>
  <c r="I92"/>
  <c r="J92"/>
  <c r="K92"/>
  <c r="L92"/>
  <c r="M92"/>
  <c r="D92"/>
  <c r="E45"/>
  <c r="F45"/>
  <c r="G45"/>
  <c r="H45"/>
  <c r="I45"/>
  <c r="J45"/>
  <c r="K45"/>
  <c r="L45"/>
  <c r="M45"/>
  <c r="D45"/>
  <c r="I95" i="34"/>
  <c r="H95"/>
  <c r="R88"/>
  <c r="Q88"/>
  <c r="O88"/>
  <c r="N88"/>
  <c r="J89"/>
  <c r="H89"/>
  <c r="H140" i="33"/>
  <c r="I140"/>
  <c r="J140"/>
  <c r="K140"/>
  <c r="L140"/>
  <c r="M140"/>
  <c r="N140"/>
  <c r="O140"/>
  <c r="P140"/>
  <c r="G140"/>
  <c r="H139"/>
  <c r="I139"/>
  <c r="J139"/>
  <c r="K139"/>
  <c r="L139"/>
  <c r="M139"/>
  <c r="N139"/>
  <c r="O139"/>
  <c r="P139"/>
  <c r="G139"/>
  <c r="P130"/>
  <c r="P138" s="1"/>
  <c r="O130"/>
  <c r="O138" s="1"/>
  <c r="N130"/>
  <c r="N138" s="1"/>
  <c r="M130"/>
  <c r="M138" s="1"/>
  <c r="L130"/>
  <c r="L138" s="1"/>
  <c r="K130"/>
  <c r="K138" s="1"/>
  <c r="J130"/>
  <c r="J138" s="1"/>
  <c r="I130"/>
  <c r="I138" s="1"/>
  <c r="H130"/>
  <c r="H138" s="1"/>
  <c r="G130"/>
  <c r="G138" s="1"/>
  <c r="H93" i="30"/>
  <c r="D93"/>
  <c r="E93"/>
  <c r="F93"/>
  <c r="G93"/>
  <c r="I93"/>
  <c r="J93"/>
  <c r="K93"/>
  <c r="L93"/>
  <c r="C93"/>
  <c r="D92"/>
  <c r="E92"/>
  <c r="F92"/>
  <c r="G92"/>
  <c r="H92"/>
  <c r="I92"/>
  <c r="J92"/>
  <c r="K92"/>
  <c r="L92"/>
  <c r="C92"/>
  <c r="L9" i="33" l="1"/>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E34" i="15"/>
  <c r="N33"/>
  <c r="M33"/>
  <c r="L33"/>
  <c r="K33"/>
  <c r="J33"/>
  <c r="I33"/>
  <c r="H33"/>
  <c r="G33"/>
  <c r="F33"/>
  <c r="E33"/>
  <c r="M36" i="17"/>
  <c r="L36"/>
  <c r="K36"/>
  <c r="J36"/>
  <c r="I36"/>
  <c r="H36"/>
  <c r="G36"/>
  <c r="F36"/>
  <c r="D37" s="1"/>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0"/>
  <c r="J34" s="1"/>
  <c r="A2" i="19"/>
  <c r="A2" i="18"/>
  <c r="A2" i="17"/>
  <c r="A2" i="16"/>
  <c r="A2" i="15"/>
  <c r="A2" i="14"/>
  <c r="A2" i="11"/>
  <c r="A2" i="10"/>
  <c r="A2" i="6"/>
  <c r="A2" i="5"/>
  <c r="A2" i="2"/>
  <c r="A31" i="1"/>
  <c r="A33" s="1"/>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<sst xmlns="http://schemas.openxmlformats.org/spreadsheetml/2006/main" count="1034" uniqueCount="154">
  <si>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</si>
  <si>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</si>
  <si>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</si>
  <si>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</si>
  <si>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</si>
  <si>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</si>
  <si>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</si>
  <si>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</si>
  <si>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</si>
  <si>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</si>
  <si>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</si>
  <si>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</si>
  <si>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</si>
  <si>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</si>
  <si>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</si>
  <si>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</si>
  <si>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</si>
  <si>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</si>
  <si>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</si>
  <si>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</si>
  <si>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</si>
  <si>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</si>
  <si>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</si>
  <si>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</si>
  <si>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</si>
  <si>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</si>
  <si>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</si>
  <si>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</si>
  <si>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</si>
  <si>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</si>
  <si>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</si>
  <si>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</si>
  <si>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</si>
  <si>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</si>
  <si>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</si>
  <si>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</si>
  <si>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</si>
  <si>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</si>
  <si>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</si>
  <si>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</si>
  <si>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</si>
  <si>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</si>
  <si>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</si>
  <si>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</si>
  <si>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</si>
  <si>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</si>
  <si>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</si>
  <si>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</si>
  <si>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</si>
  <si>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</si>
  <si>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</si>
  <si>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</si>
  <si>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</si>
  <si>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</si>
  <si>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</si>
  <si>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</si>
  <si>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</si>
  <si>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</si>
  <si>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</si>
  <si>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</si>
  <si>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</si>
  <si>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</si>
  <si>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</si>
  <si>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</si>
  <si>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</si>
  <si>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</si>
  <si>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</si>
  <si>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</si>
  <si>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</si>
  <si>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</si>
  <si>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</si>
  <si>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</si>
  <si>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</si>
  <si>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</si>
  <si>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</si>
  <si>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</si>
  <si>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</si>
  <si>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</si>
  <si>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</si>
  <si>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</si>
  <si>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</si>
  <si>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</si>
  <si>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</si>
  <si>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Nr.</t>
  </si>
  <si>
    <t>MP1</t>
  </si>
  <si>
    <t>MP2</t>
  </si>
  <si>
    <t>MP3</t>
  </si>
  <si>
    <t>MP4</t>
  </si>
  <si>
    <t>MP5</t>
  </si>
  <si>
    <t>MP6</t>
  </si>
  <si>
    <t>MP7</t>
  </si>
  <si>
    <t>MP8</t>
  </si>
  <si>
    <t>MP9</t>
  </si>
  <si>
    <t>MP10</t>
  </si>
  <si>
    <t>F19 Spalt innen digital vermessen</t>
  </si>
  <si>
    <t>max Range</t>
  </si>
  <si>
    <t>Range</t>
  </si>
  <si>
    <t>max range</t>
  </si>
  <si>
    <t>F19</t>
  </si>
  <si>
    <t>Material</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</si>
  <si>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</si>
  <si>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</si>
  <si>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Vergleich Spalt unten Fxx, F17, F18</t>
  </si>
  <si>
    <t>Standardabw</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</si>
  <si>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</si>
  <si>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</si>
  <si>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</si>
  <si>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</si>
  <si>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</si>
  <si>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</si>
  <si>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</si>
  <si>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</si>
  <si>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Vergleich aller neuen Materialien Kontur aussen Standardab.</t>
  </si>
  <si>
    <t>nF13 Spalt</t>
  </si>
  <si>
    <t>MP/Nr</t>
  </si>
  <si>
    <t>Rm[N/mm²]</t>
  </si>
  <si>
    <t>Rpo,2[N/mm²]</t>
  </si>
  <si>
    <r>
      <t>A</t>
    </r>
    <r>
      <rPr>
        <b/>
        <i/>
        <sz val="11"/>
        <color theme="1"/>
        <rFont val="Calibri"/>
        <family val="2"/>
      </rPr>
      <t>₅₀ [%]</t>
    </r>
  </si>
  <si>
    <t>Zustand</t>
  </si>
  <si>
    <t>T61</t>
  </si>
  <si>
    <t>T4</t>
  </si>
  <si>
    <t>T64</t>
  </si>
  <si>
    <t>T5</t>
  </si>
  <si>
    <t>Kontur Messwerte (Mittelwerte)</t>
  </si>
  <si>
    <r>
      <t>M</t>
    </r>
    <r>
      <rPr>
        <b/>
        <i/>
        <sz val="11"/>
        <color theme="1"/>
        <rFont val="Calibri"/>
        <family val="2"/>
        <scheme val="minor"/>
      </rPr>
      <t>ax(Standard)-Min(Standard) Diff pro Messpunkt Alt/Neu</t>
    </r>
  </si>
  <si>
    <t>nF18</t>
  </si>
  <si>
    <t>nF19</t>
  </si>
  <si>
    <t>A₅₀ [%]</t>
  </si>
  <si>
    <t>Diff</t>
  </si>
  <si>
    <t>Rm</t>
  </si>
  <si>
    <t>Mat.</t>
  </si>
  <si>
    <t>Mat.2</t>
  </si>
  <si>
    <t>Rm3</t>
  </si>
  <si>
    <t>Rp0,2</t>
  </si>
  <si>
    <t>Mat</t>
  </si>
  <si>
    <t>Nr</t>
  </si>
  <si>
    <t>F17all</t>
  </si>
  <si>
    <t>F13all</t>
  </si>
  <si>
    <t>Fxxall</t>
  </si>
  <si>
    <t>s</t>
  </si>
  <si>
    <t>Mater.</t>
  </si>
  <si>
    <t>Rp0,22</t>
  </si>
  <si>
    <t>Rm2</t>
  </si>
  <si>
    <t>F13Serie</t>
  </si>
  <si>
    <t>Fehler ger.</t>
  </si>
  <si>
    <t>Mittelw.ger</t>
  </si>
  <si>
    <t>Mittelw.ger.</t>
  </si>
  <si>
    <t>Mittger.</t>
  </si>
  <si>
    <t>Mittelwger</t>
  </si>
  <si>
    <t>mittger</t>
  </si>
  <si>
    <t>fehlger.</t>
  </si>
  <si>
    <t>mitt</t>
  </si>
  <si>
    <t>S</t>
  </si>
  <si>
    <t>mit fehler</t>
  </si>
</sst>
</file>

<file path=xl/styles.xml><?xml version="1.0" encoding="utf-8"?>
<styleSheet xmlns="http://schemas.openxmlformats.org/spreadsheetml/2006/main">
  <numFmts count="1">
    <numFmt numFmtId="43" formatCode="_-* #,##0.00\ _€_-;\-* #,##0.00\ _€_-;_-* &quot;-&quot;??\ _€_-;_-@_-"/>
  </numFmts>
  <fonts count="27">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0"/>
      <color theme="1"/>
      <name val="Calibri"/>
      <family val="2"/>
      <scheme val="minor"/>
    </font>
    <font>
      <b/>
      <i/>
      <sz val="10"/>
      <color theme="1"/>
      <name val="Calibri"/>
      <family val="2"/>
      <scheme val="minor"/>
    </font>
    <font>
      <b/>
      <i/>
      <sz val="11"/>
      <color theme="1"/>
      <name val="Calibri"/>
      <family val="2"/>
    </font>
    <font>
      <sz val="11"/>
      <color rgb="FFFF0000"/>
      <name val="Calibri"/>
      <family val="2"/>
      <scheme val="minor"/>
    </font>
    <font>
      <sz val="11"/>
      <color rgb="FF00B050"/>
      <name val="Calibri"/>
      <family val="2"/>
      <scheme val="minor"/>
    </font>
    <font>
      <sz val="11"/>
      <color rgb="FF0070C0"/>
      <name val="Calibri"/>
      <family val="2"/>
      <scheme val="minor"/>
    </font>
  </fonts>
  <fills count="11">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
      <patternFill patternType="solid">
        <fgColor rgb="FFFFC000"/>
        <bgColor indexed="64"/>
      </patternFill>
    </fill>
  </fills>
  <borders count="2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s>
  <cellStyleXfs count="2">
    <xf numFmtId="0" fontId="0" fillId="0" borderId="0"/>
    <xf numFmtId="43" fontId="12" fillId="0" borderId="0" applyFont="0" applyFill="0" applyBorder="0" applyAlignment="0" applyProtection="0"/>
  </cellStyleXfs>
  <cellXfs count="56">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5" borderId="0" xfId="0" applyFill="1"/>
    <xf numFmtId="0" fontId="0" fillId="6" borderId="0" xfId="0" applyFill="1"/>
    <xf numFmtId="0" fontId="1" fillId="3" borderId="16" xfId="0" applyFont="1" applyFill="1" applyBorder="1"/>
    <xf numFmtId="0" fontId="1" fillId="3" borderId="17" xfId="0" applyFont="1" applyFill="1" applyBorder="1"/>
    <xf numFmtId="0" fontId="1" fillId="3" borderId="18" xfId="0" applyFont="1" applyFill="1" applyBorder="1"/>
    <xf numFmtId="0" fontId="15" fillId="7" borderId="19" xfId="0" applyFont="1" applyFill="1" applyBorder="1"/>
    <xf numFmtId="0" fontId="15" fillId="0" borderId="20" xfId="0" applyFont="1" applyBorder="1"/>
    <xf numFmtId="0" fontId="1" fillId="3" borderId="21" xfId="0" applyFont="1" applyFill="1" applyBorder="1"/>
    <xf numFmtId="0" fontId="1" fillId="3" borderId="22" xfId="0" applyFont="1" applyFill="1" applyBorder="1"/>
    <xf numFmtId="0" fontId="15" fillId="8" borderId="23" xfId="0" applyFont="1" applyFill="1" applyBorder="1"/>
    <xf numFmtId="0" fontId="0" fillId="0" borderId="20" xfId="0" applyFont="1" applyBorder="1"/>
    <xf numFmtId="0" fontId="0" fillId="0" borderId="24" xfId="0" applyFont="1" applyBorder="1"/>
    <xf numFmtId="0" fontId="0" fillId="9" borderId="0" xfId="0" applyFill="1"/>
    <xf numFmtId="0" fontId="21" fillId="0" borderId="0" xfId="0" applyFont="1"/>
    <xf numFmtId="0" fontId="22" fillId="0" borderId="0" xfId="0" applyFont="1"/>
    <xf numFmtId="0" fontId="0" fillId="10" borderId="15" xfId="0" applyFill="1" applyBorder="1"/>
    <xf numFmtId="0" fontId="25" fillId="0" borderId="15" xfId="0" applyFont="1" applyBorder="1"/>
    <xf numFmtId="0" fontId="26" fillId="0" borderId="15" xfId="0" applyFont="1" applyBorder="1"/>
    <xf numFmtId="0" fontId="24" fillId="0" borderId="15" xfId="0" applyFont="1" applyBorder="1"/>
  </cellXfs>
  <cellStyles count="2">
    <cellStyle name="Dezimal" xfId="1" builtinId="3"/>
    <cellStyle name="Standard" xfId="0" builtinId="0"/>
  </cellStyles>
  <dxfs count="86">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ill>
        <patternFill patternType="solid">
          <fgColor indexed="64"/>
          <bgColor rgb="FFFFFF00"/>
        </patternFill>
      </fill>
    </dxf>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56996992"/>
        <c:axId val="56999296"/>
        <c:axId val="0"/>
      </c:bar3DChart>
      <c:catAx>
        <c:axId val="56996992"/>
        <c:scaling>
          <c:orientation val="minMax"/>
        </c:scaling>
        <c:axPos val="b"/>
        <c:title>
          <c:tx>
            <c:rich>
              <a:bodyPr/>
              <a:lstStyle/>
              <a:p>
                <a:pPr>
                  <a:defRPr/>
                </a:pPr>
                <a:r>
                  <a:rPr lang="en-US"/>
                  <a:t>Messpunkte</a:t>
                </a:r>
              </a:p>
            </c:rich>
          </c:tx>
        </c:title>
        <c:numFmt formatCode="General" sourceLinked="1"/>
        <c:tickLblPos val="nextTo"/>
        <c:crossAx val="56999296"/>
        <c:crosses val="autoZero"/>
        <c:auto val="1"/>
        <c:lblAlgn val="ctr"/>
        <c:lblOffset val="100"/>
      </c:catAx>
      <c:valAx>
        <c:axId val="56999296"/>
        <c:scaling>
          <c:orientation val="minMax"/>
        </c:scaling>
        <c:axPos val="l"/>
        <c:majorGridlines/>
        <c:title>
          <c:tx>
            <c:rich>
              <a:bodyPr rot="-5400000" vert="horz"/>
              <a:lstStyle/>
              <a:p>
                <a:pPr>
                  <a:defRPr/>
                </a:pPr>
                <a:r>
                  <a:rPr lang="en-US"/>
                  <a:t>Mittelwerte [mm]</a:t>
                </a:r>
              </a:p>
            </c:rich>
          </c:tx>
        </c:title>
        <c:numFmt formatCode="General" sourceLinked="1"/>
        <c:tickLblPos val="nextTo"/>
        <c:crossAx val="569969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1092224"/>
        <c:axId val="61094144"/>
        <c:axId val="0"/>
      </c:bar3DChart>
      <c:catAx>
        <c:axId val="61092224"/>
        <c:scaling>
          <c:orientation val="minMax"/>
        </c:scaling>
        <c:axPos val="b"/>
        <c:title>
          <c:tx>
            <c:rich>
              <a:bodyPr/>
              <a:lstStyle/>
              <a:p>
                <a:pPr>
                  <a:defRPr/>
                </a:pPr>
                <a:r>
                  <a:rPr lang="en-US"/>
                  <a:t>Messpunkte</a:t>
                </a:r>
              </a:p>
            </c:rich>
          </c:tx>
        </c:title>
        <c:tickLblPos val="nextTo"/>
        <c:crossAx val="61094144"/>
        <c:crosses val="autoZero"/>
        <c:auto val="1"/>
        <c:lblAlgn val="ctr"/>
        <c:lblOffset val="100"/>
      </c:catAx>
      <c:valAx>
        <c:axId val="6109414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10922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800039"/>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61150720"/>
        <c:axId val="61152640"/>
      </c:lineChart>
      <c:catAx>
        <c:axId val="61150720"/>
        <c:scaling>
          <c:orientation val="minMax"/>
        </c:scaling>
        <c:axPos val="b"/>
        <c:title>
          <c:tx>
            <c:rich>
              <a:bodyPr/>
              <a:lstStyle/>
              <a:p>
                <a:pPr>
                  <a:defRPr/>
                </a:pPr>
                <a:r>
                  <a:rPr lang="en-US"/>
                  <a:t>Messpunkte</a:t>
                </a:r>
              </a:p>
            </c:rich>
          </c:tx>
        </c:title>
        <c:tickLblPos val="nextTo"/>
        <c:crossAx val="61152640"/>
        <c:crosses val="autoZero"/>
        <c:auto val="1"/>
        <c:lblAlgn val="ctr"/>
        <c:lblOffset val="100"/>
      </c:catAx>
      <c:valAx>
        <c:axId val="61152640"/>
        <c:scaling>
          <c:orientation val="minMax"/>
        </c:scaling>
        <c:axPos val="l"/>
        <c:majorGridlines/>
        <c:title>
          <c:tx>
            <c:rich>
              <a:bodyPr rot="-5400000" vert="horz"/>
              <a:lstStyle/>
              <a:p>
                <a:pPr>
                  <a:defRPr/>
                </a:pPr>
                <a:r>
                  <a:rPr lang="en-US"/>
                  <a:t>Messwerte [mm]</a:t>
                </a:r>
              </a:p>
            </c:rich>
          </c:tx>
        </c:title>
        <c:numFmt formatCode="General" sourceLinked="1"/>
        <c:tickLblPos val="nextTo"/>
        <c:crossAx val="611507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1588224"/>
        <c:axId val="61590144"/>
        <c:axId val="0"/>
      </c:bar3DChart>
      <c:catAx>
        <c:axId val="61588224"/>
        <c:scaling>
          <c:orientation val="minMax"/>
        </c:scaling>
        <c:axPos val="b"/>
        <c:title>
          <c:tx>
            <c:rich>
              <a:bodyPr/>
              <a:lstStyle/>
              <a:p>
                <a:pPr>
                  <a:defRPr/>
                </a:pPr>
                <a:r>
                  <a:rPr lang="en-US"/>
                  <a:t>Messpunkte</a:t>
                </a:r>
              </a:p>
            </c:rich>
          </c:tx>
        </c:title>
        <c:tickLblPos val="nextTo"/>
        <c:crossAx val="61590144"/>
        <c:crosses val="autoZero"/>
        <c:auto val="1"/>
        <c:lblAlgn val="ctr"/>
        <c:lblOffset val="100"/>
      </c:catAx>
      <c:valAx>
        <c:axId val="6159014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15882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1598720"/>
        <c:axId val="61691008"/>
        <c:axId val="0"/>
      </c:bar3DChart>
      <c:catAx>
        <c:axId val="61598720"/>
        <c:scaling>
          <c:orientation val="minMax"/>
        </c:scaling>
        <c:axPos val="b"/>
        <c:title>
          <c:tx>
            <c:rich>
              <a:bodyPr/>
              <a:lstStyle/>
              <a:p>
                <a:pPr>
                  <a:defRPr/>
                </a:pPr>
                <a:r>
                  <a:rPr lang="en-US"/>
                  <a:t>Messpunkte</a:t>
                </a:r>
              </a:p>
            </c:rich>
          </c:tx>
        </c:title>
        <c:tickLblPos val="nextTo"/>
        <c:crossAx val="61691008"/>
        <c:crosses val="autoZero"/>
        <c:auto val="1"/>
        <c:lblAlgn val="ctr"/>
        <c:lblOffset val="100"/>
      </c:catAx>
      <c:valAx>
        <c:axId val="61691008"/>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15987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1720832"/>
        <c:axId val="61604224"/>
        <c:axId val="0"/>
      </c:bar3DChart>
      <c:catAx>
        <c:axId val="61720832"/>
        <c:scaling>
          <c:orientation val="minMax"/>
        </c:scaling>
        <c:axPos val="b"/>
        <c:title>
          <c:tx>
            <c:rich>
              <a:bodyPr/>
              <a:lstStyle/>
              <a:p>
                <a:pPr>
                  <a:defRPr/>
                </a:pPr>
                <a:r>
                  <a:rPr lang="en-US"/>
                  <a:t>Messpunkte</a:t>
                </a:r>
              </a:p>
            </c:rich>
          </c:tx>
        </c:title>
        <c:tickLblPos val="nextTo"/>
        <c:crossAx val="61604224"/>
        <c:crosses val="autoZero"/>
        <c:auto val="1"/>
        <c:lblAlgn val="ctr"/>
        <c:lblOffset val="100"/>
      </c:catAx>
      <c:valAx>
        <c:axId val="61604224"/>
        <c:scaling>
          <c:orientation val="minMax"/>
        </c:scaling>
        <c:axPos val="l"/>
        <c:majorGridlines/>
        <c:title>
          <c:tx>
            <c:rich>
              <a:bodyPr rot="-5400000" vert="horz"/>
              <a:lstStyle/>
              <a:p>
                <a:pPr>
                  <a:defRPr/>
                </a:pPr>
                <a:r>
                  <a:rPr lang="en-US"/>
                  <a:t>Mittelwert [mm]</a:t>
                </a:r>
              </a:p>
            </c:rich>
          </c:tx>
        </c:title>
        <c:numFmt formatCode="General" sourceLinked="1"/>
        <c:tickLblPos val="nextTo"/>
        <c:crossAx val="617208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1634048"/>
        <c:axId val="61635968"/>
        <c:axId val="0"/>
      </c:bar3DChart>
      <c:catAx>
        <c:axId val="61634048"/>
        <c:scaling>
          <c:orientation val="minMax"/>
        </c:scaling>
        <c:axPos val="b"/>
        <c:title>
          <c:tx>
            <c:rich>
              <a:bodyPr/>
              <a:lstStyle/>
              <a:p>
                <a:pPr>
                  <a:defRPr/>
                </a:pPr>
                <a:r>
                  <a:rPr lang="en-US"/>
                  <a:t>Messpunkte</a:t>
                </a:r>
              </a:p>
            </c:rich>
          </c:tx>
        </c:title>
        <c:tickLblPos val="nextTo"/>
        <c:crossAx val="61635968"/>
        <c:crosses val="autoZero"/>
        <c:auto val="1"/>
        <c:lblAlgn val="ctr"/>
        <c:lblOffset val="100"/>
      </c:catAx>
      <c:valAx>
        <c:axId val="6163596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16340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62993536"/>
        <c:axId val="62995456"/>
      </c:lineChart>
      <c:catAx>
        <c:axId val="62993536"/>
        <c:scaling>
          <c:orientation val="minMax"/>
        </c:scaling>
        <c:axPos val="b"/>
        <c:title>
          <c:tx>
            <c:rich>
              <a:bodyPr/>
              <a:lstStyle/>
              <a:p>
                <a:pPr>
                  <a:defRPr/>
                </a:pPr>
                <a:r>
                  <a:rPr lang="en-US"/>
                  <a:t>Messpunkte</a:t>
                </a:r>
              </a:p>
            </c:rich>
          </c:tx>
        </c:title>
        <c:tickLblPos val="nextTo"/>
        <c:crossAx val="62995456"/>
        <c:crosses val="autoZero"/>
        <c:auto val="1"/>
        <c:lblAlgn val="ctr"/>
        <c:lblOffset val="100"/>
      </c:catAx>
      <c:valAx>
        <c:axId val="62995456"/>
        <c:scaling>
          <c:orientation val="minMax"/>
        </c:scaling>
        <c:axPos val="l"/>
        <c:majorGridlines/>
        <c:title>
          <c:tx>
            <c:rich>
              <a:bodyPr rot="-5400000" vert="horz"/>
              <a:lstStyle/>
              <a:p>
                <a:pPr>
                  <a:defRPr/>
                </a:pPr>
                <a:r>
                  <a:rPr lang="en-US"/>
                  <a:t>Messwerte [mm]</a:t>
                </a:r>
              </a:p>
            </c:rich>
          </c:tx>
        </c:title>
        <c:numFmt formatCode="General" sourceLinked="1"/>
        <c:tickLblPos val="nextTo"/>
        <c:crossAx val="629935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63152512"/>
        <c:axId val="63154432"/>
        <c:axId val="0"/>
      </c:bar3DChart>
      <c:catAx>
        <c:axId val="63152512"/>
        <c:scaling>
          <c:orientation val="minMax"/>
        </c:scaling>
        <c:axPos val="b"/>
        <c:title>
          <c:tx>
            <c:rich>
              <a:bodyPr/>
              <a:lstStyle/>
              <a:p>
                <a:pPr>
                  <a:defRPr/>
                </a:pPr>
                <a:r>
                  <a:rPr lang="en-US"/>
                  <a:t>Messpunkte</a:t>
                </a:r>
              </a:p>
            </c:rich>
          </c:tx>
        </c:title>
        <c:tickLblPos val="nextTo"/>
        <c:crossAx val="63154432"/>
        <c:crosses val="autoZero"/>
        <c:auto val="1"/>
        <c:lblAlgn val="ctr"/>
        <c:lblOffset val="100"/>
      </c:catAx>
      <c:valAx>
        <c:axId val="63154432"/>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31525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63326848"/>
        <c:axId val="63329024"/>
        <c:axId val="0"/>
      </c:bar3DChart>
      <c:catAx>
        <c:axId val="63326848"/>
        <c:scaling>
          <c:orientation val="minMax"/>
        </c:scaling>
        <c:axPos val="b"/>
        <c:title>
          <c:tx>
            <c:rich>
              <a:bodyPr/>
              <a:lstStyle/>
              <a:p>
                <a:pPr>
                  <a:defRPr/>
                </a:pPr>
                <a:r>
                  <a:rPr lang="en-US"/>
                  <a:t>Messpunkte</a:t>
                </a:r>
              </a:p>
            </c:rich>
          </c:tx>
        </c:title>
        <c:tickLblPos val="nextTo"/>
        <c:crossAx val="63329024"/>
        <c:crosses val="autoZero"/>
        <c:auto val="1"/>
        <c:lblAlgn val="ctr"/>
        <c:lblOffset val="100"/>
      </c:catAx>
      <c:valAx>
        <c:axId val="63329024"/>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33268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3346560"/>
        <c:axId val="63184896"/>
        <c:axId val="0"/>
      </c:bar3DChart>
      <c:catAx>
        <c:axId val="63346560"/>
        <c:scaling>
          <c:orientation val="minMax"/>
        </c:scaling>
        <c:axPos val="b"/>
        <c:title>
          <c:tx>
            <c:rich>
              <a:bodyPr/>
              <a:lstStyle/>
              <a:p>
                <a:pPr>
                  <a:defRPr/>
                </a:pPr>
                <a:r>
                  <a:rPr lang="en-US"/>
                  <a:t>Messpunkt</a:t>
                </a:r>
              </a:p>
            </c:rich>
          </c:tx>
        </c:title>
        <c:tickLblPos val="nextTo"/>
        <c:crossAx val="63184896"/>
        <c:crosses val="autoZero"/>
        <c:auto val="1"/>
        <c:lblAlgn val="ctr"/>
        <c:lblOffset val="100"/>
      </c:catAx>
      <c:valAx>
        <c:axId val="63184896"/>
        <c:scaling>
          <c:orientation val="minMax"/>
        </c:scaling>
        <c:axPos val="l"/>
        <c:majorGridlines/>
        <c:title>
          <c:tx>
            <c:rich>
              <a:bodyPr rot="-5400000" vert="horz"/>
              <a:lstStyle/>
              <a:p>
                <a:pPr>
                  <a:defRPr/>
                </a:pPr>
                <a:r>
                  <a:rPr lang="en-US"/>
                  <a:t>Mittelwert [mm]</a:t>
                </a:r>
              </a:p>
            </c:rich>
          </c:tx>
        </c:title>
        <c:numFmt formatCode="General" sourceLinked="1"/>
        <c:tickLblPos val="nextTo"/>
        <c:crossAx val="633465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60571648"/>
        <c:axId val="60573568"/>
        <c:axId val="0"/>
      </c:bar3DChart>
      <c:catAx>
        <c:axId val="60571648"/>
        <c:scaling>
          <c:orientation val="minMax"/>
        </c:scaling>
        <c:axPos val="b"/>
        <c:title>
          <c:tx>
            <c:rich>
              <a:bodyPr/>
              <a:lstStyle/>
              <a:p>
                <a:pPr>
                  <a:defRPr/>
                </a:pPr>
                <a:r>
                  <a:rPr lang="en-US"/>
                  <a:t>Messpunkte</a:t>
                </a:r>
              </a:p>
            </c:rich>
          </c:tx>
        </c:title>
        <c:numFmt formatCode="General" sourceLinked="1"/>
        <c:tickLblPos val="nextTo"/>
        <c:crossAx val="60573568"/>
        <c:crosses val="autoZero"/>
        <c:auto val="1"/>
        <c:lblAlgn val="ctr"/>
        <c:lblOffset val="100"/>
      </c:catAx>
      <c:valAx>
        <c:axId val="60573568"/>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05716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3227008"/>
        <c:axId val="63228928"/>
        <c:axId val="0"/>
      </c:bar3DChart>
      <c:catAx>
        <c:axId val="63227008"/>
        <c:scaling>
          <c:orientation val="minMax"/>
        </c:scaling>
        <c:axPos val="b"/>
        <c:title>
          <c:tx>
            <c:rich>
              <a:bodyPr/>
              <a:lstStyle/>
              <a:p>
                <a:pPr>
                  <a:defRPr/>
                </a:pPr>
                <a:r>
                  <a:rPr lang="en-US"/>
                  <a:t>Messpunkte</a:t>
                </a:r>
              </a:p>
            </c:rich>
          </c:tx>
        </c:title>
        <c:tickLblPos val="nextTo"/>
        <c:crossAx val="63228928"/>
        <c:crosses val="autoZero"/>
        <c:auto val="1"/>
        <c:lblAlgn val="ctr"/>
        <c:lblOffset val="100"/>
      </c:catAx>
      <c:valAx>
        <c:axId val="6322892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32270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63468288"/>
        <c:axId val="63470208"/>
      </c:lineChart>
      <c:catAx>
        <c:axId val="63468288"/>
        <c:scaling>
          <c:orientation val="minMax"/>
        </c:scaling>
        <c:axPos val="b"/>
        <c:title>
          <c:tx>
            <c:rich>
              <a:bodyPr/>
              <a:lstStyle/>
              <a:p>
                <a:pPr>
                  <a:defRPr/>
                </a:pPr>
                <a:r>
                  <a:rPr lang="en-US"/>
                  <a:t>Messpunkte</a:t>
                </a:r>
              </a:p>
            </c:rich>
          </c:tx>
        </c:title>
        <c:tickLblPos val="nextTo"/>
        <c:crossAx val="63470208"/>
        <c:crosses val="autoZero"/>
        <c:auto val="1"/>
        <c:lblAlgn val="ctr"/>
        <c:lblOffset val="100"/>
      </c:catAx>
      <c:valAx>
        <c:axId val="63470208"/>
        <c:scaling>
          <c:orientation val="minMax"/>
        </c:scaling>
        <c:axPos val="l"/>
        <c:majorGridlines/>
        <c:title>
          <c:tx>
            <c:rich>
              <a:bodyPr rot="-5400000" vert="horz"/>
              <a:lstStyle/>
              <a:p>
                <a:pPr>
                  <a:defRPr/>
                </a:pPr>
                <a:r>
                  <a:rPr lang="en-US"/>
                  <a:t>Messwerte [mm]</a:t>
                </a:r>
              </a:p>
            </c:rich>
          </c:tx>
        </c:title>
        <c:numFmt formatCode="General" sourceLinked="1"/>
        <c:tickLblPos val="nextTo"/>
        <c:crossAx val="634682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F13Serie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Fxx</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F17</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63653376"/>
        <c:axId val="63655296"/>
        <c:axId val="0"/>
      </c:bar3DChart>
      <c:catAx>
        <c:axId val="63653376"/>
        <c:scaling>
          <c:orientation val="minMax"/>
        </c:scaling>
        <c:axPos val="b"/>
        <c:title>
          <c:tx>
            <c:rich>
              <a:bodyPr/>
              <a:lstStyle/>
              <a:p>
                <a:pPr>
                  <a:defRPr/>
                </a:pPr>
                <a:r>
                  <a:rPr lang="en-US"/>
                  <a:t>Messpunkte</a:t>
                </a:r>
              </a:p>
            </c:rich>
          </c:tx>
        </c:title>
        <c:tickLblPos val="nextTo"/>
        <c:crossAx val="63655296"/>
        <c:crosses val="autoZero"/>
        <c:auto val="1"/>
        <c:lblAlgn val="ctr"/>
        <c:lblOffset val="100"/>
      </c:catAx>
      <c:valAx>
        <c:axId val="6365529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36533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63694336"/>
        <c:axId val="63696256"/>
        <c:axId val="0"/>
      </c:bar3DChart>
      <c:catAx>
        <c:axId val="63694336"/>
        <c:scaling>
          <c:orientation val="minMax"/>
        </c:scaling>
        <c:axPos val="b"/>
        <c:title>
          <c:tx>
            <c:rich>
              <a:bodyPr/>
              <a:lstStyle/>
              <a:p>
                <a:pPr>
                  <a:defRPr/>
                </a:pPr>
                <a:r>
                  <a:rPr lang="en-US"/>
                  <a:t>Messpunkte</a:t>
                </a:r>
              </a:p>
            </c:rich>
          </c:tx>
        </c:title>
        <c:tickLblPos val="nextTo"/>
        <c:crossAx val="63696256"/>
        <c:crosses val="autoZero"/>
        <c:auto val="1"/>
        <c:lblAlgn val="ctr"/>
        <c:lblOffset val="100"/>
      </c:catAx>
      <c:valAx>
        <c:axId val="63696256"/>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636943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380985519199587"/>
          <c:y val="2.0090599786137843E-2"/>
          <c:w val="0.69093100678290831"/>
          <c:h val="0.79508091118239854"/>
        </c:manualLayout>
      </c:layout>
      <c:lineChart>
        <c:grouping val="standard"/>
        <c:ser>
          <c:idx val="0"/>
          <c:order val="0"/>
          <c:tx>
            <c:strRef>
              <c:f>'Kontur aussenF13 Serie'!$D$106</c:f>
              <c:strCache>
                <c:ptCount val="1"/>
                <c:pt idx="0">
                  <c:v>F13Serie</c:v>
                </c:pt>
              </c:strCache>
            </c:strRef>
          </c:tx>
          <c:spPr>
            <a:ln w="19050">
              <a:solidFill>
                <a:srgbClr val="00B050"/>
              </a:solidFill>
            </a:ln>
          </c:spPr>
          <c:marker>
            <c:symbol val="diamond"/>
            <c:size val="10"/>
            <c:spPr>
              <a:solidFill>
                <a:srgbClr val="00B05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Fxx</c:v>
                </c:pt>
              </c:strCache>
            </c:strRef>
          </c:tx>
          <c:spPr>
            <a:ln w="19050">
              <a:solidFill>
                <a:srgbClr val="FF0000"/>
              </a:solidFill>
            </a:ln>
          </c:spPr>
          <c:marker>
            <c:symbol val="square"/>
            <c:size val="10"/>
            <c:spPr>
              <a:solidFill>
                <a:srgbClr val="FF000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F17</c:v>
                </c:pt>
              </c:strCache>
            </c:strRef>
          </c:tx>
          <c:spPr>
            <a:ln w="19050">
              <a:solidFill>
                <a:srgbClr val="0070C0"/>
              </a:solidFill>
            </a:ln>
          </c:spPr>
          <c:marker>
            <c:symbol val="triangle"/>
            <c:size val="10"/>
            <c:spPr>
              <a:solidFill>
                <a:srgbClr val="0070C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marker val="1"/>
        <c:axId val="63632128"/>
        <c:axId val="63634432"/>
      </c:lineChart>
      <c:catAx>
        <c:axId val="63632128"/>
        <c:scaling>
          <c:orientation val="minMax"/>
        </c:scaling>
        <c:axPos val="b"/>
        <c:title>
          <c:tx>
            <c:rich>
              <a:bodyPr/>
              <a:lstStyle/>
              <a:p>
                <a:pPr>
                  <a:defRPr/>
                </a:pPr>
                <a:r>
                  <a:rPr lang="en-US" sz="1400"/>
                  <a:t>Messpunkte </a:t>
                </a:r>
                <a:r>
                  <a:rPr lang="en-US" sz="1400" i="1"/>
                  <a:t>Kontur aussen</a:t>
                </a:r>
              </a:p>
            </c:rich>
          </c:tx>
        </c:title>
        <c:tickLblPos val="nextTo"/>
        <c:crossAx val="63634432"/>
        <c:crosses val="autoZero"/>
        <c:auto val="1"/>
        <c:lblAlgn val="ctr"/>
        <c:lblOffset val="100"/>
      </c:catAx>
      <c:valAx>
        <c:axId val="63634432"/>
        <c:scaling>
          <c:orientation val="minMax"/>
        </c:scaling>
        <c:axPos val="l"/>
        <c:title>
          <c:tx>
            <c:rich>
              <a:bodyPr rot="-5400000" vert="horz"/>
              <a:lstStyle/>
              <a:p>
                <a:pPr>
                  <a:defRPr sz="1400" b="1"/>
                </a:pPr>
                <a:r>
                  <a:rPr lang="en-US" sz="1400" b="1"/>
                  <a:t>Standardabweichung  </a:t>
                </a:r>
                <a:r>
                  <a:rPr lang="en-US" sz="1400" b="1" i="1"/>
                  <a:t>s</a:t>
                </a:r>
                <a:r>
                  <a:rPr lang="en-US" sz="1400" b="1"/>
                  <a:t> [mm]</a:t>
                </a:r>
              </a:p>
            </c:rich>
          </c:tx>
        </c:title>
        <c:numFmt formatCode="General" sourceLinked="1"/>
        <c:tickLblPos val="nextTo"/>
        <c:crossAx val="6363212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63729024"/>
        <c:axId val="63800832"/>
        <c:axId val="0"/>
      </c:bar3DChart>
      <c:catAx>
        <c:axId val="63729024"/>
        <c:scaling>
          <c:orientation val="minMax"/>
        </c:scaling>
        <c:axPos val="b"/>
        <c:title>
          <c:tx>
            <c:rich>
              <a:bodyPr/>
              <a:lstStyle/>
              <a:p>
                <a:pPr>
                  <a:defRPr/>
                </a:pPr>
                <a:r>
                  <a:rPr lang="en-US"/>
                  <a:t>Messpunkte</a:t>
                </a:r>
              </a:p>
            </c:rich>
          </c:tx>
        </c:title>
        <c:tickLblPos val="nextTo"/>
        <c:crossAx val="63800832"/>
        <c:crosses val="autoZero"/>
        <c:auto val="1"/>
        <c:lblAlgn val="ctr"/>
        <c:lblOffset val="100"/>
      </c:catAx>
      <c:valAx>
        <c:axId val="63800832"/>
        <c:scaling>
          <c:orientation val="minMax"/>
        </c:scaling>
        <c:axPos val="l"/>
        <c:majorGridlines/>
        <c:title>
          <c:tx>
            <c:rich>
              <a:bodyPr rot="-5400000" vert="horz"/>
              <a:lstStyle/>
              <a:p>
                <a:pPr>
                  <a:defRPr/>
                </a:pPr>
                <a:r>
                  <a:rPr lang="en-US"/>
                  <a:t>Mittelwert [mm]</a:t>
                </a:r>
              </a:p>
            </c:rich>
          </c:tx>
        </c:title>
        <c:numFmt formatCode="General" sourceLinked="1"/>
        <c:tickLblPos val="nextTo"/>
        <c:crossAx val="637290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63813504"/>
        <c:axId val="65142784"/>
        <c:axId val="0"/>
      </c:bar3DChart>
      <c:catAx>
        <c:axId val="63813504"/>
        <c:scaling>
          <c:orientation val="minMax"/>
        </c:scaling>
        <c:axPos val="b"/>
        <c:title>
          <c:tx>
            <c:rich>
              <a:bodyPr/>
              <a:lstStyle/>
              <a:p>
                <a:pPr>
                  <a:defRPr/>
                </a:pPr>
                <a:r>
                  <a:rPr lang="en-US"/>
                  <a:t>Messpunkte</a:t>
                </a:r>
              </a:p>
            </c:rich>
          </c:tx>
        </c:title>
        <c:tickLblPos val="nextTo"/>
        <c:crossAx val="65142784"/>
        <c:crosses val="autoZero"/>
        <c:auto val="1"/>
        <c:lblAlgn val="ctr"/>
        <c:lblOffset val="100"/>
      </c:catAx>
      <c:valAx>
        <c:axId val="6514278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38135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65189760"/>
        <c:axId val="65200128"/>
        <c:axId val="0"/>
      </c:bar3DChart>
      <c:catAx>
        <c:axId val="65189760"/>
        <c:scaling>
          <c:orientation val="minMax"/>
        </c:scaling>
        <c:axPos val="b"/>
        <c:title>
          <c:tx>
            <c:rich>
              <a:bodyPr/>
              <a:lstStyle/>
              <a:p>
                <a:pPr>
                  <a:defRPr/>
                </a:pPr>
                <a:r>
                  <a:rPr lang="en-US"/>
                  <a:t>Messpunkte</a:t>
                </a:r>
              </a:p>
            </c:rich>
          </c:tx>
        </c:title>
        <c:tickLblPos val="nextTo"/>
        <c:crossAx val="65200128"/>
        <c:crosses val="autoZero"/>
        <c:auto val="1"/>
        <c:lblAlgn val="ctr"/>
        <c:lblOffset val="100"/>
      </c:catAx>
      <c:valAx>
        <c:axId val="6520012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51897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5234816"/>
        <c:axId val="65249280"/>
        <c:axId val="0"/>
      </c:bar3DChart>
      <c:catAx>
        <c:axId val="65234816"/>
        <c:scaling>
          <c:orientation val="minMax"/>
        </c:scaling>
        <c:axPos val="b"/>
        <c:title>
          <c:tx>
            <c:rich>
              <a:bodyPr/>
              <a:lstStyle/>
              <a:p>
                <a:pPr>
                  <a:defRPr/>
                </a:pPr>
                <a:r>
                  <a:rPr lang="en-US"/>
                  <a:t>Messpunkte</a:t>
                </a:r>
              </a:p>
            </c:rich>
          </c:tx>
        </c:title>
        <c:tickLblPos val="nextTo"/>
        <c:crossAx val="65249280"/>
        <c:crosses val="autoZero"/>
        <c:auto val="1"/>
        <c:lblAlgn val="ctr"/>
        <c:lblOffset val="100"/>
      </c:catAx>
      <c:valAx>
        <c:axId val="65249280"/>
        <c:scaling>
          <c:orientation val="minMax"/>
        </c:scaling>
        <c:axPos val="l"/>
        <c:majorGridlines/>
        <c:title>
          <c:tx>
            <c:rich>
              <a:bodyPr rot="-5400000" vert="horz"/>
              <a:lstStyle/>
              <a:p>
                <a:pPr>
                  <a:defRPr/>
                </a:pPr>
                <a:r>
                  <a:rPr lang="en-US"/>
                  <a:t>Mittelwert [mm]</a:t>
                </a:r>
              </a:p>
            </c:rich>
          </c:tx>
        </c:title>
        <c:numFmt formatCode="General" sourceLinked="1"/>
        <c:tickLblPos val="nextTo"/>
        <c:crossAx val="652348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4856"/>
          <c:h val="0.84410365656349307"/>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65731584"/>
        <c:axId val="65348736"/>
      </c:lineChart>
      <c:catAx>
        <c:axId val="65731584"/>
        <c:scaling>
          <c:orientation val="minMax"/>
        </c:scaling>
        <c:axPos val="b"/>
        <c:title>
          <c:tx>
            <c:rich>
              <a:bodyPr/>
              <a:lstStyle/>
              <a:p>
                <a:pPr>
                  <a:defRPr/>
                </a:pPr>
                <a:r>
                  <a:rPr lang="en-US"/>
                  <a:t>Messpunkte</a:t>
                </a:r>
              </a:p>
            </c:rich>
          </c:tx>
        </c:title>
        <c:tickLblPos val="nextTo"/>
        <c:crossAx val="65348736"/>
        <c:crosses val="autoZero"/>
        <c:auto val="1"/>
        <c:lblAlgn val="ctr"/>
        <c:lblOffset val="100"/>
      </c:catAx>
      <c:valAx>
        <c:axId val="65348736"/>
        <c:scaling>
          <c:orientation val="minMax"/>
        </c:scaling>
        <c:axPos val="l"/>
        <c:majorGridlines/>
        <c:title>
          <c:tx>
            <c:rich>
              <a:bodyPr rot="-5400000" vert="horz"/>
              <a:lstStyle/>
              <a:p>
                <a:pPr>
                  <a:defRPr/>
                </a:pPr>
                <a:r>
                  <a:rPr lang="en-US"/>
                  <a:t>Messwerte [mm]</a:t>
                </a:r>
              </a:p>
            </c:rich>
          </c:tx>
        </c:title>
        <c:numFmt formatCode="General" sourceLinked="1"/>
        <c:tickLblPos val="nextTo"/>
        <c:crossAx val="657315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0582912"/>
        <c:axId val="60617856"/>
        <c:axId val="0"/>
      </c:bar3DChart>
      <c:catAx>
        <c:axId val="60582912"/>
        <c:scaling>
          <c:orientation val="minMax"/>
        </c:scaling>
        <c:axPos val="b"/>
        <c:title>
          <c:tx>
            <c:rich>
              <a:bodyPr/>
              <a:lstStyle/>
              <a:p>
                <a:pPr>
                  <a:defRPr/>
                </a:pPr>
                <a:r>
                  <a:rPr lang="en-US"/>
                  <a:t>Messpunkte</a:t>
                </a:r>
              </a:p>
            </c:rich>
          </c:tx>
        </c:title>
        <c:tickLblPos val="nextTo"/>
        <c:crossAx val="60617856"/>
        <c:crosses val="autoZero"/>
        <c:auto val="1"/>
        <c:lblAlgn val="ctr"/>
        <c:lblOffset val="100"/>
      </c:catAx>
      <c:valAx>
        <c:axId val="60617856"/>
        <c:scaling>
          <c:orientation val="minMax"/>
        </c:scaling>
        <c:axPos val="l"/>
        <c:majorGridlines/>
        <c:title>
          <c:tx>
            <c:rich>
              <a:bodyPr rot="-5400000" vert="horz"/>
              <a:lstStyle/>
              <a:p>
                <a:pPr>
                  <a:defRPr/>
                </a:pPr>
                <a:r>
                  <a:rPr lang="en-US"/>
                  <a:t>Mittelwert [mm]</a:t>
                </a:r>
              </a:p>
            </c:rich>
          </c:tx>
        </c:title>
        <c:numFmt formatCode="General" sourceLinked="1"/>
        <c:tickLblPos val="nextTo"/>
        <c:crossAx val="605829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RelativierungParameterAlt1serie!$C$10</c:f>
              <c:strCache>
                <c:ptCount val="1"/>
                <c:pt idx="0">
                  <c:v>F17</c:v>
                </c:pt>
              </c:strCache>
            </c:strRef>
          </c:tx>
          <c:spPr>
            <a:ln w="38100" cmpd="sng">
              <a:solidFill>
                <a:srgbClr val="FF0000"/>
              </a:solidFill>
              <a:prstDash val="sysDash"/>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RelativierungParameterAlt1serie!$C$11</c:f>
              <c:strCache>
                <c:ptCount val="1"/>
                <c:pt idx="0">
                  <c:v>Fxx</c:v>
                </c:pt>
              </c:strCache>
            </c:strRef>
          </c:tx>
          <c:spPr>
            <a:ln w="38100">
              <a:solidFill>
                <a:srgbClr val="00B0F0"/>
              </a:solidFill>
              <a:prstDash val="sysDash"/>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RelativierungParameterAlt1serie!$C$12</c:f>
              <c:strCache>
                <c:ptCount val="1"/>
                <c:pt idx="0">
                  <c:v>F13serie</c:v>
                </c:pt>
              </c:strCache>
            </c:strRef>
          </c:tx>
          <c:spPr>
            <a:ln w="38100">
              <a:solidFill>
                <a:schemeClr val="tx1"/>
              </a:solidFill>
              <a:prstDash val="sysDash"/>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66353792"/>
        <c:axId val="66360064"/>
      </c:scatterChart>
      <c:scatterChart>
        <c:scatterStyle val="smoothMarker"/>
        <c:ser>
          <c:idx val="3"/>
          <c:order val="3"/>
          <c:tx>
            <c:strRef>
              <c:f>RelativierungParameterAlt1serie!$C$13</c:f>
              <c:strCache>
                <c:ptCount val="1"/>
                <c:pt idx="0">
                  <c:v>F17</c:v>
                </c:pt>
              </c:strCache>
            </c:strRef>
          </c:tx>
          <c:spPr>
            <a:ln w="38100">
              <a:solidFill>
                <a:srgbClr val="FF0000"/>
              </a:solidFill>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RelativierungParameterAlt1serie!$D$13:$M$13</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yVal>
          <c:smooth val="1"/>
        </c:ser>
        <c:ser>
          <c:idx val="4"/>
          <c:order val="4"/>
          <c:tx>
            <c:strRef>
              <c:f>RelativierungParameterAlt1serie!$C$14</c:f>
              <c:strCache>
                <c:ptCount val="1"/>
                <c:pt idx="0">
                  <c:v>Fxx</c:v>
                </c:pt>
              </c:strCache>
            </c:strRef>
          </c:tx>
          <c:spPr>
            <a:ln w="38100"/>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RelativierungParameterAlt1serie!$C$15</c:f>
              <c:strCache>
                <c:ptCount val="1"/>
                <c:pt idx="0">
                  <c:v>F13serie</c:v>
                </c:pt>
              </c:strCache>
            </c:strRef>
          </c:tx>
          <c:spPr>
            <a:ln w="38100">
              <a:solidFill>
                <a:schemeClr val="tx1"/>
              </a:solidFill>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66372352"/>
        <c:axId val="66361984"/>
      </c:scatterChart>
      <c:valAx>
        <c:axId val="66353792"/>
        <c:scaling>
          <c:orientation val="minMax"/>
        </c:scaling>
        <c:axPos val="b"/>
        <c:title>
          <c:tx>
            <c:rich>
              <a:bodyPr/>
              <a:lstStyle/>
              <a:p>
                <a:pPr>
                  <a:defRPr/>
                </a:pPr>
                <a:r>
                  <a:rPr lang="en-US" sz="1400"/>
                  <a:t>Messpunkte</a:t>
                </a:r>
              </a:p>
            </c:rich>
          </c:tx>
        </c:title>
        <c:tickLblPos val="nextTo"/>
        <c:crossAx val="66360064"/>
        <c:crosses val="autoZero"/>
        <c:crossBetween val="midCat"/>
      </c:valAx>
      <c:valAx>
        <c:axId val="66360064"/>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66353792"/>
        <c:crosses val="autoZero"/>
        <c:crossBetween val="midCat"/>
      </c:valAx>
      <c:valAx>
        <c:axId val="66361984"/>
        <c:scaling>
          <c:orientation val="minMax"/>
        </c:scaling>
        <c:axPos val="r"/>
        <c:title>
          <c:tx>
            <c:rich>
              <a:bodyPr rot="-5400000" vert="horz"/>
              <a:lstStyle/>
              <a:p>
                <a:pPr>
                  <a:defRPr/>
                </a:pPr>
                <a:r>
                  <a:rPr lang="en-US" sz="1400"/>
                  <a:t>Standardabweichung [mm]</a:t>
                </a:r>
              </a:p>
            </c:rich>
          </c:tx>
        </c:title>
        <c:numFmt formatCode="General" sourceLinked="1"/>
        <c:tickLblPos val="nextTo"/>
        <c:crossAx val="66372352"/>
        <c:crosses val="max"/>
        <c:crossBetween val="midCat"/>
      </c:valAx>
      <c:valAx>
        <c:axId val="66372352"/>
        <c:scaling>
          <c:orientation val="minMax"/>
        </c:scaling>
        <c:delete val="1"/>
        <c:axPos val="b"/>
        <c:tickLblPos val="none"/>
        <c:crossAx val="66361984"/>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lineChart>
        <c:grouping val="standard"/>
        <c:ser>
          <c:idx val="0"/>
          <c:order val="0"/>
          <c:tx>
            <c:strRef>
              <c:f>RelativierungParameterAlt1serie!$C$44</c:f>
              <c:strCache>
                <c:ptCount val="1"/>
                <c:pt idx="0">
                  <c:v>F17</c:v>
                </c:pt>
              </c:strCache>
            </c:strRef>
          </c:tx>
          <c:spPr>
            <a:ln w="31750">
              <a:solidFill>
                <a:srgbClr val="0070C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val>
          <c:smooth val="1"/>
        </c:ser>
        <c:ser>
          <c:idx val="1"/>
          <c:order val="1"/>
          <c:tx>
            <c:strRef>
              <c:f>RelativierungParameterAlt1serie!$C$45</c:f>
              <c:strCache>
                <c:ptCount val="1"/>
                <c:pt idx="0">
                  <c:v>Fxx</c:v>
                </c:pt>
              </c:strCache>
            </c:strRef>
          </c:tx>
          <c:spPr>
            <a:ln w="31750">
              <a:solidFill>
                <a:srgbClr val="FF000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val>
          <c:smooth val="1"/>
        </c:ser>
        <c:ser>
          <c:idx val="2"/>
          <c:order val="2"/>
          <c:tx>
            <c:strRef>
              <c:f>RelativierungParameterAlt1serie!$C$46</c:f>
              <c:strCache>
                <c:ptCount val="1"/>
                <c:pt idx="0">
                  <c:v>F13serie</c:v>
                </c:pt>
              </c:strCache>
            </c:strRef>
          </c:tx>
          <c:spPr>
            <a:ln w="31750">
              <a:solidFill>
                <a:srgbClr val="00B05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val>
          <c:smooth val="1"/>
        </c:ser>
        <c:marker val="1"/>
        <c:axId val="65971328"/>
        <c:axId val="65973632"/>
      </c:lineChart>
      <c:lineChart>
        <c:grouping val="standard"/>
        <c:ser>
          <c:idx val="3"/>
          <c:order val="3"/>
          <c:tx>
            <c:strRef>
              <c:f>RelativierungParameterAlt1serie!$C$47</c:f>
              <c:strCache>
                <c:ptCount val="1"/>
                <c:pt idx="0">
                  <c:v>F17</c:v>
                </c:pt>
              </c:strCache>
            </c:strRef>
          </c:tx>
          <c:spPr>
            <a:ln w="19050">
              <a:solidFill>
                <a:srgbClr val="0070C0"/>
              </a:solidFill>
            </a:ln>
          </c:spPr>
          <c:marker>
            <c:symbol val="diamond"/>
            <c:size val="10"/>
            <c:spPr>
              <a:solidFill>
                <a:srgbClr val="0070C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4"/>
          <c:order val="4"/>
          <c:tx>
            <c:strRef>
              <c:f>RelativierungParameterAlt1serie!$C$48</c:f>
              <c:strCache>
                <c:ptCount val="1"/>
                <c:pt idx="0">
                  <c:v>Fxx</c:v>
                </c:pt>
              </c:strCache>
            </c:strRef>
          </c:tx>
          <c:spPr>
            <a:ln w="22225">
              <a:solidFill>
                <a:srgbClr val="FF0000"/>
              </a:solidFill>
            </a:ln>
          </c:spPr>
          <c:marker>
            <c:symbol val="star"/>
            <c:size val="10"/>
            <c:spPr>
              <a:solidFill>
                <a:srgbClr val="FF000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5"/>
          <c:order val="5"/>
          <c:tx>
            <c:strRef>
              <c:f>RelativierungParameterAlt1serie!$C$49</c:f>
              <c:strCache>
                <c:ptCount val="1"/>
                <c:pt idx="0">
                  <c:v>F13serie</c:v>
                </c:pt>
              </c:strCache>
            </c:strRef>
          </c:tx>
          <c:spPr>
            <a:ln w="19050">
              <a:solidFill>
                <a:srgbClr val="00B050"/>
              </a:solidFill>
            </a:ln>
          </c:spPr>
          <c:marker>
            <c:symbol val="triangle"/>
            <c:size val="10"/>
            <c:spPr>
              <a:solidFill>
                <a:srgbClr val="00B05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65989632"/>
        <c:axId val="65988096"/>
      </c:lineChart>
      <c:catAx>
        <c:axId val="65971328"/>
        <c:scaling>
          <c:orientation val="minMax"/>
        </c:scaling>
        <c:axPos val="b"/>
        <c:title>
          <c:tx>
            <c:rich>
              <a:bodyPr/>
              <a:lstStyle/>
              <a:p>
                <a:pPr>
                  <a:defRPr sz="1400" b="1"/>
                </a:pPr>
                <a:r>
                  <a:rPr lang="en-US" sz="1400" b="1"/>
                  <a:t>Messpunkte</a:t>
                </a:r>
              </a:p>
            </c:rich>
          </c:tx>
        </c:title>
        <c:tickLblPos val="nextTo"/>
        <c:crossAx val="65973632"/>
        <c:crosses val="autoZero"/>
        <c:auto val="1"/>
        <c:lblAlgn val="ctr"/>
        <c:lblOffset val="100"/>
      </c:catAx>
      <c:valAx>
        <c:axId val="65973632"/>
        <c:scaling>
          <c:orientation val="minMax"/>
        </c:scaling>
        <c:axPos val="l"/>
        <c:title>
          <c:tx>
            <c:rich>
              <a:bodyPr rot="-5400000" vert="horz"/>
              <a:lstStyle/>
              <a:p>
                <a:pPr>
                  <a:defRPr sz="1400" i="0"/>
                </a:pPr>
                <a:r>
                  <a:rPr lang="en-US" sz="1400" i="0"/>
                  <a:t>Streckgrenze Rp₀‚₂ [N/mm²]</a:t>
                </a:r>
              </a:p>
            </c:rich>
          </c:tx>
        </c:title>
        <c:numFmt formatCode="General" sourceLinked="1"/>
        <c:tickLblPos val="nextTo"/>
        <c:crossAx val="65971328"/>
        <c:crosses val="autoZero"/>
        <c:crossBetween val="between"/>
      </c:valAx>
      <c:valAx>
        <c:axId val="65988096"/>
        <c:scaling>
          <c:orientation val="minMax"/>
        </c:scaling>
        <c:axPos val="r"/>
        <c:numFmt formatCode="General" sourceLinked="1"/>
        <c:tickLblPos val="nextTo"/>
        <c:crossAx val="65989632"/>
        <c:crosses val="max"/>
        <c:crossBetween val="between"/>
      </c:valAx>
      <c:catAx>
        <c:axId val="65989632"/>
        <c:scaling>
          <c:orientation val="minMax"/>
        </c:scaling>
        <c:delete val="1"/>
        <c:axPos val="b"/>
        <c:tickLblPos val="none"/>
        <c:crossAx val="65988096"/>
        <c:crosses val="autoZero"/>
        <c:auto val="1"/>
        <c:lblAlgn val="ctr"/>
        <c:lblOffset val="100"/>
      </c:cat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2353484934259892"/>
          <c:y val="2.0639806072499229E-2"/>
          <c:w val="0.71435399410857714"/>
          <c:h val="0.81202885023956428"/>
        </c:manualLayout>
      </c:layout>
      <c:lineChart>
        <c:grouping val="standard"/>
        <c:ser>
          <c:idx val="0"/>
          <c:order val="0"/>
          <c:tx>
            <c:strRef>
              <c:f>RelativierungParameterAlt1serie!$C$47</c:f>
              <c:strCache>
                <c:ptCount val="1"/>
                <c:pt idx="0">
                  <c:v>F17</c:v>
                </c:pt>
              </c:strCache>
            </c:strRef>
          </c:tx>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RelativierungParameterAlt1serie!$C$48</c:f>
              <c:strCache>
                <c:ptCount val="1"/>
                <c:pt idx="0">
                  <c:v>Fxx</c:v>
                </c:pt>
              </c:strCache>
            </c:strRef>
          </c:tx>
          <c:spPr>
            <a:ln>
              <a:solidFill>
                <a:srgbClr val="FF0000"/>
              </a:solidFill>
            </a:ln>
          </c:spPr>
          <c:marker>
            <c:symbol val="square"/>
            <c:size val="7"/>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RelativierungParameterAlt1serie!$C$49</c:f>
              <c:strCache>
                <c:ptCount val="1"/>
                <c:pt idx="0">
                  <c:v>F13serie</c:v>
                </c:pt>
              </c:strCache>
            </c:strRef>
          </c:tx>
          <c:spPr>
            <a:ln>
              <a:solidFill>
                <a:srgbClr val="00B050"/>
              </a:solidFill>
            </a:ln>
          </c:spPr>
          <c:marker>
            <c:symbol val="triangle"/>
            <c:size val="7"/>
            <c:spPr>
              <a:solidFill>
                <a:srgbClr val="00B05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66535424"/>
        <c:axId val="66537728"/>
      </c:lineChart>
      <c:catAx>
        <c:axId val="66535424"/>
        <c:scaling>
          <c:orientation val="minMax"/>
        </c:scaling>
        <c:axPos val="b"/>
        <c:title>
          <c:tx>
            <c:rich>
              <a:bodyPr/>
              <a:lstStyle/>
              <a:p>
                <a:pPr>
                  <a:defRPr sz="1600"/>
                </a:pPr>
                <a:r>
                  <a:rPr lang="en-US" sz="1600"/>
                  <a:t>Messpunkte Kontur aussen</a:t>
                </a:r>
              </a:p>
            </c:rich>
          </c:tx>
        </c:title>
        <c:tickLblPos val="nextTo"/>
        <c:crossAx val="66537728"/>
        <c:crosses val="autoZero"/>
        <c:auto val="1"/>
        <c:lblAlgn val="ctr"/>
        <c:lblOffset val="100"/>
      </c:catAx>
      <c:valAx>
        <c:axId val="66537728"/>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6653542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RelativierungParameterAlt1serie!$C$47</c:f>
              <c:strCache>
                <c:ptCount val="1"/>
                <c:pt idx="0">
                  <c:v>F17</c:v>
                </c:pt>
              </c:strCache>
            </c:strRef>
          </c:tx>
          <c:spPr>
            <a:ln>
              <a:solidFill>
                <a:srgbClr val="0070C0"/>
              </a:solidFill>
            </a:ln>
          </c:spPr>
          <c:marker>
            <c:symbol val="diamond"/>
            <c:size val="15"/>
            <c:spPr>
              <a:solidFill>
                <a:srgbClr val="0070C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RelativierungParameterAlt1serie!$C$48</c:f>
              <c:strCache>
                <c:ptCount val="1"/>
                <c:pt idx="0">
                  <c:v>Fxx</c:v>
                </c:pt>
              </c:strCache>
            </c:strRef>
          </c:tx>
          <c:spPr>
            <a:ln>
              <a:solidFill>
                <a:srgbClr val="FF0000"/>
              </a:solidFill>
            </a:ln>
          </c:spPr>
          <c:marker>
            <c:symbol val="square"/>
            <c:size val="15"/>
            <c:spPr>
              <a:solidFill>
                <a:srgbClr val="FF000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RelativierungParameterAlt1serie!$C$49</c:f>
              <c:strCache>
                <c:ptCount val="1"/>
                <c:pt idx="0">
                  <c:v>F13serie</c:v>
                </c:pt>
              </c:strCache>
            </c:strRef>
          </c:tx>
          <c:spPr>
            <a:ln>
              <a:solidFill>
                <a:srgbClr val="00B050"/>
              </a:solidFill>
            </a:ln>
          </c:spPr>
          <c:marker>
            <c:symbol val="triangle"/>
            <c:size val="15"/>
            <c:spPr>
              <a:solidFill>
                <a:srgbClr val="00B05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66695552"/>
        <c:axId val="66697472"/>
      </c:lineChart>
      <c:lineChart>
        <c:grouping val="standard"/>
        <c:ser>
          <c:idx val="3"/>
          <c:order val="3"/>
          <c:tx>
            <c:strRef>
              <c:f>RelativierungParameterAlt1serie!$C$135</c:f>
              <c:strCache>
                <c:ptCount val="1"/>
                <c:pt idx="0">
                  <c:v>F17</c:v>
                </c:pt>
              </c:strCache>
            </c:strRef>
          </c:tx>
          <c:spPr>
            <a:ln w="38100">
              <a:solidFill>
                <a:srgbClr val="0070C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RelativierungParameterAlt1serie!$C$136</c:f>
              <c:strCache>
                <c:ptCount val="1"/>
                <c:pt idx="0">
                  <c:v>Fxx</c:v>
                </c:pt>
              </c:strCache>
            </c:strRef>
          </c:tx>
          <c:spPr>
            <a:ln w="38100">
              <a:solidFill>
                <a:srgbClr val="FF000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RelativierungParameterAlt1serie!$C$137</c:f>
              <c:strCache>
                <c:ptCount val="1"/>
                <c:pt idx="0">
                  <c:v>F13serie</c:v>
                </c:pt>
              </c:strCache>
            </c:strRef>
          </c:tx>
          <c:spPr>
            <a:ln w="38100">
              <a:solidFill>
                <a:srgbClr val="00B05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66709760"/>
        <c:axId val="66707840"/>
      </c:lineChart>
      <c:catAx>
        <c:axId val="66695552"/>
        <c:scaling>
          <c:orientation val="minMax"/>
        </c:scaling>
        <c:axPos val="b"/>
        <c:title>
          <c:tx>
            <c:rich>
              <a:bodyPr/>
              <a:lstStyle/>
              <a:p>
                <a:pPr>
                  <a:defRPr sz="2000"/>
                </a:pPr>
                <a:r>
                  <a:rPr lang="en-US" sz="2000"/>
                  <a:t>Messpunkte </a:t>
                </a:r>
                <a:r>
                  <a:rPr lang="en-US" sz="2000" i="1"/>
                  <a:t>Kontur aussen</a:t>
                </a:r>
              </a:p>
            </c:rich>
          </c:tx>
        </c:title>
        <c:tickLblPos val="nextTo"/>
        <c:txPr>
          <a:bodyPr/>
          <a:lstStyle/>
          <a:p>
            <a:pPr>
              <a:defRPr sz="1400" b="1"/>
            </a:pPr>
            <a:endParaRPr lang="de-DE"/>
          </a:p>
        </c:txPr>
        <c:crossAx val="66697472"/>
        <c:crosses val="autoZero"/>
        <c:auto val="1"/>
        <c:lblAlgn val="ctr"/>
        <c:lblOffset val="100"/>
      </c:catAx>
      <c:valAx>
        <c:axId val="66697472"/>
        <c:scaling>
          <c:orientation val="minMax"/>
        </c:scaling>
        <c:axPos val="l"/>
        <c:title>
          <c:tx>
            <c:rich>
              <a:bodyPr rot="-5400000" vert="horz"/>
              <a:lstStyle/>
              <a:p>
                <a:pPr>
                  <a:defRPr sz="2000"/>
                </a:pPr>
                <a:r>
                  <a:rPr lang="en-US" sz="2000"/>
                  <a:t>Standardabweichung s [mm]</a:t>
                </a:r>
              </a:p>
            </c:rich>
          </c:tx>
        </c:title>
        <c:numFmt formatCode="General" sourceLinked="1"/>
        <c:tickLblPos val="nextTo"/>
        <c:txPr>
          <a:bodyPr/>
          <a:lstStyle/>
          <a:p>
            <a:pPr>
              <a:defRPr sz="1400" b="1"/>
            </a:pPr>
            <a:endParaRPr lang="de-DE"/>
          </a:p>
        </c:txPr>
        <c:crossAx val="66695552"/>
        <c:crosses val="autoZero"/>
        <c:crossBetween val="between"/>
      </c:valAx>
      <c:valAx>
        <c:axId val="66707840"/>
        <c:scaling>
          <c:orientation val="minMax"/>
        </c:scaling>
        <c:axPos val="r"/>
        <c:title>
          <c:tx>
            <c:rich>
              <a:bodyPr rot="-5400000" vert="horz"/>
              <a:lstStyle/>
              <a:p>
                <a:pPr>
                  <a:defRPr sz="2000"/>
                </a:pPr>
                <a:r>
                  <a:rPr lang="en-US" sz="2000"/>
                  <a:t>Mindestzugfestigkeit Rm [N/mm²]</a:t>
                </a:r>
              </a:p>
            </c:rich>
          </c:tx>
        </c:title>
        <c:numFmt formatCode="General" sourceLinked="1"/>
        <c:tickLblPos val="nextTo"/>
        <c:txPr>
          <a:bodyPr/>
          <a:lstStyle/>
          <a:p>
            <a:pPr>
              <a:defRPr sz="1600" b="1"/>
            </a:pPr>
            <a:endParaRPr lang="de-DE"/>
          </a:p>
        </c:txPr>
        <c:crossAx val="66709760"/>
        <c:crosses val="max"/>
        <c:crossBetween val="between"/>
      </c:valAx>
      <c:catAx>
        <c:axId val="66709760"/>
        <c:scaling>
          <c:orientation val="minMax"/>
        </c:scaling>
        <c:delete val="1"/>
        <c:axPos val="b"/>
        <c:tickLblPos val="none"/>
        <c:crossAx val="66707840"/>
        <c:crosses val="autoZero"/>
        <c:auto val="1"/>
        <c:lblAlgn val="ctr"/>
        <c:lblOffset val="100"/>
      </c:catAx>
    </c:plotArea>
    <c:legend>
      <c:legendPos val="r"/>
      <c:txPr>
        <a:bodyPr/>
        <a:lstStyle/>
        <a:p>
          <a:pPr>
            <a:defRPr sz="1400" b="1"/>
          </a:pPr>
          <a:endParaRPr lang="de-DE"/>
        </a:p>
      </c:txPr>
    </c:legend>
    <c:plotVisOnly val="1"/>
  </c:chart>
  <c:printSettings>
    <c:headerFooter/>
    <c:pageMargins b="0.78740157499999996" l="0.70000000000000062" r="0.70000000000000062" t="0.78740157499999996" header="0.30000000000000032" footer="0.30000000000000032"/>
    <c:pageSetup paperSize="9"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RelativierungParameterAlt1serie!$C$138</c:f>
              <c:strCache>
                <c:ptCount val="1"/>
                <c:pt idx="0">
                  <c:v>F17</c:v>
                </c:pt>
              </c:strCache>
            </c:strRef>
          </c:tx>
          <c:spPr>
            <a:ln>
              <a:solidFill>
                <a:srgbClr val="0070C0"/>
              </a:solidFill>
            </a:ln>
          </c:spPr>
          <c:marker>
            <c:spPr>
              <a:solidFill>
                <a:srgbClr val="0070C0"/>
              </a:solidFill>
              <a:ln>
                <a:solidFill>
                  <a:srgbClr val="0070C0"/>
                </a:solidFill>
              </a:ln>
            </c:spPr>
          </c:marker>
          <c:cat>
            <c:strRef>
              <c:f>RelativierungParameterAlt1serie!$D$134:$M$134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RelativierungParameterAlt1serie!$D$138:$M$138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3"/>
          <c:order val="3"/>
          <c:tx>
            <c:strRef>
              <c:f>RelativierungParameterAlt1serie!$C$139</c:f>
              <c:strCache>
                <c:ptCount val="1"/>
                <c:pt idx="0">
                  <c:v>Fxx</c:v>
                </c:pt>
              </c:strCache>
            </c:strRef>
          </c:tx>
          <c:spPr>
            <a:ln>
              <a:solidFill>
                <a:srgbClr val="FF0000"/>
              </a:solidFill>
            </a:ln>
          </c:spPr>
          <c:marker>
            <c:spPr>
              <a:solidFill>
                <a:srgbClr val="FF0000"/>
              </a:solidFill>
            </c:spPr>
          </c:marker>
          <c:cat>
            <c:strRef>
              <c:f>RelativierungParameterAlt1serie!$D$134:$M$134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RelativierungParameterAlt1serie!$D$139:$M$139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66609536"/>
        <c:axId val="66611456"/>
      </c:lineChart>
      <c:lineChart>
        <c:grouping val="standard"/>
        <c:ser>
          <c:idx val="0"/>
          <c:order val="0"/>
          <c:tx>
            <c:strRef>
              <c:f>RelativierungParameterAlt1serie!$C$135</c:f>
              <c:strCache>
                <c:ptCount val="1"/>
                <c:pt idx="0">
                  <c:v>F17</c:v>
                </c:pt>
              </c:strCache>
            </c:strRef>
          </c:tx>
          <c:spPr>
            <a:ln w="38100">
              <a:solidFill>
                <a:srgbClr val="0070C0"/>
              </a:solidFill>
              <a:prstDash val="sysDash"/>
            </a:ln>
          </c:spPr>
          <c:marker>
            <c:symbol val="none"/>
          </c:marker>
          <c:cat>
            <c:strRef>
              <c:f>RelativierungParameterAlt1serie!$D$134:$M$134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1"/>
          <c:order val="1"/>
          <c:tx>
            <c:strRef>
              <c:f>RelativierungParameterAlt1serie!$C$136</c:f>
              <c:strCache>
                <c:ptCount val="1"/>
                <c:pt idx="0">
                  <c:v>Fxx</c:v>
                </c:pt>
              </c:strCache>
            </c:strRef>
          </c:tx>
          <c:spPr>
            <a:ln w="38100">
              <a:solidFill>
                <a:srgbClr val="FF0000"/>
              </a:solidFill>
              <a:prstDash val="sysDash"/>
            </a:ln>
          </c:spPr>
          <c:marker>
            <c:symbol val="none"/>
          </c:marker>
          <c:cat>
            <c:strRef>
              <c:f>RelativierungParameterAlt1serie!$D$134:$M$134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marker val="1"/>
        <c:axId val="66639744"/>
        <c:axId val="66638208"/>
      </c:lineChart>
      <c:catAx>
        <c:axId val="66609536"/>
        <c:scaling>
          <c:orientation val="minMax"/>
        </c:scaling>
        <c:axPos val="b"/>
        <c:title>
          <c:tx>
            <c:rich>
              <a:bodyPr/>
              <a:lstStyle/>
              <a:p>
                <a:pPr>
                  <a:defRPr sz="1600"/>
                </a:pPr>
                <a:r>
                  <a:rPr lang="en-US" sz="1600"/>
                  <a:t>Messpunkte Kontur aussen</a:t>
                </a:r>
              </a:p>
            </c:rich>
          </c:tx>
        </c:title>
        <c:tickLblPos val="nextTo"/>
        <c:crossAx val="66611456"/>
        <c:crosses val="autoZero"/>
        <c:auto val="1"/>
        <c:lblAlgn val="ctr"/>
        <c:lblOffset val="100"/>
      </c:catAx>
      <c:valAx>
        <c:axId val="66611456"/>
        <c:scaling>
          <c:orientation val="minMax"/>
        </c:scaling>
        <c:axPos val="l"/>
        <c:majorGridlines/>
        <c:title>
          <c:tx>
            <c:rich>
              <a:bodyPr rot="-5400000" vert="horz"/>
              <a:lstStyle/>
              <a:p>
                <a:pPr>
                  <a:defRPr sz="1600"/>
                </a:pPr>
                <a:r>
                  <a:rPr lang="en-US" sz="1600"/>
                  <a:t>Standardabweichnung s [mm]</a:t>
                </a:r>
              </a:p>
            </c:rich>
          </c:tx>
        </c:title>
        <c:numFmt formatCode="General" sourceLinked="1"/>
        <c:tickLblPos val="nextTo"/>
        <c:crossAx val="66609536"/>
        <c:crosses val="autoZero"/>
        <c:crossBetween val="between"/>
      </c:valAx>
      <c:valAx>
        <c:axId val="66638208"/>
        <c:scaling>
          <c:orientation val="minMax"/>
        </c:scaling>
        <c:axPos val="r"/>
        <c:numFmt formatCode="General" sourceLinked="1"/>
        <c:tickLblPos val="nextTo"/>
        <c:crossAx val="66639744"/>
        <c:crosses val="max"/>
        <c:crossBetween val="between"/>
      </c:valAx>
      <c:catAx>
        <c:axId val="66639744"/>
        <c:scaling>
          <c:orientation val="minMax"/>
        </c:scaling>
        <c:delete val="1"/>
        <c:axPos val="b"/>
        <c:tickLblPos val="none"/>
        <c:crossAx val="66638208"/>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RelativierungParameterAlt1serie!$B$163</c:f>
              <c:strCache>
                <c:ptCount val="1"/>
                <c:pt idx="0">
                  <c:v>F13</c:v>
                </c:pt>
              </c:strCache>
            </c:strRef>
          </c:tx>
          <c:spPr>
            <a:ln>
              <a:noFill/>
            </a:ln>
          </c:spPr>
          <c:marker>
            <c:symbol val="diamond"/>
            <c:size val="13"/>
            <c:spPr>
              <a:solidFill>
                <a:srgbClr val="00B050"/>
              </a:solidFill>
            </c:spPr>
          </c:marker>
          <c:errBars>
            <c:errDir val="y"/>
            <c:errBarType val="both"/>
            <c:errValType val="cust"/>
            <c:noEndCap val="1"/>
            <c:plus>
              <c:numRef>
                <c:f>RelativierungParameterAlt1serie!$C$166:$L$166</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plus>
            <c:minus>
              <c:numRef>
                <c:f>RelativierungParameterAlt1serie!$C$166:$L$166</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minus>
            <c:spPr>
              <a:ln w="44450">
                <a:solidFill>
                  <a:srgbClr val="00B05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RelativierungParameterAlt1serie!$C$163:$L$163</c:f>
              <c:numCache>
                <c:formatCode>General</c:formatCode>
                <c:ptCount val="10"/>
                <c:pt idx="0">
                  <c:v>-0.66</c:v>
                </c:pt>
                <c:pt idx="1">
                  <c:v>-0.13</c:v>
                </c:pt>
                <c:pt idx="2">
                  <c:v>-0.38</c:v>
                </c:pt>
                <c:pt idx="3">
                  <c:v>2.8000000000000001E-2</c:v>
                </c:pt>
                <c:pt idx="4">
                  <c:v>0</c:v>
                </c:pt>
                <c:pt idx="5">
                  <c:v>-0.04</c:v>
                </c:pt>
                <c:pt idx="6">
                  <c:v>-0.16</c:v>
                </c:pt>
                <c:pt idx="7">
                  <c:v>-0.55000000000000004</c:v>
                </c:pt>
                <c:pt idx="8">
                  <c:v>0</c:v>
                </c:pt>
                <c:pt idx="9">
                  <c:v>-0.08</c:v>
                </c:pt>
              </c:numCache>
            </c:numRef>
          </c:val>
        </c:ser>
        <c:ser>
          <c:idx val="1"/>
          <c:order val="1"/>
          <c:tx>
            <c:strRef>
              <c:f>RelativierungParameterAlt1serie!$B$164</c:f>
              <c:strCache>
                <c:ptCount val="1"/>
                <c:pt idx="0">
                  <c:v>Fxx</c:v>
                </c:pt>
              </c:strCache>
            </c:strRef>
          </c:tx>
          <c:spPr>
            <a:ln>
              <a:noFill/>
            </a:ln>
          </c:spPr>
          <c:marker>
            <c:symbol val="square"/>
            <c:size val="10"/>
            <c:spPr>
              <a:solidFill>
                <a:srgbClr val="FF0000"/>
              </a:solidFill>
            </c:spPr>
          </c:marker>
          <c:errBars>
            <c:errDir val="y"/>
            <c:errBarType val="both"/>
            <c:errValType val="cust"/>
            <c:noEndCap val="1"/>
            <c:plus>
              <c:numRef>
                <c:f>RelativierungParameterAlt1serie!$C$167:$L$167</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plus>
            <c:minus>
              <c:numRef>
                <c:f>RelativierungParameterAlt1serie!$C$167:$L$167</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minus>
            <c:spPr>
              <a:ln w="44450">
                <a:solidFill>
                  <a:srgbClr val="FF000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RelativierungParameterAlt1serie!$C$164:$L$164</c:f>
              <c:numCache>
                <c:formatCode>General</c:formatCode>
                <c:ptCount val="10"/>
                <c:pt idx="0">
                  <c:v>0.81</c:v>
                </c:pt>
                <c:pt idx="1">
                  <c:v>0.34</c:v>
                </c:pt>
                <c:pt idx="2">
                  <c:v>0.15</c:v>
                </c:pt>
                <c:pt idx="3">
                  <c:v>2.1000000000000001E-2</c:v>
                </c:pt>
                <c:pt idx="4">
                  <c:v>-0.19</c:v>
                </c:pt>
                <c:pt idx="5">
                  <c:v>-0.23300000000000001</c:v>
                </c:pt>
                <c:pt idx="6">
                  <c:v>-0.251</c:v>
                </c:pt>
                <c:pt idx="7">
                  <c:v>-0.17</c:v>
                </c:pt>
                <c:pt idx="8">
                  <c:v>0.56999999999999995</c:v>
                </c:pt>
                <c:pt idx="9">
                  <c:v>1.37</c:v>
                </c:pt>
              </c:numCache>
            </c:numRef>
          </c:val>
        </c:ser>
        <c:ser>
          <c:idx val="2"/>
          <c:order val="2"/>
          <c:tx>
            <c:strRef>
              <c:f>RelativierungParameterAlt1serie!$B$165</c:f>
              <c:strCache>
                <c:ptCount val="1"/>
                <c:pt idx="0">
                  <c:v>F17</c:v>
                </c:pt>
              </c:strCache>
            </c:strRef>
          </c:tx>
          <c:spPr>
            <a:ln>
              <a:noFill/>
            </a:ln>
          </c:spPr>
          <c:marker>
            <c:symbol val="triangle"/>
            <c:size val="10"/>
            <c:spPr>
              <a:solidFill>
                <a:srgbClr val="0070C0"/>
              </a:solidFill>
            </c:spPr>
          </c:marker>
          <c:errBars>
            <c:errDir val="y"/>
            <c:errBarType val="both"/>
            <c:errValType val="cust"/>
            <c:noEndCap val="1"/>
            <c:plus>
              <c:numRef>
                <c:f>RelativierungParameterAlt1serie!$C$168:$L$168</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plus>
            <c:minus>
              <c:numRef>
                <c:f>RelativierungParameterAlt1serie!$C$168:$L$168</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minus>
            <c:spPr>
              <a:ln w="44450">
                <a:solidFill>
                  <a:srgbClr val="0070C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RelativierungParameterAlt1serie!$C$165:$L$165</c:f>
              <c:numCache>
                <c:formatCode>General</c:formatCode>
                <c:ptCount val="10"/>
                <c:pt idx="0">
                  <c:v>1.95</c:v>
                </c:pt>
                <c:pt idx="1">
                  <c:v>0.72</c:v>
                </c:pt>
                <c:pt idx="2">
                  <c:v>0.6</c:v>
                </c:pt>
                <c:pt idx="3">
                  <c:v>2.8000000000000001E-2</c:v>
                </c:pt>
                <c:pt idx="4">
                  <c:v>-0.29699999999999999</c:v>
                </c:pt>
                <c:pt idx="5">
                  <c:v>-0.36799999999999999</c:v>
                </c:pt>
                <c:pt idx="6">
                  <c:v>-0.29299999999999998</c:v>
                </c:pt>
                <c:pt idx="7">
                  <c:v>0.46</c:v>
                </c:pt>
                <c:pt idx="8">
                  <c:v>1.31</c:v>
                </c:pt>
                <c:pt idx="9">
                  <c:v>3</c:v>
                </c:pt>
              </c:numCache>
            </c:numRef>
          </c:val>
        </c:ser>
        <c:marker val="1"/>
        <c:axId val="66806912"/>
        <c:axId val="66808832"/>
      </c:lineChart>
      <c:catAx>
        <c:axId val="66806912"/>
        <c:scaling>
          <c:orientation val="minMax"/>
        </c:scaling>
        <c:axPos val="b"/>
        <c:title>
          <c:tx>
            <c:rich>
              <a:bodyPr/>
              <a:lstStyle/>
              <a:p>
                <a:pPr>
                  <a:defRPr sz="1800"/>
                </a:pPr>
                <a:r>
                  <a:rPr lang="en-US" sz="1800"/>
                  <a:t>Messpunkte</a:t>
                </a:r>
              </a:p>
            </c:rich>
          </c:tx>
          <c:layout>
            <c:manualLayout>
              <c:xMode val="edge"/>
              <c:yMode val="edge"/>
              <c:x val="0.45109582125147935"/>
              <c:y val="0.77970486563789299"/>
            </c:manualLayout>
          </c:layout>
        </c:title>
        <c:tickLblPos val="nextTo"/>
        <c:txPr>
          <a:bodyPr/>
          <a:lstStyle/>
          <a:p>
            <a:pPr>
              <a:defRPr sz="1200"/>
            </a:pPr>
            <a:endParaRPr lang="de-DE"/>
          </a:p>
        </c:txPr>
        <c:crossAx val="66808832"/>
        <c:crosses val="autoZero"/>
        <c:auto val="1"/>
        <c:lblAlgn val="ctr"/>
        <c:lblOffset val="100"/>
      </c:catAx>
      <c:valAx>
        <c:axId val="66808832"/>
        <c:scaling>
          <c:orientation val="minMax"/>
        </c:scaling>
        <c:axPos val="l"/>
        <c:title>
          <c:tx>
            <c:rich>
              <a:bodyPr rot="-5400000" vert="horz"/>
              <a:lstStyle/>
              <a:p>
                <a:pPr>
                  <a:defRPr sz="1800"/>
                </a:pPr>
                <a:r>
                  <a:rPr lang="en-US" sz="1800"/>
                  <a:t>x = ( ± ∆) [mm]</a:t>
                </a:r>
              </a:p>
            </c:rich>
          </c:tx>
        </c:title>
        <c:numFmt formatCode="General" sourceLinked="1"/>
        <c:tickLblPos val="nextTo"/>
        <c:txPr>
          <a:bodyPr/>
          <a:lstStyle/>
          <a:p>
            <a:pPr>
              <a:defRPr sz="1200" b="1" i="1"/>
            </a:pPr>
            <a:endParaRPr lang="de-DE"/>
          </a:p>
        </c:txPr>
        <c:crossAx val="66806912"/>
        <c:crosses val="autoZero"/>
        <c:crossBetween val="between"/>
      </c:valAx>
    </c:plotArea>
    <c:legend>
      <c:legendPos val="r"/>
      <c:layout>
        <c:manualLayout>
          <c:xMode val="edge"/>
          <c:yMode val="edge"/>
          <c:x val="0.35340905336797124"/>
          <c:y val="0.15285974214954323"/>
          <c:w val="0.26010869590547392"/>
          <c:h val="9.7789125328347729E-2"/>
        </c:manualLayout>
      </c:layout>
      <c:txPr>
        <a:bodyPr/>
        <a:lstStyle/>
        <a:p>
          <a:pPr>
            <a:defRPr sz="1200"/>
          </a:pPr>
          <a:endParaRPr lang="de-DE"/>
        </a:p>
      </c:txPr>
    </c:legend>
    <c:plotVisOnly val="1"/>
  </c:chart>
  <c:txPr>
    <a:bodyPr/>
    <a:lstStyle/>
    <a:p>
      <a:pPr>
        <a:defRPr b="1" i="1">
          <a:latin typeface="MS Reference Sans Serif" pitchFamily="34" charset="0"/>
        </a:defRPr>
      </a:pPr>
      <a:endParaRPr lang="de-DE"/>
    </a:p>
  </c:txPr>
  <c:printSettings>
    <c:headerFooter/>
    <c:pageMargins b="0.78740157499999996" l="0.70000000000000062" r="0.70000000000000062" t="0.78740157499999996" header="0.30000000000000032" footer="0.30000000000000032"/>
    <c:pageSetup paperSize="9"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3395436009228137E-2"/>
          <c:y val="5.0756563231014573E-2"/>
          <c:w val="0.74661457030428002"/>
          <c:h val="0.9300077561226836"/>
        </c:manualLayout>
      </c:layout>
      <c:lineChart>
        <c:grouping val="standard"/>
        <c:ser>
          <c:idx val="0"/>
          <c:order val="0"/>
          <c:tx>
            <c:strRef>
              <c:f>RelativierungParameterAlt1serie!$A$163:$B$163</c:f>
              <c:strCache>
                <c:ptCount val="1"/>
                <c:pt idx="0">
                  <c:v>mittger F13</c:v>
                </c:pt>
              </c:strCache>
            </c:strRef>
          </c:tx>
          <c:spPr>
            <a:ln>
              <a:noFill/>
            </a:ln>
          </c:spPr>
          <c:marker>
            <c:symbol val="diamond"/>
            <c:size val="10"/>
            <c:spPr>
              <a:solidFill>
                <a:srgbClr val="00B050"/>
              </a:solidFill>
            </c:spPr>
          </c:marker>
          <c:errBars>
            <c:errDir val="y"/>
            <c:errBarType val="both"/>
            <c:errValType val="cust"/>
            <c:noEndCap val="1"/>
            <c:plus>
              <c:numRef>
                <c:f>RelativierungParameterAlt1serie!$C$166:$L$166</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plus>
            <c:minus>
              <c:numRef>
                <c:f>RelativierungParameterAlt1serie!$C$166:$L$166</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minus>
            <c:spPr>
              <a:ln w="44450">
                <a:solidFill>
                  <a:srgbClr val="00B05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RelativierungParameterAlt1serie!$C$163:$L$163</c:f>
              <c:numCache>
                <c:formatCode>General</c:formatCode>
                <c:ptCount val="10"/>
                <c:pt idx="0">
                  <c:v>-0.66</c:v>
                </c:pt>
                <c:pt idx="1">
                  <c:v>-0.13</c:v>
                </c:pt>
                <c:pt idx="2">
                  <c:v>-0.38</c:v>
                </c:pt>
                <c:pt idx="3">
                  <c:v>2.8000000000000001E-2</c:v>
                </c:pt>
                <c:pt idx="4">
                  <c:v>0</c:v>
                </c:pt>
                <c:pt idx="5">
                  <c:v>-0.04</c:v>
                </c:pt>
                <c:pt idx="6">
                  <c:v>-0.16</c:v>
                </c:pt>
                <c:pt idx="7">
                  <c:v>-0.55000000000000004</c:v>
                </c:pt>
                <c:pt idx="8">
                  <c:v>0</c:v>
                </c:pt>
                <c:pt idx="9">
                  <c:v>-0.08</c:v>
                </c:pt>
              </c:numCache>
            </c:numRef>
          </c:val>
        </c:ser>
        <c:ser>
          <c:idx val="1"/>
          <c:order val="1"/>
          <c:tx>
            <c:strRef>
              <c:f>RelativierungParameterAlt1serie!$A$164:$B$164</c:f>
              <c:strCache>
                <c:ptCount val="1"/>
                <c:pt idx="0">
                  <c:v>mittger Fxx</c:v>
                </c:pt>
              </c:strCache>
            </c:strRef>
          </c:tx>
          <c:spPr>
            <a:ln>
              <a:noFill/>
            </a:ln>
          </c:spPr>
          <c:marker>
            <c:symbol val="square"/>
            <c:size val="10"/>
            <c:spPr>
              <a:solidFill>
                <a:srgbClr val="FF0000"/>
              </a:solidFill>
            </c:spPr>
          </c:marker>
          <c:errBars>
            <c:errDir val="y"/>
            <c:errBarType val="both"/>
            <c:errValType val="cust"/>
            <c:noEndCap val="1"/>
            <c:plus>
              <c:numRef>
                <c:f>RelativierungParameterAlt1serie!$C$167:$L$167</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plus>
            <c:minus>
              <c:numRef>
                <c:f>RelativierungParameterAlt1serie!$C$167:$L$167</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minus>
            <c:spPr>
              <a:ln w="44450">
                <a:solidFill>
                  <a:srgbClr val="FF000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RelativierungParameterAlt1serie!$C$164:$L$164</c:f>
              <c:numCache>
                <c:formatCode>General</c:formatCode>
                <c:ptCount val="10"/>
                <c:pt idx="0">
                  <c:v>0.81</c:v>
                </c:pt>
                <c:pt idx="1">
                  <c:v>0.34</c:v>
                </c:pt>
                <c:pt idx="2">
                  <c:v>0.15</c:v>
                </c:pt>
                <c:pt idx="3">
                  <c:v>2.1000000000000001E-2</c:v>
                </c:pt>
                <c:pt idx="4">
                  <c:v>-0.19</c:v>
                </c:pt>
                <c:pt idx="5">
                  <c:v>-0.23300000000000001</c:v>
                </c:pt>
                <c:pt idx="6">
                  <c:v>-0.251</c:v>
                </c:pt>
                <c:pt idx="7">
                  <c:v>-0.17</c:v>
                </c:pt>
                <c:pt idx="8">
                  <c:v>0.56999999999999995</c:v>
                </c:pt>
                <c:pt idx="9">
                  <c:v>1.37</c:v>
                </c:pt>
              </c:numCache>
            </c:numRef>
          </c:val>
        </c:ser>
        <c:ser>
          <c:idx val="2"/>
          <c:order val="2"/>
          <c:tx>
            <c:strRef>
              <c:f>RelativierungParameterAlt1serie!$A$165:$B$165</c:f>
              <c:strCache>
                <c:ptCount val="1"/>
                <c:pt idx="0">
                  <c:v>mittger F17</c:v>
                </c:pt>
              </c:strCache>
            </c:strRef>
          </c:tx>
          <c:spPr>
            <a:ln>
              <a:noFill/>
            </a:ln>
          </c:spPr>
          <c:marker>
            <c:symbol val="triangle"/>
            <c:size val="10"/>
            <c:spPr>
              <a:solidFill>
                <a:srgbClr val="0070C0"/>
              </a:solidFill>
            </c:spPr>
          </c:marker>
          <c:errBars>
            <c:errDir val="y"/>
            <c:errBarType val="both"/>
            <c:errValType val="cust"/>
            <c:noEndCap val="1"/>
            <c:plus>
              <c:numRef>
                <c:f>RelativierungParameterAlt1serie!$C$168:$L$168</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plus>
            <c:minus>
              <c:numRef>
                <c:f>RelativierungParameterAlt1serie!$C$168:$L$168</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minus>
            <c:spPr>
              <a:ln w="44450">
                <a:solidFill>
                  <a:srgbClr val="0070C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RelativierungParameterAlt1serie!$C$165:$L$165</c:f>
              <c:numCache>
                <c:formatCode>General</c:formatCode>
                <c:ptCount val="10"/>
                <c:pt idx="0">
                  <c:v>1.95</c:v>
                </c:pt>
                <c:pt idx="1">
                  <c:v>0.72</c:v>
                </c:pt>
                <c:pt idx="2">
                  <c:v>0.6</c:v>
                </c:pt>
                <c:pt idx="3">
                  <c:v>2.8000000000000001E-2</c:v>
                </c:pt>
                <c:pt idx="4">
                  <c:v>-0.29699999999999999</c:v>
                </c:pt>
                <c:pt idx="5">
                  <c:v>-0.36799999999999999</c:v>
                </c:pt>
                <c:pt idx="6">
                  <c:v>-0.29299999999999998</c:v>
                </c:pt>
                <c:pt idx="7">
                  <c:v>0.46</c:v>
                </c:pt>
                <c:pt idx="8">
                  <c:v>1.31</c:v>
                </c:pt>
                <c:pt idx="9">
                  <c:v>3</c:v>
                </c:pt>
              </c:numCache>
            </c:numRef>
          </c:val>
        </c:ser>
        <c:marker val="1"/>
        <c:axId val="66859776"/>
        <c:axId val="66861312"/>
      </c:lineChart>
      <c:catAx>
        <c:axId val="66859776"/>
        <c:scaling>
          <c:orientation val="minMax"/>
        </c:scaling>
        <c:axPos val="b"/>
        <c:tickLblPos val="nextTo"/>
        <c:crossAx val="66861312"/>
        <c:crosses val="autoZero"/>
        <c:auto val="1"/>
        <c:lblAlgn val="ctr"/>
        <c:lblOffset val="100"/>
      </c:catAx>
      <c:valAx>
        <c:axId val="66861312"/>
        <c:scaling>
          <c:orientation val="minMax"/>
        </c:scaling>
        <c:axPos val="l"/>
        <c:numFmt formatCode="General" sourceLinked="1"/>
        <c:tickLblPos val="nextTo"/>
        <c:crossAx val="66859776"/>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RelativierungParameterAlt1serie!$C$259</c:f>
              <c:strCache>
                <c:ptCount val="1"/>
                <c:pt idx="0">
                  <c:v>F13</c:v>
                </c:pt>
              </c:strCache>
            </c:strRef>
          </c:tx>
          <c:spPr>
            <a:ln>
              <a:noFill/>
            </a:ln>
          </c:spPr>
          <c:marker>
            <c:symbol val="diamond"/>
            <c:size val="7"/>
            <c:spPr>
              <a:solidFill>
                <a:srgbClr val="00B050"/>
              </a:solidFill>
            </c:spPr>
          </c:marker>
          <c:errBars>
            <c:errDir val="y"/>
            <c:errBarType val="both"/>
            <c:errValType val="cust"/>
            <c:noEndCap val="1"/>
            <c:plus>
              <c:numRef>
                <c:f>RelativierungParameterAlt1serie!$D$262:$M$262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plus>
            <c:minus>
              <c:numRef>
                <c:f>RelativierungParameterAlt1serie!$D$262:$M$262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minus>
            <c:spPr>
              <a:ln w="44450">
                <a:solidFill>
                  <a:srgbClr val="00B050"/>
                </a:solidFill>
              </a:ln>
            </c:spPr>
          </c:errBars>
          <c:cat>
            <c:strRef>
              <c:f>RelativierungParameterAlt1serie!$D$258:$M$258</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RelativierungParameterAlt1serie!$D$259:$M$259</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RelativierungParameterAlt1serie!$C$260</c:f>
              <c:strCache>
                <c:ptCount val="1"/>
                <c:pt idx="0">
                  <c:v>Fxx</c:v>
                </c:pt>
              </c:strCache>
            </c:strRef>
          </c:tx>
          <c:spPr>
            <a:ln>
              <a:noFill/>
            </a:ln>
          </c:spPr>
          <c:marker>
            <c:symbol val="square"/>
            <c:size val="7"/>
            <c:spPr>
              <a:solidFill>
                <a:srgbClr val="FF0000"/>
              </a:solidFill>
            </c:spPr>
          </c:marker>
          <c:errBars>
            <c:errDir val="y"/>
            <c:errBarType val="both"/>
            <c:errValType val="cust"/>
            <c:noEndCap val="1"/>
            <c:plus>
              <c:numRef>
                <c:f>RelativierungParameterAlt1serie!$D$263:$M$263</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plus>
            <c:minus>
              <c:numRef>
                <c:f>RelativierungParameterAlt1serie!$D$263:$M$263</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minus>
            <c:spPr>
              <a:ln w="44450">
                <a:solidFill>
                  <a:srgbClr val="FF0000"/>
                </a:solidFill>
              </a:ln>
            </c:spPr>
          </c:errBars>
          <c:cat>
            <c:strRef>
              <c:f>RelativierungParameterAlt1serie!$D$258:$M$258</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RelativierungParameterAlt1serie!$D$260:$M$260</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RelativierungParameterAlt1serie!$C$261</c:f>
              <c:strCache>
                <c:ptCount val="1"/>
                <c:pt idx="0">
                  <c:v>F17</c:v>
                </c:pt>
              </c:strCache>
            </c:strRef>
          </c:tx>
          <c:spPr>
            <a:ln>
              <a:noFill/>
            </a:ln>
          </c:spPr>
          <c:marker>
            <c:symbol val="triangle"/>
            <c:size val="7"/>
            <c:spPr>
              <a:solidFill>
                <a:srgbClr val="0070C0"/>
              </a:solidFill>
            </c:spPr>
          </c:marker>
          <c:errBars>
            <c:errDir val="y"/>
            <c:errBarType val="both"/>
            <c:errValType val="cust"/>
            <c:noEndCap val="1"/>
            <c:plus>
              <c:numRef>
                <c:f>RelativierungParameterAlt1serie!$D$264:$M$264</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plus>
            <c:minus>
              <c:numRef>
                <c:f>RelativierungParameterAlt1serie!$D$264:$M$264</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minus>
            <c:spPr>
              <a:ln w="44450">
                <a:solidFill>
                  <a:srgbClr val="0070C0"/>
                </a:solidFill>
              </a:ln>
            </c:spPr>
          </c:errBars>
          <c:cat>
            <c:strRef>
              <c:f>RelativierungParameterAlt1serie!$D$258:$M$258</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RelativierungParameterAlt1serie!$D$261:$M$261</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marker val="1"/>
        <c:axId val="66720896"/>
        <c:axId val="66722816"/>
      </c:lineChart>
      <c:catAx>
        <c:axId val="66720896"/>
        <c:scaling>
          <c:orientation val="minMax"/>
        </c:scaling>
        <c:axPos val="b"/>
        <c:title>
          <c:tx>
            <c:rich>
              <a:bodyPr/>
              <a:lstStyle/>
              <a:p>
                <a:pPr>
                  <a:defRPr sz="1400" i="1">
                    <a:latin typeface="MS Reference Sans Serif" pitchFamily="34" charset="0"/>
                  </a:defRPr>
                </a:pPr>
                <a:r>
                  <a:rPr lang="en-US" sz="1400" i="1">
                    <a:latin typeface="MS Reference Sans Serif" pitchFamily="34" charset="0"/>
                  </a:rPr>
                  <a:t>Messpunkte</a:t>
                </a:r>
              </a:p>
            </c:rich>
          </c:tx>
          <c:layout>
            <c:manualLayout>
              <c:xMode val="edge"/>
              <c:yMode val="edge"/>
              <c:x val="0.43201753082751448"/>
              <c:y val="0.80099473030987423"/>
            </c:manualLayout>
          </c:layout>
        </c:title>
        <c:tickLblPos val="nextTo"/>
        <c:txPr>
          <a:bodyPr/>
          <a:lstStyle/>
          <a:p>
            <a:pPr>
              <a:defRPr sz="1200" b="1" i="1">
                <a:latin typeface="MS Reference Sans Serif" pitchFamily="34" charset="0"/>
              </a:defRPr>
            </a:pPr>
            <a:endParaRPr lang="de-DE"/>
          </a:p>
        </c:txPr>
        <c:crossAx val="66722816"/>
        <c:crosses val="autoZero"/>
        <c:auto val="1"/>
        <c:lblAlgn val="ctr"/>
        <c:lblOffset val="100"/>
      </c:catAx>
      <c:valAx>
        <c:axId val="66722816"/>
        <c:scaling>
          <c:orientation val="minMax"/>
        </c:scaling>
        <c:axPos val="l"/>
        <c:title>
          <c:tx>
            <c:rich>
              <a:bodyPr rot="-5400000" vert="horz"/>
              <a:lstStyle/>
              <a:p>
                <a:pPr>
                  <a:defRPr sz="1400" i="1">
                    <a:latin typeface="MS Reference Sans Serif" pitchFamily="34" charset="0"/>
                  </a:defRPr>
                </a:pPr>
                <a:r>
                  <a:rPr lang="en-US" sz="1400" i="1">
                    <a:latin typeface="MS Reference Sans Serif" pitchFamily="34" charset="0"/>
                  </a:rPr>
                  <a:t>x = ( ± s) [mm]</a:t>
                </a:r>
              </a:p>
            </c:rich>
          </c:tx>
          <c:layout>
            <c:manualLayout>
              <c:xMode val="edge"/>
              <c:yMode val="edge"/>
              <c:x val="2.7434838298631026E-2"/>
              <c:y val="0.22494496327493946"/>
            </c:manualLayout>
          </c:layout>
        </c:title>
        <c:numFmt formatCode="General" sourceLinked="1"/>
        <c:tickLblPos val="nextTo"/>
        <c:txPr>
          <a:bodyPr/>
          <a:lstStyle/>
          <a:p>
            <a:pPr>
              <a:defRPr sz="1200" b="1" i="1">
                <a:latin typeface="MS Reference Sans Serif" pitchFamily="34" charset="0"/>
              </a:defRPr>
            </a:pPr>
            <a:endParaRPr lang="de-DE"/>
          </a:p>
        </c:txPr>
        <c:crossAx val="66720896"/>
        <c:crosses val="autoZero"/>
        <c:crossBetween val="between"/>
        <c:majorUnit val="0.5"/>
      </c:valAx>
    </c:plotArea>
    <c:legend>
      <c:legendPos val="r"/>
      <c:layout>
        <c:manualLayout>
          <c:xMode val="edge"/>
          <c:yMode val="edge"/>
          <c:x val="0.40310371580910881"/>
          <c:y val="0.12500152597204417"/>
          <c:w val="0.26565938691625812"/>
          <c:h val="0.14017762314594392"/>
        </c:manualLayout>
      </c:layout>
      <c:txPr>
        <a:bodyPr/>
        <a:lstStyle/>
        <a:p>
          <a:pPr>
            <a:defRPr sz="1200" b="1" i="1">
              <a:latin typeface="MS Reference Sans Serif" pitchFamily="34" charset="0"/>
            </a:defRPr>
          </a:pPr>
          <a:endParaRPr lang="de-DE"/>
        </a:p>
      </c:txPr>
    </c:legend>
    <c:plotVisOnly val="1"/>
  </c:chart>
  <c:printSettings>
    <c:headerFooter/>
    <c:pageMargins b="0.78740157499999996" l="0.70000000000000051" r="0.70000000000000051" t="0.78740157499999996" header="0.30000000000000027" footer="0.30000000000000027"/>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67019520"/>
        <c:axId val="67021056"/>
        <c:axId val="0"/>
      </c:bar3DChart>
      <c:catAx>
        <c:axId val="67019520"/>
        <c:scaling>
          <c:orientation val="minMax"/>
        </c:scaling>
        <c:axPos val="b"/>
        <c:tickLblPos val="nextTo"/>
        <c:crossAx val="67021056"/>
        <c:crosses val="autoZero"/>
        <c:auto val="1"/>
        <c:lblAlgn val="ctr"/>
        <c:lblOffset val="100"/>
      </c:catAx>
      <c:valAx>
        <c:axId val="67021056"/>
        <c:scaling>
          <c:orientation val="minMax"/>
        </c:scaling>
        <c:axPos val="l"/>
        <c:majorGridlines/>
        <c:numFmt formatCode="General" sourceLinked="1"/>
        <c:tickLblPos val="nextTo"/>
        <c:crossAx val="670195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68117248"/>
        <c:axId val="68118784"/>
      </c:lineChart>
      <c:catAx>
        <c:axId val="68117248"/>
        <c:scaling>
          <c:orientation val="minMax"/>
        </c:scaling>
        <c:axPos val="b"/>
        <c:tickLblPos val="nextTo"/>
        <c:crossAx val="68118784"/>
        <c:crosses val="autoZero"/>
        <c:auto val="1"/>
        <c:lblAlgn val="ctr"/>
        <c:lblOffset val="100"/>
      </c:catAx>
      <c:valAx>
        <c:axId val="68118784"/>
        <c:scaling>
          <c:orientation val="minMax"/>
        </c:scaling>
        <c:axPos val="l"/>
        <c:majorGridlines/>
        <c:numFmt formatCode="General" sourceLinked="1"/>
        <c:tickLblPos val="nextTo"/>
        <c:crossAx val="681172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0647680"/>
        <c:axId val="60666240"/>
        <c:axId val="0"/>
      </c:bar3DChart>
      <c:catAx>
        <c:axId val="60647680"/>
        <c:scaling>
          <c:orientation val="minMax"/>
        </c:scaling>
        <c:axPos val="b"/>
        <c:title>
          <c:tx>
            <c:rich>
              <a:bodyPr/>
              <a:lstStyle/>
              <a:p>
                <a:pPr>
                  <a:defRPr/>
                </a:pPr>
                <a:r>
                  <a:rPr lang="en-US"/>
                  <a:t>Messpunkte</a:t>
                </a:r>
              </a:p>
            </c:rich>
          </c:tx>
        </c:title>
        <c:tickLblPos val="nextTo"/>
        <c:crossAx val="60666240"/>
        <c:crosses val="autoZero"/>
        <c:auto val="1"/>
        <c:lblAlgn val="ctr"/>
        <c:lblOffset val="100"/>
      </c:catAx>
      <c:valAx>
        <c:axId val="6066624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06476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8273280"/>
        <c:axId val="68274816"/>
        <c:axId val="0"/>
      </c:bar3DChart>
      <c:catAx>
        <c:axId val="68273280"/>
        <c:scaling>
          <c:orientation val="minMax"/>
        </c:scaling>
        <c:axPos val="b"/>
        <c:tickLblPos val="nextTo"/>
        <c:crossAx val="68274816"/>
        <c:crosses val="autoZero"/>
        <c:auto val="1"/>
        <c:lblAlgn val="ctr"/>
        <c:lblOffset val="100"/>
      </c:catAx>
      <c:valAx>
        <c:axId val="68274816"/>
        <c:scaling>
          <c:orientation val="minMax"/>
        </c:scaling>
        <c:axPos val="l"/>
        <c:majorGridlines/>
        <c:numFmt formatCode="General" sourceLinked="1"/>
        <c:tickLblPos val="nextTo"/>
        <c:crossAx val="682732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8576000"/>
        <c:axId val="68577536"/>
        <c:axId val="0"/>
      </c:bar3DChart>
      <c:catAx>
        <c:axId val="68576000"/>
        <c:scaling>
          <c:orientation val="minMax"/>
        </c:scaling>
        <c:axPos val="b"/>
        <c:tickLblPos val="nextTo"/>
        <c:crossAx val="68577536"/>
        <c:crosses val="autoZero"/>
        <c:auto val="1"/>
        <c:lblAlgn val="ctr"/>
        <c:lblOffset val="100"/>
      </c:catAx>
      <c:valAx>
        <c:axId val="68577536"/>
        <c:scaling>
          <c:orientation val="minMax"/>
        </c:scaling>
        <c:axPos val="l"/>
        <c:majorGridlines/>
        <c:numFmt formatCode="General" sourceLinked="1"/>
        <c:tickLblPos val="nextTo"/>
        <c:crossAx val="685760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68621056"/>
        <c:axId val="68622592"/>
      </c:lineChart>
      <c:catAx>
        <c:axId val="68621056"/>
        <c:scaling>
          <c:orientation val="minMax"/>
        </c:scaling>
        <c:axPos val="b"/>
        <c:tickLblPos val="nextTo"/>
        <c:crossAx val="68622592"/>
        <c:crosses val="autoZero"/>
        <c:auto val="1"/>
        <c:lblAlgn val="ctr"/>
        <c:lblOffset val="100"/>
      </c:catAx>
      <c:valAx>
        <c:axId val="68622592"/>
        <c:scaling>
          <c:orientation val="minMax"/>
        </c:scaling>
        <c:axPos val="l"/>
        <c:majorGridlines/>
        <c:numFmt formatCode="General" sourceLinked="1"/>
        <c:tickLblPos val="nextTo"/>
        <c:crossAx val="68621056"/>
        <c:crosses val="autoZero"/>
        <c:crossBetween val="between"/>
      </c:valAx>
    </c:plotArea>
    <c:legend>
      <c:legendPos val="r"/>
      <c:layout>
        <c:manualLayout>
          <c:xMode val="edge"/>
          <c:yMode val="edge"/>
          <c:x val="0.74749912510936123"/>
          <c:y val="0.16011774569845438"/>
          <c:w val="0.25250087489063888"/>
          <c:h val="0.83717191601051033"/>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alle Materialien</a:t>
            </a:r>
          </a:p>
        </c:rich>
      </c:tx>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nF18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nF19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axId val="69935104"/>
        <c:axId val="69936640"/>
      </c:barChart>
      <c:catAx>
        <c:axId val="69935104"/>
        <c:scaling>
          <c:orientation val="minMax"/>
        </c:scaling>
        <c:axPos val="b"/>
        <c:tickLblPos val="nextTo"/>
        <c:crossAx val="69936640"/>
        <c:crosses val="autoZero"/>
        <c:auto val="1"/>
        <c:lblAlgn val="ctr"/>
        <c:lblOffset val="100"/>
      </c:catAx>
      <c:valAx>
        <c:axId val="69936640"/>
        <c:scaling>
          <c:orientation val="minMax"/>
        </c:scaling>
        <c:axPos val="l"/>
        <c:majorGridlines/>
        <c:numFmt formatCode="General" sourceLinked="1"/>
        <c:tickLblPos val="nextTo"/>
        <c:crossAx val="6993510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engere</a:t>
            </a:r>
            <a:r>
              <a:rPr lang="en-US" baseline="0"/>
              <a:t> Wahl</a:t>
            </a:r>
          </a:p>
          <a:p>
            <a:pPr>
              <a:defRPr/>
            </a:pPr>
            <a:r>
              <a:rPr lang="en-US"/>
              <a:t> Mater.</a:t>
            </a:r>
          </a:p>
        </c:rich>
      </c:tx>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69986944"/>
        <c:axId val="69992832"/>
      </c:barChart>
      <c:catAx>
        <c:axId val="69986944"/>
        <c:scaling>
          <c:orientation val="minMax"/>
        </c:scaling>
        <c:axPos val="b"/>
        <c:tickLblPos val="nextTo"/>
        <c:crossAx val="69992832"/>
        <c:crosses val="autoZero"/>
        <c:auto val="1"/>
        <c:lblAlgn val="ctr"/>
        <c:lblOffset val="100"/>
      </c:catAx>
      <c:valAx>
        <c:axId val="69992832"/>
        <c:scaling>
          <c:orientation val="minMax"/>
        </c:scaling>
        <c:axPos val="l"/>
        <c:majorGridlines/>
        <c:numFmt formatCode="General" sourceLinked="1"/>
        <c:tickLblPos val="nextTo"/>
        <c:crossAx val="6998694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70230784"/>
        <c:axId val="70232320"/>
      </c:barChart>
      <c:catAx>
        <c:axId val="70230784"/>
        <c:scaling>
          <c:orientation val="minMax"/>
        </c:scaling>
        <c:axPos val="b"/>
        <c:tickLblPos val="nextTo"/>
        <c:crossAx val="70232320"/>
        <c:crosses val="autoZero"/>
        <c:auto val="1"/>
        <c:lblAlgn val="ctr"/>
        <c:lblOffset val="100"/>
      </c:catAx>
      <c:valAx>
        <c:axId val="70232320"/>
        <c:scaling>
          <c:orientation val="minMax"/>
        </c:scaling>
        <c:axPos val="l"/>
        <c:majorGridlines/>
        <c:numFmt formatCode="General" sourceLinked="1"/>
        <c:tickLblPos val="nextTo"/>
        <c:crossAx val="7023078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title>
    <c:plotArea>
      <c:layout/>
      <c:barChart>
        <c:barDir val="col"/>
        <c:grouping val="clustered"/>
        <c:ser>
          <c:idx val="0"/>
          <c:order val="0"/>
          <c:tx>
            <c:strRef>
              <c:f>#REF!</c:f>
              <c:strCache>
                <c:ptCount val="1"/>
                <c:pt idx="0">
                  <c:v>nF13</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0.16154761396859962</c:v>
                </c:pt>
                <c:pt idx="1">
                  <c:v>5.0094647261064988E-2</c:v>
                </c:pt>
                <c:pt idx="2">
                  <c:v>5.5250625145308513E-2</c:v>
                </c:pt>
                <c:pt idx="3">
                  <c:v>1.6944180805158412E-2</c:v>
                </c:pt>
                <c:pt idx="4">
                  <c:v>2.6969768650335613E-2</c:v>
                </c:pt>
                <c:pt idx="5">
                  <c:v>2.8451251013101756E-2</c:v>
                </c:pt>
                <c:pt idx="6">
                  <c:v>1.7013926184468106E-2</c:v>
                </c:pt>
                <c:pt idx="7">
                  <c:v>4.1100006402870252E-2</c:v>
                </c:pt>
                <c:pt idx="8">
                  <c:v>5.0147151884282058E-2</c:v>
                </c:pt>
                <c:pt idx="9">
                  <c:v>0.10668571650067862</c:v>
                </c:pt>
              </c:numCache>
            </c:numRef>
          </c:val>
        </c:ser>
        <c:ser>
          <c:idx val="1"/>
          <c:order val="1"/>
          <c:tx>
            <c:strRef>
              <c:f>#REF!</c:f>
              <c:strCache>
                <c:ptCount val="1"/>
                <c:pt idx="0">
                  <c:v>Fxx</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0.12145932825869225</c:v>
                </c:pt>
                <c:pt idx="1">
                  <c:v>6.6062171674232714E-2</c:v>
                </c:pt>
                <c:pt idx="2">
                  <c:v>0.15830932412610299</c:v>
                </c:pt>
                <c:pt idx="3">
                  <c:v>1.4608937423083798E-2</c:v>
                </c:pt>
                <c:pt idx="4">
                  <c:v>3.8644806282753852E-2</c:v>
                </c:pt>
                <c:pt idx="5">
                  <c:v>2.5021043774770043E-2</c:v>
                </c:pt>
                <c:pt idx="6">
                  <c:v>1.2182817926554538E-2</c:v>
                </c:pt>
                <c:pt idx="7">
                  <c:v>1.9894458366193708E-2</c:v>
                </c:pt>
                <c:pt idx="8">
                  <c:v>5.1121629988015713E-2</c:v>
                </c:pt>
                <c:pt idx="9">
                  <c:v>0.10440180478375492</c:v>
                </c:pt>
              </c:numCache>
            </c:numRef>
          </c:val>
        </c:ser>
        <c:ser>
          <c:idx val="2"/>
          <c:order val="2"/>
          <c:tx>
            <c:strRef>
              <c:f>#REF!</c:f>
              <c:strCache>
                <c:ptCount val="1"/>
                <c:pt idx="0">
                  <c:v>F17</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0.15118479455706996</c:v>
                </c:pt>
                <c:pt idx="1">
                  <c:v>3.7766596212442584E-2</c:v>
                </c:pt>
                <c:pt idx="2">
                  <c:v>3.3324560249003474E-2</c:v>
                </c:pt>
                <c:pt idx="3">
                  <c:v>9.3330200448672775E-3</c:v>
                </c:pt>
                <c:pt idx="4">
                  <c:v>1.6693837501494849E-2</c:v>
                </c:pt>
                <c:pt idx="5">
                  <c:v>1.9221698265515806E-2</c:v>
                </c:pt>
                <c:pt idx="6">
                  <c:v>1.5423836644690781E-2</c:v>
                </c:pt>
                <c:pt idx="7">
                  <c:v>2.5874189537269412E-2</c:v>
                </c:pt>
                <c:pt idx="8">
                  <c:v>5.6501047964198282E-2</c:v>
                </c:pt>
                <c:pt idx="9">
                  <c:v>0.10868956275848983</c:v>
                </c:pt>
              </c:numCache>
            </c:numRef>
          </c:val>
        </c:ser>
        <c:axId val="70253952"/>
        <c:axId val="70263936"/>
      </c:barChart>
      <c:catAx>
        <c:axId val="70253952"/>
        <c:scaling>
          <c:orientation val="minMax"/>
        </c:scaling>
        <c:axPos val="b"/>
        <c:tickLblPos val="nextTo"/>
        <c:crossAx val="70263936"/>
        <c:crosses val="autoZero"/>
        <c:auto val="1"/>
        <c:lblAlgn val="ctr"/>
        <c:lblOffset val="100"/>
      </c:catAx>
      <c:valAx>
        <c:axId val="70263936"/>
        <c:scaling>
          <c:orientation val="minMax"/>
        </c:scaling>
        <c:axPos val="l"/>
        <c:majorGridlines/>
        <c:numFmt formatCode="General" sourceLinked="1"/>
        <c:tickLblPos val="nextTo"/>
        <c:crossAx val="7025395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924603700916362"/>
          <c:y val="1.7214596341716463E-2"/>
          <c:w val="0.88338297677568955"/>
          <c:h val="0.92882998851373277"/>
        </c:manualLayout>
      </c:layout>
      <c:lineChart>
        <c:grouping val="standard"/>
        <c:ser>
          <c:idx val="0"/>
          <c:order val="0"/>
          <c:tx>
            <c:strRef>
              <c:f>'Prototyp IndikatorChart'!$B$4</c:f>
              <c:strCache>
                <c:ptCount val="1"/>
                <c:pt idx="0">
                  <c:v>F13</c:v>
                </c:pt>
              </c:strCache>
            </c:strRef>
          </c:tx>
          <c:spPr>
            <a:ln>
              <a:noFill/>
            </a:ln>
          </c:spPr>
          <c:marker>
            <c:symbol val="diamond"/>
            <c:size val="10"/>
            <c:spPr>
              <a:solidFill>
                <a:srgbClr val="00B050"/>
              </a:solidFill>
            </c:spPr>
          </c:marker>
          <c:errBars>
            <c:errDir val="y"/>
            <c:errBarType val="both"/>
            <c:errValType val="cust"/>
            <c:noEndCap val="1"/>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44450">
                <a:solidFill>
                  <a:srgbClr val="00B05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IndikatorChart'!$C$4:$L$4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IndikatorChart'!$B$5</c:f>
              <c:strCache>
                <c:ptCount val="1"/>
                <c:pt idx="0">
                  <c:v>Fxx</c:v>
                </c:pt>
              </c:strCache>
            </c:strRef>
          </c:tx>
          <c:spPr>
            <a:ln>
              <a:noFill/>
            </a:ln>
          </c:spPr>
          <c:marker>
            <c:symbol val="square"/>
            <c:size val="10"/>
            <c:spPr>
              <a:solidFill>
                <a:srgbClr val="FF0000"/>
              </a:solidFill>
            </c:spPr>
          </c:marker>
          <c:errBars>
            <c:errDir val="y"/>
            <c:errBarType val="both"/>
            <c:errValType val="cust"/>
            <c:noEndCap val="1"/>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44450">
                <a:solidFill>
                  <a:srgbClr val="FF00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IndikatorChart'!$C$5:$L$5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IndikatorChart'!$B$6</c:f>
              <c:strCache>
                <c:ptCount val="1"/>
                <c:pt idx="0">
                  <c:v>F17</c:v>
                </c:pt>
              </c:strCache>
            </c:strRef>
          </c:tx>
          <c:spPr>
            <a:ln>
              <a:noFill/>
            </a:ln>
          </c:spPr>
          <c:marker>
            <c:symbol val="triangle"/>
            <c:size val="10"/>
            <c:spPr>
              <a:solidFill>
                <a:srgbClr val="0070C0"/>
              </a:solidFill>
            </c:spPr>
          </c:marker>
          <c:errBars>
            <c:errDir val="y"/>
            <c:errBarType val="both"/>
            <c:errValType val="cust"/>
            <c:noEndCap val="1"/>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44450">
                <a:solidFill>
                  <a:srgbClr val="0070C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IndikatorChart'!$C$6:$L$6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'Prototyp IndikatorChart'!$B$7</c:f>
              <c:strCache>
                <c:ptCount val="1"/>
                <c:pt idx="0">
                  <c:v>F18 </c:v>
                </c:pt>
              </c:strCache>
            </c:strRef>
          </c:tx>
          <c:spPr>
            <a:ln>
              <a:noFill/>
            </a:ln>
          </c:spPr>
          <c:marker>
            <c:symbol val="circle"/>
            <c:size val="10"/>
            <c:spPr>
              <a:solidFill>
                <a:srgbClr val="FFFF00"/>
              </a:solidFill>
            </c:spPr>
          </c:marker>
          <c:errBars>
            <c:errDir val="y"/>
            <c:errBarType val="both"/>
            <c:errValType val="cust"/>
            <c:noEndCap val="1"/>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44450">
                <a:solidFill>
                  <a:srgbClr val="FFFF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IndikatorChart'!$C$7:$L$7</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70428928"/>
        <c:axId val="70435200"/>
      </c:lineChart>
      <c:catAx>
        <c:axId val="70428928"/>
        <c:scaling>
          <c:orientation val="minMax"/>
        </c:scaling>
        <c:axPos val="b"/>
        <c:title>
          <c:tx>
            <c:rich>
              <a:bodyPr/>
              <a:lstStyle/>
              <a:p>
                <a:pPr>
                  <a:defRPr sz="1800"/>
                </a:pPr>
                <a:r>
                  <a:rPr lang="en-US" sz="1800"/>
                  <a:t>Messpunkte</a:t>
                </a:r>
              </a:p>
            </c:rich>
          </c:tx>
          <c:layout>
            <c:manualLayout>
              <c:xMode val="edge"/>
              <c:yMode val="edge"/>
              <c:x val="0.38733697964077102"/>
              <c:y val="0.93102214875889044"/>
            </c:manualLayout>
          </c:layout>
        </c:title>
        <c:tickLblPos val="nextTo"/>
        <c:txPr>
          <a:bodyPr/>
          <a:lstStyle/>
          <a:p>
            <a:pPr>
              <a:defRPr b="1" i="1"/>
            </a:pPr>
            <a:endParaRPr lang="de-DE"/>
          </a:p>
        </c:txPr>
        <c:crossAx val="70435200"/>
        <c:crosses val="autoZero"/>
        <c:auto val="1"/>
        <c:lblAlgn val="ctr"/>
        <c:lblOffset val="100"/>
      </c:catAx>
      <c:valAx>
        <c:axId val="70435200"/>
        <c:scaling>
          <c:orientation val="minMax"/>
          <c:max val="4"/>
          <c:min val="-1"/>
        </c:scaling>
        <c:axPos val="l"/>
        <c:title>
          <c:tx>
            <c:rich>
              <a:bodyPr rot="-5400000" vert="horz"/>
              <a:lstStyle/>
              <a:p>
                <a:pPr>
                  <a:defRPr sz="1800"/>
                </a:pPr>
                <a:r>
                  <a:rPr lang="en-US" sz="1800"/>
                  <a:t>x = ( ± ∆) [mm]</a:t>
                </a:r>
              </a:p>
            </c:rich>
          </c:tx>
          <c:layout>
            <c:manualLayout>
              <c:xMode val="edge"/>
              <c:yMode val="edge"/>
              <c:x val="1.6899703538061167E-2"/>
              <c:y val="0.54045128155233357"/>
            </c:manualLayout>
          </c:layout>
        </c:title>
        <c:numFmt formatCode="General" sourceLinked="1"/>
        <c:tickLblPos val="nextTo"/>
        <c:crossAx val="70428928"/>
        <c:crosses val="autoZero"/>
        <c:crossBetween val="between"/>
        <c:majorUnit val="0.5"/>
      </c:valAx>
    </c:plotArea>
    <c:legend>
      <c:legendPos val="t"/>
      <c:layout>
        <c:manualLayout>
          <c:xMode val="edge"/>
          <c:yMode val="edge"/>
          <c:x val="0.33000341094105495"/>
          <c:y val="5.0193931097422081E-2"/>
          <c:w val="0.33231931604740644"/>
          <c:h val="1.742466654583778E-2"/>
        </c:manualLayout>
      </c:layout>
    </c:legend>
    <c:plotVisOnly val="1"/>
  </c:chart>
  <c:txPr>
    <a:bodyPr/>
    <a:lstStyle/>
    <a:p>
      <a:pPr>
        <a:defRPr sz="1200" b="1" i="1">
          <a:latin typeface="MS Reference Sans Serif" pitchFamily="34" charset="0"/>
        </a:defRPr>
      </a:pPr>
      <a:endParaRPr lang="de-DE"/>
    </a:p>
  </c:txPr>
  <c:printSettings>
    <c:headerFooter/>
    <c:pageMargins b="0.78740157499999996" l="0.70000000000000062" r="0.70000000000000062" t="0.78740157499999996" header="0.30000000000000032" footer="0.30000000000000032"/>
    <c:pageSetup paperSize="9"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4684735691344006"/>
          <c:y val="0.4076252298407248"/>
          <c:w val="0.73566113191882565"/>
          <c:h val="0.52109168886236656"/>
        </c:manualLayout>
      </c:layout>
      <c:lineChart>
        <c:grouping val="standard"/>
        <c:ser>
          <c:idx val="0"/>
          <c:order val="0"/>
          <c:tx>
            <c:strRef>
              <c:f>'Prototyp IndikatorChart'!$B$4</c:f>
              <c:strCache>
                <c:ptCount val="1"/>
                <c:pt idx="0">
                  <c:v>F13</c:v>
                </c:pt>
              </c:strCache>
            </c:strRef>
          </c:tx>
          <c:spPr>
            <a:ln>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44450">
                <a:solidFill>
                  <a:srgbClr val="00B05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IndikatorChart'!$C$4:$L$4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IndikatorChart'!$B$5</c:f>
              <c:strCache>
                <c:ptCount val="1"/>
                <c:pt idx="0">
                  <c:v>Fxx</c:v>
                </c:pt>
              </c:strCache>
            </c:strRef>
          </c:tx>
          <c:spPr>
            <a:ln>
              <a:noFill/>
            </a:ln>
          </c:spPr>
          <c:marker>
            <c:symbol val="square"/>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44450">
                <a:solidFill>
                  <a:srgbClr val="FF00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IndikatorChart'!$C$5:$L$5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IndikatorChart'!$B$6</c:f>
              <c:strCache>
                <c:ptCount val="1"/>
                <c:pt idx="0">
                  <c:v>F17</c:v>
                </c:pt>
              </c:strCache>
            </c:strRef>
          </c:tx>
          <c:spPr>
            <a:ln>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44450">
                <a:solidFill>
                  <a:srgbClr val="0070C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IndikatorChart'!$C$6:$L$6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'Prototyp IndikatorChart'!$B$7</c:f>
              <c:strCache>
                <c:ptCount val="1"/>
                <c:pt idx="0">
                  <c:v>F18 </c:v>
                </c:pt>
              </c:strCache>
            </c:strRef>
          </c:tx>
          <c:spPr>
            <a:ln>
              <a:noFill/>
            </a:ln>
          </c:spPr>
          <c:marker>
            <c:symbol val="circle"/>
            <c:size val="10"/>
            <c:spPr>
              <a:solidFill>
                <a:srgbClr val="FFFF00"/>
              </a:solidFill>
            </c:spPr>
          </c:marker>
          <c:trendline>
            <c:spPr>
              <a:ln w="12700">
                <a:solidFill>
                  <a:srgbClr val="FFFF00"/>
                </a:solidFill>
              </a:ln>
            </c:spPr>
            <c:trendlineType val="poly"/>
            <c:order val="6"/>
          </c:trendline>
          <c:errBars>
            <c:errDir val="y"/>
            <c:errBarType val="both"/>
            <c:errValType val="cust"/>
            <c:noEndCap val="1"/>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44450">
                <a:solidFill>
                  <a:srgbClr val="FFFF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IndikatorChart'!$C$7:$L$7</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70384640"/>
        <c:axId val="79111296"/>
      </c:lineChart>
      <c:catAx>
        <c:axId val="70384640"/>
        <c:scaling>
          <c:orientation val="minMax"/>
        </c:scaling>
        <c:axPos val="b"/>
        <c:title>
          <c:tx>
            <c:rich>
              <a:bodyPr/>
              <a:lstStyle/>
              <a:p>
                <a:pPr>
                  <a:defRPr sz="1800"/>
                </a:pPr>
                <a:r>
                  <a:rPr lang="en-US" sz="1800"/>
                  <a:t>Messpunkte</a:t>
                </a:r>
              </a:p>
            </c:rich>
          </c:tx>
          <c:layout>
            <c:manualLayout>
              <c:xMode val="edge"/>
              <c:yMode val="edge"/>
              <c:x val="0.38419507682472531"/>
              <c:y val="0.95292261978546311"/>
            </c:manualLayout>
          </c:layout>
        </c:title>
        <c:tickLblPos val="nextTo"/>
        <c:txPr>
          <a:bodyPr/>
          <a:lstStyle/>
          <a:p>
            <a:pPr>
              <a:defRPr b="1" i="1"/>
            </a:pPr>
            <a:endParaRPr lang="de-DE"/>
          </a:p>
        </c:txPr>
        <c:crossAx val="79111296"/>
        <c:crosses val="autoZero"/>
        <c:auto val="1"/>
        <c:lblAlgn val="ctr"/>
        <c:lblOffset val="100"/>
      </c:catAx>
      <c:valAx>
        <c:axId val="79111296"/>
        <c:scaling>
          <c:orientation val="minMax"/>
          <c:max val="4"/>
          <c:min val="-1"/>
        </c:scaling>
        <c:axPos val="l"/>
        <c:title>
          <c:tx>
            <c:rich>
              <a:bodyPr rot="-5400000" vert="horz"/>
              <a:lstStyle/>
              <a:p>
                <a:pPr>
                  <a:defRPr sz="1800"/>
                </a:pPr>
                <a:r>
                  <a:rPr lang="en-US" sz="1800"/>
                  <a:t>x = ( ± ∆) [mm]</a:t>
                </a:r>
              </a:p>
            </c:rich>
          </c:tx>
        </c:title>
        <c:numFmt formatCode="General" sourceLinked="1"/>
        <c:tickLblPos val="nextTo"/>
        <c:crossAx val="70384640"/>
        <c:crosses val="autoZero"/>
        <c:crossBetween val="between"/>
        <c:majorUnit val="0.5"/>
      </c:valAx>
    </c:plotArea>
    <c:legend>
      <c:legendPos val="t"/>
      <c:legendEntry>
        <c:idx val="4"/>
        <c:delete val="1"/>
      </c:legendEntry>
      <c:legendEntry>
        <c:idx val="5"/>
        <c:delete val="1"/>
      </c:legendEntry>
      <c:legendEntry>
        <c:idx val="6"/>
        <c:delete val="1"/>
      </c:legendEntry>
      <c:legendEntry>
        <c:idx val="7"/>
        <c:delete val="1"/>
      </c:legendEntry>
      <c:layout>
        <c:manualLayout>
          <c:xMode val="edge"/>
          <c:yMode val="edge"/>
          <c:x val="0.29547103162386545"/>
          <c:y val="0.44945454369035681"/>
          <c:w val="0.33231931604740655"/>
          <c:h val="1.742466654583778E-2"/>
        </c:manualLayout>
      </c:layout>
    </c:legend>
    <c:plotVisOnly val="1"/>
  </c:chart>
  <c:txPr>
    <a:bodyPr/>
    <a:lstStyle/>
    <a:p>
      <a:pPr>
        <a:defRPr sz="1200" b="1" i="1">
          <a:latin typeface="MS Reference Sans Serif" pitchFamily="34" charset="0"/>
        </a:defRPr>
      </a:pPr>
      <a:endParaRPr lang="de-DE"/>
    </a:p>
  </c:txPr>
  <c:printSettings>
    <c:headerFooter/>
    <c:pageMargins b="0.78740157499999996" l="0.70000000000000062" r="0.70000000000000062" t="0.78740157499999996" header="0.30000000000000032" footer="0.30000000000000032"/>
    <c:pageSetup paperSize="9"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9.4310551750909022E-2"/>
          <c:y val="3.5312537071325992E-2"/>
          <c:w val="0.81432166298072983"/>
          <c:h val="0.9513047466320026"/>
        </c:manualLayout>
      </c:layout>
      <c:lineChart>
        <c:grouping val="standard"/>
        <c:ser>
          <c:idx val="0"/>
          <c:order val="0"/>
          <c:tx>
            <c:strRef>
              <c:f>'Prototyp IndikatorChart'!$C$102</c:f>
              <c:strCache>
                <c:ptCount val="1"/>
                <c:pt idx="0">
                  <c:v>F13</c:v>
                </c:pt>
              </c:strCache>
            </c:strRef>
          </c:tx>
          <c:spPr>
            <a:ln>
              <a:noFill/>
            </a:ln>
          </c:spPr>
          <c:marker>
            <c:symbol val="diamond"/>
            <c:size val="7"/>
            <c:spPr>
              <a:solidFill>
                <a:srgbClr val="00B050"/>
              </a:solidFill>
            </c:spPr>
          </c:marker>
          <c:errBars>
            <c:errDir val="y"/>
            <c:errBarType val="both"/>
            <c:errValType val="cust"/>
            <c:noEndCap val="1"/>
            <c:plus>
              <c:numRef>
                <c:f>'Prototyp IndikatorChart'!$D$106:$M$106</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plus>
            <c:minus>
              <c:numRef>
                <c:f>'Prototyp IndikatorChart'!$D$106:$M$106</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minus>
            <c:spPr>
              <a:ln w="44450">
                <a:solidFill>
                  <a:srgbClr val="00B050"/>
                </a:solidFill>
              </a:ln>
            </c:spPr>
          </c:errBars>
          <c:cat>
            <c:strRef>
              <c:f>'Prototyp IndikatorChart'!$D$101:$M$101</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IndikatorChart'!$D$102:$M$102</c:f>
              <c:numCache>
                <c:formatCode>General</c:formatCode>
                <c:ptCount val="10"/>
                <c:pt idx="0">
                  <c:v>-0.77649999999999986</c:v>
                </c:pt>
                <c:pt idx="1">
                  <c:v>2.6000000000000006E-2</c:v>
                </c:pt>
                <c:pt idx="2">
                  <c:v>-0.32999999999999996</c:v>
                </c:pt>
                <c:pt idx="3">
                  <c:v>-1.3500000000000002E-2</c:v>
                </c:pt>
                <c:pt idx="4">
                  <c:v>-0.12700000000000006</c:v>
                </c:pt>
                <c:pt idx="5">
                  <c:v>-0.22900000000000001</c:v>
                </c:pt>
                <c:pt idx="6">
                  <c:v>-0.26500000000000001</c:v>
                </c:pt>
                <c:pt idx="7">
                  <c:v>-0.72549999999999992</c:v>
                </c:pt>
                <c:pt idx="8">
                  <c:v>0.20900000000000002</c:v>
                </c:pt>
                <c:pt idx="9">
                  <c:v>-0.20350000000000001</c:v>
                </c:pt>
              </c:numCache>
            </c:numRef>
          </c:val>
        </c:ser>
        <c:ser>
          <c:idx val="1"/>
          <c:order val="1"/>
          <c:tx>
            <c:strRef>
              <c:f>'Prototyp IndikatorChart'!$C$103</c:f>
              <c:strCache>
                <c:ptCount val="1"/>
                <c:pt idx="0">
                  <c:v>Fxx</c:v>
                </c:pt>
              </c:strCache>
            </c:strRef>
          </c:tx>
          <c:spPr>
            <a:ln>
              <a:noFill/>
            </a:ln>
          </c:spPr>
          <c:marker>
            <c:symbol val="square"/>
            <c:size val="7"/>
            <c:spPr>
              <a:solidFill>
                <a:srgbClr val="FF0000"/>
              </a:solidFill>
            </c:spPr>
          </c:marker>
          <c:errBars>
            <c:errDir val="y"/>
            <c:errBarType val="both"/>
            <c:errValType val="cust"/>
            <c:noEndCap val="1"/>
            <c:plus>
              <c:numRef>
                <c:f>'Prototyp IndikatorChart'!$D$107:$M$107</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plus>
            <c:minus>
              <c:numRef>
                <c:f>'Prototyp IndikatorChart'!$D$107:$M$107</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minus>
            <c:spPr>
              <a:ln w="44450">
                <a:solidFill>
                  <a:srgbClr val="FF0000"/>
                </a:solidFill>
              </a:ln>
            </c:spPr>
          </c:errBars>
          <c:cat>
            <c:strRef>
              <c:f>'Prototyp IndikatorChart'!$D$101:$M$101</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IndikatorChart'!$D$103:$M$103</c:f>
              <c:numCache>
                <c:formatCode>General</c:formatCode>
                <c:ptCount val="10"/>
                <c:pt idx="0">
                  <c:v>0.81049999999999989</c:v>
                </c:pt>
                <c:pt idx="1">
                  <c:v>0.32800000000000001</c:v>
                </c:pt>
                <c:pt idx="2">
                  <c:v>-0.10150000000000001</c:v>
                </c:pt>
                <c:pt idx="3">
                  <c:v>-2.1500000000000009E-2</c:v>
                </c:pt>
                <c:pt idx="4">
                  <c:v>-0.26750000000000002</c:v>
                </c:pt>
                <c:pt idx="5">
                  <c:v>-0.3745</c:v>
                </c:pt>
                <c:pt idx="6">
                  <c:v>-0.28700000000000003</c:v>
                </c:pt>
                <c:pt idx="7">
                  <c:v>-0.42800000000000005</c:v>
                </c:pt>
                <c:pt idx="8">
                  <c:v>0.63150000000000006</c:v>
                </c:pt>
                <c:pt idx="9">
                  <c:v>1.1855</c:v>
                </c:pt>
              </c:numCache>
            </c:numRef>
          </c:val>
        </c:ser>
        <c:ser>
          <c:idx val="2"/>
          <c:order val="2"/>
          <c:tx>
            <c:strRef>
              <c:f>'Prototyp IndikatorChart'!$C$104</c:f>
              <c:strCache>
                <c:ptCount val="1"/>
                <c:pt idx="0">
                  <c:v>F17</c:v>
                </c:pt>
              </c:strCache>
            </c:strRef>
          </c:tx>
          <c:spPr>
            <a:ln>
              <a:noFill/>
            </a:ln>
          </c:spPr>
          <c:marker>
            <c:symbol val="triangle"/>
            <c:size val="7"/>
            <c:spPr>
              <a:solidFill>
                <a:srgbClr val="0070C0"/>
              </a:solidFill>
            </c:spPr>
          </c:marker>
          <c:errBars>
            <c:errDir val="y"/>
            <c:errBarType val="both"/>
            <c:errValType val="cust"/>
            <c:noEndCap val="1"/>
            <c:plus>
              <c:numRef>
                <c:f>'Prototyp IndikatorChart'!$D$108:$M$108</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plus>
            <c:minus>
              <c:numRef>
                <c:f>'Prototyp IndikatorChart'!$D$108:$M$108</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minus>
            <c:spPr>
              <a:ln w="44450">
                <a:solidFill>
                  <a:srgbClr val="0070C0"/>
                </a:solidFill>
              </a:ln>
            </c:spPr>
          </c:errBars>
          <c:cat>
            <c:strRef>
              <c:f>'Prototyp IndikatorChart'!$D$101:$M$101</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IndikatorChart'!$D$104:$M$104</c:f>
              <c:numCache>
                <c:formatCode>General</c:formatCode>
                <c:ptCount val="10"/>
                <c:pt idx="0">
                  <c:v>2.4360000000000008</c:v>
                </c:pt>
                <c:pt idx="1">
                  <c:v>0.93500000000000016</c:v>
                </c:pt>
                <c:pt idx="2">
                  <c:v>0.21500000000000002</c:v>
                </c:pt>
                <c:pt idx="3">
                  <c:v>-4.8500000000000022E-2</c:v>
                </c:pt>
                <c:pt idx="4">
                  <c:v>-0.42049999999999998</c:v>
                </c:pt>
                <c:pt idx="5">
                  <c:v>-0.51300000000000001</c:v>
                </c:pt>
                <c:pt idx="6">
                  <c:v>-0.29799999999999993</c:v>
                </c:pt>
                <c:pt idx="7">
                  <c:v>-0.16799999999999998</c:v>
                </c:pt>
                <c:pt idx="8">
                  <c:v>1.1964999999999999</c:v>
                </c:pt>
                <c:pt idx="9">
                  <c:v>2.8364999999999996</c:v>
                </c:pt>
              </c:numCache>
            </c:numRef>
          </c:val>
        </c:ser>
        <c:ser>
          <c:idx val="3"/>
          <c:order val="3"/>
          <c:tx>
            <c:strRef>
              <c:f>'Prototyp IndikatorChart'!$C$105</c:f>
              <c:strCache>
                <c:ptCount val="1"/>
                <c:pt idx="0">
                  <c:v>F18</c:v>
                </c:pt>
              </c:strCache>
            </c:strRef>
          </c:tx>
          <c:spPr>
            <a:ln>
              <a:noFill/>
            </a:ln>
          </c:spPr>
          <c:marker>
            <c:symbol val="circle"/>
            <c:size val="7"/>
            <c:spPr>
              <a:solidFill>
                <a:srgbClr val="FFFF00"/>
              </a:solidFill>
            </c:spPr>
          </c:marker>
          <c:errBars>
            <c:errDir val="y"/>
            <c:errBarType val="both"/>
            <c:errValType val="cust"/>
            <c:noEndCap val="1"/>
            <c:plus>
              <c:numRef>
                <c:f>'Prototyp IndikatorChart'!$D$109:$M$109</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plus>
            <c:minus>
              <c:numRef>
                <c:f>'Prototyp IndikatorChart'!$D$109:$M$109</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minus>
            <c:spPr>
              <a:ln w="44450">
                <a:solidFill>
                  <a:srgbClr val="FFFF00"/>
                </a:solidFill>
              </a:ln>
            </c:spPr>
          </c:errBars>
          <c:cat>
            <c:strRef>
              <c:f>'Prototyp IndikatorChart'!$D$101:$M$101</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IndikatorChart'!$D$105:$M$105</c:f>
              <c:numCache>
                <c:formatCode>General</c:formatCode>
                <c:ptCount val="10"/>
                <c:pt idx="0">
                  <c:v>2.5235000000000007</c:v>
                </c:pt>
                <c:pt idx="1">
                  <c:v>0.85550000000000015</c:v>
                </c:pt>
                <c:pt idx="2">
                  <c:v>0.13650000000000001</c:v>
                </c:pt>
                <c:pt idx="3">
                  <c:v>-6.1000000000000019E-2</c:v>
                </c:pt>
                <c:pt idx="4">
                  <c:v>-0.27749999999999997</c:v>
                </c:pt>
                <c:pt idx="5">
                  <c:v>-0.33100000000000002</c:v>
                </c:pt>
                <c:pt idx="6">
                  <c:v>-0.25649999999999995</c:v>
                </c:pt>
                <c:pt idx="7">
                  <c:v>-0.11200000000000002</c:v>
                </c:pt>
                <c:pt idx="8">
                  <c:v>1.2879999999999998</c:v>
                </c:pt>
                <c:pt idx="9">
                  <c:v>3.8039999999999998</c:v>
                </c:pt>
              </c:numCache>
            </c:numRef>
          </c:val>
        </c:ser>
        <c:marker val="1"/>
        <c:axId val="79177984"/>
        <c:axId val="79184256"/>
      </c:lineChart>
      <c:catAx>
        <c:axId val="79177984"/>
        <c:scaling>
          <c:orientation val="minMax"/>
        </c:scaling>
        <c:axPos val="b"/>
        <c:title>
          <c:tx>
            <c:rich>
              <a:bodyPr/>
              <a:lstStyle/>
              <a:p>
                <a:pPr>
                  <a:defRPr sz="1400" b="1" i="1">
                    <a:latin typeface="MS Reference Sans Serif" pitchFamily="34" charset="0"/>
                  </a:defRPr>
                </a:pPr>
                <a:r>
                  <a:rPr lang="en-US" sz="1400" b="1" i="1">
                    <a:latin typeface="MS Reference Sans Serif" pitchFamily="34" charset="0"/>
                  </a:rPr>
                  <a:t>Messpunkte</a:t>
                </a:r>
              </a:p>
            </c:rich>
          </c:tx>
          <c:layout>
            <c:manualLayout>
              <c:xMode val="edge"/>
              <c:yMode val="edge"/>
              <c:x val="0.43153000611765646"/>
              <c:y val="0.86933107657634434"/>
            </c:manualLayout>
          </c:layout>
        </c:title>
        <c:tickLblPos val="nextTo"/>
        <c:txPr>
          <a:bodyPr/>
          <a:lstStyle/>
          <a:p>
            <a:pPr>
              <a:defRPr sz="1200" b="1" i="1">
                <a:latin typeface="MS Reference Sans Serif" pitchFamily="34" charset="0"/>
              </a:defRPr>
            </a:pPr>
            <a:endParaRPr lang="de-DE"/>
          </a:p>
        </c:txPr>
        <c:crossAx val="79184256"/>
        <c:crosses val="autoZero"/>
        <c:auto val="1"/>
        <c:lblAlgn val="ctr"/>
        <c:lblOffset val="1"/>
        <c:tickLblSkip val="1"/>
      </c:catAx>
      <c:valAx>
        <c:axId val="79184256"/>
        <c:scaling>
          <c:orientation val="minMax"/>
        </c:scaling>
        <c:axPos val="l"/>
        <c:title>
          <c:tx>
            <c:rich>
              <a:bodyPr rot="-5400000" vert="horz"/>
              <a:lstStyle/>
              <a:p>
                <a:pPr>
                  <a:defRPr sz="1400" b="1" i="1">
                    <a:latin typeface="MS Reference Sans Serif" pitchFamily="34" charset="0"/>
                  </a:defRPr>
                </a:pPr>
                <a:r>
                  <a:rPr lang="en-US" sz="1400" b="1" i="1">
                    <a:latin typeface="MS Reference Sans Serif" pitchFamily="34" charset="0"/>
                  </a:rPr>
                  <a:t>x = ( ± s) [mm]</a:t>
                </a:r>
              </a:p>
            </c:rich>
          </c:tx>
          <c:layout/>
        </c:title>
        <c:numFmt formatCode="General" sourceLinked="1"/>
        <c:tickLblPos val="nextTo"/>
        <c:txPr>
          <a:bodyPr/>
          <a:lstStyle/>
          <a:p>
            <a:pPr>
              <a:defRPr sz="1200" b="1" i="1">
                <a:latin typeface="MS Reference Sans Serif" pitchFamily="34" charset="0"/>
              </a:defRPr>
            </a:pPr>
            <a:endParaRPr lang="de-DE"/>
          </a:p>
        </c:txPr>
        <c:crossAx val="79177984"/>
        <c:crosses val="autoZero"/>
        <c:crossBetween val="between"/>
        <c:majorUnit val="0.5"/>
      </c:valAx>
    </c:plotArea>
    <c:legend>
      <c:legendPos val="r"/>
      <c:layout>
        <c:manualLayout>
          <c:xMode val="edge"/>
          <c:yMode val="edge"/>
          <c:x val="0.34292679715976027"/>
          <c:y val="0.13362513233438106"/>
          <c:w val="0.2850773825685583"/>
          <c:h val="0.23274964899336095"/>
        </c:manualLayout>
      </c:layout>
      <c:txPr>
        <a:bodyPr/>
        <a:lstStyle/>
        <a:p>
          <a:pPr>
            <a:defRPr sz="1200" b="1" i="1">
              <a:latin typeface="MS Reference Sans Serif" pitchFamily="34" charset="0"/>
            </a:defRPr>
          </a:pPr>
          <a:endParaRPr lang="de-DE"/>
        </a:p>
      </c:txPr>
    </c:legend>
    <c:plotVisOnly val="1"/>
  </c:chart>
  <c:printSettings>
    <c:headerFooter/>
    <c:pageMargins b="0.78740157499999996" l="0.70000000000000051" r="0.70000000000000051" t="0.78740157499999996" header="0.30000000000000027" footer="0.30000000000000027"/>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multiLvlStrRef>
              <c:f>#REF!</c:f>
            </c:multiLvl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multiLvlStrRef>
              <c:f>#REF!</c:f>
            </c:multiLvl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multiLvlStrRef>
              <c:f>#REF!</c:f>
            </c:multiLvl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multiLvlStrRef>
              <c:f>#REF!</c:f>
            </c:multiLvl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multiLvlStrRef>
              <c:f>#REF!</c:f>
            </c:multiLvl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multiLvlStrRef>
              <c:f>#REF!</c:f>
            </c:multiLvl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multiLvlStrRef>
              <c:f>#REF!</c:f>
            </c:multiLvl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multiLvlStrRef>
              <c:f>#REF!</c:f>
            </c:multiLvl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multiLvlStrRef>
              <c:f>#REF!</c:f>
            </c:multiLvl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multiLvlStrRef>
              <c:f>#REF!</c:f>
            </c:multiLvl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multiLvlStrRef>
              <c:f>#REF!</c:f>
            </c:multiLvl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multiLvlStrRef>
              <c:f>#REF!</c:f>
            </c:multiLvl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multiLvlStrRef>
              <c:f>#REF!</c:f>
            </c:multiLvl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multiLvlStrRef>
              <c:f>#REF!</c:f>
            </c:multiLvl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multiLvlStrRef>
              <c:f>#REF!</c:f>
            </c:multiLvl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multiLvlStrRef>
              <c:f>#REF!</c:f>
            </c:multiLvl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multiLvlStrRef>
              <c:f>#REF!</c:f>
            </c:multiLvl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multiLvlStrRef>
              <c:f>#REF!</c:f>
            </c:multiLvl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multiLvlStrRef>
              <c:f>#REF!</c:f>
            </c:multiLvl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multiLvlStrRef>
              <c:f>#REF!</c:f>
            </c:multiLvl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60775808"/>
        <c:axId val="60790272"/>
      </c:lineChart>
      <c:catAx>
        <c:axId val="60775808"/>
        <c:scaling>
          <c:orientation val="minMax"/>
        </c:scaling>
        <c:axPos val="b"/>
        <c:title>
          <c:tx>
            <c:rich>
              <a:bodyPr/>
              <a:lstStyle/>
              <a:p>
                <a:pPr>
                  <a:defRPr/>
                </a:pPr>
                <a:r>
                  <a:rPr lang="en-US"/>
                  <a:t>Messpunkte</a:t>
                </a:r>
              </a:p>
            </c:rich>
          </c:tx>
        </c:title>
        <c:tickLblPos val="nextTo"/>
        <c:crossAx val="60790272"/>
        <c:crosses val="autoZero"/>
        <c:auto val="1"/>
        <c:lblAlgn val="ctr"/>
        <c:lblOffset val="100"/>
      </c:catAx>
      <c:valAx>
        <c:axId val="60790272"/>
        <c:scaling>
          <c:orientation val="minMax"/>
        </c:scaling>
        <c:axPos val="l"/>
        <c:majorGridlines/>
        <c:title>
          <c:tx>
            <c:rich>
              <a:bodyPr rot="-5400000" vert="horz"/>
              <a:lstStyle/>
              <a:p>
                <a:pPr>
                  <a:defRPr/>
                </a:pPr>
                <a:r>
                  <a:rPr lang="en-US"/>
                  <a:t>Messwert [mm]</a:t>
                </a:r>
              </a:p>
            </c:rich>
          </c:tx>
        </c:title>
        <c:numFmt formatCode="General" sourceLinked="1"/>
        <c:tickLblPos val="nextTo"/>
        <c:crossAx val="607758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'Vergleich mit Zugfestigkeiten '!$D$22</c:f>
              <c:strCache>
                <c:ptCount val="1"/>
                <c:pt idx="0">
                  <c:v>nF13</c:v>
                </c:pt>
              </c:strCache>
            </c:strRef>
          </c:tx>
          <c:spPr>
            <a:ln>
              <a:solidFill>
                <a:srgbClr val="00B050"/>
              </a:solidFill>
            </a:ln>
          </c:spPr>
          <c:marker>
            <c:spPr>
              <a:solidFill>
                <a:srgbClr val="00B05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'!$E$22:$N$22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'Vergleich mit Zugfestigkeiten '!$D$23</c:f>
              <c:strCache>
                <c:ptCount val="1"/>
                <c:pt idx="0">
                  <c:v>nFxx</c:v>
                </c:pt>
              </c:strCache>
            </c:strRef>
          </c:tx>
          <c:spPr>
            <a:ln>
              <a:solidFill>
                <a:srgbClr val="FF0000"/>
              </a:solidFill>
            </a:ln>
          </c:spPr>
          <c:marker>
            <c:spPr>
              <a:solidFill>
                <a:srgbClr val="FF000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'!$E$23:$N$23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'Vergleich mit Zugfestigkeiten '!$D$24</c:f>
              <c:strCache>
                <c:ptCount val="1"/>
                <c:pt idx="0">
                  <c:v>nF17</c:v>
                </c:pt>
              </c:strCache>
            </c:strRef>
          </c:tx>
          <c:spPr>
            <a:ln>
              <a:solidFill>
                <a:srgbClr val="0070C0"/>
              </a:solidFill>
            </a:ln>
          </c:spPr>
          <c:marker>
            <c:spPr>
              <a:solidFill>
                <a:srgbClr val="0070C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'!$E$24:$N$24</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66929024"/>
        <c:axId val="66930944"/>
      </c:lineChart>
      <c:lineChart>
        <c:grouping val="standard"/>
        <c:ser>
          <c:idx val="3"/>
          <c:order val="3"/>
          <c:tx>
            <c:strRef>
              <c:f>'Vergleich mit Zugfestigkeiten '!$D$25</c:f>
              <c:strCache>
                <c:ptCount val="1"/>
                <c:pt idx="0">
                  <c:v>nF13</c:v>
                </c:pt>
              </c:strCache>
            </c:strRef>
          </c:tx>
          <c:spPr>
            <a:ln w="38100">
              <a:solidFill>
                <a:srgbClr val="00B05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'!$E$25:$N$25</c:f>
              <c:numCache>
                <c:formatCode>General</c:formatCode>
                <c:ptCount val="10"/>
                <c:pt idx="0">
                  <c:v>135</c:v>
                </c:pt>
                <c:pt idx="1">
                  <c:v>135</c:v>
                </c:pt>
                <c:pt idx="2">
                  <c:v>135</c:v>
                </c:pt>
                <c:pt idx="3">
                  <c:v>135</c:v>
                </c:pt>
                <c:pt idx="4">
                  <c:v>135</c:v>
                </c:pt>
                <c:pt idx="5">
                  <c:v>135</c:v>
                </c:pt>
                <c:pt idx="6">
                  <c:v>135</c:v>
                </c:pt>
                <c:pt idx="7">
                  <c:v>135</c:v>
                </c:pt>
                <c:pt idx="8">
                  <c:v>135</c:v>
                </c:pt>
                <c:pt idx="9">
                  <c:v>135</c:v>
                </c:pt>
              </c:numCache>
            </c:numRef>
          </c:val>
        </c:ser>
        <c:ser>
          <c:idx val="4"/>
          <c:order val="4"/>
          <c:tx>
            <c:strRef>
              <c:f>'Vergleich mit Zugfestigkeiten '!$D$26</c:f>
              <c:strCache>
                <c:ptCount val="1"/>
                <c:pt idx="0">
                  <c:v>nFxx</c:v>
                </c:pt>
              </c:strCache>
            </c:strRef>
          </c:tx>
          <c:spPr>
            <a:ln w="38100">
              <a:solidFill>
                <a:srgbClr val="FF000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'!$E$26:$N$26</c:f>
              <c:numCache>
                <c:formatCode>General</c:formatCode>
                <c:ptCount val="10"/>
                <c:pt idx="0">
                  <c:v>153.30000000000001</c:v>
                </c:pt>
                <c:pt idx="1">
                  <c:v>153.30000000000001</c:v>
                </c:pt>
                <c:pt idx="2">
                  <c:v>153.30000000000001</c:v>
                </c:pt>
                <c:pt idx="3">
                  <c:v>153.30000000000001</c:v>
                </c:pt>
                <c:pt idx="4">
                  <c:v>153.30000000000001</c:v>
                </c:pt>
                <c:pt idx="5">
                  <c:v>153.30000000000001</c:v>
                </c:pt>
                <c:pt idx="6">
                  <c:v>153.30000000000001</c:v>
                </c:pt>
                <c:pt idx="7">
                  <c:v>153.30000000000001</c:v>
                </c:pt>
                <c:pt idx="8">
                  <c:v>153.30000000000001</c:v>
                </c:pt>
                <c:pt idx="9">
                  <c:v>153.30000000000001</c:v>
                </c:pt>
              </c:numCache>
            </c:numRef>
          </c:val>
        </c:ser>
        <c:ser>
          <c:idx val="5"/>
          <c:order val="5"/>
          <c:tx>
            <c:strRef>
              <c:f>'Vergleich mit Zugfestigkeiten '!$D$27</c:f>
              <c:strCache>
                <c:ptCount val="1"/>
                <c:pt idx="0">
                  <c:v>nF17</c:v>
                </c:pt>
              </c:strCache>
            </c:strRef>
          </c:tx>
          <c:spPr>
            <a:ln w="38100">
              <a:solidFill>
                <a:srgbClr val="0070C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'!$E$27:$N$27</c:f>
              <c:numCache>
                <c:formatCode>General</c:formatCode>
                <c:ptCount val="10"/>
                <c:pt idx="0">
                  <c:v>166</c:v>
                </c:pt>
                <c:pt idx="1">
                  <c:v>166</c:v>
                </c:pt>
                <c:pt idx="2">
                  <c:v>166</c:v>
                </c:pt>
                <c:pt idx="3">
                  <c:v>166</c:v>
                </c:pt>
                <c:pt idx="4">
                  <c:v>166</c:v>
                </c:pt>
                <c:pt idx="5">
                  <c:v>166</c:v>
                </c:pt>
                <c:pt idx="6">
                  <c:v>166</c:v>
                </c:pt>
                <c:pt idx="7">
                  <c:v>166</c:v>
                </c:pt>
                <c:pt idx="8">
                  <c:v>166</c:v>
                </c:pt>
                <c:pt idx="9">
                  <c:v>166</c:v>
                </c:pt>
              </c:numCache>
            </c:numRef>
          </c:val>
        </c:ser>
        <c:marker val="1"/>
        <c:axId val="66943232"/>
        <c:axId val="66941312"/>
      </c:lineChart>
      <c:catAx>
        <c:axId val="66929024"/>
        <c:scaling>
          <c:orientation val="minMax"/>
        </c:scaling>
        <c:axPos val="b"/>
        <c:title>
          <c:tx>
            <c:rich>
              <a:bodyPr/>
              <a:lstStyle/>
              <a:p>
                <a:pPr>
                  <a:defRPr sz="1600"/>
                </a:pPr>
                <a:r>
                  <a:rPr lang="en-US" sz="1600"/>
                  <a:t>Messpunkte Kontur aussen</a:t>
                </a:r>
              </a:p>
            </c:rich>
          </c:tx>
        </c:title>
        <c:tickLblPos val="nextTo"/>
        <c:crossAx val="66930944"/>
        <c:crosses val="autoZero"/>
        <c:auto val="1"/>
        <c:lblAlgn val="ctr"/>
        <c:lblOffset val="100"/>
      </c:catAx>
      <c:valAx>
        <c:axId val="66930944"/>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66929024"/>
        <c:crosses val="autoZero"/>
        <c:crossBetween val="between"/>
      </c:valAx>
      <c:valAx>
        <c:axId val="66941312"/>
        <c:scaling>
          <c:orientation val="minMax"/>
        </c:scaling>
        <c:axPos val="r"/>
        <c:title>
          <c:tx>
            <c:rich>
              <a:bodyPr rot="-5400000" vert="horz"/>
              <a:lstStyle/>
              <a:p>
                <a:pPr>
                  <a:defRPr sz="1400" b="1" i="0"/>
                </a:pPr>
                <a:r>
                  <a:rPr lang="en-US" sz="1400" b="1" i="0"/>
                  <a:t>Mindestzugfestigkeit Rm [N/mm²]</a:t>
                </a:r>
              </a:p>
            </c:rich>
          </c:tx>
        </c:title>
        <c:numFmt formatCode="General" sourceLinked="1"/>
        <c:tickLblPos val="nextTo"/>
        <c:crossAx val="66943232"/>
        <c:crosses val="max"/>
        <c:crossBetween val="between"/>
      </c:valAx>
      <c:catAx>
        <c:axId val="66943232"/>
        <c:scaling>
          <c:orientation val="minMax"/>
        </c:scaling>
        <c:delete val="1"/>
        <c:axPos val="b"/>
        <c:tickLblPos val="none"/>
        <c:crossAx val="66941312"/>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RelativierungParameterAlt1serie!$C$47</c:f>
              <c:strCache>
                <c:ptCount val="1"/>
                <c:pt idx="0">
                  <c:v>F17</c:v>
                </c:pt>
              </c:strCache>
            </c:strRef>
          </c:tx>
          <c:spPr>
            <a:ln>
              <a:solidFill>
                <a:srgbClr val="0070C0"/>
              </a:solidFill>
            </a:ln>
          </c:spP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RelativierungParameterAlt1serie!$C$48</c:f>
              <c:strCache>
                <c:ptCount val="1"/>
                <c:pt idx="0">
                  <c:v>Fxx</c:v>
                </c:pt>
              </c:strCache>
            </c:strRef>
          </c:tx>
          <c:spPr>
            <a:ln>
              <a:solidFill>
                <a:srgbClr val="FF0000"/>
              </a:solidFill>
            </a:ln>
          </c:spP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RelativierungParameterAlt1serie!$C$49</c:f>
              <c:strCache>
                <c:ptCount val="1"/>
                <c:pt idx="0">
                  <c:v>F13serie</c:v>
                </c:pt>
              </c:strCache>
            </c:strRef>
          </c:tx>
          <c:spPr>
            <a:ln>
              <a:solidFill>
                <a:srgbClr val="00B050"/>
              </a:solidFill>
            </a:ln>
          </c:spPr>
          <c:marker>
            <c:spPr>
              <a:solidFill>
                <a:srgbClr val="00B05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66976384"/>
        <c:axId val="70152960"/>
      </c:lineChart>
      <c:lineChart>
        <c:grouping val="standard"/>
        <c:ser>
          <c:idx val="3"/>
          <c:order val="3"/>
          <c:tx>
            <c:strRef>
              <c:f>RelativierungParameterAlt1serie!$C$135</c:f>
              <c:strCache>
                <c:ptCount val="1"/>
                <c:pt idx="0">
                  <c:v>F17</c:v>
                </c:pt>
              </c:strCache>
            </c:strRef>
          </c:tx>
          <c:spPr>
            <a:ln w="38100">
              <a:solidFill>
                <a:srgbClr val="0070C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RelativierungParameterAlt1serie!$C$136</c:f>
              <c:strCache>
                <c:ptCount val="1"/>
                <c:pt idx="0">
                  <c:v>Fxx</c:v>
                </c:pt>
              </c:strCache>
            </c:strRef>
          </c:tx>
          <c:spPr>
            <a:ln w="38100">
              <a:solidFill>
                <a:srgbClr val="FF000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RelativierungParameterAlt1serie!$C$137</c:f>
              <c:strCache>
                <c:ptCount val="1"/>
                <c:pt idx="0">
                  <c:v>F13serie</c:v>
                </c:pt>
              </c:strCache>
            </c:strRef>
          </c:tx>
          <c:spPr>
            <a:ln w="38100">
              <a:solidFill>
                <a:srgbClr val="00B05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70161152"/>
        <c:axId val="70154880"/>
      </c:lineChart>
      <c:catAx>
        <c:axId val="66976384"/>
        <c:scaling>
          <c:orientation val="minMax"/>
        </c:scaling>
        <c:axPos val="b"/>
        <c:title>
          <c:tx>
            <c:rich>
              <a:bodyPr/>
              <a:lstStyle/>
              <a:p>
                <a:pPr>
                  <a:defRPr sz="1600"/>
                </a:pPr>
                <a:r>
                  <a:rPr lang="en-US" sz="1600"/>
                  <a:t>Messpunkte Kontur aussen</a:t>
                </a:r>
              </a:p>
            </c:rich>
          </c:tx>
        </c:title>
        <c:tickLblPos val="nextTo"/>
        <c:crossAx val="70152960"/>
        <c:crosses val="autoZero"/>
        <c:auto val="1"/>
        <c:lblAlgn val="ctr"/>
        <c:lblOffset val="100"/>
      </c:catAx>
      <c:valAx>
        <c:axId val="70152960"/>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66976384"/>
        <c:crosses val="autoZero"/>
        <c:crossBetween val="between"/>
      </c:valAx>
      <c:valAx>
        <c:axId val="70154880"/>
        <c:scaling>
          <c:orientation val="minMax"/>
        </c:scaling>
        <c:axPos val="r"/>
        <c:title>
          <c:tx>
            <c:rich>
              <a:bodyPr rot="-5400000" vert="horz"/>
              <a:lstStyle/>
              <a:p>
                <a:pPr>
                  <a:defRPr sz="1600"/>
                </a:pPr>
                <a:r>
                  <a:rPr lang="en-US" sz="1600"/>
                  <a:t>Mindestzugfestigkeit Rm [N/mm²]</a:t>
                </a:r>
              </a:p>
            </c:rich>
          </c:tx>
        </c:title>
        <c:numFmt formatCode="General" sourceLinked="1"/>
        <c:tickLblPos val="nextTo"/>
        <c:crossAx val="70161152"/>
        <c:crosses val="max"/>
        <c:crossBetween val="between"/>
      </c:valAx>
      <c:catAx>
        <c:axId val="70161152"/>
        <c:scaling>
          <c:orientation val="minMax"/>
        </c:scaling>
        <c:delete val="1"/>
        <c:axPos val="b"/>
        <c:tickLblPos val="none"/>
        <c:crossAx val="70154880"/>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paperSize="9"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6.3396485550543766E-2"/>
          <c:y val="5.6949671741960639E-2"/>
          <c:w val="0.9361008392992417"/>
          <c:h val="0.8721337816857776"/>
        </c:manualLayout>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allKOntur!$C$148</c:f>
              <c:strCache>
                <c:ptCount val="1"/>
                <c:pt idx="0">
                  <c:v>F13</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allKOntur!$D$148:$M$148</c:f>
              <c:numCache>
                <c:formatCode>General</c:formatCode>
                <c:ptCount val="10"/>
                <c:pt idx="0">
                  <c:v>0.34112897027220429</c:v>
                </c:pt>
                <c:pt idx="1">
                  <c:v>0.12129113100939599</c:v>
                </c:pt>
                <c:pt idx="2">
                  <c:v>6.633201261409058E-2</c:v>
                </c:pt>
                <c:pt idx="3">
                  <c:v>4.273952113286561E-2</c:v>
                </c:pt>
                <c:pt idx="4">
                  <c:v>9.6899366249151409E-2</c:v>
                </c:pt>
                <c:pt idx="5">
                  <c:v>0.15080637951547046</c:v>
                </c:pt>
                <c:pt idx="6">
                  <c:v>0.16277068185577803</c:v>
                </c:pt>
                <c:pt idx="7">
                  <c:v>0.18774488282145327</c:v>
                </c:pt>
                <c:pt idx="8">
                  <c:v>0.17379548841921008</c:v>
                </c:pt>
                <c:pt idx="9">
                  <c:v>0.31682307203604815</c:v>
                </c:pt>
              </c:numCache>
            </c:numRef>
          </c:val>
        </c:ser>
        <c:ser>
          <c:idx val="2"/>
          <c:order val="2"/>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79611392"/>
        <c:axId val="79612928"/>
      </c:lineChart>
      <c:catAx>
        <c:axId val="79611392"/>
        <c:scaling>
          <c:orientation val="minMax"/>
        </c:scaling>
        <c:axPos val="b"/>
        <c:tickLblPos val="nextTo"/>
        <c:crossAx val="79612928"/>
        <c:crosses val="autoZero"/>
        <c:auto val="1"/>
        <c:lblAlgn val="ctr"/>
        <c:lblOffset val="100"/>
      </c:catAx>
      <c:valAx>
        <c:axId val="79612928"/>
        <c:scaling>
          <c:orientation val="minMax"/>
        </c:scaling>
        <c:axPos val="l"/>
        <c:majorGridlines/>
        <c:numFmt formatCode="General" sourceLinked="1"/>
        <c:tickLblPos val="nextTo"/>
        <c:crossAx val="79611392"/>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79703040"/>
        <c:axId val="79721216"/>
      </c:lineChart>
      <c:catAx>
        <c:axId val="79703040"/>
        <c:scaling>
          <c:orientation val="minMax"/>
        </c:scaling>
        <c:axPos val="b"/>
        <c:tickLblPos val="nextTo"/>
        <c:crossAx val="79721216"/>
        <c:crosses val="autoZero"/>
        <c:auto val="1"/>
        <c:lblAlgn val="ctr"/>
        <c:lblOffset val="100"/>
      </c:catAx>
      <c:valAx>
        <c:axId val="79721216"/>
        <c:scaling>
          <c:orientation val="minMax"/>
        </c:scaling>
        <c:axPos val="l"/>
        <c:majorGridlines/>
        <c:numFmt formatCode="General" sourceLinked="1"/>
        <c:tickLblPos val="nextTo"/>
        <c:crossAx val="79703040"/>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924603700916362"/>
          <c:y val="0.17585114204444224"/>
          <c:w val="0.88338297677568933"/>
          <c:h val="0.81626291847339061"/>
        </c:manualLayout>
      </c:layout>
      <c:lineChart>
        <c:grouping val="standard"/>
        <c:ser>
          <c:idx val="0"/>
          <c:order val="0"/>
          <c:tx>
            <c:strRef>
              <c:f>'Prototyp IndikatorChart'!$B$4</c:f>
              <c:strCache>
                <c:ptCount val="1"/>
                <c:pt idx="0">
                  <c:v>F13</c:v>
                </c:pt>
              </c:strCache>
            </c:strRef>
          </c:tx>
          <c:spPr>
            <a:ln>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44450">
                <a:solidFill>
                  <a:srgbClr val="00B05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IndikatorChart'!$C$4:$L$4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IndikatorChart'!$B$5</c:f>
              <c:strCache>
                <c:ptCount val="1"/>
                <c:pt idx="0">
                  <c:v>Fxx</c:v>
                </c:pt>
              </c:strCache>
            </c:strRef>
          </c:tx>
          <c:spPr>
            <a:ln>
              <a:noFill/>
            </a:ln>
          </c:spPr>
          <c:marker>
            <c:symbol val="square"/>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44450">
                <a:solidFill>
                  <a:srgbClr val="FF00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IndikatorChart'!$C$5:$L$5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IndikatorChart'!$B$6</c:f>
              <c:strCache>
                <c:ptCount val="1"/>
                <c:pt idx="0">
                  <c:v>F17</c:v>
                </c:pt>
              </c:strCache>
            </c:strRef>
          </c:tx>
          <c:spPr>
            <a:ln>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44450">
                <a:solidFill>
                  <a:srgbClr val="0070C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IndikatorChart'!$C$6:$L$6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'Prototyp IndikatorChart'!$B$7</c:f>
              <c:strCache>
                <c:ptCount val="1"/>
                <c:pt idx="0">
                  <c:v>F18 </c:v>
                </c:pt>
              </c:strCache>
            </c:strRef>
          </c:tx>
          <c:spPr>
            <a:ln>
              <a:noFill/>
            </a:ln>
          </c:spPr>
          <c:marker>
            <c:symbol val="circle"/>
            <c:size val="10"/>
            <c:spPr>
              <a:solidFill>
                <a:srgbClr val="FFFF00"/>
              </a:solidFill>
            </c:spPr>
          </c:marker>
          <c:trendline>
            <c:spPr>
              <a:ln w="12700">
                <a:solidFill>
                  <a:srgbClr val="FFFF00"/>
                </a:solidFill>
              </a:ln>
            </c:spPr>
            <c:trendlineType val="poly"/>
            <c:order val="6"/>
          </c:trendline>
          <c:errBars>
            <c:errDir val="y"/>
            <c:errBarType val="both"/>
            <c:errValType val="cust"/>
            <c:noEndCap val="1"/>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44450">
                <a:solidFill>
                  <a:srgbClr val="FFFF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IndikatorChart'!$C$7:$L$7</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80896768"/>
        <c:axId val="80898688"/>
      </c:lineChart>
      <c:catAx>
        <c:axId val="80896768"/>
        <c:scaling>
          <c:orientation val="minMax"/>
        </c:scaling>
        <c:axPos val="b"/>
        <c:title>
          <c:tx>
            <c:rich>
              <a:bodyPr/>
              <a:lstStyle/>
              <a:p>
                <a:pPr>
                  <a:defRPr sz="1800"/>
                </a:pPr>
                <a:r>
                  <a:rPr lang="en-US" sz="1800"/>
                  <a:t>Messpunkte</a:t>
                </a:r>
              </a:p>
            </c:rich>
          </c:tx>
          <c:layout>
            <c:manualLayout>
              <c:xMode val="edge"/>
              <c:yMode val="edge"/>
              <c:x val="0.38419507682472531"/>
              <c:y val="0.95292261978546311"/>
            </c:manualLayout>
          </c:layout>
        </c:title>
        <c:tickLblPos val="nextTo"/>
        <c:txPr>
          <a:bodyPr/>
          <a:lstStyle/>
          <a:p>
            <a:pPr>
              <a:defRPr b="1" i="1"/>
            </a:pPr>
            <a:endParaRPr lang="de-DE"/>
          </a:p>
        </c:txPr>
        <c:crossAx val="80898688"/>
        <c:crosses val="autoZero"/>
        <c:auto val="1"/>
        <c:lblAlgn val="ctr"/>
        <c:lblOffset val="100"/>
      </c:catAx>
      <c:valAx>
        <c:axId val="80898688"/>
        <c:scaling>
          <c:orientation val="minMax"/>
          <c:max val="4"/>
          <c:min val="-1"/>
        </c:scaling>
        <c:axPos val="l"/>
        <c:title>
          <c:tx>
            <c:rich>
              <a:bodyPr rot="-5400000" vert="horz"/>
              <a:lstStyle/>
              <a:p>
                <a:pPr>
                  <a:defRPr sz="1800"/>
                </a:pPr>
                <a:r>
                  <a:rPr lang="en-US" sz="1800"/>
                  <a:t>x = ( ± ∆) [mm]</a:t>
                </a:r>
              </a:p>
            </c:rich>
          </c:tx>
          <c:layout>
            <c:manualLayout>
              <c:xMode val="edge"/>
              <c:yMode val="edge"/>
              <c:x val="0"/>
              <c:y val="0.59154485357380227"/>
            </c:manualLayout>
          </c:layout>
        </c:title>
        <c:numFmt formatCode="General" sourceLinked="1"/>
        <c:tickLblPos val="nextTo"/>
        <c:crossAx val="80896768"/>
        <c:crosses val="autoZero"/>
        <c:crossBetween val="between"/>
        <c:majorUnit val="0.5"/>
      </c:valAx>
    </c:plotArea>
    <c:legend>
      <c:legendPos val="t"/>
      <c:legendEntry>
        <c:idx val="4"/>
        <c:delete val="1"/>
      </c:legendEntry>
      <c:legendEntry>
        <c:idx val="5"/>
        <c:delete val="1"/>
      </c:legendEntry>
      <c:legendEntry>
        <c:idx val="6"/>
        <c:delete val="1"/>
      </c:legendEntry>
      <c:legendEntry>
        <c:idx val="7"/>
        <c:delete val="1"/>
      </c:legendEntry>
      <c:layout>
        <c:manualLayout>
          <c:xMode val="edge"/>
          <c:yMode val="edge"/>
          <c:x val="0.3587803937053794"/>
          <c:y val="0.20690299439816445"/>
          <c:w val="0.33231931604740667"/>
          <c:h val="1.742466654583778E-2"/>
        </c:manualLayout>
      </c:layout>
    </c:legend>
    <c:plotVisOnly val="1"/>
  </c:chart>
  <c:txPr>
    <a:bodyPr/>
    <a:lstStyle/>
    <a:p>
      <a:pPr>
        <a:defRPr sz="1200" b="1" i="1">
          <a:latin typeface="MS Reference Sans Serif" pitchFamily="34" charset="0"/>
        </a:defRPr>
      </a:pPr>
      <a:endParaRPr lang="de-DE"/>
    </a:p>
  </c:txPr>
  <c:printSettings>
    <c:headerFooter/>
    <c:pageMargins b="0.78740157499999996" l="0.70000000000000062" r="0.70000000000000062" t="0.7874015749999999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746455624383377"/>
          <c:y val="9.7995802522824922E-3"/>
          <c:w val="0.81321027365163812"/>
          <c:h val="0.96601690995921496"/>
        </c:manualLayout>
      </c:layout>
      <c:lineChart>
        <c:grouping val="standard"/>
        <c:ser>
          <c:idx val="0"/>
          <c:order val="0"/>
          <c:tx>
            <c:strRef>
              <c:f>'Kontur aussen F17Chr1'!$C$124</c:f>
              <c:strCache>
                <c:ptCount val="1"/>
                <c:pt idx="0">
                  <c:v>Fxx</c:v>
                </c:pt>
              </c:strCache>
            </c:strRef>
          </c:tx>
          <c:spPr>
            <a:ln w="19050">
              <a:noFill/>
            </a:ln>
          </c:spPr>
          <c:marker>
            <c:symbol val="x"/>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'Kontur aussen F17Chr1'!$D$132:$M$132</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plus>
            <c:minus>
              <c:numRef>
                <c:f>'Kontur aussen F17Chr1'!$D$132:$M$132</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minus>
            <c:spPr>
              <a:ln w="44450">
                <a:solidFill>
                  <a:srgbClr val="FF000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F17Chr1'!$D$124:$M$124</c:f>
              <c:numCache>
                <c:formatCode>General</c:formatCode>
                <c:ptCount val="10"/>
                <c:pt idx="0">
                  <c:v>0.81</c:v>
                </c:pt>
                <c:pt idx="1">
                  <c:v>0.34</c:v>
                </c:pt>
                <c:pt idx="2">
                  <c:v>0.15</c:v>
                </c:pt>
                <c:pt idx="3">
                  <c:v>2.1000000000000001E-2</c:v>
                </c:pt>
                <c:pt idx="4">
                  <c:v>-0.19</c:v>
                </c:pt>
                <c:pt idx="5">
                  <c:v>-0.23300000000000001</c:v>
                </c:pt>
                <c:pt idx="6">
                  <c:v>-0.251</c:v>
                </c:pt>
                <c:pt idx="7">
                  <c:v>-0.17</c:v>
                </c:pt>
                <c:pt idx="8">
                  <c:v>0.56999999999999995</c:v>
                </c:pt>
                <c:pt idx="9">
                  <c:v>1.37</c:v>
                </c:pt>
              </c:numCache>
            </c:numRef>
          </c:val>
        </c:ser>
        <c:ser>
          <c:idx val="1"/>
          <c:order val="1"/>
          <c:tx>
            <c:strRef>
              <c:f>'Kontur aussen F17Chr1'!$C$125</c:f>
              <c:strCache>
                <c:ptCount val="1"/>
                <c:pt idx="0">
                  <c:v>F13Serie</c:v>
                </c:pt>
              </c:strCache>
            </c:strRef>
          </c:tx>
          <c:spPr>
            <a:ln w="19050">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'Kontur aussen F17Chr1'!$D$133:$M$133</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plus>
            <c:minus>
              <c:numRef>
                <c:f>'Kontur aussen F17Chr1'!$D$133:$M$133</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minus>
            <c:spPr>
              <a:ln w="44450">
                <a:solidFill>
                  <a:srgbClr val="00B05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F17Chr1'!$D$125:$M$125</c:f>
              <c:numCache>
                <c:formatCode>General</c:formatCode>
                <c:ptCount val="10"/>
                <c:pt idx="0">
                  <c:v>-0.66</c:v>
                </c:pt>
                <c:pt idx="1">
                  <c:v>-0.13</c:v>
                </c:pt>
                <c:pt idx="2">
                  <c:v>-0.38</c:v>
                </c:pt>
                <c:pt idx="3">
                  <c:v>2.8000000000000001E-2</c:v>
                </c:pt>
                <c:pt idx="4">
                  <c:v>0</c:v>
                </c:pt>
                <c:pt idx="5">
                  <c:v>-0.04</c:v>
                </c:pt>
                <c:pt idx="6">
                  <c:v>-0.16</c:v>
                </c:pt>
                <c:pt idx="7">
                  <c:v>-0.55000000000000004</c:v>
                </c:pt>
                <c:pt idx="8">
                  <c:v>0</c:v>
                </c:pt>
                <c:pt idx="9">
                  <c:v>-0.08</c:v>
                </c:pt>
              </c:numCache>
            </c:numRef>
          </c:val>
        </c:ser>
        <c:ser>
          <c:idx val="2"/>
          <c:order val="2"/>
          <c:tx>
            <c:strRef>
              <c:f>'Kontur aussen F17Chr1'!$C$126</c:f>
              <c:strCache>
                <c:ptCount val="1"/>
                <c:pt idx="0">
                  <c:v>F17</c:v>
                </c:pt>
              </c:strCache>
            </c:strRef>
          </c:tx>
          <c:spPr>
            <a:ln w="19050">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'Kontur aussen F17Chr1'!$D$134:$M$134</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plus>
            <c:minus>
              <c:numRef>
                <c:f>'Kontur aussen F17Chr1'!$D$134:$M$134</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minus>
            <c:spPr>
              <a:ln w="44450">
                <a:solidFill>
                  <a:srgbClr val="0070C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F17Chr1'!$D$126:$M$126</c:f>
              <c:numCache>
                <c:formatCode>General</c:formatCode>
                <c:ptCount val="10"/>
                <c:pt idx="0">
                  <c:v>1.95</c:v>
                </c:pt>
                <c:pt idx="1">
                  <c:v>0.72</c:v>
                </c:pt>
                <c:pt idx="2">
                  <c:v>0.6</c:v>
                </c:pt>
                <c:pt idx="3">
                  <c:v>2.8000000000000001E-2</c:v>
                </c:pt>
                <c:pt idx="4">
                  <c:v>-0.29699999999999999</c:v>
                </c:pt>
                <c:pt idx="5">
                  <c:v>-0.36799999999999999</c:v>
                </c:pt>
                <c:pt idx="6">
                  <c:v>-0.29299999999999998</c:v>
                </c:pt>
                <c:pt idx="7">
                  <c:v>0.46</c:v>
                </c:pt>
                <c:pt idx="8">
                  <c:v>1.31</c:v>
                </c:pt>
                <c:pt idx="9">
                  <c:v>3</c:v>
                </c:pt>
              </c:numCache>
            </c:numRef>
          </c:val>
        </c:ser>
        <c:marker val="1"/>
        <c:axId val="60936192"/>
        <c:axId val="60938112"/>
      </c:lineChart>
      <c:catAx>
        <c:axId val="60936192"/>
        <c:scaling>
          <c:orientation val="minMax"/>
        </c:scaling>
        <c:axPos val="b"/>
        <c:title>
          <c:tx>
            <c:rich>
              <a:bodyPr/>
              <a:lstStyle/>
              <a:p>
                <a:pPr>
                  <a:defRPr sz="1800" i="1">
                    <a:latin typeface="MS Reference Sans Serif" pitchFamily="34" charset="0"/>
                  </a:defRPr>
                </a:pPr>
                <a:r>
                  <a:rPr lang="en-US" sz="1800" i="1">
                    <a:latin typeface="MS Reference Sans Serif" pitchFamily="34" charset="0"/>
                  </a:rPr>
                  <a:t>Messpunkte </a:t>
                </a:r>
              </a:p>
            </c:rich>
          </c:tx>
          <c:layout>
            <c:manualLayout>
              <c:xMode val="edge"/>
              <c:yMode val="edge"/>
              <c:x val="0.51403832437660457"/>
              <c:y val="0.9685461668609785"/>
            </c:manualLayout>
          </c:layout>
        </c:title>
        <c:tickLblPos val="nextTo"/>
        <c:txPr>
          <a:bodyPr/>
          <a:lstStyle/>
          <a:p>
            <a:pPr>
              <a:defRPr sz="1200" b="1" i="1">
                <a:latin typeface="MS Reference Sans Serif" pitchFamily="34" charset="0"/>
              </a:defRPr>
            </a:pPr>
            <a:endParaRPr lang="de-DE"/>
          </a:p>
        </c:txPr>
        <c:crossAx val="60938112"/>
        <c:crosses val="autoZero"/>
        <c:auto val="1"/>
        <c:lblAlgn val="ctr"/>
        <c:lblOffset val="100"/>
      </c:catAx>
      <c:valAx>
        <c:axId val="60938112"/>
        <c:scaling>
          <c:orientation val="minMax"/>
          <c:max val="3.1"/>
          <c:min val="-0.9"/>
        </c:scaling>
        <c:axPos val="l"/>
        <c:title>
          <c:tx>
            <c:rich>
              <a:bodyPr rot="-5400000" vert="horz"/>
              <a:lstStyle/>
              <a:p>
                <a:pPr>
                  <a:defRPr sz="1800" b="1" i="1">
                    <a:latin typeface="MS Reference Sans Serif" pitchFamily="34" charset="0"/>
                  </a:defRPr>
                </a:pPr>
                <a:r>
                  <a:rPr lang="en-US" sz="1800" b="1" i="1">
                    <a:latin typeface="MS Reference Sans Serif" pitchFamily="34" charset="0"/>
                  </a:rPr>
                  <a:t>x = ( ± </a:t>
                </a:r>
                <a:r>
                  <a:rPr lang="el-GR" sz="1800" b="1" i="1">
                    <a:latin typeface="MS Reference Sans Serif" pitchFamily="34" charset="0"/>
                  </a:rPr>
                  <a:t>Δ) [</a:t>
                </a:r>
                <a:r>
                  <a:rPr lang="en-US" sz="1800" b="1" i="1">
                    <a:latin typeface="MS Reference Sans Serif" pitchFamily="34" charset="0"/>
                  </a:rPr>
                  <a:t>mm]</a:t>
                </a:r>
              </a:p>
            </c:rich>
          </c:tx>
          <c:layout>
            <c:manualLayout>
              <c:xMode val="edge"/>
              <c:yMode val="edge"/>
              <c:x val="5.6126865938955328E-2"/>
              <c:y val="0.37076198442161418"/>
            </c:manualLayout>
          </c:layout>
        </c:title>
        <c:numFmt formatCode="General" sourceLinked="1"/>
        <c:tickLblPos val="nextTo"/>
        <c:spPr>
          <a:ln w="15875"/>
        </c:spPr>
        <c:txPr>
          <a:bodyPr/>
          <a:lstStyle/>
          <a:p>
            <a:pPr>
              <a:defRPr sz="1200" b="1" i="1">
                <a:latin typeface="MS Reference Sans Serif" pitchFamily="34" charset="0"/>
              </a:defRPr>
            </a:pPr>
            <a:endParaRPr lang="de-DE"/>
          </a:p>
        </c:txPr>
        <c:crossAx val="60936192"/>
        <c:crosses val="autoZero"/>
        <c:crossBetween val="between"/>
        <c:majorUnit val="0.5"/>
      </c:valAx>
    </c:plotArea>
    <c:legend>
      <c:legendPos val="t"/>
      <c:legendEntry>
        <c:idx val="0"/>
        <c:txPr>
          <a:bodyPr/>
          <a:lstStyle/>
          <a:p>
            <a:pPr>
              <a:defRPr sz="1800" b="1" i="1">
                <a:solidFill>
                  <a:srgbClr val="FF0000"/>
                </a:solidFill>
                <a:latin typeface="MS Reference Sans Serif" pitchFamily="34" charset="0"/>
              </a:defRPr>
            </a:pPr>
            <a:endParaRPr lang="de-DE"/>
          </a:p>
        </c:txPr>
      </c:legendEntry>
      <c:legendEntry>
        <c:idx val="1"/>
        <c:txPr>
          <a:bodyPr/>
          <a:lstStyle/>
          <a:p>
            <a:pPr>
              <a:defRPr sz="1800" b="1" i="1">
                <a:solidFill>
                  <a:srgbClr val="00B050"/>
                </a:solidFill>
                <a:latin typeface="MS Reference Sans Serif" pitchFamily="34" charset="0"/>
              </a:defRPr>
            </a:pPr>
            <a:endParaRPr lang="de-DE"/>
          </a:p>
        </c:txPr>
      </c:legendEntry>
      <c:legendEntry>
        <c:idx val="2"/>
        <c:txPr>
          <a:bodyPr/>
          <a:lstStyle/>
          <a:p>
            <a:pPr>
              <a:defRPr sz="1800" b="1" i="1">
                <a:solidFill>
                  <a:srgbClr val="0070C0"/>
                </a:solidFill>
                <a:latin typeface="MS Reference Sans Serif" pitchFamily="34" charset="0"/>
              </a:defRPr>
            </a:pPr>
            <a:endParaRPr lang="de-DE"/>
          </a:p>
        </c:txPr>
      </c:legendEntry>
      <c:legendEntry>
        <c:idx val="3"/>
        <c:delete val="1"/>
      </c:legendEntry>
      <c:legendEntry>
        <c:idx val="4"/>
        <c:delete val="1"/>
      </c:legendEntry>
      <c:legendEntry>
        <c:idx val="5"/>
        <c:delete val="1"/>
      </c:legendEntry>
      <c:layout>
        <c:manualLayout>
          <c:xMode val="edge"/>
          <c:yMode val="edge"/>
          <c:x val="0.35562295670488547"/>
          <c:y val="6.2987016622922137E-2"/>
          <c:w val="0.43890660808497645"/>
          <c:h val="0.11834326300139132"/>
        </c:manualLayout>
      </c:layout>
      <c:txPr>
        <a:bodyPr/>
        <a:lstStyle/>
        <a:p>
          <a:pPr>
            <a:defRPr sz="1800" b="1" i="1">
              <a:latin typeface="MS Reference Sans Serif" pitchFamily="34" charset="0"/>
            </a:defRPr>
          </a:pPr>
          <a:endParaRPr lang="de-DE"/>
        </a:p>
      </c:txPr>
    </c:legend>
    <c:plotVisOnly val="1"/>
  </c:chart>
  <c:printSettings>
    <c:headerFooter/>
    <c:pageMargins b="0.78740157499999996" l="0.70000000000000062" r="0.70000000000000062" t="0.78740157499999996"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0977152"/>
        <c:axId val="60979072"/>
        <c:axId val="0"/>
      </c:bar3DChart>
      <c:catAx>
        <c:axId val="60977152"/>
        <c:scaling>
          <c:orientation val="minMax"/>
        </c:scaling>
        <c:axPos val="b"/>
        <c:title>
          <c:tx>
            <c:rich>
              <a:bodyPr/>
              <a:lstStyle/>
              <a:p>
                <a:pPr>
                  <a:defRPr/>
                </a:pPr>
                <a:r>
                  <a:rPr lang="en-US"/>
                  <a:t>Messpunkte</a:t>
                </a:r>
              </a:p>
            </c:rich>
          </c:tx>
        </c:title>
        <c:tickLblPos val="nextTo"/>
        <c:crossAx val="60979072"/>
        <c:crosses val="autoZero"/>
        <c:auto val="1"/>
        <c:lblAlgn val="ctr"/>
        <c:lblOffset val="100"/>
      </c:catAx>
      <c:valAx>
        <c:axId val="60979072"/>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09771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61003648"/>
        <c:axId val="61009920"/>
        <c:axId val="0"/>
      </c:bar3DChart>
      <c:catAx>
        <c:axId val="61003648"/>
        <c:scaling>
          <c:orientation val="minMax"/>
        </c:scaling>
        <c:axPos val="b"/>
        <c:title>
          <c:tx>
            <c:rich>
              <a:bodyPr/>
              <a:lstStyle/>
              <a:p>
                <a:pPr>
                  <a:defRPr/>
                </a:pPr>
                <a:r>
                  <a:rPr lang="en-US"/>
                  <a:t>Messpunkte</a:t>
                </a:r>
              </a:p>
            </c:rich>
          </c:tx>
        </c:title>
        <c:tickLblPos val="nextTo"/>
        <c:crossAx val="61009920"/>
        <c:crosses val="autoZero"/>
        <c:auto val="1"/>
        <c:lblAlgn val="ctr"/>
        <c:lblOffset val="100"/>
      </c:catAx>
      <c:valAx>
        <c:axId val="6100992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10036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1043840"/>
        <c:axId val="61045760"/>
        <c:axId val="0"/>
      </c:bar3DChart>
      <c:catAx>
        <c:axId val="61043840"/>
        <c:scaling>
          <c:orientation val="minMax"/>
        </c:scaling>
        <c:axPos val="b"/>
        <c:title>
          <c:tx>
            <c:rich>
              <a:bodyPr/>
              <a:lstStyle/>
              <a:p>
                <a:pPr>
                  <a:defRPr/>
                </a:pPr>
                <a:r>
                  <a:rPr lang="en-US"/>
                  <a:t>Messpunkt</a:t>
                </a:r>
              </a:p>
            </c:rich>
          </c:tx>
        </c:title>
        <c:tickLblPos val="nextTo"/>
        <c:crossAx val="61045760"/>
        <c:crosses val="autoZero"/>
        <c:auto val="1"/>
        <c:lblAlgn val="ctr"/>
        <c:lblOffset val="100"/>
      </c:catAx>
      <c:valAx>
        <c:axId val="61045760"/>
        <c:scaling>
          <c:orientation val="minMax"/>
        </c:scaling>
        <c:axPos val="l"/>
        <c:majorGridlines/>
        <c:title>
          <c:tx>
            <c:rich>
              <a:bodyPr rot="-5400000" vert="horz"/>
              <a:lstStyle/>
              <a:p>
                <a:pPr>
                  <a:defRPr/>
                </a:pPr>
                <a:r>
                  <a:rPr lang="en-US"/>
                  <a:t>Mittelwert [mm]</a:t>
                </a:r>
              </a:p>
            </c:rich>
          </c:tx>
        </c:title>
        <c:numFmt formatCode="General" sourceLinked="1"/>
        <c:tickLblPos val="nextTo"/>
        <c:crossAx val="610438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51.xml"/><Relationship Id="rId1" Type="http://schemas.openxmlformats.org/officeDocument/2006/relationships/chart" Target="../charts/chart50.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chart" Target="../charts/chart29.xml"/><Relationship Id="rId4"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7.xml"/><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63500</xdr:colOff>
      <xdr:row>155</xdr:row>
      <xdr:rowOff>84668</xdr:rowOff>
    </xdr:from>
    <xdr:to>
      <xdr:col>11</xdr:col>
      <xdr:colOff>751417</xdr:colOff>
      <xdr:row>205</xdr:row>
      <xdr:rowOff>10583</xdr:rowOff>
    </xdr:to>
    <xdr:graphicFrame macro="">
      <xdr:nvGraphicFramePr>
        <xdr:cNvPr id="20"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1</xdr:col>
      <xdr:colOff>592688</xdr:colOff>
      <xdr:row>159</xdr:row>
      <xdr:rowOff>58615</xdr:rowOff>
    </xdr:from>
    <xdr:ext cx="10505508" cy="1861038"/>
    <xdr:sp macro="" textlink="">
      <xdr:nvSpPr>
        <xdr:cNvPr id="13" name="Textfeld 12"/>
        <xdr:cNvSpPr txBox="1"/>
      </xdr:nvSpPr>
      <xdr:spPr>
        <a:xfrm>
          <a:off x="1354688" y="30721788"/>
          <a:ext cx="10505508" cy="1861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2</xdr:col>
      <xdr:colOff>87922</xdr:colOff>
      <xdr:row>96</xdr:row>
      <xdr:rowOff>139210</xdr:rowOff>
    </xdr:from>
    <xdr:to>
      <xdr:col>7</xdr:col>
      <xdr:colOff>351692</xdr:colOff>
      <xdr:row>111</xdr:row>
      <xdr:rowOff>175846</xdr:rowOff>
    </xdr:to>
    <xdr:graphicFrame macro="">
      <xdr:nvGraphicFramePr>
        <xdr:cNvPr id="18" name="Diagram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183172</xdr:colOff>
      <xdr:row>96</xdr:row>
      <xdr:rowOff>95250</xdr:rowOff>
    </xdr:from>
    <xdr:to>
      <xdr:col>13</xdr:col>
      <xdr:colOff>696055</xdr:colOff>
      <xdr:row>109</xdr:row>
      <xdr:rowOff>7327</xdr:rowOff>
    </xdr:to>
    <xdr:graphicFrame macro="">
      <xdr:nvGraphicFramePr>
        <xdr:cNvPr id="19" name="Diagram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371475</xdr:colOff>
      <xdr:row>46</xdr:row>
      <xdr:rowOff>123825</xdr:rowOff>
    </xdr:from>
    <xdr:to>
      <xdr:col>11</xdr:col>
      <xdr:colOff>73818</xdr:colOff>
      <xdr:row>92</xdr:row>
      <xdr:rowOff>190499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219076</xdr:colOff>
      <xdr:row>159</xdr:row>
      <xdr:rowOff>76200</xdr:rowOff>
    </xdr:from>
    <xdr:to>
      <xdr:col>9</xdr:col>
      <xdr:colOff>742950</xdr:colOff>
      <xdr:row>213</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115</xdr:row>
      <xdr:rowOff>66675</xdr:rowOff>
    </xdr:from>
    <xdr:to>
      <xdr:col>13</xdr:col>
      <xdr:colOff>0</xdr:colOff>
      <xdr:row>148</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742950</xdr:colOff>
      <xdr:row>33</xdr:row>
      <xdr:rowOff>104775</xdr:rowOff>
    </xdr:from>
    <xdr:to>
      <xdr:col>17</xdr:col>
      <xdr:colOff>657225</xdr:colOff>
      <xdr:row>55</xdr:row>
      <xdr:rowOff>28575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33</xdr:row>
      <xdr:rowOff>22412</xdr:rowOff>
    </xdr:from>
    <xdr:to>
      <xdr:col>9</xdr:col>
      <xdr:colOff>76200</xdr:colOff>
      <xdr:row>55</xdr:row>
      <xdr:rowOff>56030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114301</xdr:colOff>
      <xdr:row>152</xdr:row>
      <xdr:rowOff>9524</xdr:rowOff>
    </xdr:from>
    <xdr:to>
      <xdr:col>8</xdr:col>
      <xdr:colOff>485775</xdr:colOff>
      <xdr:row>170</xdr:row>
      <xdr:rowOff>171449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666750</xdr:colOff>
      <xdr:row>146</xdr:row>
      <xdr:rowOff>0</xdr:rowOff>
    </xdr:from>
    <xdr:to>
      <xdr:col>12</xdr:col>
      <xdr:colOff>666750</xdr:colOff>
      <xdr:row>160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104775</xdr:colOff>
      <xdr:row>0</xdr:row>
      <xdr:rowOff>0</xdr:rowOff>
    </xdr:from>
    <xdr:to>
      <xdr:col>14</xdr:col>
      <xdr:colOff>19051</xdr:colOff>
      <xdr:row>60</xdr:row>
      <xdr:rowOff>47625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133349</xdr:colOff>
      <xdr:row>109</xdr:row>
      <xdr:rowOff>76200</xdr:rowOff>
    </xdr:from>
    <xdr:to>
      <xdr:col>7</xdr:col>
      <xdr:colOff>428624</xdr:colOff>
      <xdr:row>126</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247649</xdr:colOff>
      <xdr:row>106</xdr:row>
      <xdr:rowOff>47624</xdr:rowOff>
    </xdr:from>
    <xdr:to>
      <xdr:col>17</xdr:col>
      <xdr:colOff>733424</xdr:colOff>
      <xdr:row>126</xdr:row>
      <xdr:rowOff>95249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438149</xdr:colOff>
      <xdr:row>53</xdr:row>
      <xdr:rowOff>179294</xdr:rowOff>
    </xdr:from>
    <xdr:to>
      <xdr:col>20</xdr:col>
      <xdr:colOff>717176</xdr:colOff>
      <xdr:row>76</xdr:row>
      <xdr:rowOff>168087</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750794</xdr:colOff>
      <xdr:row>110</xdr:row>
      <xdr:rowOff>89647</xdr:rowOff>
    </xdr:from>
    <xdr:to>
      <xdr:col>21</xdr:col>
      <xdr:colOff>470647</xdr:colOff>
      <xdr:row>137</xdr:row>
      <xdr:rowOff>156881</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313764</xdr:colOff>
      <xdr:row>139</xdr:row>
      <xdr:rowOff>168089</xdr:rowOff>
    </xdr:from>
    <xdr:to>
      <xdr:col>16</xdr:col>
      <xdr:colOff>414618</xdr:colOff>
      <xdr:row>158</xdr:row>
      <xdr:rowOff>78441</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308161</xdr:colOff>
      <xdr:row>209</xdr:row>
      <xdr:rowOff>19050</xdr:rowOff>
    </xdr:from>
    <xdr:to>
      <xdr:col>9</xdr:col>
      <xdr:colOff>745192</xdr:colOff>
      <xdr:row>249</xdr:row>
      <xdr:rowOff>180975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457200</xdr:colOff>
      <xdr:row>209</xdr:row>
      <xdr:rowOff>38101</xdr:rowOff>
    </xdr:from>
    <xdr:to>
      <xdr:col>18</xdr:col>
      <xdr:colOff>657225</xdr:colOff>
      <xdr:row>248</xdr:row>
      <xdr:rowOff>180975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180974</xdr:colOff>
      <xdr:row>274</xdr:row>
      <xdr:rowOff>9525</xdr:rowOff>
    </xdr:from>
    <xdr:to>
      <xdr:col>15</xdr:col>
      <xdr:colOff>266700</xdr:colOff>
      <xdr:row>299</xdr:row>
      <xdr:rowOff>161925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85"/>
    <tableColumn id="2" name="Spalte2" totalsRowFunction="average" totalsRowDxfId="84"/>
    <tableColumn id="3" name="Spalte3" totalsRowFunction="average" totalsRowDxfId="83"/>
    <tableColumn id="4" name="Spalte4" totalsRowFunction="average" totalsRowDxfId="82"/>
    <tableColumn id="5" name="Spalte5" totalsRowFunction="average" totalsRowDxfId="81"/>
    <tableColumn id="6" name="Spalte6" totalsRowFunction="average" totalsRowDxfId="80"/>
    <tableColumn id="12" name="Spalte7" totalsRowFunction="average" totalsRowDxfId="79"/>
    <tableColumn id="7" name="Spalte8" totalsRowFunction="average" totalsRowDxfId="78"/>
    <tableColumn id="8" name="Spalte9" totalsRowFunction="average" totalsRowDxfId="77"/>
    <tableColumn id="9" name="Spalte10" totalsRowFunction="average" totalsRowDxfId="76"/>
    <tableColumn id="10" name="Spalte11" totalsRowFunction="average" totalsRowDxfId="75"/>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36" headerRowBorderDxfId="35" tableBorderDxfId="34">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12.xml><?xml version="1.0" encoding="utf-8"?>
<table xmlns="http://schemas.openxmlformats.org/spreadsheetml/2006/main" id="5" name="Tabelle5" displayName="Tabelle5" ref="B71:L93" totalsRowShown="0" headerRowDxfId="33">
  <autoFilter ref="B71:L93"/>
  <tableColumns count="11">
    <tableColumn id="1" name="MP/Nr"/>
    <tableColumn id="2" name="MP1"/>
    <tableColumn id="3" name="MP2"/>
    <tableColumn id="4" name="MP3"/>
    <tableColumn id="5" name="MP4"/>
    <tableColumn id="6" name="MP5"/>
    <tableColumn id="7" name="MP6"/>
    <tableColumn id="8" name="MP7"/>
    <tableColumn id="9" name="MP8"/>
    <tableColumn id="10" name="MP9"/>
    <tableColumn id="11" name="MP10"/>
  </tableColumns>
  <tableStyleInfo name="TableStyleMedium9" showFirstColumn="0" showLastColumn="0" showRowStripes="1" showColumnStripes="0"/>
</table>
</file>

<file path=xl/tables/table13.xml><?xml version="1.0" encoding="utf-8"?>
<table xmlns="http://schemas.openxmlformats.org/spreadsheetml/2006/main" id="10" name="Tabelle10" displayName="Tabelle10" ref="N57:R66" totalsRowShown="0">
  <autoFilter ref="N57:R66">
    <filterColumn colId="4"/>
  </autoFilter>
  <tableColumns count="5">
    <tableColumn id="1" name="Spalte1"/>
    <tableColumn id="2" name="Spalte2"/>
    <tableColumn id="3" name="Spalte3"/>
    <tableColumn id="4" name="Spalte4"/>
    <tableColumn id="5" name="Spalte5"/>
  </tableColumns>
  <tableStyleInfo name="TableStyleMedium9" showFirstColumn="0" showLastColumn="0" showRowStripes="1" showColumnStripes="0"/>
</table>
</file>

<file path=xl/tables/table14.xml><?xml version="1.0" encoding="utf-8"?>
<table xmlns="http://schemas.openxmlformats.org/spreadsheetml/2006/main" id="11" name="Tabelle11" displayName="Tabelle11" ref="G86:J89" totalsRowShown="0">
  <autoFilter ref="G86:J89"/>
  <tableColumns count="4">
    <tableColumn id="1" name="Mat."/>
    <tableColumn id="2" name="Rm"/>
    <tableColumn id="3" name="Mat.2"/>
    <tableColumn id="4" name="Rm3"/>
  </tableColumns>
  <tableStyleInfo name="TableStyleMedium9" showFirstColumn="0" showLastColumn="0" showRowStripes="1" showColumnStripes="0"/>
</table>
</file>

<file path=xl/tables/table15.xml><?xml version="1.0" encoding="utf-8"?>
<table xmlns="http://schemas.openxmlformats.org/spreadsheetml/2006/main" id="12" name="Tabelle12" displayName="Tabelle12" ref="M85:R88" totalsRowShown="0">
  <autoFilter ref="M85:R88"/>
  <tableColumns count="6">
    <tableColumn id="1" name="Mat."/>
    <tableColumn id="2" name="Rm"/>
    <tableColumn id="3" name="Rp0,2"/>
    <tableColumn id="4" name="Mat.2"/>
    <tableColumn id="5" name="Rm3"/>
    <tableColumn id="6" name="Rp0,22"/>
  </tableColumns>
  <tableStyleInfo name="TableStyleMedium9" showFirstColumn="0" showLastColumn="0" showRowStripes="1" showColumnStripes="0"/>
</table>
</file>

<file path=xl/tables/table16.xml><?xml version="1.0" encoding="utf-8"?>
<table xmlns="http://schemas.openxmlformats.org/spreadsheetml/2006/main" id="13" name="Tabelle13" displayName="Tabelle13" ref="G92:I95" totalsRowShown="0">
  <autoFilter ref="G92:I95"/>
  <tableColumns count="3">
    <tableColumn id="1" name="Mat"/>
    <tableColumn id="2" name="Rm"/>
    <tableColumn id="3" name="Rp0,2"/>
  </tableColumns>
  <tableStyleInfo name="TableStyleMedium9" showFirstColumn="0" showLastColumn="0" showRowStripes="1" showColumnStripes="0"/>
</table>
</file>

<file path=xl/tables/table17.xml><?xml version="1.0" encoding="utf-8"?>
<table xmlns="http://schemas.openxmlformats.org/spreadsheetml/2006/main" id="20" name="Tabelle1221" displayName="Tabelle1221" ref="C97:H100" totalsRowShown="0">
  <autoFilter ref="C97:H100"/>
  <tableColumns count="6">
    <tableColumn id="1" name="Mat."/>
    <tableColumn id="2" name="Rm"/>
    <tableColumn id="3" name="Rp0,2"/>
    <tableColumn id="4" name="Mat.2"/>
    <tableColumn id="5" name="Rm2"/>
    <tableColumn id="6" name="Rp0,22"/>
  </tableColumns>
  <tableStyleInfo name="TableStyleMedium9" showFirstColumn="0" showLastColumn="0" showRowStripes="1" showColumnStripes="0"/>
</table>
</file>

<file path=xl/tables/table18.xml><?xml version="1.0" encoding="utf-8"?>
<table xmlns="http://schemas.openxmlformats.org/spreadsheetml/2006/main" id="21" name="Tabelle1322" displayName="Tabelle1322" ref="I97:K100" totalsRowShown="0">
  <autoFilter ref="I97:K100"/>
  <tableColumns count="3">
    <tableColumn id="1" name="Mat"/>
    <tableColumn id="2" name="Rm"/>
    <tableColumn id="3" name="Rp0,2"/>
  </tableColumns>
  <tableStyleInfo name="TableStyleMedium9" showFirstColumn="0" showLastColumn="0" showRowStripes="1" showColumnStripes="0"/>
</table>
</file>

<file path=xl/tables/table19.xml><?xml version="1.0" encoding="utf-8"?>
<table xmlns="http://schemas.openxmlformats.org/spreadsheetml/2006/main" id="8" name="Tabelle8" displayName="Tabelle8" ref="C4:M45" totalsRowCount="1">
  <autoFilter ref="C4:M44"/>
  <tableColumns count="11">
    <tableColumn id="1" name="Nr" totalsRowLabel="s" totalsRowDxfId="32"/>
    <tableColumn id="2" name="MP1" totalsRowFunction="custom" totalsRowDxfId="31">
      <totalsRowFormula>STDEV(D5:D44)</totalsRowFormula>
    </tableColumn>
    <tableColumn id="3" name="MP2" totalsRowFunction="custom" totalsRowDxfId="30">
      <totalsRowFormula>STDEV(E5:E44)</totalsRowFormula>
    </tableColumn>
    <tableColumn id="4" name="MP3" totalsRowFunction="custom" totalsRowDxfId="29">
      <totalsRowFormula>STDEV(F5:F44)</totalsRowFormula>
    </tableColumn>
    <tableColumn id="5" name="MP4" totalsRowFunction="custom" totalsRowDxfId="28">
      <totalsRowFormula>STDEV(G5:G44)</totalsRowFormula>
    </tableColumn>
    <tableColumn id="6" name="MP5" totalsRowFunction="custom" totalsRowDxfId="27">
      <totalsRowFormula>STDEV(H5:H44)</totalsRowFormula>
    </tableColumn>
    <tableColumn id="7" name="MP6" totalsRowFunction="custom" totalsRowDxfId="26">
      <totalsRowFormula>STDEV(I5:I44)</totalsRowFormula>
    </tableColumn>
    <tableColumn id="8" name="MP7" totalsRowFunction="custom" totalsRowDxfId="25">
      <totalsRowFormula>STDEV(J5:J44)</totalsRowFormula>
    </tableColumn>
    <tableColumn id="9" name="MP8" totalsRowFunction="custom" totalsRowDxfId="24">
      <totalsRowFormula>STDEV(K5:K44)</totalsRowFormula>
    </tableColumn>
    <tableColumn id="10" name="MP9" totalsRowFunction="custom" totalsRowDxfId="23">
      <totalsRowFormula>STDEV(L5:L44)</totalsRowFormula>
    </tableColumn>
    <tableColumn id="11" name="MP10" totalsRowFunction="custom" totalsRowDxfId="22">
      <totalsRowFormula>STDEV(M5:M44)</totalsRowFormula>
    </tableColumn>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74"/>
    <tableColumn id="3" name="MP2b" totalsRowFunction="average" totalsRowDxfId="73"/>
    <tableColumn id="4" name="MP3b" totalsRowFunction="average" totalsRowDxfId="72"/>
    <tableColumn id="5" name="MP4b" totalsRowFunction="average" totalsRowDxfId="71"/>
    <tableColumn id="6" name="MP5b" totalsRowFunction="average" totalsRowDxfId="70"/>
    <tableColumn id="12" name="MP6b" totalsRowFunction="average" totalsRowDxfId="69"/>
    <tableColumn id="7" name="MP7b" totalsRowFunction="average" totalsRowDxfId="68"/>
    <tableColumn id="8" name="MP8b" totalsRowFunction="average" totalsRowDxfId="67"/>
    <tableColumn id="9" name="MP9b" totalsRowFunction="average" totalsRowDxfId="66"/>
  </tableColumns>
  <tableStyleInfo name="TableStyleMedium7" showFirstColumn="0" showLastColumn="0" showRowStripes="1" showColumnStripes="0"/>
</table>
</file>

<file path=xl/tables/table20.xml><?xml version="1.0" encoding="utf-8"?>
<table xmlns="http://schemas.openxmlformats.org/spreadsheetml/2006/main" id="16" name="Tabelle16" displayName="Tabelle16" ref="C51:M92" totalsRowCount="1">
  <autoFilter ref="C51:M91"/>
  <tableColumns count="11">
    <tableColumn id="1" name="Nr" totalsRowLabel="s" totalsRowDxfId="21"/>
    <tableColumn id="2" name="MP1" totalsRowFunction="custom" totalsRowDxfId="20">
      <totalsRowFormula>STDEV(D52:D91)</totalsRowFormula>
    </tableColumn>
    <tableColumn id="3" name="MP2" totalsRowFunction="custom" totalsRowDxfId="19">
      <totalsRowFormula>STDEV(E52:E91)</totalsRowFormula>
    </tableColumn>
    <tableColumn id="4" name="MP3" totalsRowFunction="custom" totalsRowDxfId="18">
      <totalsRowFormula>STDEV(F52:F91)</totalsRowFormula>
    </tableColumn>
    <tableColumn id="5" name="MP4" totalsRowFunction="custom" totalsRowDxfId="17">
      <totalsRowFormula>STDEV(G52:G91)</totalsRowFormula>
    </tableColumn>
    <tableColumn id="6" name="MP5" totalsRowFunction="custom" totalsRowDxfId="16">
      <totalsRowFormula>STDEV(H52:H91)</totalsRowFormula>
    </tableColumn>
    <tableColumn id="7" name="MP6" totalsRowFunction="custom" totalsRowDxfId="15">
      <totalsRowFormula>STDEV(I52:I91)</totalsRowFormula>
    </tableColumn>
    <tableColumn id="8" name="MP7" totalsRowFunction="custom" totalsRowDxfId="14">
      <totalsRowFormula>STDEV(J52:J91)</totalsRowFormula>
    </tableColumn>
    <tableColumn id="9" name="MP8" totalsRowFunction="custom" totalsRowDxfId="13">
      <totalsRowFormula>STDEV(K52:K91)</totalsRowFormula>
    </tableColumn>
    <tableColumn id="10" name="MP9" totalsRowFunction="custom" totalsRowDxfId="12">
      <totalsRowFormula>STDEV(L52:L91)</totalsRowFormula>
    </tableColumn>
    <tableColumn id="11" name="MP10" totalsRowFunction="custom" totalsRowDxfId="11">
      <totalsRowFormula>STDEV(M52:M91)</totalsRowFormula>
    </tableColumn>
  </tableColumns>
  <tableStyleInfo name="TableStyleMedium11" showFirstColumn="0" showLastColumn="0" showRowStripes="1" showColumnStripes="0"/>
</table>
</file>

<file path=xl/tables/table21.xml><?xml version="1.0" encoding="utf-8"?>
<table xmlns="http://schemas.openxmlformats.org/spreadsheetml/2006/main" id="17" name="Tabelle17" displayName="Tabelle17" ref="C103:M142" totalsRowCount="1">
  <autoFilter ref="C103:M141"/>
  <tableColumns count="11">
    <tableColumn id="1" name="Nr" totalsRowLabel="s" totalsRowDxfId="10"/>
    <tableColumn id="2" name="MP1" totalsRowFunction="custom" totalsRowDxfId="9">
      <totalsRowFormula>STDEV(D104:D141)</totalsRowFormula>
    </tableColumn>
    <tableColumn id="3" name="MP2" totalsRowFunction="custom" totalsRowDxfId="8">
      <totalsRowFormula>STDEV(E104:E141)</totalsRowFormula>
    </tableColumn>
    <tableColumn id="4" name="MP3" totalsRowFunction="custom" totalsRowDxfId="7">
      <totalsRowFormula>STDEV(F104:F141)</totalsRowFormula>
    </tableColumn>
    <tableColumn id="5" name="MP4" totalsRowFunction="custom" totalsRowDxfId="6">
      <totalsRowFormula>STDEV(G104:G141)</totalsRowFormula>
    </tableColumn>
    <tableColumn id="6" name="MP5" totalsRowFunction="custom" totalsRowDxfId="5">
      <totalsRowFormula>STDEV(H104:H141)</totalsRowFormula>
    </tableColumn>
    <tableColumn id="7" name="MP6" totalsRowFunction="custom" totalsRowDxfId="4">
      <totalsRowFormula>STDEV(I104:I141)</totalsRowFormula>
    </tableColumn>
    <tableColumn id="8" name="MP7" totalsRowFunction="custom" totalsRowDxfId="3">
      <totalsRowFormula>STDEV(J104:J141)</totalsRowFormula>
    </tableColumn>
    <tableColumn id="9" name="MP8" totalsRowFunction="custom" totalsRowDxfId="2">
      <totalsRowFormula>STDEV(K104:K141)</totalsRowFormula>
    </tableColumn>
    <tableColumn id="10" name="MP9" totalsRowFunction="custom" totalsRowDxfId="1">
      <totalsRowFormula>STDEV(L104:L141)</totalsRowFormula>
    </tableColumn>
    <tableColumn id="11" name="MP10" totalsRowFunction="custom" totalsRowDxfId="0">
      <totalsRowFormula>STDEV(M104:M141)</totalsRowFormula>
    </tableColumn>
  </tableColumns>
  <tableStyleInfo name="TableStyleMedium10"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65"/>
    <tableColumn id="2" name="MP1a" totalsRowFunction="average" totalsRowDxfId="64"/>
    <tableColumn id="3" name="MP2a" totalsRowFunction="average" totalsRowDxfId="63"/>
    <tableColumn id="4" name="MP3a" totalsRowFunction="average" totalsRowDxfId="62"/>
    <tableColumn id="5" name="MP4a" totalsRowFunction="average" totalsRowDxfId="61"/>
    <tableColumn id="6" name="MP5a" totalsRowFunction="average" totalsRowDxfId="60"/>
    <tableColumn id="12" name="MP6a" totalsRowFunction="average" totalsRowDxfId="59"/>
    <tableColumn id="7" name="MP7a" totalsRowFunction="average" totalsRowDxfId="58"/>
    <tableColumn id="8" name="MP8a" totalsRowFunction="average" totalsRowDxfId="57"/>
    <tableColumn id="9" name="MP9a" totalsRowFunction="average" totalsRowDxfId="56"/>
    <tableColumn id="10" name="MP10a" totalsRowFunction="average" totalsRowDxfId="55"/>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54"/>
    <tableColumn id="2" name="MP1b" totalsRowFunction="average" totalsRowDxfId="53"/>
    <tableColumn id="3" name="MP2b" totalsRowFunction="average" totalsRowDxfId="52"/>
    <tableColumn id="4" name="MP3b" totalsRowFunction="average" totalsRowDxfId="51"/>
    <tableColumn id="5" name="MP4b" totalsRowFunction="average" totalsRowDxfId="50"/>
    <tableColumn id="6" name="MP5b" totalsRowFunction="average" totalsRowDxfId="49"/>
    <tableColumn id="12" name="MP6b" totalsRowFunction="average" totalsRowDxfId="48"/>
    <tableColumn id="7" name="MP7b" totalsRowFunction="average" totalsRowDxfId="47"/>
    <tableColumn id="8" name="MP8b" totalsRowFunction="average" totalsRowDxfId="46"/>
    <tableColumn id="9" name="MP9b" totalsRowFunction="average" totalsRowDxfId="45"/>
    <tableColumn id="10" name="MP10b" totalsRowFunction="average" totalsRowDxfId="44"/>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42" headerRowBorderDxfId="41">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40" headerRowBorderDxfId="39">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38" headerRowBorderDxfId="37">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drawing" Target="../drawings/drawing13.xml"/><Relationship Id="rId1" Type="http://schemas.openxmlformats.org/officeDocument/2006/relationships/printerSettings" Target="../printerSettings/printerSettings13.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14.xml"/><Relationship Id="rId1" Type="http://schemas.openxmlformats.org/officeDocument/2006/relationships/printerSettings" Target="../printerSettings/printerSettings14.bin"/><Relationship Id="rId5" Type="http://schemas.openxmlformats.org/officeDocument/2006/relationships/table" Target="../tables/table21.xml"/><Relationship Id="rId4"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134"/>
  <sheetViews>
    <sheetView topLeftCell="B13" zoomScale="90" zoomScaleNormal="90" workbookViewId="0">
      <selection activeCell="D34" sqref="D34:M34"/>
    </sheetView>
  </sheetViews>
  <sheetFormatPr baseColWidth="10" defaultRowHeight="15"/>
  <sheetData>
    <row r="1" spans="1:13" ht="15.75">
      <c r="A1" s="32"/>
      <c r="B1" s="32" t="s">
        <v>69</v>
      </c>
      <c r="C1" s="32" t="s">
        <v>70</v>
      </c>
      <c r="D1" s="43" t="s">
        <v>108</v>
      </c>
    </row>
    <row r="2" spans="1:13" ht="18.75">
      <c r="A2" s="22"/>
    </row>
    <row r="10" spans="1:13" ht="21">
      <c r="F10" s="30" t="s">
        <v>46</v>
      </c>
      <c r="G10" s="3" t="s">
        <v>22</v>
      </c>
      <c r="H10" s="3"/>
      <c r="I10" s="4"/>
    </row>
    <row r="12" spans="1:13">
      <c r="C12" t="s">
        <v>72</v>
      </c>
      <c r="D12" t="s">
        <v>73</v>
      </c>
      <c r="E12" t="s">
        <v>74</v>
      </c>
      <c r="F12" t="s">
        <v>75</v>
      </c>
      <c r="G12" t="s">
        <v>76</v>
      </c>
      <c r="H12" t="s">
        <v>77</v>
      </c>
      <c r="I12" t="s">
        <v>78</v>
      </c>
      <c r="J12" t="s">
        <v>79</v>
      </c>
      <c r="K12" t="s">
        <v>80</v>
      </c>
      <c r="L12" t="s">
        <v>81</v>
      </c>
      <c r="M12" t="s">
        <v>82</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2.8022547312739773E-2</v>
      </c>
      <c r="I34">
        <f>STDEV(Tabelle14[Spalte7])</f>
        <v>2.8022547312739773E-2</v>
      </c>
      <c r="J34">
        <f>STDEV(Tabelle14[Spalte8])</f>
        <v>2.4942038071455556E-2</v>
      </c>
      <c r="K34">
        <f>STDEV(Tabelle14[Spalte9])</f>
        <v>0.1128331324987196</v>
      </c>
      <c r="L34">
        <f>STDEV(Tabelle14[Spalte10])</f>
        <v>7.83699056096306E-2</v>
      </c>
      <c r="M34">
        <f>STDEV(Tabelle14[Spalte11])</f>
        <v>0.21041062610748731</v>
      </c>
    </row>
    <row r="35" spans="1:13" ht="15.75">
      <c r="C35" s="32" t="s">
        <v>69</v>
      </c>
      <c r="D35">
        <f t="shared" ref="D35:M35" si="0">D34/SQRT(20)</f>
        <v>6.0440923745073864E-2</v>
      </c>
      <c r="E35">
        <f t="shared" si="0"/>
        <v>2.5879020155533668E-2</v>
      </c>
      <c r="F35">
        <f t="shared" si="0"/>
        <v>1.9138002975617217E-2</v>
      </c>
      <c r="G35">
        <f t="shared" si="0"/>
        <v>8.0328273845187113E-3</v>
      </c>
      <c r="H35">
        <f t="shared" si="0"/>
        <v>6.266032069399019E-3</v>
      </c>
      <c r="I35">
        <f t="shared" si="0"/>
        <v>6.266032069399019E-3</v>
      </c>
      <c r="J35">
        <f t="shared" si="0"/>
        <v>5.5772092625162376E-3</v>
      </c>
      <c r="K35">
        <f t="shared" si="0"/>
        <v>2.5230255438137769E-2</v>
      </c>
      <c r="L35">
        <f t="shared" si="0"/>
        <v>1.7524043633337611E-2</v>
      </c>
      <c r="M35">
        <f t="shared" si="0"/>
        <v>4.7049246316463358E-2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2.8022547312739773E-2</v>
      </c>
      <c r="I39">
        <f>STDEV(Tabelle14[Spalte7])</f>
        <v>2.8022547312739773E-2</v>
      </c>
      <c r="J39">
        <f>STDEV(Tabelle14[Spalte8])</f>
        <v>2.4942038071455556E-2</v>
      </c>
      <c r="K39">
        <f>STDEV(Tabelle14[Spalte9])</f>
        <v>0.1128331324987196</v>
      </c>
      <c r="L39">
        <f>STDEV(Tabelle14[Spalte10])</f>
        <v>7.83699056096306E-2</v>
      </c>
      <c r="M39">
        <f>STDEV(Tabelle14[Spalte11])</f>
        <v>0.21041062610748731</v>
      </c>
    </row>
    <row r="40" spans="1:13" ht="15.75">
      <c r="C40" s="32" t="s">
        <v>70</v>
      </c>
      <c r="D40">
        <f>D34*$A$33</f>
        <v>0.12632153062720436</v>
      </c>
      <c r="E40">
        <f>E39*A33</f>
        <v>5.408715212506536E-2</v>
      </c>
      <c r="F40">
        <f>F39*A33</f>
        <v>3.9998426219039984E-2</v>
      </c>
      <c r="G40">
        <f>G34*A33</f>
        <v>1.6788609233644104E-2</v>
      </c>
      <c r="H40">
        <f>H39*A33</f>
        <v>1.3096007025043949E-2</v>
      </c>
      <c r="I40">
        <f>I39*A33</f>
        <v>1.3096007025043949E-2</v>
      </c>
      <c r="J40">
        <f>J39*A33</f>
        <v>1.1656367358658937E-2</v>
      </c>
      <c r="K40">
        <f>K39*A33</f>
        <v>5.2731233865707938E-2</v>
      </c>
      <c r="L40">
        <f>L39*A33</f>
        <v>3.6625251193675608E-2</v>
      </c>
      <c r="M40">
        <f>A33*M39</f>
        <v>9.8332924801408414E-2</v>
      </c>
    </row>
    <row r="41" spans="1:13" ht="15.75">
      <c r="C41" s="32" t="s">
        <v>71</v>
      </c>
      <c r="D41">
        <v>0.13</v>
      </c>
      <c r="E41">
        <v>0.06</v>
      </c>
      <c r="F41">
        <v>0.04</v>
      </c>
      <c r="G41">
        <v>1.7000000000000001E-2</v>
      </c>
      <c r="H41">
        <v>1.4E-2</v>
      </c>
      <c r="I41">
        <v>1.4E-2</v>
      </c>
      <c r="J41">
        <v>1.2E-2</v>
      </c>
      <c r="K41">
        <v>0.06</v>
      </c>
      <c r="L41">
        <v>0.04</v>
      </c>
      <c r="M41">
        <v>0.1</v>
      </c>
    </row>
    <row r="42" spans="1:13">
      <c r="C42" s="2" t="s">
        <v>146</v>
      </c>
      <c r="D42">
        <v>1.95</v>
      </c>
      <c r="E42">
        <v>0.72</v>
      </c>
      <c r="F42">
        <v>0.6</v>
      </c>
      <c r="G42">
        <v>2.8000000000000001E-2</v>
      </c>
      <c r="H42">
        <v>-0.29699999999999999</v>
      </c>
      <c r="I42">
        <v>-0.36799999999999999</v>
      </c>
      <c r="J42">
        <v>-0.29299999999999998</v>
      </c>
      <c r="K42">
        <v>0.46</v>
      </c>
      <c r="L42">
        <v>1.31</v>
      </c>
      <c r="M42">
        <v>3</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2.8022547312739773E-2</v>
      </c>
      <c r="I65">
        <f>STDEV(Tabelle14[Spalte7])</f>
        <v>2.8022547312739773E-2</v>
      </c>
      <c r="J65">
        <f>STDEV(Tabelle14[Spalte8])</f>
        <v>2.4942038071455556E-2</v>
      </c>
      <c r="K65">
        <f>STDEV(Tabelle14[Spalte9])</f>
        <v>0.1128331324987196</v>
      </c>
      <c r="L65">
        <f>STDEV(Tabelle14[Spalte10])</f>
        <v>7.83699056096306E-2</v>
      </c>
      <c r="M65">
        <f>STDEV(Tabelle14[Spalte11])</f>
        <v>0.21041062610748731</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row r="123" spans="1:13">
      <c r="C123" t="s">
        <v>33</v>
      </c>
      <c r="D123" t="s">
        <v>84</v>
      </c>
      <c r="E123" t="s">
        <v>85</v>
      </c>
      <c r="F123" t="s">
        <v>86</v>
      </c>
      <c r="G123" t="s">
        <v>87</v>
      </c>
      <c r="H123" t="s">
        <v>88</v>
      </c>
      <c r="I123" t="s">
        <v>89</v>
      </c>
      <c r="J123" t="s">
        <v>90</v>
      </c>
      <c r="K123" t="s">
        <v>91</v>
      </c>
      <c r="L123" t="s">
        <v>92</v>
      </c>
      <c r="M123" t="s">
        <v>93</v>
      </c>
    </row>
    <row r="124" spans="1:13">
      <c r="A124" t="s">
        <v>145</v>
      </c>
      <c r="C124" t="s">
        <v>47</v>
      </c>
      <c r="D124">
        <v>0.81</v>
      </c>
      <c r="E124">
        <v>0.34</v>
      </c>
      <c r="F124">
        <v>0.15</v>
      </c>
      <c r="G124">
        <v>2.1000000000000001E-2</v>
      </c>
      <c r="H124">
        <v>-0.19</v>
      </c>
      <c r="I124">
        <v>-0.23300000000000001</v>
      </c>
      <c r="J124">
        <v>-0.251</v>
      </c>
      <c r="K124">
        <v>-0.17</v>
      </c>
      <c r="L124">
        <v>0.56999999999999995</v>
      </c>
      <c r="M124">
        <v>1.37</v>
      </c>
    </row>
    <row r="125" spans="1:13">
      <c r="C125" t="s">
        <v>143</v>
      </c>
      <c r="D125">
        <v>-0.66</v>
      </c>
      <c r="E125">
        <v>-0.13</v>
      </c>
      <c r="F125">
        <v>-0.38</v>
      </c>
      <c r="G125">
        <v>2.8000000000000001E-2</v>
      </c>
      <c r="H125">
        <v>0</v>
      </c>
      <c r="I125">
        <v>-0.04</v>
      </c>
      <c r="J125">
        <v>-0.16</v>
      </c>
      <c r="K125">
        <v>-0.55000000000000004</v>
      </c>
      <c r="L125">
        <v>0</v>
      </c>
      <c r="M125">
        <v>-0.08</v>
      </c>
    </row>
    <row r="126" spans="1:13">
      <c r="C126" t="s">
        <v>46</v>
      </c>
      <c r="D126">
        <v>1.95</v>
      </c>
      <c r="E126">
        <v>0.72</v>
      </c>
      <c r="F126">
        <v>0.6</v>
      </c>
      <c r="G126">
        <v>2.8000000000000001E-2</v>
      </c>
      <c r="H126">
        <v>-0.29699999999999999</v>
      </c>
      <c r="I126">
        <v>-0.36799999999999999</v>
      </c>
      <c r="J126">
        <v>-0.29299999999999998</v>
      </c>
      <c r="K126">
        <v>0.46</v>
      </c>
      <c r="L126">
        <v>1.31</v>
      </c>
      <c r="M126">
        <v>3</v>
      </c>
    </row>
    <row r="127" spans="1:13">
      <c r="C127" t="s">
        <v>47</v>
      </c>
      <c r="D127">
        <v>0.21</v>
      </c>
      <c r="E127">
        <v>7.0000000000000007E-2</v>
      </c>
      <c r="F127">
        <v>0.05</v>
      </c>
      <c r="G127">
        <v>2.7E-2</v>
      </c>
      <c r="H127">
        <v>0.03</v>
      </c>
      <c r="I127">
        <v>2.4E-2</v>
      </c>
      <c r="J127">
        <v>1.4999999999999999E-2</v>
      </c>
      <c r="K127">
        <v>7.0000000000000007E-2</v>
      </c>
      <c r="L127">
        <v>0.06</v>
      </c>
      <c r="M127">
        <v>0.15</v>
      </c>
    </row>
    <row r="128" spans="1:13">
      <c r="C128" t="s">
        <v>143</v>
      </c>
      <c r="D128">
        <v>0.22</v>
      </c>
      <c r="E128">
        <v>0.06</v>
      </c>
      <c r="F128">
        <v>0.04</v>
      </c>
      <c r="G128">
        <v>2.4E-2</v>
      </c>
      <c r="H128">
        <v>0.05</v>
      </c>
      <c r="I128">
        <v>0.08</v>
      </c>
      <c r="J128">
        <v>0.11</v>
      </c>
      <c r="K128">
        <v>0.11</v>
      </c>
      <c r="L128">
        <v>0.1</v>
      </c>
      <c r="M128">
        <v>0.21</v>
      </c>
    </row>
    <row r="129" spans="1:13">
      <c r="C129" t="s">
        <v>46</v>
      </c>
      <c r="D129">
        <v>0.13</v>
      </c>
      <c r="E129">
        <v>0.06</v>
      </c>
      <c r="F129">
        <v>0.04</v>
      </c>
      <c r="G129">
        <v>1.7000000000000001E-2</v>
      </c>
      <c r="H129">
        <v>1.4E-2</v>
      </c>
      <c r="I129">
        <v>1.4E-2</v>
      </c>
      <c r="J129">
        <v>1.2E-2</v>
      </c>
      <c r="K129">
        <v>0.06</v>
      </c>
      <c r="L129">
        <v>0.04</v>
      </c>
      <c r="M129">
        <v>0.1</v>
      </c>
    </row>
    <row r="132" spans="1:13">
      <c r="A132" t="s">
        <v>144</v>
      </c>
      <c r="C132" t="s">
        <v>47</v>
      </c>
      <c r="D132">
        <v>0.21</v>
      </c>
      <c r="E132">
        <v>7.0000000000000007E-2</v>
      </c>
      <c r="F132">
        <v>0.05</v>
      </c>
      <c r="G132">
        <v>2.7E-2</v>
      </c>
      <c r="H132">
        <v>0.03</v>
      </c>
      <c r="I132">
        <v>2.4E-2</v>
      </c>
      <c r="J132">
        <v>1.4999999999999999E-2</v>
      </c>
      <c r="K132">
        <v>7.0000000000000007E-2</v>
      </c>
      <c r="L132">
        <v>0.06</v>
      </c>
      <c r="M132">
        <v>0.15</v>
      </c>
    </row>
    <row r="133" spans="1:13">
      <c r="C133" t="s">
        <v>143</v>
      </c>
      <c r="D133">
        <v>0.22</v>
      </c>
      <c r="E133">
        <v>0.06</v>
      </c>
      <c r="F133">
        <v>0.04</v>
      </c>
      <c r="G133">
        <v>2.4E-2</v>
      </c>
      <c r="H133">
        <v>0.05</v>
      </c>
      <c r="I133">
        <v>0.08</v>
      </c>
      <c r="J133">
        <v>0.11</v>
      </c>
      <c r="K133">
        <v>0.11</v>
      </c>
      <c r="L133">
        <v>0.1</v>
      </c>
      <c r="M133">
        <v>0.21</v>
      </c>
    </row>
    <row r="134" spans="1:13">
      <c r="C134" t="s">
        <v>46</v>
      </c>
      <c r="D134">
        <v>0.13</v>
      </c>
      <c r="E134">
        <v>0.06</v>
      </c>
      <c r="F134">
        <v>0.04</v>
      </c>
      <c r="G134">
        <v>1.7000000000000001E-2</v>
      </c>
      <c r="H134">
        <v>1.4E-2</v>
      </c>
      <c r="I134">
        <v>1.4E-2</v>
      </c>
      <c r="J134">
        <v>1.2E-2</v>
      </c>
      <c r="K134">
        <v>0.06</v>
      </c>
      <c r="L134">
        <v>0.04</v>
      </c>
      <c r="M134">
        <v>0.1</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topLeftCell="C10" workbookViewId="0">
      <selection activeCell="D31" sqref="D31:M31"/>
    </sheetView>
  </sheetViews>
  <sheetFormatPr baseColWidth="10" defaultRowHeight="15"/>
  <sheetData>
    <row r="1" spans="1:13" ht="15.75">
      <c r="A1">
        <v>0.46733820729745601</v>
      </c>
      <c r="B1" s="32" t="s">
        <v>69</v>
      </c>
      <c r="C1" s="32" t="s">
        <v>70</v>
      </c>
      <c r="D1" s="32" t="s">
        <v>71</v>
      </c>
      <c r="E1" s="42" t="s">
        <v>108</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-0.10150000000000001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2.7772572611727615E-2</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69</v>
      </c>
      <c r="D32">
        <f>D31/A2</f>
        <v>2.7159131448789703E-2</v>
      </c>
      <c r="E32">
        <f>E31/A2</f>
        <v>1.4771950660484543E-2</v>
      </c>
      <c r="F32">
        <f>F31/A2</f>
        <v>6.2101360269871814E-3</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70</v>
      </c>
      <c r="D33">
        <f>D31*A1</f>
        <v>5.676258472797048E-2</v>
      </c>
      <c r="E33">
        <f>E31*A1</f>
        <v>3.0873376880412695E-2</v>
      </c>
      <c r="F33">
        <f>F31*A1</f>
        <v>1.2979184296403209E-2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71</v>
      </c>
      <c r="D34">
        <v>0.06</v>
      </c>
      <c r="E34">
        <v>0.04</v>
      </c>
      <c r="F34">
        <v>0.08</v>
      </c>
      <c r="G34">
        <v>7.0000000000000001E-3</v>
      </c>
      <c r="H34">
        <v>1.9E-2</v>
      </c>
      <c r="I34">
        <v>1.2E-2</v>
      </c>
      <c r="J34">
        <v>6.0000000000000001E-3</v>
      </c>
      <c r="K34">
        <v>0.01</v>
      </c>
      <c r="L34">
        <v>2.4E-2</v>
      </c>
      <c r="M34">
        <v>0.05</v>
      </c>
    </row>
    <row r="35" spans="3:13" ht="15.75">
      <c r="C35" s="42" t="s">
        <v>108</v>
      </c>
      <c r="D35">
        <v>0.81</v>
      </c>
      <c r="E35">
        <v>0.33</v>
      </c>
      <c r="F35">
        <v>-0.14000000000000001</v>
      </c>
      <c r="G35">
        <v>-2.1999999999999999E-2</v>
      </c>
      <c r="H35">
        <v>-0.26800000000000002</v>
      </c>
      <c r="I35">
        <v>-0.375</v>
      </c>
      <c r="J35">
        <v>-0.28699999999999998</v>
      </c>
      <c r="K35">
        <v>-0.43</v>
      </c>
      <c r="L35">
        <v>0.63200000000000001</v>
      </c>
      <c r="M35">
        <v>1.19</v>
      </c>
    </row>
    <row r="36" spans="3:13" ht="15.75">
      <c r="C36" s="32" t="s">
        <v>96</v>
      </c>
      <c r="D36">
        <f t="shared" ref="D36:M36" si="2">ABS(ABS(MIN(D7:D26)-ABS(MAX(D7:D26))))</f>
        <v>0.46000000000000008</v>
      </c>
      <c r="E36">
        <f t="shared" si="2"/>
        <v>0.21</v>
      </c>
      <c r="F36">
        <f t="shared" si="2"/>
        <v>0.18</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6" t="s">
        <v>95</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topLeftCell="A22" workbookViewId="0">
      <selection activeCell="N17" sqref="N17"/>
    </sheetView>
  </sheetViews>
  <sheetFormatPr baseColWidth="10" defaultRowHeight="15"/>
  <sheetData>
    <row r="1" spans="1:12" ht="15.75">
      <c r="A1">
        <v>0.46733820729745601</v>
      </c>
      <c r="B1" s="32" t="s">
        <v>69</v>
      </c>
      <c r="C1" s="32" t="s">
        <v>70</v>
      </c>
      <c r="D1" s="32" t="s">
        <v>71</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69</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70</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71</v>
      </c>
      <c r="E31">
        <v>1.6E-2</v>
      </c>
      <c r="F31">
        <v>1.0999999999999999E-2</v>
      </c>
      <c r="G31">
        <v>1.2E-2</v>
      </c>
      <c r="H31">
        <v>1.4E-2</v>
      </c>
      <c r="I31">
        <v>1.7000000000000001E-2</v>
      </c>
      <c r="J31">
        <v>1.2999999999999999E-2</v>
      </c>
      <c r="K31">
        <v>1.0999999999999999E-2</v>
      </c>
      <c r="L31">
        <v>2.1000000000000001E-2</v>
      </c>
    </row>
    <row r="32" spans="4:12" ht="15.75">
      <c r="D32" s="32" t="s">
        <v>96</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6" t="s">
        <v>95</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7" workbookViewId="0">
      <selection activeCell="E30" sqref="E30:N30"/>
    </sheetView>
  </sheetViews>
  <sheetFormatPr baseColWidth="10" defaultRowHeight="15"/>
  <sheetData>
    <row r="1" spans="1:14" ht="15.75">
      <c r="A1">
        <v>0.46733820729745601</v>
      </c>
      <c r="B1" s="32" t="s">
        <v>69</v>
      </c>
      <c r="C1" s="32" t="s">
        <v>70</v>
      </c>
      <c r="D1" s="32" t="s">
        <v>71</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69</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70</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71</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2" t="s">
        <v>108</v>
      </c>
      <c r="E34">
        <v>2.44</v>
      </c>
      <c r="F34">
        <v>0.93500000000000005</v>
      </c>
      <c r="G34">
        <v>0.215</v>
      </c>
      <c r="H34">
        <v>-4.9000000000000002E-2</v>
      </c>
      <c r="I34">
        <v>-0.42099999999999999</v>
      </c>
      <c r="J34">
        <v>-0.51</v>
      </c>
      <c r="K34">
        <v>-0.3</v>
      </c>
      <c r="L34">
        <v>-0.17</v>
      </c>
      <c r="M34">
        <v>1.1970000000000001</v>
      </c>
      <c r="N34">
        <v>2.84</v>
      </c>
    </row>
    <row r="35" spans="4:14" ht="15.75">
      <c r="D35" s="32" t="s">
        <v>96</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6" t="s">
        <v>95</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topLeftCell="C16" workbookViewId="0">
      <selection activeCell="M16" sqref="M16"/>
    </sheetView>
  </sheetViews>
  <sheetFormatPr baseColWidth="10" defaultRowHeight="15"/>
  <sheetData>
    <row r="1" spans="1:12" ht="15.75">
      <c r="A1">
        <v>0.46733820729745601</v>
      </c>
      <c r="B1" s="32" t="s">
        <v>69</v>
      </c>
      <c r="C1" s="32" t="s">
        <v>70</v>
      </c>
      <c r="D1" s="32" t="s">
        <v>71</v>
      </c>
    </row>
    <row r="2" spans="1:12">
      <c r="A2" s="31">
        <f>SQRT(20)</f>
        <v>4.4721359549995796</v>
      </c>
    </row>
    <row r="7" spans="1:12" ht="18.75">
      <c r="G7" s="19" t="s">
        <v>65</v>
      </c>
      <c r="H7"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69</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70</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71</v>
      </c>
      <c r="E36">
        <v>0.21</v>
      </c>
      <c r="F36">
        <v>2.1000000000000001E-2</v>
      </c>
      <c r="G36">
        <v>1.4999999999999999E-2</v>
      </c>
      <c r="H36">
        <v>1.9E-2</v>
      </c>
      <c r="I36">
        <v>1.7999999999999999E-2</v>
      </c>
      <c r="J36">
        <v>1.7000000000000001E-2</v>
      </c>
      <c r="K36">
        <v>1.7000000000000001E-2</v>
      </c>
      <c r="L36">
        <v>1.2E-2</v>
      </c>
    </row>
    <row r="37" spans="4:12" ht="15.75">
      <c r="D37" s="42" t="s">
        <v>107</v>
      </c>
    </row>
    <row r="38" spans="4:12" ht="15.75">
      <c r="D38" s="32" t="s">
        <v>96</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6" t="s">
        <v>95</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O307"/>
  <sheetViews>
    <sheetView topLeftCell="B124" zoomScale="130" zoomScaleNormal="130" workbookViewId="0">
      <selection activeCell="O131" sqref="O131"/>
    </sheetView>
  </sheetViews>
  <sheetFormatPr baseColWidth="10" defaultRowHeight="15"/>
  <sheetData>
    <row r="1" spans="1:13" ht="18.75">
      <c r="A1" s="31">
        <f>SQRT(20)</f>
        <v>4.4721359549995796</v>
      </c>
      <c r="E1" s="19"/>
      <c r="F1" s="19" t="s">
        <v>94</v>
      </c>
      <c r="G1" s="19"/>
      <c r="H1" s="19"/>
    </row>
    <row r="2" spans="1:13">
      <c r="A2">
        <v>0.46733820729745601</v>
      </c>
    </row>
    <row r="3" spans="1:13">
      <c r="C3" t="s">
        <v>83</v>
      </c>
      <c r="D3" t="s">
        <v>84</v>
      </c>
      <c r="E3" t="s">
        <v>85</v>
      </c>
      <c r="F3" t="s">
        <v>86</v>
      </c>
      <c r="G3" t="s">
        <v>87</v>
      </c>
      <c r="H3" t="s">
        <v>88</v>
      </c>
      <c r="I3" t="s">
        <v>89</v>
      </c>
      <c r="J3" t="s">
        <v>90</v>
      </c>
      <c r="K3" t="s">
        <v>91</v>
      </c>
      <c r="L3" t="s">
        <v>92</v>
      </c>
      <c r="M3" t="s">
        <v>93</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3" t="s">
        <v>69</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3" t="s">
        <v>70</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3" t="s">
        <v>71</v>
      </c>
      <c r="D28" s="1">
        <v>0.9</v>
      </c>
      <c r="E28" s="1">
        <v>0.11</v>
      </c>
      <c r="F28" s="1">
        <v>0.06</v>
      </c>
      <c r="G28" s="1">
        <v>1.2E-2</v>
      </c>
      <c r="H28" s="1">
        <v>0.06</v>
      </c>
      <c r="I28" s="1">
        <v>0.05</v>
      </c>
      <c r="J28" s="1">
        <v>1.9E-2</v>
      </c>
      <c r="K28" s="1">
        <v>0.08</v>
      </c>
      <c r="L28" s="1">
        <v>0.13</v>
      </c>
      <c r="M28" s="1">
        <v>0.26</v>
      </c>
    </row>
    <row r="29" spans="3:13" ht="15.75">
      <c r="C29" s="33" t="s">
        <v>108</v>
      </c>
      <c r="D29" s="1">
        <v>-8.1999999999999993</v>
      </c>
      <c r="E29" s="1">
        <v>-0.99</v>
      </c>
      <c r="F29" s="1">
        <v>-1.1599999999999999</v>
      </c>
      <c r="G29" s="1">
        <v>0.41099999999999998</v>
      </c>
      <c r="H29" s="1">
        <v>1.59</v>
      </c>
      <c r="I29" s="1">
        <v>1.59</v>
      </c>
      <c r="J29" s="1">
        <v>0.30199999999999999</v>
      </c>
      <c r="K29" s="1">
        <v>-3.05</v>
      </c>
      <c r="L29" s="1">
        <v>-5.17</v>
      </c>
      <c r="M29" s="1">
        <v>-12.36</v>
      </c>
    </row>
    <row r="30" spans="3:13">
      <c r="C30" s="35" t="s">
        <v>96</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5"/>
      <c r="D31" s="1"/>
      <c r="E31" s="1"/>
      <c r="F31" s="1"/>
      <c r="G31" s="1"/>
      <c r="H31" s="1"/>
      <c r="I31" s="1"/>
      <c r="J31" s="1"/>
      <c r="K31" s="1"/>
      <c r="L31" s="1"/>
      <c r="M31" s="1"/>
    </row>
    <row r="87" spans="3:13" ht="26.25">
      <c r="D87" s="34" t="s">
        <v>112</v>
      </c>
      <c r="E87" s="34"/>
      <c r="H87" s="34"/>
      <c r="I87" s="34"/>
      <c r="J87" s="34"/>
      <c r="K87" s="34"/>
    </row>
    <row r="89" spans="3:13">
      <c r="C89" t="s">
        <v>33</v>
      </c>
      <c r="D89" t="s">
        <v>84</v>
      </c>
      <c r="E89" t="s">
        <v>85</v>
      </c>
      <c r="F89" t="s">
        <v>86</v>
      </c>
      <c r="G89" t="s">
        <v>87</v>
      </c>
      <c r="H89" t="s">
        <v>88</v>
      </c>
      <c r="I89" t="s">
        <v>89</v>
      </c>
      <c r="J89" t="s">
        <v>90</v>
      </c>
      <c r="K89" t="s">
        <v>91</v>
      </c>
      <c r="L89" t="s">
        <v>92</v>
      </c>
      <c r="M89" t="s">
        <v>93</v>
      </c>
    </row>
    <row r="90" spans="3:13">
      <c r="C90" t="s">
        <v>106</v>
      </c>
      <c r="D90">
        <v>0.16154761396859962</v>
      </c>
      <c r="E90">
        <v>5.0094647261064988E-2</v>
      </c>
      <c r="F90">
        <v>5.5250625145308381E-2</v>
      </c>
      <c r="G90">
        <v>1.6944180805158294E-2</v>
      </c>
      <c r="H90">
        <v>2.6969768650335613E-2</v>
      </c>
      <c r="I90">
        <v>2.8451251013101756E-2</v>
      </c>
      <c r="J90">
        <v>1.7013926184468106E-2</v>
      </c>
      <c r="K90">
        <v>4.1100006402870252E-2</v>
      </c>
      <c r="L90">
        <v>5.0147151884282058E-2</v>
      </c>
      <c r="M90">
        <v>0.10668571650067847</v>
      </c>
    </row>
    <row r="91" spans="3:13">
      <c r="C91" t="s">
        <v>67</v>
      </c>
      <c r="D91">
        <v>0.12145932825869225</v>
      </c>
      <c r="E91">
        <v>6.6062171674232714E-2</v>
      </c>
      <c r="F91">
        <v>2.7772572611727615E-2</v>
      </c>
      <c r="G91">
        <v>1.4608937423083801E-2</v>
      </c>
      <c r="H91">
        <v>3.8644806282753824E-2</v>
      </c>
      <c r="I91">
        <v>2.5021043774769821E-2</v>
      </c>
      <c r="J91">
        <v>1.218281792655454E-2</v>
      </c>
      <c r="K91">
        <v>1.98944583661936E-2</v>
      </c>
      <c r="L91">
        <v>5.1121629988015636E-2</v>
      </c>
      <c r="M91">
        <v>0.1044018047837549</v>
      </c>
    </row>
    <row r="92" spans="3:13">
      <c r="C92" t="s">
        <v>68</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125</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126</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4"/>
      <c r="H126" s="34"/>
      <c r="I126" s="34"/>
      <c r="J126" s="34"/>
    </row>
    <row r="175" spans="4:14" ht="18.75">
      <c r="G175" s="22"/>
      <c r="H175" s="22"/>
      <c r="I175" s="22"/>
    </row>
    <row r="176" spans="4:14">
      <c r="D176" s="18"/>
      <c r="E176" s="11"/>
      <c r="F176" s="11"/>
      <c r="G176" s="11"/>
      <c r="H176" s="11"/>
      <c r="I176" s="11"/>
      <c r="J176" s="11"/>
      <c r="K176" s="11"/>
      <c r="L176" s="11"/>
      <c r="M176" s="11"/>
      <c r="N176" s="12"/>
    </row>
    <row r="200" spans="4:14">
      <c r="N200" s="12"/>
    </row>
    <row r="201" spans="4:14" ht="15.75">
      <c r="G201" s="30"/>
      <c r="H201" s="30"/>
    </row>
    <row r="202" spans="4:14">
      <c r="D202" s="18"/>
      <c r="E202" s="11"/>
      <c r="F202" s="11"/>
      <c r="G202" s="11"/>
      <c r="H202" s="11"/>
      <c r="I202" s="11"/>
      <c r="J202" s="11"/>
      <c r="K202" s="11"/>
      <c r="L202" s="11"/>
      <c r="M202" s="11"/>
    </row>
    <row r="232" spans="3:11" ht="21">
      <c r="E232" s="16"/>
    </row>
    <row r="236" spans="3:11" ht="21">
      <c r="E236" s="16" t="s">
        <v>102</v>
      </c>
      <c r="F236" s="16"/>
      <c r="G236" s="16"/>
      <c r="I236" s="16" t="s">
        <v>103</v>
      </c>
    </row>
    <row r="240" spans="3:11">
      <c r="C240" s="37" t="s">
        <v>99</v>
      </c>
      <c r="D240" s="37" t="s">
        <v>85</v>
      </c>
      <c r="E240" s="37" t="s">
        <v>86</v>
      </c>
      <c r="F240" s="37" t="s">
        <v>87</v>
      </c>
      <c r="G240" s="37" t="s">
        <v>88</v>
      </c>
      <c r="H240" s="37" t="s">
        <v>89</v>
      </c>
      <c r="I240" s="37" t="s">
        <v>90</v>
      </c>
      <c r="J240" s="37" t="s">
        <v>91</v>
      </c>
      <c r="K240" s="37" t="s">
        <v>92</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c r="D269" s="19"/>
      <c r="E269" s="19"/>
      <c r="F269" s="19"/>
      <c r="G269" s="19"/>
      <c r="H269" s="19"/>
      <c r="I269" s="19"/>
      <c r="J269" s="19"/>
      <c r="K269" s="19"/>
    </row>
    <row r="270" spans="3:15">
      <c r="N270" s="38"/>
      <c r="O270" s="38"/>
    </row>
    <row r="272" spans="3:15">
      <c r="E272" s="38"/>
      <c r="F272" s="38"/>
      <c r="G272" s="38"/>
      <c r="H272" s="38"/>
      <c r="I272" s="38"/>
      <c r="J272" s="38"/>
      <c r="K272" s="38"/>
      <c r="L272" s="38"/>
      <c r="M272" s="38"/>
    </row>
    <row r="307" spans="4:14">
      <c r="D307" s="49"/>
      <c r="E307" s="49"/>
      <c r="F307" s="49"/>
      <c r="G307" s="49"/>
      <c r="H307" s="49"/>
      <c r="I307" s="49"/>
      <c r="J307" s="49"/>
      <c r="K307" s="49"/>
      <c r="L307" s="49"/>
      <c r="M307" s="49"/>
      <c r="N307" s="49"/>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15.xml><?xml version="1.0" encoding="utf-8"?>
<worksheet xmlns="http://schemas.openxmlformats.org/spreadsheetml/2006/main" xmlns:r="http://schemas.openxmlformats.org/officeDocument/2006/relationships">
  <dimension ref="C6:C7"/>
  <sheetViews>
    <sheetView topLeftCell="B58" workbookViewId="0">
      <selection activeCell="C10" sqref="C10:J12"/>
    </sheetView>
  </sheetViews>
  <sheetFormatPr baseColWidth="10" defaultRowHeight="15"/>
  <sheetData>
    <row r="6" spans="3:3">
      <c r="C6" t="s">
        <v>100</v>
      </c>
    </row>
    <row r="7" spans="3:3">
      <c r="C7" t="s">
        <v>101</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dimension ref="A1:N93"/>
  <sheetViews>
    <sheetView topLeftCell="D10" zoomScale="120" zoomScaleNormal="120" workbookViewId="0">
      <selection activeCell="E28" sqref="E28:N28"/>
    </sheetView>
  </sheetViews>
  <sheetFormatPr baseColWidth="10" defaultRowHeight="15"/>
  <sheetData>
    <row r="1" spans="1:14">
      <c r="A1">
        <v>4.4721359549995796</v>
      </c>
    </row>
    <row r="2" spans="1:14">
      <c r="A2">
        <v>0.46733820729745601</v>
      </c>
    </row>
    <row r="4" spans="1:14">
      <c r="F4" s="2" t="s">
        <v>105</v>
      </c>
      <c r="G4" s="2"/>
    </row>
    <row r="6" spans="1:14">
      <c r="D6" s="39" t="s">
        <v>20</v>
      </c>
      <c r="E6" s="40" t="s">
        <v>0</v>
      </c>
      <c r="F6" s="40" t="s">
        <v>1</v>
      </c>
      <c r="G6" s="40" t="s">
        <v>2</v>
      </c>
      <c r="H6" s="40" t="s">
        <v>3</v>
      </c>
      <c r="I6" s="40" t="s">
        <v>4</v>
      </c>
      <c r="J6" s="40" t="s">
        <v>5</v>
      </c>
      <c r="K6" s="40" t="s">
        <v>6</v>
      </c>
      <c r="L6" s="40" t="s">
        <v>7</v>
      </c>
      <c r="M6" s="40" t="s">
        <v>8</v>
      </c>
      <c r="N6" s="41"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3" t="s">
        <v>69</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3" t="s">
        <v>70</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3" t="s">
        <v>71</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3" t="s">
        <v>108</v>
      </c>
      <c r="E32" s="1">
        <v>-0.78</v>
      </c>
      <c r="F32" s="1">
        <v>2.5999999999999999E-2</v>
      </c>
      <c r="G32" s="1">
        <v>-0.33</v>
      </c>
      <c r="H32" s="1">
        <v>-1.4E-2</v>
      </c>
      <c r="I32" s="1">
        <v>-0.127</v>
      </c>
      <c r="J32" s="1">
        <v>-0.22900000000000001</v>
      </c>
      <c r="K32" s="1">
        <v>-0.26500000000000001</v>
      </c>
      <c r="L32" s="1">
        <v>-0.73</v>
      </c>
      <c r="M32" s="1">
        <v>0.20899999999999999</v>
      </c>
      <c r="N32" s="1">
        <v>-0.2</v>
      </c>
    </row>
    <row r="70" spans="2:12" ht="18.75">
      <c r="E70" s="19" t="s">
        <v>113</v>
      </c>
    </row>
    <row r="71" spans="2:12">
      <c r="B71" s="37" t="s">
        <v>114</v>
      </c>
      <c r="C71" s="37" t="s">
        <v>84</v>
      </c>
      <c r="D71" s="37" t="s">
        <v>85</v>
      </c>
      <c r="E71" s="37" t="s">
        <v>86</v>
      </c>
      <c r="F71" s="37" t="s">
        <v>87</v>
      </c>
      <c r="G71" s="37" t="s">
        <v>88</v>
      </c>
      <c r="H71" s="37" t="s">
        <v>89</v>
      </c>
      <c r="I71" s="37" t="s">
        <v>90</v>
      </c>
      <c r="J71" s="37" t="s">
        <v>91</v>
      </c>
      <c r="K71" s="37" t="s">
        <v>92</v>
      </c>
      <c r="L71" s="37" t="s">
        <v>93</v>
      </c>
    </row>
    <row r="72" spans="2:12">
      <c r="B72">
        <v>1</v>
      </c>
      <c r="C72">
        <v>0.42</v>
      </c>
      <c r="D72">
        <v>-1</v>
      </c>
      <c r="E72">
        <v>-1.01</v>
      </c>
      <c r="F72">
        <v>-0.62</v>
      </c>
      <c r="G72">
        <v>-0.92</v>
      </c>
      <c r="H72">
        <v>-0.88</v>
      </c>
      <c r="I72">
        <v>-0.71</v>
      </c>
      <c r="J72">
        <v>-0.68</v>
      </c>
      <c r="K72">
        <v>-1.96</v>
      </c>
      <c r="L72">
        <v>-0.04</v>
      </c>
    </row>
    <row r="73" spans="2:12">
      <c r="B73">
        <v>2</v>
      </c>
      <c r="C73">
        <v>0.35</v>
      </c>
      <c r="D73">
        <v>-1.02</v>
      </c>
      <c r="E73">
        <v>-0.98</v>
      </c>
      <c r="F73">
        <v>-0.56999999999999995</v>
      </c>
      <c r="G73">
        <v>-0.87</v>
      </c>
      <c r="H73">
        <v>-0.83</v>
      </c>
      <c r="I73">
        <v>-0.66</v>
      </c>
      <c r="J73">
        <v>-0.61</v>
      </c>
      <c r="K73">
        <v>-1.48</v>
      </c>
      <c r="L73">
        <v>-0.04</v>
      </c>
    </row>
    <row r="74" spans="2:12">
      <c r="B74">
        <v>3</v>
      </c>
      <c r="C74">
        <v>0.17</v>
      </c>
      <c r="D74">
        <v>-1.05</v>
      </c>
      <c r="E74">
        <v>-1.2</v>
      </c>
      <c r="F74">
        <v>-0.63</v>
      </c>
      <c r="G74">
        <v>-0.95</v>
      </c>
      <c r="H74">
        <v>-0.91</v>
      </c>
      <c r="I74">
        <v>-0.71</v>
      </c>
      <c r="J74">
        <v>-0.76</v>
      </c>
      <c r="K74">
        <v>-1.49</v>
      </c>
      <c r="L74">
        <v>-0.06</v>
      </c>
    </row>
    <row r="75" spans="2:12">
      <c r="B75">
        <v>4</v>
      </c>
      <c r="C75">
        <v>0.34</v>
      </c>
      <c r="D75">
        <v>-1.01</v>
      </c>
      <c r="E75">
        <v>-0.95</v>
      </c>
      <c r="F75">
        <v>-0.54</v>
      </c>
      <c r="G75">
        <v>-0.86</v>
      </c>
      <c r="H75">
        <v>-0.81</v>
      </c>
      <c r="I75">
        <v>-0.64</v>
      </c>
      <c r="J75">
        <v>-0.61</v>
      </c>
      <c r="K75">
        <v>-1.49</v>
      </c>
      <c r="L75">
        <v>-0.03</v>
      </c>
    </row>
    <row r="76" spans="2:12">
      <c r="B76">
        <v>5</v>
      </c>
      <c r="C76">
        <v>0.31</v>
      </c>
      <c r="D76">
        <v>-1.01</v>
      </c>
      <c r="E76">
        <v>-0.96</v>
      </c>
      <c r="F76">
        <v>-0.54</v>
      </c>
      <c r="G76">
        <v>-0.84</v>
      </c>
      <c r="H76">
        <v>-0.8</v>
      </c>
      <c r="I76">
        <v>-0.62</v>
      </c>
      <c r="J76">
        <v>-0.61</v>
      </c>
      <c r="K76">
        <v>-1.49</v>
      </c>
      <c r="L76">
        <v>-0.04</v>
      </c>
    </row>
    <row r="77" spans="2:12">
      <c r="B77">
        <v>6</v>
      </c>
      <c r="C77">
        <v>0.11</v>
      </c>
      <c r="D77">
        <v>-1.02</v>
      </c>
      <c r="E77">
        <v>-1.22</v>
      </c>
      <c r="F77">
        <v>-0.64</v>
      </c>
      <c r="G77">
        <v>-0.96</v>
      </c>
      <c r="H77">
        <v>-0.84</v>
      </c>
      <c r="I77">
        <v>-0.73</v>
      </c>
      <c r="J77">
        <v>-0.8</v>
      </c>
      <c r="K77">
        <v>-1.46</v>
      </c>
      <c r="L77">
        <v>-7.0000000000000007E-2</v>
      </c>
    </row>
    <row r="78" spans="2:12">
      <c r="B78">
        <v>7</v>
      </c>
      <c r="C78">
        <v>0.34</v>
      </c>
      <c r="D78">
        <v>-1</v>
      </c>
      <c r="E78">
        <v>-0.9</v>
      </c>
      <c r="F78">
        <v>-0.53</v>
      </c>
      <c r="G78">
        <v>-0.83</v>
      </c>
      <c r="H78">
        <v>-0.79</v>
      </c>
      <c r="I78">
        <v>-0.6</v>
      </c>
      <c r="J78">
        <v>-0.56999999999999995</v>
      </c>
      <c r="K78">
        <v>-1.48</v>
      </c>
      <c r="L78">
        <v>-0.03</v>
      </c>
    </row>
    <row r="79" spans="2:12">
      <c r="B79">
        <v>8</v>
      </c>
      <c r="C79">
        <v>0.41</v>
      </c>
      <c r="D79">
        <v>-0.99</v>
      </c>
      <c r="E79">
        <v>-0.94</v>
      </c>
      <c r="F79">
        <v>-0.56999999999999995</v>
      </c>
      <c r="G79">
        <v>-0.91</v>
      </c>
      <c r="H79">
        <v>-0.87</v>
      </c>
      <c r="I79">
        <v>-0.65</v>
      </c>
      <c r="J79">
        <v>-0.61</v>
      </c>
      <c r="K79">
        <v>-1.46</v>
      </c>
      <c r="L79">
        <v>-0.01</v>
      </c>
    </row>
    <row r="80" spans="2:12">
      <c r="B80">
        <v>9</v>
      </c>
      <c r="C80">
        <v>0.38</v>
      </c>
      <c r="D80">
        <v>-1.03</v>
      </c>
      <c r="E80">
        <v>-0.94</v>
      </c>
      <c r="F80">
        <v>-0.56000000000000005</v>
      </c>
      <c r="G80">
        <v>-0.89</v>
      </c>
      <c r="H80">
        <v>-0.84</v>
      </c>
      <c r="I80">
        <v>-0.63</v>
      </c>
      <c r="J80">
        <v>-0.61</v>
      </c>
      <c r="K80">
        <v>-1.48</v>
      </c>
      <c r="L80">
        <v>-0.05</v>
      </c>
    </row>
    <row r="81" spans="2:12">
      <c r="B81">
        <v>10</v>
      </c>
      <c r="C81">
        <v>0.21</v>
      </c>
      <c r="D81">
        <v>-1.06</v>
      </c>
      <c r="E81">
        <v>-1.24</v>
      </c>
      <c r="F81">
        <v>-0.63</v>
      </c>
      <c r="G81">
        <v>-0.95</v>
      </c>
      <c r="H81">
        <v>-0.91</v>
      </c>
      <c r="I81">
        <v>-0.69</v>
      </c>
      <c r="J81">
        <v>-0.8</v>
      </c>
      <c r="K81">
        <v>-1.5</v>
      </c>
      <c r="L81">
        <v>-0.11</v>
      </c>
    </row>
    <row r="82" spans="2:12">
      <c r="B82">
        <v>11</v>
      </c>
      <c r="C82">
        <v>0.39</v>
      </c>
      <c r="D82">
        <v>-1.05</v>
      </c>
      <c r="E82">
        <v>-0.94</v>
      </c>
      <c r="F82">
        <v>-0.52</v>
      </c>
      <c r="G82">
        <v>-0.84</v>
      </c>
      <c r="H82">
        <v>-0.81</v>
      </c>
      <c r="I82">
        <v>-0.6</v>
      </c>
      <c r="J82">
        <v>-0.6</v>
      </c>
      <c r="K82">
        <v>-1.49</v>
      </c>
      <c r="L82">
        <v>-7.0000000000000007E-2</v>
      </c>
    </row>
    <row r="83" spans="2:12">
      <c r="B83">
        <v>12</v>
      </c>
      <c r="C83">
        <v>0.05</v>
      </c>
      <c r="D83">
        <v>-1.1499999999999999</v>
      </c>
      <c r="E83">
        <v>-1.21</v>
      </c>
      <c r="F83">
        <v>-0.62</v>
      </c>
      <c r="G83">
        <v>-0.95</v>
      </c>
      <c r="H83">
        <v>-0.91</v>
      </c>
      <c r="I83">
        <v>-0.7</v>
      </c>
      <c r="J83">
        <v>-0.78</v>
      </c>
      <c r="K83">
        <v>-1.49</v>
      </c>
      <c r="L83">
        <v>-0.1</v>
      </c>
    </row>
    <row r="84" spans="2:12">
      <c r="B84">
        <v>13</v>
      </c>
      <c r="C84">
        <v>0.21</v>
      </c>
      <c r="D84">
        <v>-1.06</v>
      </c>
      <c r="E84">
        <v>-1.2</v>
      </c>
      <c r="F84">
        <v>-0.68</v>
      </c>
      <c r="G84">
        <v>-1</v>
      </c>
      <c r="H84">
        <v>-0.97</v>
      </c>
      <c r="I84">
        <v>-0.75</v>
      </c>
      <c r="J84">
        <v>-0.8</v>
      </c>
      <c r="K84">
        <v>-1.49</v>
      </c>
      <c r="L84">
        <v>-7.0000000000000007E-2</v>
      </c>
    </row>
    <row r="85" spans="2:12">
      <c r="B85">
        <v>14</v>
      </c>
      <c r="C85">
        <v>0.4</v>
      </c>
      <c r="D85">
        <v>-1.02</v>
      </c>
      <c r="E85">
        <v>-0.92</v>
      </c>
      <c r="F85">
        <v>-0.55000000000000004</v>
      </c>
      <c r="G85">
        <v>-0.85</v>
      </c>
      <c r="H85">
        <v>-0.82</v>
      </c>
      <c r="I85">
        <v>-0.62</v>
      </c>
      <c r="J85">
        <v>-0.6</v>
      </c>
      <c r="K85">
        <v>-1.47</v>
      </c>
      <c r="L85">
        <v>-0.01</v>
      </c>
    </row>
    <row r="86" spans="2:12">
      <c r="B86">
        <v>15</v>
      </c>
      <c r="C86">
        <v>0.13</v>
      </c>
      <c r="D86">
        <v>-1.03</v>
      </c>
      <c r="E86">
        <v>-1.25</v>
      </c>
      <c r="F86">
        <v>-0.72</v>
      </c>
      <c r="G86">
        <v>-1.05</v>
      </c>
      <c r="H86">
        <v>-1.02</v>
      </c>
      <c r="I86">
        <v>-0.78</v>
      </c>
      <c r="J86">
        <v>-0.8</v>
      </c>
      <c r="K86">
        <v>-1.49</v>
      </c>
      <c r="L86">
        <v>-0.02</v>
      </c>
    </row>
    <row r="87" spans="2:12">
      <c r="B87">
        <v>16</v>
      </c>
      <c r="C87">
        <v>0.28000000000000003</v>
      </c>
      <c r="D87">
        <v>-1.05</v>
      </c>
      <c r="E87">
        <v>-1.26</v>
      </c>
      <c r="F87">
        <v>-0.67</v>
      </c>
      <c r="G87">
        <v>-0.98</v>
      </c>
      <c r="H87">
        <v>-0.95</v>
      </c>
      <c r="I87">
        <v>-0.71</v>
      </c>
      <c r="J87">
        <v>-0.8</v>
      </c>
      <c r="K87">
        <v>-1.47</v>
      </c>
      <c r="L87">
        <v>0</v>
      </c>
    </row>
    <row r="88" spans="2:12">
      <c r="B88">
        <v>17</v>
      </c>
      <c r="C88">
        <v>0.22</v>
      </c>
      <c r="D88">
        <v>-1.02</v>
      </c>
      <c r="E88">
        <v>-1.28</v>
      </c>
      <c r="F88">
        <v>-0.69</v>
      </c>
      <c r="G88">
        <v>-1.01</v>
      </c>
      <c r="H88">
        <v>-0.99</v>
      </c>
      <c r="I88">
        <v>-0.76</v>
      </c>
      <c r="J88">
        <v>-0.83</v>
      </c>
      <c r="K88">
        <v>-1.46</v>
      </c>
      <c r="L88">
        <v>-0.02</v>
      </c>
    </row>
    <row r="89" spans="2:12">
      <c r="B89">
        <v>18</v>
      </c>
      <c r="C89">
        <v>0.27</v>
      </c>
      <c r="D89">
        <v>-1.04</v>
      </c>
      <c r="E89">
        <v>-1.24</v>
      </c>
      <c r="F89">
        <v>-0.7</v>
      </c>
      <c r="G89">
        <v>-1.05</v>
      </c>
      <c r="H89">
        <v>-1.02</v>
      </c>
      <c r="I89">
        <v>-0.79</v>
      </c>
      <c r="J89">
        <v>-0.83</v>
      </c>
      <c r="K89">
        <v>-1.5</v>
      </c>
      <c r="L89">
        <v>-0.03</v>
      </c>
    </row>
    <row r="90" spans="2:12">
      <c r="B90">
        <v>19</v>
      </c>
      <c r="C90">
        <v>0.4</v>
      </c>
      <c r="D90">
        <v>-1</v>
      </c>
      <c r="E90">
        <v>-0.93</v>
      </c>
      <c r="F90">
        <v>-0.6</v>
      </c>
      <c r="G90">
        <v>-0.92</v>
      </c>
      <c r="H90">
        <v>-0.88</v>
      </c>
      <c r="I90">
        <v>-0.68</v>
      </c>
      <c r="J90">
        <v>-0.62</v>
      </c>
      <c r="K90">
        <v>-1.48</v>
      </c>
      <c r="L90">
        <v>0.06</v>
      </c>
    </row>
    <row r="91" spans="2:12">
      <c r="B91">
        <v>20</v>
      </c>
      <c r="C91">
        <v>0.42</v>
      </c>
      <c r="D91">
        <v>-1</v>
      </c>
      <c r="E91">
        <v>-0.92</v>
      </c>
      <c r="F91">
        <v>-0.57999999999999996</v>
      </c>
      <c r="G91">
        <v>-0.91</v>
      </c>
      <c r="H91">
        <v>-0.86</v>
      </c>
      <c r="I91">
        <v>-0.66</v>
      </c>
      <c r="J91">
        <v>-0.61</v>
      </c>
      <c r="K91">
        <v>-1.48</v>
      </c>
      <c r="L91">
        <v>-0.01</v>
      </c>
    </row>
    <row r="92" spans="2:12">
      <c r="B92" s="5" t="s">
        <v>27</v>
      </c>
      <c r="C92" s="1">
        <f>SUBTOTAL(101,C72:C91)</f>
        <v>0.29050000000000004</v>
      </c>
      <c r="D92" s="1">
        <f t="shared" ref="D92:L92" si="4">SUBTOTAL(101,D72:D91)</f>
        <v>-1.0305</v>
      </c>
      <c r="E92" s="1">
        <f t="shared" si="4"/>
        <v>-1.0745</v>
      </c>
      <c r="F92" s="1">
        <f t="shared" si="4"/>
        <v>-0.60799999999999998</v>
      </c>
      <c r="G92" s="1">
        <f t="shared" si="4"/>
        <v>-0.92700000000000016</v>
      </c>
      <c r="H92" s="1">
        <f t="shared" si="4"/>
        <v>-0.88550000000000006</v>
      </c>
      <c r="I92" s="1">
        <f t="shared" si="4"/>
        <v>-0.68450000000000011</v>
      </c>
      <c r="J92" s="1">
        <f t="shared" si="4"/>
        <v>-0.69650000000000001</v>
      </c>
      <c r="K92" s="1">
        <f t="shared" si="4"/>
        <v>-1.5054999999999998</v>
      </c>
      <c r="L92" s="1">
        <f t="shared" si="4"/>
        <v>-3.7499999999999999E-2</v>
      </c>
    </row>
    <row r="93" spans="2:12">
      <c r="B93" s="5" t="s">
        <v>26</v>
      </c>
      <c r="C93" s="1">
        <f>STDEV(C72:C91)</f>
        <v>0.11417783912549924</v>
      </c>
      <c r="D93" s="1">
        <f t="shared" ref="D93:L93" si="5">STDEV(D72:D91)</f>
        <v>3.5463101654360861E-2</v>
      </c>
      <c r="E93" s="1">
        <f t="shared" si="5"/>
        <v>0.15013940890140492</v>
      </c>
      <c r="F93" s="1">
        <f t="shared" si="5"/>
        <v>6.1353162317160266E-2</v>
      </c>
      <c r="G93" s="1">
        <f t="shared" si="5"/>
        <v>6.8140721266627846E-2</v>
      </c>
      <c r="H93" s="1">
        <f>STDEV(H72:H91)</f>
        <v>7.2726958731378466E-2</v>
      </c>
      <c r="I93" s="1">
        <f t="shared" si="5"/>
        <v>5.8262111909976037E-2</v>
      </c>
      <c r="J93" s="1">
        <f t="shared" si="5"/>
        <v>9.8903195627154827E-2</v>
      </c>
      <c r="K93" s="1">
        <f t="shared" si="5"/>
        <v>0.10767763780939341</v>
      </c>
      <c r="L93" s="1">
        <f t="shared" si="5"/>
        <v>3.7679395458330579E-2</v>
      </c>
    </row>
  </sheetData>
  <pageMargins left="0.7" right="0.7" top="0.78740157499999996" bottom="0.78740157499999996" header="0.3" footer="0.3"/>
  <pageSetup paperSize="9" orientation="portrait" horizontalDpi="200" verticalDpi="200" r:id="rId1"/>
  <tableParts count="2">
    <tablePart r:id="rId2"/>
    <tablePart r:id="rId3"/>
  </tableParts>
</worksheet>
</file>

<file path=xl/worksheets/sheet17.xml><?xml version="1.0" encoding="utf-8"?>
<worksheet xmlns="http://schemas.openxmlformats.org/spreadsheetml/2006/main" xmlns:r="http://schemas.openxmlformats.org/officeDocument/2006/relationships">
  <dimension ref="A1:M15"/>
  <sheetViews>
    <sheetView topLeftCell="C52" workbookViewId="0">
      <selection activeCell="N2" sqref="N2"/>
    </sheetView>
  </sheetViews>
  <sheetFormatPr baseColWidth="10" defaultRowHeight="15"/>
  <sheetData>
    <row r="1" spans="1:13">
      <c r="D1" s="47">
        <v>-8.1999999999999993</v>
      </c>
      <c r="E1" s="48">
        <v>-0.99</v>
      </c>
      <c r="F1" s="48">
        <v>-1.1599999999999999</v>
      </c>
      <c r="G1" s="48">
        <v>0.41099999999999998</v>
      </c>
      <c r="H1" s="48">
        <v>1.59</v>
      </c>
      <c r="I1" s="48">
        <v>1.59</v>
      </c>
      <c r="J1" s="48">
        <v>0.30199999999999999</v>
      </c>
      <c r="K1" s="48">
        <v>-3.05</v>
      </c>
      <c r="L1" s="48">
        <v>-5.17</v>
      </c>
      <c r="M1" s="48">
        <v>-12.36</v>
      </c>
    </row>
    <row r="4" spans="1:13">
      <c r="C4" s="44" t="s">
        <v>99</v>
      </c>
      <c r="D4" s="45" t="s">
        <v>0</v>
      </c>
      <c r="E4" s="45" t="s">
        <v>1</v>
      </c>
      <c r="F4" s="45" t="s">
        <v>2</v>
      </c>
      <c r="G4" s="45" t="s">
        <v>3</v>
      </c>
      <c r="H4" s="45" t="s">
        <v>4</v>
      </c>
      <c r="I4" s="45" t="s">
        <v>5</v>
      </c>
      <c r="J4" s="45" t="s">
        <v>6</v>
      </c>
      <c r="K4" s="45" t="s">
        <v>7</v>
      </c>
      <c r="L4" s="45" t="s">
        <v>8</v>
      </c>
      <c r="M4" s="12" t="s">
        <v>9</v>
      </c>
    </row>
    <row r="5" spans="1:13" ht="15.75">
      <c r="A5" s="43" t="s">
        <v>108</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109</v>
      </c>
      <c r="D8">
        <v>2.524</v>
      </c>
      <c r="E8">
        <v>0.85599999999999998</v>
      </c>
      <c r="F8">
        <v>0.13700000000000001</v>
      </c>
      <c r="G8">
        <v>-6.0999999999999999E-2</v>
      </c>
      <c r="H8">
        <v>-0.28000000000000003</v>
      </c>
      <c r="I8">
        <v>-0.33100000000000002</v>
      </c>
      <c r="J8">
        <v>-0.25700000000000001</v>
      </c>
      <c r="K8">
        <v>-0.11</v>
      </c>
      <c r="L8">
        <v>1.3</v>
      </c>
      <c r="M8">
        <v>3.8</v>
      </c>
    </row>
    <row r="9" spans="1:13">
      <c r="C9" t="s">
        <v>98</v>
      </c>
      <c r="D9">
        <v>8.1999999999999993</v>
      </c>
      <c r="E9">
        <v>0.99</v>
      </c>
      <c r="F9">
        <v>1.1599999999999999</v>
      </c>
      <c r="G9">
        <v>-0.41099999999999998</v>
      </c>
      <c r="H9">
        <v>-1.59</v>
      </c>
      <c r="I9">
        <v>-1.59</v>
      </c>
      <c r="J9">
        <v>-0.30199999999999999</v>
      </c>
      <c r="K9">
        <v>3.05</v>
      </c>
      <c r="L9">
        <v>5.17</v>
      </c>
      <c r="M9">
        <v>12.36</v>
      </c>
    </row>
    <row r="10" spans="1:13">
      <c r="C10" t="s">
        <v>104</v>
      </c>
      <c r="D10">
        <v>0</v>
      </c>
      <c r="E10">
        <v>0</v>
      </c>
      <c r="F10">
        <v>0</v>
      </c>
      <c r="G10">
        <v>0</v>
      </c>
      <c r="H10">
        <v>0</v>
      </c>
      <c r="I10">
        <v>0</v>
      </c>
      <c r="J10">
        <v>0</v>
      </c>
      <c r="K10">
        <v>0</v>
      </c>
      <c r="L10">
        <v>0</v>
      </c>
      <c r="M10">
        <v>0</v>
      </c>
    </row>
    <row r="11" spans="1:13" ht="15.75">
      <c r="A11" s="46" t="s">
        <v>71</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109</v>
      </c>
      <c r="D14">
        <v>2.5000000000000001E-2</v>
      </c>
      <c r="E14">
        <v>1.7000000000000001E-2</v>
      </c>
      <c r="F14">
        <v>1.7000000000000001E-2</v>
      </c>
      <c r="G14">
        <v>1.9E-2</v>
      </c>
      <c r="H14">
        <v>0.04</v>
      </c>
      <c r="I14">
        <v>1.9E-2</v>
      </c>
      <c r="J14">
        <v>1.2999999999999999E-2</v>
      </c>
      <c r="K14">
        <v>0.03</v>
      </c>
      <c r="L14">
        <v>0.1</v>
      </c>
      <c r="M14">
        <v>0.1</v>
      </c>
    </row>
    <row r="15" spans="1:13">
      <c r="C15" t="s">
        <v>98</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3:M159"/>
  <sheetViews>
    <sheetView tabSelected="1" topLeftCell="A125" zoomScaleNormal="100" workbookViewId="0">
      <selection activeCell="N122" sqref="N122"/>
    </sheetView>
  </sheetViews>
  <sheetFormatPr baseColWidth="10" defaultRowHeight="15"/>
  <sheetData>
    <row r="3" spans="1:12">
      <c r="B3" s="44" t="s">
        <v>99</v>
      </c>
      <c r="C3" s="45" t="s">
        <v>84</v>
      </c>
      <c r="D3" s="45" t="s">
        <v>85</v>
      </c>
      <c r="E3" s="45" t="s">
        <v>86</v>
      </c>
      <c r="F3" s="45" t="s">
        <v>87</v>
      </c>
      <c r="G3" s="45" t="s">
        <v>88</v>
      </c>
      <c r="H3" s="45" t="s">
        <v>89</v>
      </c>
      <c r="I3" s="45" t="s">
        <v>90</v>
      </c>
      <c r="J3" s="45" t="s">
        <v>91</v>
      </c>
      <c r="K3" s="45" t="s">
        <v>92</v>
      </c>
      <c r="L3" s="12" t="s">
        <v>93</v>
      </c>
    </row>
    <row r="4" spans="1:12">
      <c r="A4" t="s">
        <v>27</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109</v>
      </c>
      <c r="C7">
        <v>2.524</v>
      </c>
      <c r="D7">
        <v>0.85599999999999998</v>
      </c>
      <c r="E7">
        <v>0.13700000000000001</v>
      </c>
      <c r="F7">
        <v>-6.0999999999999999E-2</v>
      </c>
      <c r="G7">
        <v>-0.28000000000000003</v>
      </c>
      <c r="H7">
        <v>-0.33100000000000002</v>
      </c>
      <c r="I7">
        <v>-0.25700000000000001</v>
      </c>
      <c r="J7">
        <v>-0.11</v>
      </c>
      <c r="K7">
        <v>1.3</v>
      </c>
      <c r="L7">
        <v>3.8</v>
      </c>
    </row>
    <row r="8" spans="1:12">
      <c r="B8" t="s">
        <v>98</v>
      </c>
      <c r="C8">
        <v>8.1999999999999993</v>
      </c>
      <c r="D8">
        <v>0.99</v>
      </c>
      <c r="E8">
        <v>1.1599999999999999</v>
      </c>
      <c r="F8">
        <v>-0.41099999999999998</v>
      </c>
      <c r="G8">
        <v>-1.59</v>
      </c>
      <c r="H8">
        <v>-1.59</v>
      </c>
      <c r="I8">
        <v>-0.30199999999999999</v>
      </c>
      <c r="J8">
        <v>3.05</v>
      </c>
      <c r="K8">
        <v>5.17</v>
      </c>
      <c r="L8">
        <v>12.36</v>
      </c>
    </row>
    <row r="9" spans="1:12">
      <c r="B9" t="s">
        <v>104</v>
      </c>
      <c r="C9">
        <v>0</v>
      </c>
      <c r="D9">
        <v>0</v>
      </c>
      <c r="E9">
        <v>0</v>
      </c>
      <c r="F9">
        <v>0</v>
      </c>
      <c r="G9">
        <v>0</v>
      </c>
      <c r="H9">
        <v>0</v>
      </c>
      <c r="I9">
        <v>0</v>
      </c>
      <c r="J9">
        <v>0</v>
      </c>
      <c r="K9">
        <v>0</v>
      </c>
      <c r="L9">
        <v>0</v>
      </c>
    </row>
    <row r="10" spans="1:12">
      <c r="A10" t="s">
        <v>111</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109</v>
      </c>
      <c r="C13">
        <v>2.5000000000000001E-2</v>
      </c>
      <c r="D13">
        <v>1.7000000000000001E-2</v>
      </c>
      <c r="E13">
        <v>1.7000000000000001E-2</v>
      </c>
      <c r="F13">
        <v>1.9E-2</v>
      </c>
      <c r="G13">
        <v>0.04</v>
      </c>
      <c r="H13">
        <v>1.9E-2</v>
      </c>
      <c r="I13">
        <v>1.2999999999999999E-2</v>
      </c>
      <c r="J13">
        <v>0.03</v>
      </c>
      <c r="K13">
        <v>0.1</v>
      </c>
      <c r="L13">
        <v>0.1</v>
      </c>
    </row>
    <row r="14" spans="1:12">
      <c r="B14" t="s">
        <v>98</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2">
      <c r="B40" t="s">
        <v>54</v>
      </c>
    </row>
    <row r="101" spans="2:13">
      <c r="D101" t="s">
        <v>84</v>
      </c>
      <c r="E101" t="s">
        <v>85</v>
      </c>
      <c r="F101" t="s">
        <v>86</v>
      </c>
      <c r="G101" t="s">
        <v>87</v>
      </c>
      <c r="H101" t="s">
        <v>88</v>
      </c>
      <c r="I101" t="s">
        <v>89</v>
      </c>
      <c r="J101" t="s">
        <v>90</v>
      </c>
      <c r="K101" t="s">
        <v>91</v>
      </c>
      <c r="L101" t="s">
        <v>92</v>
      </c>
      <c r="M101" t="s">
        <v>93</v>
      </c>
    </row>
    <row r="102" spans="2:13">
      <c r="B102" t="s">
        <v>151</v>
      </c>
      <c r="C102" t="s">
        <v>54</v>
      </c>
      <c r="D102">
        <v>-0.77649999999999986</v>
      </c>
      <c r="E102">
        <v>2.6000000000000006E-2</v>
      </c>
      <c r="F102">
        <v>-0.32999999999999996</v>
      </c>
      <c r="G102">
        <v>-1.3500000000000002E-2</v>
      </c>
      <c r="H102">
        <v>-0.12700000000000006</v>
      </c>
      <c r="I102">
        <v>-0.22900000000000001</v>
      </c>
      <c r="J102">
        <v>-0.26500000000000001</v>
      </c>
      <c r="K102">
        <v>-0.72549999999999992</v>
      </c>
      <c r="L102">
        <v>0.20900000000000002</v>
      </c>
      <c r="M102">
        <v>-0.20350000000000001</v>
      </c>
    </row>
    <row r="103" spans="2:13">
      <c r="C103" t="s">
        <v>47</v>
      </c>
      <c r="D103">
        <v>0.81049999999999989</v>
      </c>
      <c r="E103">
        <v>0.32800000000000001</v>
      </c>
      <c r="F103">
        <v>-0.10150000000000001</v>
      </c>
      <c r="G103">
        <v>-2.1500000000000009E-2</v>
      </c>
      <c r="H103">
        <v>-0.26750000000000002</v>
      </c>
      <c r="I103">
        <v>-0.3745</v>
      </c>
      <c r="J103">
        <v>-0.28700000000000003</v>
      </c>
      <c r="K103">
        <v>-0.42800000000000005</v>
      </c>
      <c r="L103">
        <v>0.63150000000000006</v>
      </c>
      <c r="M103">
        <v>1.1855</v>
      </c>
    </row>
    <row r="104" spans="2:13">
      <c r="C104" t="s">
        <v>46</v>
      </c>
      <c r="D104">
        <v>2.4360000000000008</v>
      </c>
      <c r="E104">
        <v>0.93500000000000016</v>
      </c>
      <c r="F104">
        <v>0.21500000000000002</v>
      </c>
      <c r="G104">
        <v>-4.8500000000000022E-2</v>
      </c>
      <c r="H104">
        <v>-0.42049999999999998</v>
      </c>
      <c r="I104">
        <v>-0.51300000000000001</v>
      </c>
      <c r="J104">
        <v>-0.29799999999999993</v>
      </c>
      <c r="K104">
        <v>-0.16799999999999998</v>
      </c>
      <c r="L104">
        <v>1.1964999999999999</v>
      </c>
      <c r="M104">
        <v>2.8364999999999996</v>
      </c>
    </row>
    <row r="105" spans="2:13">
      <c r="C105" t="s">
        <v>52</v>
      </c>
      <c r="D105">
        <v>2.5235000000000007</v>
      </c>
      <c r="E105">
        <v>0.85550000000000015</v>
      </c>
      <c r="F105">
        <v>0.13650000000000001</v>
      </c>
      <c r="G105">
        <v>-6.1000000000000019E-2</v>
      </c>
      <c r="H105">
        <v>-0.27749999999999997</v>
      </c>
      <c r="I105">
        <v>-0.33100000000000002</v>
      </c>
      <c r="J105">
        <v>-0.25649999999999995</v>
      </c>
      <c r="K105">
        <v>-0.11200000000000002</v>
      </c>
      <c r="L105">
        <v>1.2879999999999998</v>
      </c>
      <c r="M105">
        <v>3.8039999999999998</v>
      </c>
    </row>
    <row r="106" spans="2:13">
      <c r="B106" t="s">
        <v>152</v>
      </c>
      <c r="C106" t="s">
        <v>54</v>
      </c>
      <c r="D106">
        <v>0.16154761396859962</v>
      </c>
      <c r="E106">
        <v>5.0094647261064988E-2</v>
      </c>
      <c r="F106">
        <v>5.5250625145308381E-2</v>
      </c>
      <c r="G106">
        <v>1.6944180805158294E-2</v>
      </c>
      <c r="H106">
        <v>2.6969768650335613E-2</v>
      </c>
      <c r="I106">
        <v>2.8451251013101756E-2</v>
      </c>
      <c r="J106">
        <v>1.7013926184468106E-2</v>
      </c>
      <c r="K106">
        <v>4.1100006402870252E-2</v>
      </c>
      <c r="L106">
        <v>5.0147151884282058E-2</v>
      </c>
      <c r="M106">
        <v>0.10668571650067847</v>
      </c>
    </row>
    <row r="107" spans="2:13">
      <c r="C107" t="s">
        <v>47</v>
      </c>
      <c r="D107">
        <v>0.12145932825869225</v>
      </c>
      <c r="E107">
        <v>6.6062171674232714E-2</v>
      </c>
      <c r="F107">
        <v>2.7772572611727615E-2</v>
      </c>
      <c r="G107">
        <v>1.4608937423083801E-2</v>
      </c>
      <c r="H107">
        <v>3.8644806282753824E-2</v>
      </c>
      <c r="I107">
        <v>2.5021043774769821E-2</v>
      </c>
      <c r="J107">
        <v>1.218281792655454E-2</v>
      </c>
      <c r="K107">
        <v>1.98944583661936E-2</v>
      </c>
      <c r="L107">
        <v>5.1121629988015636E-2</v>
      </c>
      <c r="M107">
        <v>0.1044018047837549</v>
      </c>
    </row>
    <row r="108" spans="2:13">
      <c r="C108" t="s">
        <v>46</v>
      </c>
      <c r="D108">
        <v>0.15118479455705683</v>
      </c>
      <c r="E108">
        <v>3.7766596212438205E-2</v>
      </c>
      <c r="F108">
        <v>3.3324560249003474E-2</v>
      </c>
      <c r="G108">
        <v>9.3330200448672081E-3</v>
      </c>
      <c r="H108">
        <v>1.6693837501494849E-2</v>
      </c>
      <c r="I108">
        <v>1.922169826551564E-2</v>
      </c>
      <c r="J108">
        <v>1.5423836644690757E-2</v>
      </c>
      <c r="K108">
        <v>2.5874189537269287E-2</v>
      </c>
      <c r="L108">
        <v>5.6501047964198518E-2</v>
      </c>
      <c r="M108">
        <v>0.10868956275849763</v>
      </c>
    </row>
    <row r="109" spans="2:13">
      <c r="C109" t="s">
        <v>52</v>
      </c>
      <c r="D109">
        <v>5.3437124883263222E-2</v>
      </c>
      <c r="E109">
        <v>3.5758694194927144E-2</v>
      </c>
      <c r="F109">
        <v>3.5729244987382724E-2</v>
      </c>
      <c r="G109">
        <v>4.0249223594996199E-2</v>
      </c>
      <c r="H109">
        <v>8.5092828567889578E-2</v>
      </c>
      <c r="I109">
        <v>4.0509907819926555E-2</v>
      </c>
      <c r="J109">
        <v>2.661123624969116E-2</v>
      </c>
      <c r="K109">
        <v>6.3627203715325875E-2</v>
      </c>
      <c r="L109">
        <v>0.19771324264143297</v>
      </c>
      <c r="M109">
        <v>0.19773453762158261</v>
      </c>
    </row>
    <row r="159" spans="5:5">
      <c r="E159" t="s">
        <v>153</v>
      </c>
    </row>
  </sheetData>
  <pageMargins left="0.7" right="0.7" top="0.78740157499999996" bottom="0.78740157499999996" header="0.3" footer="0.3"/>
  <drawing r:id="rId1"/>
</worksheet>
</file>

<file path=xl/worksheets/sheet19.xml><?xml version="1.0" encoding="utf-8"?>
<worksheet xmlns="http://schemas.openxmlformats.org/spreadsheetml/2006/main" xmlns:r="http://schemas.openxmlformats.org/officeDocument/2006/relationships">
  <dimension ref="B7:R140"/>
  <sheetViews>
    <sheetView topLeftCell="F126" zoomScale="120" zoomScaleNormal="120" workbookViewId="0">
      <selection activeCell="Q13" sqref="Q13"/>
    </sheetView>
  </sheetViews>
  <sheetFormatPr baseColWidth="10" defaultRowHeight="15"/>
  <sheetData>
    <row r="7" spans="2:12">
      <c r="E7" t="s">
        <v>110</v>
      </c>
    </row>
    <row r="8" spans="2:12">
      <c r="B8" s="49" t="s">
        <v>99</v>
      </c>
      <c r="C8" s="49" t="s">
        <v>84</v>
      </c>
      <c r="D8" s="49" t="s">
        <v>85</v>
      </c>
      <c r="E8" s="49" t="s">
        <v>86</v>
      </c>
      <c r="F8" s="49" t="s">
        <v>87</v>
      </c>
      <c r="G8" s="49" t="s">
        <v>88</v>
      </c>
      <c r="H8" s="49" t="s">
        <v>89</v>
      </c>
      <c r="I8" s="49" t="s">
        <v>90</v>
      </c>
      <c r="J8" s="49" t="s">
        <v>91</v>
      </c>
      <c r="K8" s="49" t="s">
        <v>92</v>
      </c>
      <c r="L8" s="49" t="s">
        <v>93</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106</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row r="13" spans="2:12">
      <c r="B13" t="s">
        <v>67</v>
      </c>
      <c r="C13">
        <v>0.12145932825869225</v>
      </c>
      <c r="D13">
        <v>6.6062171674232714E-2</v>
      </c>
      <c r="E13">
        <v>2.7772572611727615E-2</v>
      </c>
      <c r="F13">
        <v>1.4608937423083801E-2</v>
      </c>
      <c r="G13">
        <v>3.8644806282753824E-2</v>
      </c>
      <c r="H13">
        <v>2.5021043774769821E-2</v>
      </c>
      <c r="I13">
        <v>1.218281792655454E-2</v>
      </c>
      <c r="J13">
        <v>1.98944583661936E-2</v>
      </c>
      <c r="K13">
        <v>5.1121629988015636E-2</v>
      </c>
      <c r="L13">
        <v>0.1044018047837549</v>
      </c>
    </row>
    <row r="14" spans="2:12">
      <c r="B14" t="s">
        <v>47</v>
      </c>
      <c r="C14">
        <v>0.4156108190858081</v>
      </c>
      <c r="D14">
        <v>0.13784048752090203</v>
      </c>
      <c r="E14">
        <v>9.8247719459969976E-2</v>
      </c>
      <c r="F14">
        <v>5.3455741879327438E-2</v>
      </c>
      <c r="G14">
        <v>6.0317785885405518E-2</v>
      </c>
      <c r="H14">
        <v>4.7527082062880359E-2</v>
      </c>
      <c r="I14">
        <v>2.8382310609877344E-2</v>
      </c>
      <c r="J14">
        <v>0.13217635278405179</v>
      </c>
      <c r="K14">
        <v>0.12059357552339342</v>
      </c>
      <c r="L14">
        <v>0.29073043013509225</v>
      </c>
    </row>
    <row r="57" spans="14:18">
      <c r="N57" t="s">
        <v>72</v>
      </c>
      <c r="O57" s="50" t="s">
        <v>73</v>
      </c>
      <c r="P57" s="50" t="s">
        <v>74</v>
      </c>
      <c r="Q57" t="s">
        <v>75</v>
      </c>
      <c r="R57" t="s">
        <v>76</v>
      </c>
    </row>
    <row r="58" spans="14:18">
      <c r="N58" s="2" t="s">
        <v>36</v>
      </c>
      <c r="O58" s="51" t="s">
        <v>115</v>
      </c>
      <c r="P58" s="51" t="s">
        <v>116</v>
      </c>
      <c r="Q58" s="2" t="s">
        <v>117</v>
      </c>
      <c r="R58" s="2" t="s">
        <v>118</v>
      </c>
    </row>
    <row r="59" spans="14:18">
      <c r="N59" s="31" t="s">
        <v>46</v>
      </c>
      <c r="O59">
        <v>160.25</v>
      </c>
      <c r="P59">
        <v>85.55</v>
      </c>
      <c r="Q59">
        <v>12.3</v>
      </c>
      <c r="R59" t="s">
        <v>119</v>
      </c>
    </row>
    <row r="60" spans="14:18">
      <c r="N60" s="31" t="s">
        <v>68</v>
      </c>
      <c r="O60">
        <v>166</v>
      </c>
      <c r="P60">
        <v>87.95</v>
      </c>
      <c r="Q60">
        <v>12.45</v>
      </c>
      <c r="R60" t="s">
        <v>119</v>
      </c>
    </row>
    <row r="61" spans="14:18">
      <c r="N61" s="31" t="s">
        <v>54</v>
      </c>
      <c r="O61">
        <v>149.30000000000001</v>
      </c>
      <c r="P61">
        <v>70.540000000000006</v>
      </c>
      <c r="Q61">
        <v>20.41</v>
      </c>
      <c r="R61" t="s">
        <v>120</v>
      </c>
    </row>
    <row r="62" spans="14:18">
      <c r="N62" s="31" t="s">
        <v>106</v>
      </c>
      <c r="O62" s="23">
        <v>135</v>
      </c>
      <c r="P62" s="28">
        <v>60</v>
      </c>
      <c r="Q62" s="23">
        <v>16</v>
      </c>
      <c r="R62" s="23" t="s">
        <v>120</v>
      </c>
    </row>
    <row r="63" spans="14:18">
      <c r="N63" s="31" t="s">
        <v>67</v>
      </c>
      <c r="O63">
        <v>153.30000000000001</v>
      </c>
      <c r="P63">
        <v>71.2</v>
      </c>
      <c r="Q63">
        <v>19.149999999999999</v>
      </c>
      <c r="R63" t="s">
        <v>119</v>
      </c>
    </row>
    <row r="64" spans="14:18">
      <c r="N64" s="31" t="s">
        <v>47</v>
      </c>
      <c r="O64">
        <v>152.4</v>
      </c>
      <c r="P64">
        <v>74.650000000000006</v>
      </c>
      <c r="Q64">
        <v>11.75</v>
      </c>
      <c r="R64" t="s">
        <v>119</v>
      </c>
    </row>
    <row r="65" spans="5:18">
      <c r="N65" s="31" t="s">
        <v>52</v>
      </c>
      <c r="O65">
        <v>177.8</v>
      </c>
      <c r="P65">
        <v>104.2</v>
      </c>
      <c r="Q65">
        <v>13</v>
      </c>
      <c r="R65" t="s">
        <v>121</v>
      </c>
    </row>
    <row r="66" spans="5:18">
      <c r="N66" s="31" t="s">
        <v>98</v>
      </c>
      <c r="O66">
        <v>193.5</v>
      </c>
      <c r="P66">
        <v>132.85</v>
      </c>
      <c r="Q66">
        <v>10.199999999999999</v>
      </c>
      <c r="R66" t="s">
        <v>122</v>
      </c>
    </row>
    <row r="74" spans="5:18" ht="18.75">
      <c r="G74" s="22"/>
      <c r="H74" s="22" t="s">
        <v>123</v>
      </c>
      <c r="I74" s="22"/>
      <c r="J74" s="22"/>
    </row>
    <row r="75" spans="5:18">
      <c r="E75" s="49" t="s">
        <v>99</v>
      </c>
      <c r="F75" s="49" t="s">
        <v>84</v>
      </c>
      <c r="G75" s="49" t="s">
        <v>85</v>
      </c>
      <c r="H75" s="49" t="s">
        <v>86</v>
      </c>
      <c r="I75" s="49" t="s">
        <v>87</v>
      </c>
      <c r="J75" s="49" t="s">
        <v>88</v>
      </c>
      <c r="K75" s="49" t="s">
        <v>89</v>
      </c>
      <c r="L75" s="49" t="s">
        <v>90</v>
      </c>
      <c r="M75" s="49" t="s">
        <v>91</v>
      </c>
      <c r="N75" s="49" t="s">
        <v>92</v>
      </c>
      <c r="O75" s="49" t="s">
        <v>93</v>
      </c>
    </row>
    <row r="76" spans="5:18">
      <c r="E76" s="31" t="s">
        <v>46</v>
      </c>
      <c r="F76">
        <v>1.9490000000000003</v>
      </c>
      <c r="G76">
        <v>0.71950000000000014</v>
      </c>
      <c r="H76">
        <v>0.60099999999999998</v>
      </c>
      <c r="I76">
        <v>2.8000000000000004E-2</v>
      </c>
      <c r="J76">
        <v>-0.29699999999999999</v>
      </c>
      <c r="K76">
        <v>-0.36799999999999999</v>
      </c>
      <c r="L76">
        <v>-0.29299999999999998</v>
      </c>
      <c r="M76">
        <v>0.45550000000000007</v>
      </c>
      <c r="N76">
        <v>1.3145000000000002</v>
      </c>
      <c r="O76">
        <v>2.9610000000000003</v>
      </c>
    </row>
    <row r="77" spans="5:18">
      <c r="E77" s="31" t="s">
        <v>68</v>
      </c>
      <c r="F77">
        <v>2.4360000000000008</v>
      </c>
      <c r="G77">
        <v>0.93500000000000016</v>
      </c>
      <c r="H77">
        <v>0.21500000000000002</v>
      </c>
      <c r="I77">
        <v>-4.8500000000000022E-2</v>
      </c>
      <c r="J77">
        <v>-0.42049999999999998</v>
      </c>
      <c r="K77">
        <v>-0.51300000000000001</v>
      </c>
      <c r="L77">
        <v>-0.29799999999999993</v>
      </c>
      <c r="M77">
        <v>-0.16799999999999998</v>
      </c>
      <c r="N77">
        <v>1.1964999999999999</v>
      </c>
      <c r="O77">
        <v>2.8364999999999996</v>
      </c>
    </row>
    <row r="78" spans="5:18">
      <c r="E78" s="31" t="s">
        <v>54</v>
      </c>
      <c r="F78">
        <v>-0.66249999999999998</v>
      </c>
      <c r="G78">
        <v>-0.13100000000000001</v>
      </c>
      <c r="H78">
        <v>-0.3805</v>
      </c>
      <c r="I78">
        <v>2.7500000000000004E-2</v>
      </c>
      <c r="J78">
        <v>-3.9999999999999966E-3</v>
      </c>
      <c r="K78">
        <v>-3.9E-2</v>
      </c>
      <c r="L78">
        <v>-0.15649999999999994</v>
      </c>
      <c r="M78">
        <v>-0.55299999999999994</v>
      </c>
      <c r="N78">
        <v>4.0000000000000015E-2</v>
      </c>
      <c r="O78">
        <v>-7.6999999999999985E-2</v>
      </c>
    </row>
    <row r="79" spans="5:18">
      <c r="E79" s="31" t="s">
        <v>106</v>
      </c>
      <c r="F79">
        <v>-0.77649999999999986</v>
      </c>
      <c r="G79">
        <v>2.6000000000000006E-2</v>
      </c>
      <c r="H79">
        <v>-0.32999999999999996</v>
      </c>
      <c r="I79">
        <v>-1.3500000000000002E-2</v>
      </c>
      <c r="J79">
        <v>-0.12700000000000006</v>
      </c>
      <c r="K79">
        <v>-0.22900000000000001</v>
      </c>
      <c r="L79">
        <v>-0.26500000000000001</v>
      </c>
      <c r="M79">
        <v>-0.72549999999999992</v>
      </c>
      <c r="N79">
        <v>0.20900000000000002</v>
      </c>
      <c r="O79">
        <v>-0.20350000000000001</v>
      </c>
    </row>
    <row r="80" spans="5:18">
      <c r="E80" s="31" t="s">
        <v>67</v>
      </c>
      <c r="F80">
        <v>0.81049999999999989</v>
      </c>
      <c r="G80">
        <v>0.32800000000000001</v>
      </c>
      <c r="H80">
        <v>-0.10150000000000001</v>
      </c>
      <c r="I80">
        <v>-2.1500000000000009E-2</v>
      </c>
      <c r="J80">
        <v>-0.26750000000000002</v>
      </c>
      <c r="K80">
        <v>-0.3745</v>
      </c>
      <c r="L80">
        <v>-0.28700000000000003</v>
      </c>
      <c r="M80">
        <v>-0.42800000000000005</v>
      </c>
      <c r="N80">
        <v>0.63150000000000006</v>
      </c>
      <c r="O80">
        <v>1.1855</v>
      </c>
    </row>
    <row r="81" spans="5:15">
      <c r="E81" s="31" t="s">
        <v>47</v>
      </c>
      <c r="F81">
        <v>0.81166666666666676</v>
      </c>
      <c r="G81">
        <v>0.34333333333333338</v>
      </c>
      <c r="H81">
        <v>0.14944444444444446</v>
      </c>
      <c r="I81">
        <v>2.1111111111111112E-2</v>
      </c>
      <c r="J81">
        <v>-0.18833333333333335</v>
      </c>
      <c r="K81">
        <v>-0.23333333333333334</v>
      </c>
      <c r="L81">
        <v>-0.25055555555555553</v>
      </c>
      <c r="M81">
        <v>-0.16666666666666669</v>
      </c>
      <c r="N81">
        <v>0.57388888888888889</v>
      </c>
      <c r="O81">
        <v>1.3677777777777778</v>
      </c>
    </row>
    <row r="128" spans="9:9">
      <c r="I128" t="s">
        <v>110</v>
      </c>
    </row>
    <row r="129" spans="6:16">
      <c r="F129" s="49" t="s">
        <v>99</v>
      </c>
      <c r="G129" s="49" t="s">
        <v>84</v>
      </c>
      <c r="H129" s="49" t="s">
        <v>85</v>
      </c>
      <c r="I129" s="49" t="s">
        <v>86</v>
      </c>
      <c r="J129" s="49" t="s">
        <v>87</v>
      </c>
      <c r="K129" s="49" t="s">
        <v>88</v>
      </c>
      <c r="L129" s="49" t="s">
        <v>89</v>
      </c>
      <c r="M129" s="49" t="s">
        <v>90</v>
      </c>
      <c r="N129" s="49" t="s">
        <v>91</v>
      </c>
      <c r="O129" s="49" t="s">
        <v>92</v>
      </c>
      <c r="P129" s="49" t="s">
        <v>93</v>
      </c>
    </row>
    <row r="130" spans="6:16">
      <c r="F130" t="s">
        <v>46</v>
      </c>
      <c r="G130">
        <f>STDEV(Tabelle14[Spalte2])</f>
        <v>0.27030002823373267</v>
      </c>
      <c r="H130">
        <f>STDEV(Tabelle14[Spalte3])</f>
        <v>0.11573449651772093</v>
      </c>
      <c r="I130">
        <f>STDEV(Tabelle14[Spalte4])</f>
        <v>8.5587751214146704E-2</v>
      </c>
      <c r="J130">
        <f>STDEV(Tabelle14[Spalte5])</f>
        <v>3.592389616661136E-2</v>
      </c>
      <c r="K130">
        <f>STDEV(Tabelle14[Spalte7])</f>
        <v>2.8022547312739773E-2</v>
      </c>
      <c r="L130">
        <f>STDEV(Tabelle14[Spalte7])</f>
        <v>2.8022547312739773E-2</v>
      </c>
      <c r="M130">
        <f>STDEV(Tabelle14[Spalte8])</f>
        <v>2.4942038071455556E-2</v>
      </c>
      <c r="N130">
        <f>STDEV(Tabelle14[Spalte9])</f>
        <v>0.1128331324987196</v>
      </c>
      <c r="O130">
        <f>STDEV(Tabelle14[Spalte10])</f>
        <v>7.83699056096306E-2</v>
      </c>
      <c r="P130">
        <f>STDEV(Tabelle14[Spalte11])</f>
        <v>0.21041062610748731</v>
      </c>
    </row>
    <row r="131" spans="6:16">
      <c r="F131" t="s">
        <v>68</v>
      </c>
      <c r="G131">
        <v>0.15118479455705683</v>
      </c>
      <c r="H131">
        <v>3.7766596212438205E-2</v>
      </c>
      <c r="I131">
        <v>3.3324560249003474E-2</v>
      </c>
      <c r="J131">
        <v>9.3330200448672081E-3</v>
      </c>
      <c r="K131">
        <v>1.6693837501494849E-2</v>
      </c>
      <c r="L131">
        <v>1.922169826551564E-2</v>
      </c>
      <c r="M131">
        <v>1.5423836644690757E-2</v>
      </c>
      <c r="N131">
        <v>2.5874189537269287E-2</v>
      </c>
      <c r="O131">
        <v>5.6501047964198518E-2</v>
      </c>
      <c r="P131">
        <v>0.10868956275849763</v>
      </c>
    </row>
    <row r="132" spans="6:16">
      <c r="F132" t="s">
        <v>54</v>
      </c>
      <c r="G132">
        <v>0.45378959882306691</v>
      </c>
      <c r="H132">
        <v>0.12130431501849086</v>
      </c>
      <c r="I132">
        <v>6.8092429442401306E-2</v>
      </c>
      <c r="J132">
        <v>5.0770380921826529E-2</v>
      </c>
      <c r="K132">
        <v>0.10287447640079071</v>
      </c>
      <c r="L132">
        <v>0.16392873933190411</v>
      </c>
      <c r="M132">
        <v>0.218855275419505</v>
      </c>
      <c r="N132">
        <v>0.23452303219850071</v>
      </c>
      <c r="O132">
        <v>0.21083792727815212</v>
      </c>
      <c r="P132">
        <v>0.43154678955930992</v>
      </c>
    </row>
    <row r="133" spans="6:16">
      <c r="F133" t="s">
        <v>106</v>
      </c>
      <c r="G133">
        <v>0.16154761396859962</v>
      </c>
      <c r="H133">
        <v>5.0094647261064988E-2</v>
      </c>
      <c r="I133">
        <v>5.5250625145308381E-2</v>
      </c>
      <c r="J133">
        <v>1.6944180805158294E-2</v>
      </c>
      <c r="K133">
        <v>2.6969768650335613E-2</v>
      </c>
      <c r="L133">
        <v>2.8451251013101756E-2</v>
      </c>
      <c r="M133">
        <v>1.7013926184468106E-2</v>
      </c>
      <c r="N133">
        <v>4.1100006402870252E-2</v>
      </c>
      <c r="O133">
        <v>5.0147151884282058E-2</v>
      </c>
      <c r="P133">
        <v>0.10668571650067847</v>
      </c>
    </row>
    <row r="134" spans="6:16">
      <c r="F134" t="s">
        <v>67</v>
      </c>
      <c r="G134">
        <v>0.12145932825869225</v>
      </c>
      <c r="H134">
        <v>6.6062171674232714E-2</v>
      </c>
      <c r="I134">
        <v>2.7772572611727615E-2</v>
      </c>
      <c r="J134">
        <v>1.4608937423083801E-2</v>
      </c>
      <c r="K134">
        <v>3.8644806282753824E-2</v>
      </c>
      <c r="L134">
        <v>2.5021043774769821E-2</v>
      </c>
      <c r="M134">
        <v>1.218281792655454E-2</v>
      </c>
      <c r="N134">
        <v>1.98944583661936E-2</v>
      </c>
      <c r="O134">
        <v>5.1121629988015636E-2</v>
      </c>
      <c r="P134">
        <v>0.1044018047837549</v>
      </c>
    </row>
    <row r="135" spans="6:16">
      <c r="F135" t="s">
        <v>47</v>
      </c>
      <c r="G135">
        <v>0.4156108190858081</v>
      </c>
      <c r="H135">
        <v>0.13784048752090203</v>
      </c>
      <c r="I135">
        <v>9.8247719459969976E-2</v>
      </c>
      <c r="J135">
        <v>5.3455741879327438E-2</v>
      </c>
      <c r="K135">
        <v>6.0317785885405518E-2</v>
      </c>
      <c r="L135">
        <v>4.7527082062880359E-2</v>
      </c>
      <c r="M135">
        <v>2.8382310609877344E-2</v>
      </c>
      <c r="N135">
        <v>0.13217635278405179</v>
      </c>
      <c r="O135">
        <v>0.12059357552339342</v>
      </c>
      <c r="P135">
        <v>0.29073043013509225</v>
      </c>
    </row>
    <row r="137" spans="6:16">
      <c r="I137" t="s">
        <v>124</v>
      </c>
    </row>
    <row r="138" spans="6:16">
      <c r="F138" t="s">
        <v>46</v>
      </c>
      <c r="G138">
        <f>ABS(G130-G131)</f>
        <v>0.11911523367667584</v>
      </c>
      <c r="H138">
        <f t="shared" ref="H138:P138" si="0">ABS(H130-H131)</f>
        <v>7.7967900305282722E-2</v>
      </c>
      <c r="I138">
        <f t="shared" si="0"/>
        <v>5.226319096514323E-2</v>
      </c>
      <c r="J138">
        <f t="shared" si="0"/>
        <v>2.6590876121744152E-2</v>
      </c>
      <c r="K138">
        <f t="shared" si="0"/>
        <v>1.1328709811244925E-2</v>
      </c>
      <c r="L138">
        <f t="shared" si="0"/>
        <v>8.8008490472241338E-3</v>
      </c>
      <c r="M138">
        <f t="shared" si="0"/>
        <v>9.5182014267647993E-3</v>
      </c>
      <c r="N138">
        <f t="shared" si="0"/>
        <v>8.6958942961450306E-2</v>
      </c>
      <c r="O138">
        <f t="shared" si="0"/>
        <v>2.1868857645432081E-2</v>
      </c>
      <c r="P138">
        <f t="shared" si="0"/>
        <v>0.10172106334898968</v>
      </c>
    </row>
    <row r="139" spans="6:16">
      <c r="F139" t="s">
        <v>54</v>
      </c>
      <c r="G139">
        <f>ABS(G132-G133)</f>
        <v>0.29224198485446728</v>
      </c>
      <c r="H139">
        <f t="shared" ref="H139:P139" si="1">ABS(H132-H133)</f>
        <v>7.1209667757425876E-2</v>
      </c>
      <c r="I139">
        <f t="shared" si="1"/>
        <v>1.2841804297092925E-2</v>
      </c>
      <c r="J139">
        <f t="shared" si="1"/>
        <v>3.3826200116668231E-2</v>
      </c>
      <c r="K139">
        <f t="shared" si="1"/>
        <v>7.5904707750455103E-2</v>
      </c>
      <c r="L139">
        <f t="shared" si="1"/>
        <v>0.13547748831880235</v>
      </c>
      <c r="M139">
        <f t="shared" si="1"/>
        <v>0.20184134923503688</v>
      </c>
      <c r="N139">
        <f t="shared" si="1"/>
        <v>0.19342302579563045</v>
      </c>
      <c r="O139">
        <f t="shared" si="1"/>
        <v>0.16069077539387006</v>
      </c>
      <c r="P139">
        <f t="shared" si="1"/>
        <v>0.32486107305863143</v>
      </c>
    </row>
    <row r="140" spans="6:16">
      <c r="F140" t="s">
        <v>47</v>
      </c>
      <c r="G140">
        <f>ABS(G134-G135)</f>
        <v>0.29415149082711584</v>
      </c>
      <c r="H140">
        <f t="shared" ref="H140:P140" si="2">ABS(H134-H135)</f>
        <v>7.1778315846669313E-2</v>
      </c>
      <c r="I140">
        <f t="shared" si="2"/>
        <v>7.0475146848242354E-2</v>
      </c>
      <c r="J140">
        <f t="shared" si="2"/>
        <v>3.8846804456243639E-2</v>
      </c>
      <c r="K140">
        <f t="shared" si="2"/>
        <v>2.1672979602651694E-2</v>
      </c>
      <c r="L140">
        <f t="shared" si="2"/>
        <v>2.2506038288110538E-2</v>
      </c>
      <c r="M140">
        <f t="shared" si="2"/>
        <v>1.6199492683322804E-2</v>
      </c>
      <c r="N140">
        <f t="shared" si="2"/>
        <v>0.11228189441785819</v>
      </c>
      <c r="O140">
        <f t="shared" si="2"/>
        <v>6.9471945535377777E-2</v>
      </c>
      <c r="P140">
        <f t="shared" si="2"/>
        <v>0.18632862535133737</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K59"/>
  <sheetViews>
    <sheetView topLeftCell="A88" workbookViewId="0">
      <selection activeCell="S6" sqref="S6"/>
    </sheetView>
  </sheetViews>
  <sheetFormatPr baseColWidth="10" defaultRowHeight="15"/>
  <sheetData>
    <row r="1" spans="1:11" ht="15.75">
      <c r="A1">
        <v>0.46733820729745601</v>
      </c>
      <c r="B1" s="32" t="s">
        <v>69</v>
      </c>
      <c r="C1" s="32" t="s">
        <v>70</v>
      </c>
      <c r="D1" s="32" t="s">
        <v>71</v>
      </c>
      <c r="E1" s="43" t="s">
        <v>108</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69</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70</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71</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dimension ref="C5:R114"/>
  <sheetViews>
    <sheetView topLeftCell="A102" zoomScaleNormal="100" workbookViewId="0">
      <selection activeCell="Q102" sqref="Q102"/>
    </sheetView>
  </sheetViews>
  <sheetFormatPr baseColWidth="10" defaultRowHeight="15"/>
  <sheetData>
    <row r="5" spans="4:8">
      <c r="D5" t="s">
        <v>72</v>
      </c>
      <c r="E5" t="s">
        <v>73</v>
      </c>
      <c r="F5" t="s">
        <v>74</v>
      </c>
      <c r="G5" t="s">
        <v>75</v>
      </c>
      <c r="H5" t="s">
        <v>76</v>
      </c>
    </row>
    <row r="6" spans="4:8">
      <c r="D6" t="s">
        <v>36</v>
      </c>
      <c r="E6" t="s">
        <v>115</v>
      </c>
      <c r="F6" t="s">
        <v>116</v>
      </c>
      <c r="G6" t="s">
        <v>127</v>
      </c>
      <c r="H6" t="s">
        <v>118</v>
      </c>
    </row>
    <row r="7" spans="4:8">
      <c r="D7" t="s">
        <v>46</v>
      </c>
      <c r="E7">
        <v>160.25</v>
      </c>
      <c r="F7">
        <v>85.55</v>
      </c>
      <c r="G7">
        <v>12.3</v>
      </c>
      <c r="H7" t="s">
        <v>119</v>
      </c>
    </row>
    <row r="8" spans="4:8">
      <c r="D8" t="s">
        <v>68</v>
      </c>
      <c r="E8">
        <v>166</v>
      </c>
      <c r="F8">
        <v>87.95</v>
      </c>
      <c r="G8">
        <v>12.45</v>
      </c>
      <c r="H8" t="s">
        <v>119</v>
      </c>
    </row>
    <row r="9" spans="4:8">
      <c r="D9" t="s">
        <v>54</v>
      </c>
      <c r="E9">
        <v>149.30000000000001</v>
      </c>
      <c r="F9">
        <v>70.540000000000006</v>
      </c>
      <c r="G9">
        <v>20.41</v>
      </c>
      <c r="H9" t="s">
        <v>120</v>
      </c>
    </row>
    <row r="10" spans="4:8">
      <c r="D10" t="s">
        <v>106</v>
      </c>
      <c r="E10">
        <v>135</v>
      </c>
      <c r="F10">
        <v>60</v>
      </c>
      <c r="G10">
        <v>16</v>
      </c>
      <c r="H10" t="s">
        <v>120</v>
      </c>
    </row>
    <row r="11" spans="4:8">
      <c r="D11" t="s">
        <v>67</v>
      </c>
      <c r="E11">
        <v>153.30000000000001</v>
      </c>
      <c r="F11">
        <v>71.2</v>
      </c>
      <c r="G11">
        <v>19.149999999999999</v>
      </c>
      <c r="H11" t="s">
        <v>119</v>
      </c>
    </row>
    <row r="12" spans="4:8">
      <c r="D12" t="s">
        <v>47</v>
      </c>
      <c r="E12">
        <v>152.4</v>
      </c>
      <c r="F12">
        <v>74.650000000000006</v>
      </c>
      <c r="G12">
        <v>11.75</v>
      </c>
      <c r="H12" t="s">
        <v>119</v>
      </c>
    </row>
    <row r="13" spans="4:8">
      <c r="D13" t="s">
        <v>52</v>
      </c>
      <c r="E13">
        <v>177.8</v>
      </c>
      <c r="F13">
        <v>104.2</v>
      </c>
      <c r="G13">
        <v>13</v>
      </c>
      <c r="H13" t="s">
        <v>121</v>
      </c>
    </row>
    <row r="14" spans="4:8">
      <c r="D14" t="s">
        <v>98</v>
      </c>
      <c r="E14">
        <v>193.5</v>
      </c>
      <c r="F14">
        <v>132.85</v>
      </c>
      <c r="G14">
        <v>10.199999999999999</v>
      </c>
      <c r="H14" t="s">
        <v>122</v>
      </c>
    </row>
    <row r="21" spans="4:14">
      <c r="D21" t="s">
        <v>33</v>
      </c>
      <c r="E21" t="s">
        <v>84</v>
      </c>
      <c r="F21" t="s">
        <v>85</v>
      </c>
      <c r="G21" t="s">
        <v>86</v>
      </c>
      <c r="H21" t="s">
        <v>87</v>
      </c>
      <c r="I21" t="s">
        <v>88</v>
      </c>
      <c r="J21" t="s">
        <v>89</v>
      </c>
      <c r="K21" t="s">
        <v>90</v>
      </c>
      <c r="L21" t="s">
        <v>91</v>
      </c>
      <c r="M21" t="s">
        <v>92</v>
      </c>
      <c r="N21" t="s">
        <v>93</v>
      </c>
    </row>
    <row r="22" spans="4:14">
      <c r="D22" t="s">
        <v>106</v>
      </c>
      <c r="E22">
        <v>0.16154761396859962</v>
      </c>
      <c r="F22">
        <v>5.0094647261064988E-2</v>
      </c>
      <c r="G22">
        <v>5.5250625145308381E-2</v>
      </c>
      <c r="H22">
        <v>1.6944180805158294E-2</v>
      </c>
      <c r="I22">
        <v>2.6969768650335613E-2</v>
      </c>
      <c r="J22">
        <v>2.8451251013101756E-2</v>
      </c>
      <c r="K22">
        <v>1.7013926184468106E-2</v>
      </c>
      <c r="L22">
        <v>4.1100006402870252E-2</v>
      </c>
      <c r="M22">
        <v>5.0147151884282058E-2</v>
      </c>
      <c r="N22">
        <v>0.10668571650067847</v>
      </c>
    </row>
    <row r="23" spans="4:14">
      <c r="D23" t="s">
        <v>67</v>
      </c>
      <c r="E23">
        <v>0.12145932825869225</v>
      </c>
      <c r="F23">
        <v>6.6062171674232714E-2</v>
      </c>
      <c r="G23">
        <v>2.7772572611727615E-2</v>
      </c>
      <c r="H23">
        <v>1.4608937423083801E-2</v>
      </c>
      <c r="I23">
        <v>3.8644806282753824E-2</v>
      </c>
      <c r="J23">
        <v>2.5021043774769821E-2</v>
      </c>
      <c r="K23">
        <v>1.218281792655454E-2</v>
      </c>
      <c r="L23">
        <v>1.98944583661936E-2</v>
      </c>
      <c r="M23">
        <v>5.1121629988015636E-2</v>
      </c>
      <c r="N23">
        <v>0.1044018047837549</v>
      </c>
    </row>
    <row r="24" spans="4:14">
      <c r="D24" t="s">
        <v>68</v>
      </c>
      <c r="E24">
        <v>0.15118479455706893</v>
      </c>
      <c r="F24">
        <v>3.7766596212442591E-2</v>
      </c>
      <c r="G24">
        <v>3.3324560249003474E-2</v>
      </c>
      <c r="H24">
        <v>9.3330200448672081E-3</v>
      </c>
      <c r="I24">
        <v>1.6693837501494849E-2</v>
      </c>
      <c r="J24">
        <v>1.922169826551564E-2</v>
      </c>
      <c r="K24">
        <v>1.5423836644690757E-2</v>
      </c>
      <c r="L24">
        <v>2.5874189537269287E-2</v>
      </c>
      <c r="M24">
        <v>5.6501047964198262E-2</v>
      </c>
      <c r="N24">
        <v>0.10868956275848922</v>
      </c>
    </row>
    <row r="25" spans="4:14">
      <c r="D25" t="s">
        <v>106</v>
      </c>
      <c r="E25">
        <v>135</v>
      </c>
      <c r="F25">
        <v>135</v>
      </c>
      <c r="G25">
        <v>135</v>
      </c>
      <c r="H25">
        <v>135</v>
      </c>
      <c r="I25">
        <v>135</v>
      </c>
      <c r="J25">
        <v>135</v>
      </c>
      <c r="K25">
        <v>135</v>
      </c>
      <c r="L25">
        <v>135</v>
      </c>
      <c r="M25">
        <v>135</v>
      </c>
      <c r="N25">
        <v>135</v>
      </c>
    </row>
    <row r="26" spans="4:14">
      <c r="D26" t="s">
        <v>67</v>
      </c>
      <c r="E26">
        <v>153.30000000000001</v>
      </c>
      <c r="F26">
        <v>153.30000000000001</v>
      </c>
      <c r="G26">
        <v>153.30000000000001</v>
      </c>
      <c r="H26">
        <v>153.30000000000001</v>
      </c>
      <c r="I26">
        <v>153.30000000000001</v>
      </c>
      <c r="J26">
        <v>153.30000000000001</v>
      </c>
      <c r="K26">
        <v>153.30000000000001</v>
      </c>
      <c r="L26">
        <v>153.30000000000001</v>
      </c>
      <c r="M26">
        <v>153.30000000000001</v>
      </c>
      <c r="N26">
        <v>153.30000000000001</v>
      </c>
    </row>
    <row r="27" spans="4:14">
      <c r="D27" t="s">
        <v>68</v>
      </c>
      <c r="E27">
        <v>166</v>
      </c>
      <c r="F27">
        <v>166</v>
      </c>
      <c r="G27">
        <v>166</v>
      </c>
      <c r="H27">
        <v>166</v>
      </c>
      <c r="I27">
        <v>166</v>
      </c>
      <c r="J27">
        <v>166</v>
      </c>
      <c r="K27">
        <v>166</v>
      </c>
      <c r="L27">
        <v>166</v>
      </c>
      <c r="M27">
        <v>166</v>
      </c>
      <c r="N27">
        <v>166</v>
      </c>
    </row>
    <row r="85" spans="7:18">
      <c r="M85" t="s">
        <v>130</v>
      </c>
      <c r="N85" t="s">
        <v>129</v>
      </c>
      <c r="O85" t="s">
        <v>133</v>
      </c>
      <c r="P85" t="s">
        <v>131</v>
      </c>
      <c r="Q85" t="s">
        <v>132</v>
      </c>
      <c r="R85" t="s">
        <v>141</v>
      </c>
    </row>
    <row r="86" spans="7:18">
      <c r="G86" t="s">
        <v>130</v>
      </c>
      <c r="H86" t="s">
        <v>129</v>
      </c>
      <c r="I86" t="s">
        <v>131</v>
      </c>
      <c r="J86" t="s">
        <v>132</v>
      </c>
      <c r="M86" t="s">
        <v>46</v>
      </c>
      <c r="N86">
        <v>160.25</v>
      </c>
      <c r="O86">
        <v>85.55</v>
      </c>
      <c r="P86" t="s">
        <v>47</v>
      </c>
      <c r="Q86">
        <v>152.4</v>
      </c>
      <c r="R86">
        <v>74.650000000000006</v>
      </c>
    </row>
    <row r="87" spans="7:18">
      <c r="G87" t="s">
        <v>46</v>
      </c>
      <c r="H87">
        <v>160.25</v>
      </c>
      <c r="I87" t="s">
        <v>47</v>
      </c>
      <c r="J87">
        <v>152.4</v>
      </c>
      <c r="M87" t="s">
        <v>68</v>
      </c>
      <c r="N87">
        <v>166</v>
      </c>
      <c r="O87">
        <v>87.95</v>
      </c>
      <c r="P87" t="s">
        <v>67</v>
      </c>
      <c r="Q87">
        <v>153.30000000000001</v>
      </c>
      <c r="R87">
        <v>71.2</v>
      </c>
    </row>
    <row r="88" spans="7:18">
      <c r="G88" t="s">
        <v>68</v>
      </c>
      <c r="H88">
        <v>166</v>
      </c>
      <c r="I88" t="s">
        <v>67</v>
      </c>
      <c r="J88">
        <v>153.30000000000001</v>
      </c>
      <c r="M88" t="s">
        <v>128</v>
      </c>
      <c r="N88">
        <f>N87-N86</f>
        <v>5.75</v>
      </c>
      <c r="O88">
        <f>O87-O86</f>
        <v>2.4000000000000057</v>
      </c>
      <c r="Q88">
        <f>Q87-Q86</f>
        <v>0.90000000000000568</v>
      </c>
      <c r="R88">
        <f>R87-R86</f>
        <v>-3.4500000000000028</v>
      </c>
    </row>
    <row r="89" spans="7:18">
      <c r="G89" t="s">
        <v>128</v>
      </c>
      <c r="H89">
        <f>H88-H87</f>
        <v>5.75</v>
      </c>
      <c r="J89">
        <f>J88-J87</f>
        <v>0.90000000000000568</v>
      </c>
    </row>
    <row r="92" spans="7:18">
      <c r="G92" t="s">
        <v>134</v>
      </c>
      <c r="H92" t="s">
        <v>129</v>
      </c>
      <c r="I92" t="s">
        <v>133</v>
      </c>
    </row>
    <row r="93" spans="7:18">
      <c r="G93" t="s">
        <v>54</v>
      </c>
      <c r="H93">
        <v>149.30000000000001</v>
      </c>
      <c r="I93">
        <v>70.540000000000006</v>
      </c>
    </row>
    <row r="94" spans="7:18">
      <c r="G94" t="s">
        <v>106</v>
      </c>
      <c r="H94">
        <v>135</v>
      </c>
      <c r="I94">
        <v>60</v>
      </c>
    </row>
    <row r="95" spans="7:18">
      <c r="G95" t="s">
        <v>128</v>
      </c>
      <c r="H95">
        <f>H94-H93</f>
        <v>-14.300000000000011</v>
      </c>
      <c r="I95">
        <f>I94-I93</f>
        <v>-10.540000000000006</v>
      </c>
    </row>
    <row r="97" spans="3:13">
      <c r="C97" t="s">
        <v>130</v>
      </c>
      <c r="D97" t="s">
        <v>129</v>
      </c>
      <c r="E97" t="s">
        <v>133</v>
      </c>
      <c r="F97" t="s">
        <v>131</v>
      </c>
      <c r="G97" t="s">
        <v>142</v>
      </c>
      <c r="H97" t="s">
        <v>141</v>
      </c>
      <c r="I97" t="s">
        <v>134</v>
      </c>
      <c r="J97" t="s">
        <v>129</v>
      </c>
      <c r="K97" t="s">
        <v>133</v>
      </c>
    </row>
    <row r="98" spans="3:13">
      <c r="C98" t="s">
        <v>46</v>
      </c>
      <c r="D98">
        <v>160.25</v>
      </c>
      <c r="E98">
        <v>85.55</v>
      </c>
      <c r="F98" t="s">
        <v>47</v>
      </c>
      <c r="G98">
        <v>152.4</v>
      </c>
      <c r="H98">
        <v>74.650000000000006</v>
      </c>
      <c r="I98" t="s">
        <v>54</v>
      </c>
      <c r="J98">
        <v>149.30000000000001</v>
      </c>
      <c r="K98">
        <v>70.540000000000006</v>
      </c>
    </row>
    <row r="99" spans="3:13">
      <c r="C99" t="s">
        <v>68</v>
      </c>
      <c r="D99">
        <v>166</v>
      </c>
      <c r="E99">
        <v>87.95</v>
      </c>
      <c r="F99" t="s">
        <v>67</v>
      </c>
      <c r="G99">
        <v>153.30000000000001</v>
      </c>
      <c r="H99">
        <v>71.2</v>
      </c>
      <c r="I99" t="s">
        <v>106</v>
      </c>
      <c r="J99">
        <v>135</v>
      </c>
      <c r="K99">
        <v>60</v>
      </c>
    </row>
    <row r="100" spans="3:13">
      <c r="C100" t="s">
        <v>128</v>
      </c>
      <c r="D100">
        <f>D99-D98</f>
        <v>5.75</v>
      </c>
      <c r="E100">
        <f>E99-E98</f>
        <v>2.4000000000000057</v>
      </c>
      <c r="G100">
        <f>G99-G98</f>
        <v>0.90000000000000568</v>
      </c>
      <c r="H100">
        <f>H99-H98</f>
        <v>-3.4500000000000028</v>
      </c>
      <c r="I100" t="s">
        <v>128</v>
      </c>
      <c r="J100">
        <f>J99-J98</f>
        <v>-14.300000000000011</v>
      </c>
      <c r="K100">
        <f>K99-K98</f>
        <v>-10.540000000000006</v>
      </c>
    </row>
    <row r="101" spans="3:13">
      <c r="C101" t="s">
        <v>33</v>
      </c>
      <c r="D101" t="s">
        <v>84</v>
      </c>
      <c r="E101" t="s">
        <v>85</v>
      </c>
      <c r="F101" t="s">
        <v>86</v>
      </c>
      <c r="G101" t="s">
        <v>87</v>
      </c>
      <c r="H101" t="s">
        <v>88</v>
      </c>
      <c r="I101" t="s">
        <v>89</v>
      </c>
      <c r="J101" t="s">
        <v>90</v>
      </c>
      <c r="K101" t="s">
        <v>91</v>
      </c>
      <c r="L101" t="s">
        <v>92</v>
      </c>
      <c r="M101" t="s">
        <v>93</v>
      </c>
    </row>
    <row r="102" spans="3:13">
      <c r="C102" t="s">
        <v>106</v>
      </c>
      <c r="D102">
        <v>0.16154761396859962</v>
      </c>
      <c r="E102">
        <v>5.0094647261064988E-2</v>
      </c>
      <c r="F102">
        <v>5.5250625145308381E-2</v>
      </c>
      <c r="G102">
        <v>1.6944180805158294E-2</v>
      </c>
      <c r="H102">
        <v>2.6969768650335613E-2</v>
      </c>
      <c r="I102">
        <v>2.8451251013101756E-2</v>
      </c>
      <c r="J102">
        <v>1.7013926184468106E-2</v>
      </c>
      <c r="K102">
        <v>4.1100006402870252E-2</v>
      </c>
      <c r="L102">
        <v>5.0147151884282058E-2</v>
      </c>
      <c r="M102">
        <v>0.10668571650067847</v>
      </c>
    </row>
    <row r="103" spans="3:13">
      <c r="C103" t="s">
        <v>67</v>
      </c>
      <c r="D103">
        <v>0.12145932825869225</v>
      </c>
      <c r="E103">
        <v>6.6062171674232714E-2</v>
      </c>
      <c r="F103">
        <v>2.7772572611727615E-2</v>
      </c>
      <c r="G103">
        <v>1.4608937423083801E-2</v>
      </c>
      <c r="H103">
        <v>3.8644806282753824E-2</v>
      </c>
      <c r="I103">
        <v>2.5021043774769821E-2</v>
      </c>
      <c r="J103">
        <v>1.218281792655454E-2</v>
      </c>
      <c r="K103">
        <v>1.98944583661936E-2</v>
      </c>
      <c r="L103">
        <v>5.1121629988015636E-2</v>
      </c>
      <c r="M103">
        <v>0.1044018047837549</v>
      </c>
    </row>
    <row r="104" spans="3:13">
      <c r="C104" t="s">
        <v>68</v>
      </c>
      <c r="D104">
        <v>0.15118479455706893</v>
      </c>
      <c r="E104">
        <v>3.7766596212442591E-2</v>
      </c>
      <c r="F104">
        <v>3.3324560249003474E-2</v>
      </c>
      <c r="G104">
        <v>9.3330200448672081E-3</v>
      </c>
      <c r="H104">
        <v>1.6693837501494849E-2</v>
      </c>
      <c r="I104">
        <v>1.922169826551564E-2</v>
      </c>
      <c r="J104">
        <v>1.5423836644690757E-2</v>
      </c>
      <c r="K104">
        <v>2.5874189537269287E-2</v>
      </c>
      <c r="L104">
        <v>5.6501047964198262E-2</v>
      </c>
      <c r="M104">
        <v>0.10868956275848922</v>
      </c>
    </row>
    <row r="105" spans="3:13">
      <c r="C105" t="s">
        <v>125</v>
      </c>
      <c r="D105">
        <v>5.3437124883263222E-2</v>
      </c>
      <c r="E105">
        <v>3.5758694194927144E-2</v>
      </c>
      <c r="F105">
        <v>3.5729244987382724E-2</v>
      </c>
      <c r="G105">
        <v>4.0249223594996199E-2</v>
      </c>
      <c r="H105">
        <v>8.5092828567889578E-2</v>
      </c>
      <c r="I105">
        <v>4.0509907819926555E-2</v>
      </c>
      <c r="J105">
        <v>2.661123624969116E-2</v>
      </c>
      <c r="K105">
        <v>6.3627203715325875E-2</v>
      </c>
      <c r="L105">
        <v>0.19771324264143297</v>
      </c>
      <c r="M105">
        <v>0.19773453762158261</v>
      </c>
    </row>
    <row r="106" spans="3:13">
      <c r="C106" t="s">
        <v>126</v>
      </c>
      <c r="D106">
        <v>0.67787962756944131</v>
      </c>
      <c r="E106">
        <v>0.22032511861958962</v>
      </c>
      <c r="F106">
        <v>0.12347916934915931</v>
      </c>
      <c r="G106">
        <v>2.4039441275580949E-2</v>
      </c>
      <c r="H106">
        <v>0.11318824562368841</v>
      </c>
      <c r="I106">
        <v>0.10139033484509262</v>
      </c>
      <c r="J106">
        <v>3.9550101470360491E-2</v>
      </c>
      <c r="K106">
        <v>0.15181359761580193</v>
      </c>
      <c r="L106">
        <v>0.26648738490928525</v>
      </c>
      <c r="M106">
        <v>0.55561819529904566</v>
      </c>
    </row>
    <row r="111" spans="3:13">
      <c r="E111" s="52" t="s">
        <v>130</v>
      </c>
      <c r="F111" s="52" t="s">
        <v>129</v>
      </c>
      <c r="G111" s="52" t="s">
        <v>133</v>
      </c>
      <c r="H111" s="52" t="s">
        <v>130</v>
      </c>
      <c r="I111" s="52" t="s">
        <v>129</v>
      </c>
      <c r="J111" s="52" t="s">
        <v>133</v>
      </c>
      <c r="K111" s="52" t="s">
        <v>130</v>
      </c>
      <c r="L111" s="52" t="s">
        <v>129</v>
      </c>
      <c r="M111" s="52" t="s">
        <v>133</v>
      </c>
    </row>
    <row r="112" spans="3:13">
      <c r="E112" s="54" t="s">
        <v>46</v>
      </c>
      <c r="F112" s="54">
        <v>160.25</v>
      </c>
      <c r="G112" s="54">
        <v>85.55</v>
      </c>
      <c r="H112" s="55" t="s">
        <v>47</v>
      </c>
      <c r="I112" s="55">
        <v>152.4</v>
      </c>
      <c r="J112" s="55">
        <v>74.650000000000006</v>
      </c>
      <c r="K112" s="53" t="s">
        <v>54</v>
      </c>
      <c r="L112" s="53">
        <v>149.30000000000001</v>
      </c>
      <c r="M112" s="53">
        <v>70.540000000000006</v>
      </c>
    </row>
    <row r="113" spans="5:13">
      <c r="E113" s="54" t="s">
        <v>68</v>
      </c>
      <c r="F113" s="54">
        <v>166</v>
      </c>
      <c r="G113" s="54">
        <v>87.95</v>
      </c>
      <c r="H113" s="55" t="s">
        <v>67</v>
      </c>
      <c r="I113" s="55">
        <v>153.30000000000001</v>
      </c>
      <c r="J113" s="55">
        <v>71.2</v>
      </c>
      <c r="K113" s="53" t="s">
        <v>106</v>
      </c>
      <c r="L113" s="53">
        <v>135</v>
      </c>
      <c r="M113" s="53">
        <v>60</v>
      </c>
    </row>
    <row r="114" spans="5:13">
      <c r="E114" s="54" t="s">
        <v>128</v>
      </c>
      <c r="F114" s="54">
        <v>5.75</v>
      </c>
      <c r="G114" s="54">
        <v>2.4000000000000057</v>
      </c>
      <c r="H114" s="55"/>
      <c r="I114" s="55">
        <v>0.90000000000000568</v>
      </c>
      <c r="J114" s="55">
        <v>-3.4500000000000028</v>
      </c>
      <c r="K114" s="53" t="s">
        <v>128</v>
      </c>
      <c r="L114" s="53">
        <v>-14.300000000000011</v>
      </c>
      <c r="M114" s="53">
        <v>-10.540000000000006</v>
      </c>
    </row>
  </sheetData>
  <pageMargins left="0.7" right="0.7" top="0.78740157499999996" bottom="0.78740157499999996" header="0.3" footer="0.3"/>
  <pageSetup paperSize="9" orientation="portrait" r:id="rId1"/>
  <drawing r:id="rId2"/>
  <tableParts count="5">
    <tablePart r:id="rId3"/>
    <tablePart r:id="rId4"/>
    <tablePart r:id="rId5"/>
    <tablePart r:id="rId6"/>
    <tablePart r:id="rId7"/>
  </tableParts>
</worksheet>
</file>

<file path=xl/worksheets/sheet21.xml><?xml version="1.0" encoding="utf-8"?>
<worksheet xmlns="http://schemas.openxmlformats.org/spreadsheetml/2006/main" xmlns:r="http://schemas.openxmlformats.org/officeDocument/2006/relationships">
  <dimension ref="C3:M149"/>
  <sheetViews>
    <sheetView topLeftCell="A134" zoomScaleNormal="100" workbookViewId="0">
      <selection activeCell="N147" sqref="N147"/>
    </sheetView>
  </sheetViews>
  <sheetFormatPr baseColWidth="10" defaultRowHeight="15"/>
  <sheetData>
    <row r="3" spans="3:13" ht="21">
      <c r="G3" s="16" t="s">
        <v>136</v>
      </c>
    </row>
    <row r="4" spans="3:13">
      <c r="C4" t="s">
        <v>135</v>
      </c>
      <c r="D4" t="s">
        <v>84</v>
      </c>
      <c r="E4" t="s">
        <v>85</v>
      </c>
      <c r="F4" t="s">
        <v>86</v>
      </c>
      <c r="G4" t="s">
        <v>87</v>
      </c>
      <c r="H4" t="s">
        <v>88</v>
      </c>
      <c r="I4" t="s">
        <v>89</v>
      </c>
      <c r="J4" t="s">
        <v>90</v>
      </c>
      <c r="K4" t="s">
        <v>91</v>
      </c>
      <c r="L4" t="s">
        <v>92</v>
      </c>
      <c r="M4" t="s">
        <v>93</v>
      </c>
    </row>
    <row r="5" spans="3:13">
      <c r="C5">
        <v>1</v>
      </c>
      <c r="D5">
        <v>2.23</v>
      </c>
      <c r="E5">
        <v>0.76</v>
      </c>
      <c r="F5">
        <v>0.43</v>
      </c>
      <c r="G5">
        <v>-0.04</v>
      </c>
      <c r="H5">
        <v>-0.38</v>
      </c>
      <c r="I5">
        <v>-0.4</v>
      </c>
      <c r="J5">
        <v>-0.28000000000000003</v>
      </c>
      <c r="K5">
        <v>0.15</v>
      </c>
      <c r="L5">
        <v>1.17</v>
      </c>
      <c r="M5">
        <v>3.34</v>
      </c>
    </row>
    <row r="6" spans="3:13">
      <c r="C6">
        <v>2</v>
      </c>
      <c r="D6">
        <v>2.82</v>
      </c>
      <c r="E6">
        <v>0.92</v>
      </c>
      <c r="F6">
        <v>0.47</v>
      </c>
      <c r="G6">
        <v>-0.01</v>
      </c>
      <c r="H6">
        <v>-0.35</v>
      </c>
      <c r="I6">
        <v>-0.39</v>
      </c>
      <c r="J6">
        <v>-0.28999999999999998</v>
      </c>
      <c r="K6">
        <v>0.15</v>
      </c>
      <c r="L6">
        <v>1.17</v>
      </c>
      <c r="M6">
        <v>3.38</v>
      </c>
    </row>
    <row r="7" spans="3:13">
      <c r="C7">
        <v>3</v>
      </c>
      <c r="D7">
        <v>2.1</v>
      </c>
      <c r="E7">
        <v>0.84</v>
      </c>
      <c r="F7">
        <v>0.68</v>
      </c>
      <c r="G7">
        <v>7.0000000000000007E-2</v>
      </c>
      <c r="H7">
        <v>-0.27</v>
      </c>
      <c r="I7">
        <v>-0.34</v>
      </c>
      <c r="J7">
        <v>-0.28000000000000003</v>
      </c>
      <c r="K7">
        <v>0.54</v>
      </c>
      <c r="L7">
        <v>1.4</v>
      </c>
      <c r="M7">
        <v>3.16</v>
      </c>
    </row>
    <row r="8" spans="3:13">
      <c r="C8">
        <v>4</v>
      </c>
      <c r="D8">
        <v>1.84</v>
      </c>
      <c r="E8">
        <v>0.67</v>
      </c>
      <c r="F8">
        <v>0.54</v>
      </c>
      <c r="G8">
        <v>0.01</v>
      </c>
      <c r="H8">
        <v>-0.3</v>
      </c>
      <c r="I8">
        <v>-0.37</v>
      </c>
      <c r="J8">
        <v>-0.28000000000000003</v>
      </c>
      <c r="K8">
        <v>0.61</v>
      </c>
      <c r="L8">
        <v>1.46</v>
      </c>
      <c r="M8">
        <v>3.13</v>
      </c>
    </row>
    <row r="9" spans="3:13">
      <c r="C9">
        <v>5</v>
      </c>
      <c r="D9">
        <v>1.8</v>
      </c>
      <c r="E9">
        <v>0.7</v>
      </c>
      <c r="F9">
        <v>0.66</v>
      </c>
      <c r="G9">
        <v>7.0000000000000007E-2</v>
      </c>
      <c r="H9">
        <v>-0.28999999999999998</v>
      </c>
      <c r="I9">
        <v>-0.36</v>
      </c>
      <c r="J9">
        <v>-0.28000000000000003</v>
      </c>
      <c r="K9">
        <v>0.5</v>
      </c>
      <c r="L9">
        <v>1.3</v>
      </c>
      <c r="M9">
        <v>2.76</v>
      </c>
    </row>
    <row r="10" spans="3:13">
      <c r="C10">
        <v>6</v>
      </c>
      <c r="D10">
        <v>1.73</v>
      </c>
      <c r="E10">
        <v>0.59</v>
      </c>
      <c r="F10">
        <v>0.51</v>
      </c>
      <c r="G10">
        <v>0.04</v>
      </c>
      <c r="H10">
        <v>-0.28999999999999998</v>
      </c>
      <c r="I10">
        <v>-0.38</v>
      </c>
      <c r="J10">
        <v>-0.3</v>
      </c>
      <c r="K10">
        <v>0.43</v>
      </c>
      <c r="L10">
        <v>1.31</v>
      </c>
      <c r="M10">
        <v>2.75</v>
      </c>
    </row>
    <row r="11" spans="3:13">
      <c r="C11">
        <v>7</v>
      </c>
      <c r="D11">
        <v>2.0699999999999998</v>
      </c>
      <c r="E11">
        <v>0.98</v>
      </c>
      <c r="F11">
        <v>0.6</v>
      </c>
      <c r="G11">
        <v>0.02</v>
      </c>
      <c r="H11">
        <v>-0.3</v>
      </c>
      <c r="I11">
        <v>-0.37</v>
      </c>
      <c r="J11">
        <v>-0.3</v>
      </c>
      <c r="K11">
        <v>0.52</v>
      </c>
      <c r="L11">
        <v>1.33</v>
      </c>
      <c r="M11">
        <v>2.96</v>
      </c>
    </row>
    <row r="12" spans="3:13">
      <c r="C12">
        <v>8</v>
      </c>
      <c r="D12">
        <v>1.86</v>
      </c>
      <c r="E12">
        <v>0.62</v>
      </c>
      <c r="F12">
        <v>0.56999999999999995</v>
      </c>
      <c r="G12">
        <v>0.05</v>
      </c>
      <c r="H12">
        <v>-0.28999999999999998</v>
      </c>
      <c r="I12">
        <v>-0.36</v>
      </c>
      <c r="J12">
        <v>-0.3</v>
      </c>
      <c r="K12">
        <v>0.5</v>
      </c>
      <c r="L12">
        <v>1.36</v>
      </c>
      <c r="M12">
        <v>2.94</v>
      </c>
    </row>
    <row r="13" spans="3:13">
      <c r="C13">
        <v>9</v>
      </c>
      <c r="D13">
        <v>1.94</v>
      </c>
      <c r="E13">
        <v>0.65</v>
      </c>
      <c r="F13">
        <v>0.56999999999999995</v>
      </c>
      <c r="G13">
        <v>0.03</v>
      </c>
      <c r="H13">
        <v>-0.28000000000000003</v>
      </c>
      <c r="I13">
        <v>-0.36</v>
      </c>
      <c r="J13">
        <v>-0.28999999999999998</v>
      </c>
      <c r="K13">
        <v>0.46</v>
      </c>
      <c r="L13">
        <v>1.28</v>
      </c>
      <c r="M13">
        <v>2.91</v>
      </c>
    </row>
    <row r="14" spans="3:13">
      <c r="C14">
        <v>10</v>
      </c>
      <c r="D14">
        <v>1.82</v>
      </c>
      <c r="E14">
        <v>0.69</v>
      </c>
      <c r="F14">
        <v>0.61</v>
      </c>
      <c r="G14">
        <v>0.04</v>
      </c>
      <c r="H14">
        <v>-0.3</v>
      </c>
      <c r="I14">
        <v>-0.38</v>
      </c>
      <c r="J14">
        <v>-0.3</v>
      </c>
      <c r="K14">
        <v>0.49</v>
      </c>
      <c r="L14">
        <v>1.37</v>
      </c>
      <c r="M14">
        <v>2.78</v>
      </c>
    </row>
    <row r="15" spans="3:13">
      <c r="C15">
        <v>11</v>
      </c>
      <c r="D15">
        <v>1.62</v>
      </c>
      <c r="E15">
        <v>0.56999999999999995</v>
      </c>
      <c r="F15">
        <v>0.51</v>
      </c>
      <c r="G15">
        <v>0.03</v>
      </c>
      <c r="H15">
        <v>-0.24</v>
      </c>
      <c r="I15">
        <v>-0.3</v>
      </c>
      <c r="J15">
        <v>-0.28000000000000003</v>
      </c>
      <c r="K15">
        <v>0.48</v>
      </c>
      <c r="L15">
        <v>1.3</v>
      </c>
      <c r="M15">
        <v>2.95</v>
      </c>
    </row>
    <row r="16" spans="3:13">
      <c r="C16">
        <v>12</v>
      </c>
      <c r="D16">
        <v>2</v>
      </c>
      <c r="E16">
        <v>0.75</v>
      </c>
      <c r="F16">
        <v>0.7</v>
      </c>
      <c r="G16">
        <v>0.08</v>
      </c>
      <c r="H16">
        <v>-0.26</v>
      </c>
      <c r="I16">
        <v>-0.34</v>
      </c>
      <c r="J16">
        <v>-0.3</v>
      </c>
      <c r="K16">
        <v>0.49</v>
      </c>
      <c r="L16">
        <v>1.35</v>
      </c>
      <c r="M16">
        <v>2.97</v>
      </c>
    </row>
    <row r="17" spans="3:13">
      <c r="C17">
        <v>13</v>
      </c>
      <c r="D17">
        <v>1.9</v>
      </c>
      <c r="E17">
        <v>0.65</v>
      </c>
      <c r="F17">
        <v>0.56999999999999995</v>
      </c>
      <c r="G17">
        <v>0.03</v>
      </c>
      <c r="H17">
        <v>-0.32</v>
      </c>
      <c r="I17">
        <v>-0.41</v>
      </c>
      <c r="J17">
        <v>-0.28999999999999998</v>
      </c>
      <c r="K17">
        <v>0.5</v>
      </c>
      <c r="L17">
        <v>1.38</v>
      </c>
      <c r="M17">
        <v>3.06</v>
      </c>
    </row>
    <row r="18" spans="3:13">
      <c r="C18">
        <v>14</v>
      </c>
      <c r="D18">
        <v>1.92</v>
      </c>
      <c r="E18">
        <v>0.8</v>
      </c>
      <c r="F18">
        <v>0.72</v>
      </c>
      <c r="G18">
        <v>0.04</v>
      </c>
      <c r="H18">
        <v>-0.3</v>
      </c>
      <c r="I18">
        <v>-0.37</v>
      </c>
      <c r="J18">
        <v>-0.31</v>
      </c>
      <c r="K18">
        <v>0.45</v>
      </c>
      <c r="L18">
        <v>1.26</v>
      </c>
      <c r="M18">
        <v>2.75</v>
      </c>
    </row>
    <row r="19" spans="3:13">
      <c r="C19">
        <v>15</v>
      </c>
      <c r="D19">
        <v>2.06</v>
      </c>
      <c r="E19">
        <v>0.77</v>
      </c>
      <c r="F19">
        <v>0.65</v>
      </c>
      <c r="G19">
        <v>0</v>
      </c>
      <c r="H19">
        <v>-0.35</v>
      </c>
      <c r="I19">
        <v>-0.43</v>
      </c>
      <c r="J19">
        <v>-0.21</v>
      </c>
      <c r="K19">
        <v>0.52</v>
      </c>
      <c r="L19">
        <v>1.4</v>
      </c>
      <c r="M19">
        <v>3.16</v>
      </c>
    </row>
    <row r="20" spans="3:13">
      <c r="C20">
        <v>16</v>
      </c>
      <c r="D20">
        <v>2.0299999999999998</v>
      </c>
      <c r="E20">
        <v>0.73</v>
      </c>
      <c r="F20">
        <v>0.68</v>
      </c>
      <c r="G20">
        <v>0.08</v>
      </c>
      <c r="H20">
        <v>-0.3</v>
      </c>
      <c r="I20">
        <v>-0.38</v>
      </c>
      <c r="J20">
        <v>-0.33</v>
      </c>
      <c r="K20">
        <v>0.46</v>
      </c>
      <c r="L20">
        <v>1.28</v>
      </c>
      <c r="M20">
        <v>2.82</v>
      </c>
    </row>
    <row r="21" spans="3:13">
      <c r="C21">
        <v>17</v>
      </c>
      <c r="D21">
        <v>1.81</v>
      </c>
      <c r="E21">
        <v>0.73</v>
      </c>
      <c r="F21">
        <v>0.69</v>
      </c>
      <c r="G21">
        <v>0.06</v>
      </c>
      <c r="H21">
        <v>-0.28000000000000003</v>
      </c>
      <c r="I21">
        <v>-0.36</v>
      </c>
      <c r="J21">
        <v>-0.3</v>
      </c>
      <c r="K21">
        <v>0.51</v>
      </c>
      <c r="L21">
        <v>1.32</v>
      </c>
      <c r="M21">
        <v>2.92</v>
      </c>
    </row>
    <row r="22" spans="3:13">
      <c r="C22">
        <v>18</v>
      </c>
      <c r="D22">
        <v>2.17</v>
      </c>
      <c r="E22">
        <v>0.83</v>
      </c>
      <c r="F22">
        <v>0.72</v>
      </c>
      <c r="G22">
        <v>-0.01</v>
      </c>
      <c r="H22">
        <v>-0.28999999999999998</v>
      </c>
      <c r="I22">
        <v>-0.36</v>
      </c>
      <c r="J22">
        <v>-0.28999999999999998</v>
      </c>
      <c r="K22">
        <v>0.45</v>
      </c>
      <c r="L22">
        <v>1.33</v>
      </c>
      <c r="M22">
        <v>3.03</v>
      </c>
    </row>
    <row r="23" spans="3:13">
      <c r="C23">
        <v>19</v>
      </c>
      <c r="D23">
        <v>1.66</v>
      </c>
      <c r="E23">
        <v>0.55000000000000004</v>
      </c>
      <c r="F23">
        <v>0.53</v>
      </c>
      <c r="G23">
        <v>-0.04</v>
      </c>
      <c r="H23">
        <v>-0.28999999999999998</v>
      </c>
      <c r="I23">
        <v>-0.36</v>
      </c>
      <c r="J23">
        <v>-0.33</v>
      </c>
      <c r="K23">
        <v>0.49</v>
      </c>
      <c r="L23">
        <v>1.35</v>
      </c>
      <c r="M23">
        <v>2.95</v>
      </c>
    </row>
    <row r="24" spans="3:13">
      <c r="C24">
        <v>20</v>
      </c>
      <c r="D24">
        <v>1.6</v>
      </c>
      <c r="E24">
        <v>0.59</v>
      </c>
      <c r="F24">
        <v>0.61</v>
      </c>
      <c r="G24">
        <v>0.01</v>
      </c>
      <c r="H24">
        <v>-0.26</v>
      </c>
      <c r="I24">
        <v>-0.34</v>
      </c>
      <c r="J24">
        <v>-0.32</v>
      </c>
      <c r="K24">
        <v>0.41</v>
      </c>
      <c r="L24">
        <v>1.17</v>
      </c>
      <c r="M24">
        <v>2.5</v>
      </c>
    </row>
    <row r="25" spans="3:13">
      <c r="C25">
        <v>21</v>
      </c>
      <c r="D25">
        <v>2.59</v>
      </c>
      <c r="E25">
        <v>1</v>
      </c>
      <c r="F25">
        <v>0.19</v>
      </c>
      <c r="G25">
        <v>-0.04</v>
      </c>
      <c r="H25">
        <v>-0.39</v>
      </c>
      <c r="I25">
        <v>-0.48</v>
      </c>
      <c r="J25">
        <v>-0.3</v>
      </c>
      <c r="K25">
        <v>-0.2</v>
      </c>
      <c r="L25">
        <v>1.1200000000000001</v>
      </c>
      <c r="M25">
        <v>2.77</v>
      </c>
    </row>
    <row r="26" spans="3:13">
      <c r="C26">
        <v>22</v>
      </c>
      <c r="D26">
        <v>2.27</v>
      </c>
      <c r="E26">
        <v>0.96</v>
      </c>
      <c r="F26">
        <v>0.24</v>
      </c>
      <c r="G26">
        <v>-0.04</v>
      </c>
      <c r="H26">
        <v>-0.41</v>
      </c>
      <c r="I26">
        <v>-0.5</v>
      </c>
      <c r="J26">
        <v>-0.3</v>
      </c>
      <c r="K26">
        <v>-0.16</v>
      </c>
      <c r="L26">
        <v>1.1599999999999999</v>
      </c>
      <c r="M26">
        <v>2.74</v>
      </c>
    </row>
    <row r="27" spans="3:13">
      <c r="C27">
        <v>23</v>
      </c>
      <c r="D27">
        <v>2.29</v>
      </c>
      <c r="E27">
        <v>0.9</v>
      </c>
      <c r="F27">
        <v>0.21</v>
      </c>
      <c r="G27">
        <v>-0.05</v>
      </c>
      <c r="H27">
        <v>-0.42</v>
      </c>
      <c r="I27">
        <v>-0.52</v>
      </c>
      <c r="J27">
        <v>-0.31</v>
      </c>
      <c r="K27">
        <v>-0.17</v>
      </c>
      <c r="L27">
        <v>1.22</v>
      </c>
      <c r="M27">
        <v>2.82</v>
      </c>
    </row>
    <row r="28" spans="3:13">
      <c r="C28">
        <v>24</v>
      </c>
      <c r="D28">
        <v>2.29</v>
      </c>
      <c r="E28">
        <v>0.92</v>
      </c>
      <c r="F28">
        <v>0.22</v>
      </c>
      <c r="G28">
        <v>-0.04</v>
      </c>
      <c r="H28">
        <v>-0.4</v>
      </c>
      <c r="I28">
        <v>-0.49</v>
      </c>
      <c r="J28">
        <v>-0.28000000000000003</v>
      </c>
      <c r="K28">
        <v>-0.16</v>
      </c>
      <c r="L28">
        <v>1.21</v>
      </c>
      <c r="M28">
        <v>2.8</v>
      </c>
    </row>
    <row r="29" spans="3:13">
      <c r="C29">
        <v>25</v>
      </c>
      <c r="D29">
        <v>2.16</v>
      </c>
      <c r="E29">
        <v>0.89</v>
      </c>
      <c r="F29">
        <v>0.19</v>
      </c>
      <c r="G29">
        <v>-0.05</v>
      </c>
      <c r="H29">
        <v>-0.41</v>
      </c>
      <c r="I29">
        <v>-0.5</v>
      </c>
      <c r="J29">
        <v>-0.28999999999999998</v>
      </c>
      <c r="K29">
        <v>-0.22</v>
      </c>
      <c r="L29">
        <v>1.08</v>
      </c>
      <c r="M29">
        <v>2.66</v>
      </c>
    </row>
    <row r="30" spans="3:13">
      <c r="C30">
        <v>26</v>
      </c>
      <c r="D30">
        <v>2.17</v>
      </c>
      <c r="E30">
        <v>0.9</v>
      </c>
      <c r="F30">
        <v>0.2</v>
      </c>
      <c r="G30">
        <v>-7.0000000000000007E-2</v>
      </c>
      <c r="H30">
        <v>-0.45</v>
      </c>
      <c r="I30">
        <v>-0.53</v>
      </c>
      <c r="J30">
        <v>-0.34</v>
      </c>
      <c r="K30">
        <v>-0.19</v>
      </c>
      <c r="L30">
        <v>1.17</v>
      </c>
      <c r="M30">
        <v>2.79</v>
      </c>
    </row>
    <row r="31" spans="3:13">
      <c r="C31">
        <v>27</v>
      </c>
      <c r="D31">
        <v>2.34</v>
      </c>
      <c r="E31">
        <v>0.86</v>
      </c>
      <c r="F31">
        <v>0.2</v>
      </c>
      <c r="G31">
        <v>-0.05</v>
      </c>
      <c r="H31">
        <v>-0.42</v>
      </c>
      <c r="I31">
        <v>-0.51</v>
      </c>
      <c r="J31">
        <v>-0.32</v>
      </c>
      <c r="K31">
        <v>-0.19</v>
      </c>
      <c r="L31">
        <v>1.17</v>
      </c>
      <c r="M31">
        <v>2.72</v>
      </c>
    </row>
    <row r="32" spans="3:13">
      <c r="C32">
        <v>28</v>
      </c>
      <c r="D32">
        <v>2.54</v>
      </c>
      <c r="E32">
        <v>0.94</v>
      </c>
      <c r="F32">
        <v>0.25</v>
      </c>
      <c r="G32">
        <v>-0.05</v>
      </c>
      <c r="H32">
        <v>-0.43</v>
      </c>
      <c r="I32">
        <v>-0.52</v>
      </c>
      <c r="J32">
        <v>-0.28999999999999998</v>
      </c>
      <c r="K32">
        <v>-0.15</v>
      </c>
      <c r="L32">
        <v>1.22</v>
      </c>
      <c r="M32">
        <v>2.9</v>
      </c>
    </row>
    <row r="33" spans="3:13">
      <c r="C33">
        <v>29</v>
      </c>
      <c r="D33">
        <v>2.63</v>
      </c>
      <c r="E33">
        <v>0.95</v>
      </c>
      <c r="F33">
        <v>0.27</v>
      </c>
      <c r="G33">
        <v>-0.03</v>
      </c>
      <c r="H33">
        <v>-0.42</v>
      </c>
      <c r="I33">
        <v>-0.51</v>
      </c>
      <c r="J33">
        <v>-0.28999999999999998</v>
      </c>
      <c r="K33">
        <v>-0.16</v>
      </c>
      <c r="L33">
        <v>1.19</v>
      </c>
      <c r="M33">
        <v>2.81</v>
      </c>
    </row>
    <row r="34" spans="3:13">
      <c r="C34">
        <v>30</v>
      </c>
      <c r="D34">
        <v>2.6</v>
      </c>
      <c r="E34">
        <v>0.95</v>
      </c>
      <c r="F34">
        <v>0.27</v>
      </c>
      <c r="G34">
        <v>-0.04</v>
      </c>
      <c r="H34">
        <v>-0.41</v>
      </c>
      <c r="I34">
        <v>-0.51</v>
      </c>
      <c r="J34">
        <v>-0.28999999999999998</v>
      </c>
      <c r="K34">
        <v>-0.11</v>
      </c>
      <c r="L34">
        <v>1.23</v>
      </c>
      <c r="M34">
        <v>2.88</v>
      </c>
    </row>
    <row r="35" spans="3:13">
      <c r="C35">
        <v>31</v>
      </c>
      <c r="D35">
        <v>2.5299999999999998</v>
      </c>
      <c r="E35">
        <v>0.96</v>
      </c>
      <c r="F35">
        <v>0.28999999999999998</v>
      </c>
      <c r="G35">
        <v>-0.05</v>
      </c>
      <c r="H35">
        <v>-0.42</v>
      </c>
      <c r="I35">
        <v>-0.51</v>
      </c>
      <c r="J35">
        <v>-0.28999999999999998</v>
      </c>
      <c r="K35">
        <v>-0.18</v>
      </c>
      <c r="L35">
        <v>1.1599999999999999</v>
      </c>
      <c r="M35">
        <v>2.74</v>
      </c>
    </row>
    <row r="36" spans="3:13">
      <c r="C36">
        <v>32</v>
      </c>
      <c r="D36">
        <v>2.35</v>
      </c>
      <c r="E36">
        <v>0.89</v>
      </c>
      <c r="F36">
        <v>0.19</v>
      </c>
      <c r="G36">
        <v>-0.04</v>
      </c>
      <c r="H36">
        <v>-0.42</v>
      </c>
      <c r="I36">
        <v>-0.5</v>
      </c>
      <c r="J36">
        <v>-0.28999999999999998</v>
      </c>
      <c r="K36">
        <v>-0.19</v>
      </c>
      <c r="L36">
        <v>1.17</v>
      </c>
      <c r="M36">
        <v>2.71</v>
      </c>
    </row>
    <row r="37" spans="3:13">
      <c r="C37">
        <v>33</v>
      </c>
      <c r="D37">
        <v>2.35</v>
      </c>
      <c r="E37">
        <v>0.95</v>
      </c>
      <c r="F37">
        <v>0.22</v>
      </c>
      <c r="G37">
        <v>-0.04</v>
      </c>
      <c r="H37">
        <v>-0.4</v>
      </c>
      <c r="I37">
        <v>-0.49</v>
      </c>
      <c r="J37">
        <v>-0.28000000000000003</v>
      </c>
      <c r="K37">
        <v>-0.19</v>
      </c>
      <c r="L37">
        <v>1.1599999999999999</v>
      </c>
      <c r="M37">
        <v>2.84</v>
      </c>
    </row>
    <row r="38" spans="3:13">
      <c r="C38">
        <v>34</v>
      </c>
      <c r="D38">
        <v>2.41</v>
      </c>
      <c r="E38">
        <v>0.96</v>
      </c>
      <c r="F38">
        <v>0.22</v>
      </c>
      <c r="G38">
        <v>-0.06</v>
      </c>
      <c r="H38">
        <v>-0.41</v>
      </c>
      <c r="I38">
        <v>-0.49</v>
      </c>
      <c r="J38">
        <v>-0.27</v>
      </c>
      <c r="K38">
        <v>-0.17</v>
      </c>
      <c r="L38">
        <v>1.1599999999999999</v>
      </c>
      <c r="M38">
        <v>2.85</v>
      </c>
    </row>
    <row r="39" spans="3:13">
      <c r="C39">
        <v>35</v>
      </c>
      <c r="D39">
        <v>2.52</v>
      </c>
      <c r="E39">
        <v>0.91</v>
      </c>
      <c r="F39">
        <v>0.17</v>
      </c>
      <c r="G39">
        <v>-0.05</v>
      </c>
      <c r="H39">
        <v>-0.44</v>
      </c>
      <c r="I39">
        <v>-0.53</v>
      </c>
      <c r="J39">
        <v>-0.31</v>
      </c>
      <c r="K39">
        <v>-0.14000000000000001</v>
      </c>
      <c r="L39">
        <v>1.33</v>
      </c>
      <c r="M39">
        <v>3.11</v>
      </c>
    </row>
    <row r="40" spans="3:13">
      <c r="C40">
        <v>36</v>
      </c>
      <c r="D40">
        <v>2.67</v>
      </c>
      <c r="E40">
        <v>1</v>
      </c>
      <c r="F40">
        <v>0.21</v>
      </c>
      <c r="G40">
        <v>-0.05</v>
      </c>
      <c r="H40">
        <v>-0.43</v>
      </c>
      <c r="I40">
        <v>-0.53</v>
      </c>
      <c r="J40">
        <v>-0.31</v>
      </c>
      <c r="K40">
        <v>-0.15</v>
      </c>
      <c r="L40">
        <v>1.26</v>
      </c>
      <c r="M40">
        <v>2.92</v>
      </c>
    </row>
    <row r="41" spans="3:13">
      <c r="C41">
        <v>37</v>
      </c>
      <c r="D41">
        <v>2.4900000000000002</v>
      </c>
      <c r="E41">
        <v>0.91</v>
      </c>
      <c r="F41">
        <v>0.18</v>
      </c>
      <c r="G41">
        <v>-0.05</v>
      </c>
      <c r="H41">
        <v>-0.42</v>
      </c>
      <c r="I41">
        <v>-0.53</v>
      </c>
      <c r="J41">
        <v>-0.3</v>
      </c>
      <c r="K41">
        <v>-0.14000000000000001</v>
      </c>
      <c r="L41">
        <v>1.26</v>
      </c>
      <c r="M41">
        <v>2.89</v>
      </c>
    </row>
    <row r="42" spans="3:13">
      <c r="C42">
        <v>38</v>
      </c>
      <c r="D42">
        <v>2.54</v>
      </c>
      <c r="E42">
        <v>0.95</v>
      </c>
      <c r="F42">
        <v>0.21</v>
      </c>
      <c r="G42">
        <v>-0.06</v>
      </c>
      <c r="H42">
        <v>-0.46</v>
      </c>
      <c r="I42">
        <v>-0.56000000000000005</v>
      </c>
      <c r="J42">
        <v>-0.3</v>
      </c>
      <c r="K42">
        <v>-0.15</v>
      </c>
      <c r="L42">
        <v>1.24</v>
      </c>
      <c r="M42">
        <v>3.04</v>
      </c>
    </row>
    <row r="43" spans="3:13">
      <c r="C43">
        <v>39</v>
      </c>
      <c r="D43">
        <v>2.4500000000000002</v>
      </c>
      <c r="E43">
        <v>0.92</v>
      </c>
      <c r="F43">
        <v>0.19</v>
      </c>
      <c r="G43">
        <v>-0.05</v>
      </c>
      <c r="H43">
        <v>-0.42</v>
      </c>
      <c r="I43">
        <v>-0.52</v>
      </c>
      <c r="J43">
        <v>-0.3</v>
      </c>
      <c r="K43">
        <v>-0.15</v>
      </c>
      <c r="L43">
        <v>1.25</v>
      </c>
      <c r="M43">
        <v>2.9</v>
      </c>
    </row>
    <row r="44" spans="3:13">
      <c r="C44">
        <v>40</v>
      </c>
      <c r="D44">
        <v>2.5299999999999998</v>
      </c>
      <c r="E44">
        <v>0.98</v>
      </c>
      <c r="F44">
        <v>0.18</v>
      </c>
      <c r="G44">
        <v>-0.06</v>
      </c>
      <c r="H44">
        <v>-0.43</v>
      </c>
      <c r="I44">
        <v>-0.53</v>
      </c>
      <c r="J44">
        <v>-0.3</v>
      </c>
      <c r="K44">
        <v>-0.19</v>
      </c>
      <c r="L44">
        <v>1.17</v>
      </c>
      <c r="M44">
        <v>2.84</v>
      </c>
    </row>
    <row r="45" spans="3:13">
      <c r="C45" s="1" t="s">
        <v>139</v>
      </c>
      <c r="D45" s="1">
        <f>STDEV(D5:D44)</f>
        <v>0.32793643849427156</v>
      </c>
      <c r="E45" s="1">
        <f t="shared" ref="E45:M45" si="0">STDEV(E5:E44)</f>
        <v>0.13830452279531988</v>
      </c>
      <c r="F45" s="1">
        <f t="shared" si="0"/>
        <v>0.20570329640977134</v>
      </c>
      <c r="G45" s="1">
        <f t="shared" si="0"/>
        <v>4.6601832251862915E-2</v>
      </c>
      <c r="H45" s="1">
        <f t="shared" si="0"/>
        <v>6.7641115549793532E-2</v>
      </c>
      <c r="I45" s="1">
        <f t="shared" si="0"/>
        <v>7.7159508445750175E-2</v>
      </c>
      <c r="J45" s="1">
        <f t="shared" si="0"/>
        <v>2.0624854311839139E-2</v>
      </c>
      <c r="K45" s="1">
        <f t="shared" si="0"/>
        <v>0.3258966919840609</v>
      </c>
      <c r="L45" s="1">
        <f t="shared" si="0"/>
        <v>9.0098236984373095E-2</v>
      </c>
      <c r="M45" s="1">
        <f t="shared" si="0"/>
        <v>0.17691353095764212</v>
      </c>
    </row>
    <row r="50" spans="3:13" ht="21">
      <c r="F50" s="16"/>
      <c r="G50" s="16" t="s">
        <v>137</v>
      </c>
    </row>
    <row r="51" spans="3:13">
      <c r="C51" t="s">
        <v>135</v>
      </c>
      <c r="D51" t="s">
        <v>84</v>
      </c>
      <c r="E51" t="s">
        <v>85</v>
      </c>
      <c r="F51" t="s">
        <v>86</v>
      </c>
      <c r="G51" t="s">
        <v>87</v>
      </c>
      <c r="H51" t="s">
        <v>88</v>
      </c>
      <c r="I51" t="s">
        <v>89</v>
      </c>
      <c r="J51" t="s">
        <v>90</v>
      </c>
      <c r="K51" t="s">
        <v>91</v>
      </c>
      <c r="L51" t="s">
        <v>92</v>
      </c>
      <c r="M51" t="s">
        <v>93</v>
      </c>
    </row>
    <row r="52" spans="3:13">
      <c r="C52">
        <v>1</v>
      </c>
      <c r="D52">
        <v>-0.47</v>
      </c>
      <c r="E52">
        <v>-0.02</v>
      </c>
      <c r="F52">
        <v>-0.33</v>
      </c>
      <c r="G52">
        <v>0.02</v>
      </c>
      <c r="H52">
        <v>-0.05</v>
      </c>
      <c r="I52">
        <v>-0.1</v>
      </c>
      <c r="J52">
        <v>-0.21</v>
      </c>
      <c r="K52">
        <v>-0.46</v>
      </c>
      <c r="L52">
        <v>0.27</v>
      </c>
      <c r="M52">
        <v>-0.4</v>
      </c>
    </row>
    <row r="53" spans="3:13">
      <c r="C53">
        <v>2</v>
      </c>
      <c r="D53">
        <v>-0.66</v>
      </c>
      <c r="E53">
        <v>-0.14000000000000001</v>
      </c>
      <c r="F53">
        <v>-0.4</v>
      </c>
      <c r="G53">
        <v>0</v>
      </c>
      <c r="H53">
        <v>-0.04</v>
      </c>
      <c r="I53">
        <v>-0.09</v>
      </c>
      <c r="J53">
        <v>-0.24</v>
      </c>
      <c r="K53">
        <v>-0.62</v>
      </c>
      <c r="L53">
        <v>-0.02</v>
      </c>
      <c r="M53">
        <v>-0.03</v>
      </c>
    </row>
    <row r="54" spans="3:13">
      <c r="C54">
        <v>3</v>
      </c>
      <c r="D54">
        <v>-0.64</v>
      </c>
      <c r="E54">
        <v>-0.06</v>
      </c>
      <c r="F54">
        <v>-0.36</v>
      </c>
      <c r="G54">
        <v>0.01</v>
      </c>
      <c r="H54">
        <v>-0.05</v>
      </c>
      <c r="I54">
        <v>-0.1</v>
      </c>
      <c r="J54">
        <v>-0.24</v>
      </c>
      <c r="K54">
        <v>-0.56999999999999995</v>
      </c>
      <c r="L54">
        <v>-0.04</v>
      </c>
      <c r="M54">
        <v>0.09</v>
      </c>
    </row>
    <row r="55" spans="3:13">
      <c r="C55">
        <v>4</v>
      </c>
      <c r="D55">
        <v>-0.28000000000000003</v>
      </c>
      <c r="E55">
        <v>7.0000000000000007E-2</v>
      </c>
      <c r="F55">
        <v>-0.27</v>
      </c>
      <c r="G55">
        <v>0</v>
      </c>
      <c r="H55">
        <v>-0.04</v>
      </c>
      <c r="I55">
        <v>-0.09</v>
      </c>
      <c r="J55">
        <v>-0.22</v>
      </c>
      <c r="K55">
        <v>-0.51</v>
      </c>
      <c r="L55">
        <v>0.15</v>
      </c>
      <c r="M55">
        <v>0.28999999999999998</v>
      </c>
    </row>
    <row r="56" spans="3:13">
      <c r="C56">
        <v>5</v>
      </c>
      <c r="D56">
        <v>-0.46</v>
      </c>
      <c r="E56">
        <v>-0.05</v>
      </c>
      <c r="F56">
        <v>-0.32</v>
      </c>
      <c r="G56">
        <v>0.03</v>
      </c>
      <c r="H56">
        <v>-0.01</v>
      </c>
      <c r="I56">
        <v>-0.05</v>
      </c>
      <c r="J56">
        <v>-0.17</v>
      </c>
      <c r="K56">
        <v>-0.54</v>
      </c>
      <c r="L56">
        <v>0.14000000000000001</v>
      </c>
      <c r="M56">
        <v>0.34</v>
      </c>
    </row>
    <row r="57" spans="3:13">
      <c r="C57">
        <v>6</v>
      </c>
      <c r="D57">
        <v>-0.76</v>
      </c>
      <c r="E57">
        <v>-0.24</v>
      </c>
      <c r="F57">
        <v>-0.48</v>
      </c>
      <c r="G57">
        <v>0.18</v>
      </c>
      <c r="H57">
        <v>0.39</v>
      </c>
      <c r="I57">
        <v>0.63</v>
      </c>
      <c r="J57">
        <v>0.75</v>
      </c>
      <c r="K57">
        <v>0.4</v>
      </c>
      <c r="L57">
        <v>0.79</v>
      </c>
      <c r="M57">
        <v>1.23</v>
      </c>
    </row>
    <row r="58" spans="3:13">
      <c r="C58">
        <v>7</v>
      </c>
      <c r="D58">
        <v>-0.72</v>
      </c>
      <c r="E58">
        <v>-0.13</v>
      </c>
      <c r="F58">
        <v>-0.38</v>
      </c>
      <c r="G58">
        <v>0.05</v>
      </c>
      <c r="H58">
        <v>0.01</v>
      </c>
      <c r="I58">
        <v>-0.04</v>
      </c>
      <c r="J58">
        <v>-0.18</v>
      </c>
      <c r="K58">
        <v>-0.61</v>
      </c>
      <c r="L58">
        <v>0</v>
      </c>
      <c r="M58">
        <v>-7.0000000000000007E-2</v>
      </c>
    </row>
    <row r="59" spans="3:13">
      <c r="C59">
        <v>8</v>
      </c>
      <c r="D59">
        <v>-0.74</v>
      </c>
      <c r="E59">
        <v>-0.13</v>
      </c>
      <c r="F59">
        <v>-0.37</v>
      </c>
      <c r="G59">
        <v>0.02</v>
      </c>
      <c r="H59">
        <v>-0.02</v>
      </c>
      <c r="I59">
        <v>-7.0000000000000007E-2</v>
      </c>
      <c r="J59">
        <v>-0.18</v>
      </c>
      <c r="K59">
        <v>-0.57999999999999996</v>
      </c>
      <c r="L59">
        <v>7.0000000000000007E-2</v>
      </c>
      <c r="M59">
        <v>0.04</v>
      </c>
    </row>
    <row r="60" spans="3:13">
      <c r="C60">
        <v>9</v>
      </c>
      <c r="D60">
        <v>0.42</v>
      </c>
      <c r="E60">
        <v>-0.18</v>
      </c>
      <c r="F60">
        <v>-0.42</v>
      </c>
      <c r="G60">
        <v>0.09</v>
      </c>
      <c r="H60">
        <v>0.03</v>
      </c>
      <c r="I60">
        <v>0.02</v>
      </c>
      <c r="J60">
        <v>-0.12</v>
      </c>
      <c r="K60">
        <v>-0.52</v>
      </c>
      <c r="L60">
        <v>0.05</v>
      </c>
      <c r="M60">
        <v>-0.05</v>
      </c>
    </row>
    <row r="61" spans="3:13">
      <c r="C61">
        <v>10</v>
      </c>
      <c r="D61">
        <v>-7.0000000000000007E-2</v>
      </c>
      <c r="E61">
        <v>0.08</v>
      </c>
      <c r="F61">
        <v>-0.32</v>
      </c>
      <c r="G61">
        <v>0.03</v>
      </c>
      <c r="H61">
        <v>0</v>
      </c>
      <c r="I61">
        <v>-0.05</v>
      </c>
      <c r="J61">
        <v>-0.16</v>
      </c>
      <c r="K61">
        <v>-0.59</v>
      </c>
      <c r="L61">
        <v>0.14000000000000001</v>
      </c>
      <c r="M61">
        <v>0.37</v>
      </c>
    </row>
    <row r="62" spans="3:13">
      <c r="C62">
        <v>11</v>
      </c>
      <c r="D62">
        <v>-0.41</v>
      </c>
      <c r="E62">
        <v>-0.02</v>
      </c>
      <c r="F62">
        <v>-0.31</v>
      </c>
      <c r="G62">
        <v>0.02</v>
      </c>
      <c r="H62">
        <v>0</v>
      </c>
      <c r="I62">
        <v>-0.06</v>
      </c>
      <c r="J62">
        <v>-0.19</v>
      </c>
      <c r="K62">
        <v>-0.57999999999999996</v>
      </c>
      <c r="L62">
        <v>0.01</v>
      </c>
      <c r="M62">
        <v>0.02</v>
      </c>
    </row>
    <row r="63" spans="3:13">
      <c r="C63">
        <v>12</v>
      </c>
      <c r="D63">
        <v>-0.62</v>
      </c>
      <c r="E63">
        <v>-0.1</v>
      </c>
      <c r="F63">
        <v>-0.34</v>
      </c>
      <c r="G63">
        <v>0.04</v>
      </c>
      <c r="H63">
        <v>0.01</v>
      </c>
      <c r="I63">
        <v>-0.05</v>
      </c>
      <c r="J63">
        <v>-0.16</v>
      </c>
      <c r="K63">
        <v>-0.56999999999999995</v>
      </c>
      <c r="L63">
        <v>0.05</v>
      </c>
      <c r="M63">
        <v>0.1</v>
      </c>
    </row>
    <row r="64" spans="3:13">
      <c r="C64">
        <v>13</v>
      </c>
      <c r="D64">
        <v>-0.61</v>
      </c>
      <c r="E64">
        <v>-0.03</v>
      </c>
      <c r="F64">
        <v>-0.27</v>
      </c>
      <c r="G64">
        <v>0.08</v>
      </c>
      <c r="H64">
        <v>0.05</v>
      </c>
      <c r="I64">
        <v>-0.01</v>
      </c>
      <c r="J64">
        <v>-0.16</v>
      </c>
      <c r="K64">
        <v>-0.63</v>
      </c>
      <c r="L64">
        <v>-0.1</v>
      </c>
      <c r="M64">
        <v>-0.34</v>
      </c>
    </row>
    <row r="65" spans="3:13">
      <c r="C65">
        <v>14</v>
      </c>
      <c r="D65">
        <v>-0.74</v>
      </c>
      <c r="E65">
        <v>-0.1</v>
      </c>
      <c r="F65">
        <v>-0.37</v>
      </c>
      <c r="G65">
        <v>0.06</v>
      </c>
      <c r="H65">
        <v>0.02</v>
      </c>
      <c r="I65">
        <v>-0.04</v>
      </c>
      <c r="J65">
        <v>-0.17</v>
      </c>
      <c r="K65">
        <v>-0.62</v>
      </c>
      <c r="L65">
        <v>-0.08</v>
      </c>
      <c r="M65">
        <v>-0.28000000000000003</v>
      </c>
    </row>
    <row r="66" spans="3:13">
      <c r="C66">
        <v>15</v>
      </c>
      <c r="D66">
        <v>-0.97</v>
      </c>
      <c r="E66">
        <v>-0.2</v>
      </c>
      <c r="F66">
        <v>-0.4</v>
      </c>
      <c r="G66">
        <v>0.03</v>
      </c>
      <c r="H66">
        <v>0.01</v>
      </c>
      <c r="I66">
        <v>-0.04</v>
      </c>
      <c r="J66">
        <v>-0.16</v>
      </c>
      <c r="K66">
        <v>-0.59</v>
      </c>
      <c r="L66">
        <v>-0.02</v>
      </c>
      <c r="M66">
        <v>-0.32</v>
      </c>
    </row>
    <row r="67" spans="3:13">
      <c r="C67">
        <v>16</v>
      </c>
      <c r="D67">
        <v>-0.26</v>
      </c>
      <c r="E67">
        <v>-0.28000000000000003</v>
      </c>
      <c r="F67">
        <v>-0.46</v>
      </c>
      <c r="G67">
        <v>-0.01</v>
      </c>
      <c r="H67">
        <v>-0.12</v>
      </c>
      <c r="I67">
        <v>-0.17</v>
      </c>
      <c r="J67">
        <v>-0.28999999999999998</v>
      </c>
      <c r="K67">
        <v>-0.68</v>
      </c>
      <c r="L67">
        <v>-0.13</v>
      </c>
      <c r="M67">
        <v>-0.47</v>
      </c>
    </row>
    <row r="68" spans="3:13">
      <c r="C68">
        <v>17</v>
      </c>
      <c r="D68">
        <v>-1.24</v>
      </c>
      <c r="E68">
        <v>-0.2</v>
      </c>
      <c r="F68">
        <v>-0.38</v>
      </c>
      <c r="G68">
        <v>0.02</v>
      </c>
      <c r="H68">
        <v>-0.02</v>
      </c>
      <c r="I68">
        <v>-0.08</v>
      </c>
      <c r="J68">
        <v>-0.24</v>
      </c>
      <c r="K68">
        <v>-0.66</v>
      </c>
      <c r="L68">
        <v>-0.1</v>
      </c>
      <c r="M68">
        <v>-0.4</v>
      </c>
    </row>
    <row r="69" spans="3:13">
      <c r="C69">
        <v>18</v>
      </c>
      <c r="D69">
        <v>-1.43</v>
      </c>
      <c r="E69">
        <v>-0.33</v>
      </c>
      <c r="F69">
        <v>-0.47</v>
      </c>
      <c r="G69">
        <v>-0.03</v>
      </c>
      <c r="H69">
        <v>-0.09</v>
      </c>
      <c r="I69">
        <v>-0.14000000000000001</v>
      </c>
      <c r="J69">
        <v>-0.3</v>
      </c>
      <c r="K69">
        <v>-0.7</v>
      </c>
      <c r="L69">
        <v>-0.17</v>
      </c>
      <c r="M69">
        <v>-0.6</v>
      </c>
    </row>
    <row r="70" spans="3:13">
      <c r="C70">
        <v>19</v>
      </c>
      <c r="D70">
        <v>-1.51</v>
      </c>
      <c r="E70">
        <v>-0.37</v>
      </c>
      <c r="F70">
        <v>-0.49</v>
      </c>
      <c r="G70">
        <v>-0.04</v>
      </c>
      <c r="H70">
        <v>-0.06</v>
      </c>
      <c r="I70">
        <v>-0.11</v>
      </c>
      <c r="J70">
        <v>-0.28000000000000003</v>
      </c>
      <c r="K70">
        <v>-0.7</v>
      </c>
      <c r="L70">
        <v>-0.18</v>
      </c>
      <c r="M70">
        <v>-0.63</v>
      </c>
    </row>
    <row r="71" spans="3:13">
      <c r="C71">
        <v>20</v>
      </c>
      <c r="D71">
        <v>-1.08</v>
      </c>
      <c r="E71">
        <v>-0.19</v>
      </c>
      <c r="F71">
        <v>-0.47</v>
      </c>
      <c r="G71">
        <v>-0.05</v>
      </c>
      <c r="H71">
        <v>-0.1</v>
      </c>
      <c r="I71">
        <v>-0.14000000000000001</v>
      </c>
      <c r="J71">
        <v>-0.21</v>
      </c>
      <c r="K71">
        <v>-0.73</v>
      </c>
      <c r="L71">
        <v>-0.03</v>
      </c>
      <c r="M71">
        <v>-0.43</v>
      </c>
    </row>
    <row r="72" spans="3:13">
      <c r="C72">
        <v>21</v>
      </c>
      <c r="D72">
        <v>-0.79</v>
      </c>
      <c r="E72">
        <v>0.06</v>
      </c>
      <c r="F72">
        <v>-0.35</v>
      </c>
      <c r="G72">
        <v>-0.04</v>
      </c>
      <c r="H72">
        <v>-0.17</v>
      </c>
      <c r="I72">
        <v>-0.26</v>
      </c>
      <c r="J72">
        <v>-0.26</v>
      </c>
      <c r="K72">
        <v>-0.7</v>
      </c>
      <c r="L72">
        <v>0.27</v>
      </c>
      <c r="M72">
        <v>-0.06</v>
      </c>
    </row>
    <row r="73" spans="3:13">
      <c r="C73">
        <v>22</v>
      </c>
      <c r="D73">
        <v>-0.94</v>
      </c>
      <c r="E73">
        <v>0.02</v>
      </c>
      <c r="F73">
        <v>-0.35</v>
      </c>
      <c r="G73">
        <v>-0.02</v>
      </c>
      <c r="H73">
        <v>-0.14000000000000001</v>
      </c>
      <c r="I73">
        <v>-0.24</v>
      </c>
      <c r="J73">
        <v>-0.27</v>
      </c>
      <c r="K73">
        <v>-0.75</v>
      </c>
      <c r="L73">
        <v>0.2</v>
      </c>
      <c r="M73">
        <v>-0.27</v>
      </c>
    </row>
    <row r="74" spans="3:13">
      <c r="C74">
        <v>23</v>
      </c>
      <c r="D74">
        <v>-0.69</v>
      </c>
      <c r="E74">
        <v>0.05</v>
      </c>
      <c r="F74">
        <v>-0.3</v>
      </c>
      <c r="G74">
        <v>0</v>
      </c>
      <c r="H74">
        <v>-0.09</v>
      </c>
      <c r="I74">
        <v>-0.19</v>
      </c>
      <c r="J74">
        <v>-0.24</v>
      </c>
      <c r="K74">
        <v>-0.71</v>
      </c>
      <c r="L74">
        <v>0.22</v>
      </c>
      <c r="M74">
        <v>-0.21</v>
      </c>
    </row>
    <row r="75" spans="3:13">
      <c r="C75">
        <v>24</v>
      </c>
      <c r="D75">
        <v>-0.88</v>
      </c>
      <c r="E75">
        <v>0.01</v>
      </c>
      <c r="F75">
        <v>-0.35</v>
      </c>
      <c r="G75">
        <v>-0.01</v>
      </c>
      <c r="H75">
        <v>-0.1</v>
      </c>
      <c r="I75">
        <v>-0.21</v>
      </c>
      <c r="J75">
        <v>-0.26</v>
      </c>
      <c r="K75">
        <v>-0.79</v>
      </c>
      <c r="L75">
        <v>0.14000000000000001</v>
      </c>
      <c r="M75">
        <v>-0.3</v>
      </c>
    </row>
    <row r="76" spans="3:13">
      <c r="C76">
        <v>25</v>
      </c>
      <c r="D76">
        <v>-0.96</v>
      </c>
      <c r="E76">
        <v>-0.03</v>
      </c>
      <c r="F76">
        <v>-0.39</v>
      </c>
      <c r="G76">
        <v>-0.03</v>
      </c>
      <c r="H76">
        <v>-0.14000000000000001</v>
      </c>
      <c r="I76">
        <v>-0.24</v>
      </c>
      <c r="J76">
        <v>-0.27</v>
      </c>
      <c r="K76">
        <v>-0.79</v>
      </c>
      <c r="L76">
        <v>0.15</v>
      </c>
      <c r="M76">
        <v>-0.31</v>
      </c>
    </row>
    <row r="77" spans="3:13">
      <c r="C77">
        <v>26</v>
      </c>
      <c r="D77">
        <v>-0.65</v>
      </c>
      <c r="E77">
        <v>0.04</v>
      </c>
      <c r="F77">
        <v>-0.28999999999999998</v>
      </c>
      <c r="G77">
        <v>-0.01</v>
      </c>
      <c r="H77">
        <v>-0.13</v>
      </c>
      <c r="I77">
        <v>-0.22</v>
      </c>
      <c r="J77">
        <v>-0.25</v>
      </c>
      <c r="K77">
        <v>-0.7</v>
      </c>
      <c r="L77">
        <v>0.19</v>
      </c>
      <c r="M77">
        <v>-0.25</v>
      </c>
    </row>
    <row r="78" spans="3:13">
      <c r="C78">
        <v>27</v>
      </c>
      <c r="D78">
        <v>-0.99</v>
      </c>
      <c r="E78">
        <v>-0.06</v>
      </c>
      <c r="F78">
        <v>-0.42</v>
      </c>
      <c r="G78">
        <v>-0.03</v>
      </c>
      <c r="H78">
        <v>-0.12</v>
      </c>
      <c r="I78">
        <v>-0.22</v>
      </c>
      <c r="J78">
        <v>-0.28000000000000003</v>
      </c>
      <c r="K78">
        <v>-0.79</v>
      </c>
      <c r="L78">
        <v>0.12</v>
      </c>
      <c r="M78">
        <v>-0.38</v>
      </c>
    </row>
    <row r="79" spans="3:13">
      <c r="C79">
        <v>28</v>
      </c>
      <c r="D79">
        <v>-0.75</v>
      </c>
      <c r="E79">
        <v>0.06</v>
      </c>
      <c r="F79">
        <v>-0.34</v>
      </c>
      <c r="G79">
        <v>-0.03</v>
      </c>
      <c r="H79">
        <v>-0.16</v>
      </c>
      <c r="I79">
        <v>-0.27</v>
      </c>
      <c r="J79">
        <v>-0.28000000000000003</v>
      </c>
      <c r="K79">
        <v>-0.71</v>
      </c>
      <c r="L79">
        <v>0.28000000000000003</v>
      </c>
      <c r="M79">
        <v>-0.01</v>
      </c>
    </row>
    <row r="80" spans="3:13">
      <c r="C80">
        <v>29</v>
      </c>
      <c r="D80">
        <v>-0.89</v>
      </c>
      <c r="E80">
        <v>0</v>
      </c>
      <c r="F80">
        <v>-0.37</v>
      </c>
      <c r="G80">
        <v>-0.03</v>
      </c>
      <c r="H80">
        <v>-0.16</v>
      </c>
      <c r="I80">
        <v>-0.27</v>
      </c>
      <c r="J80">
        <v>-0.28999999999999998</v>
      </c>
      <c r="K80">
        <v>-0.74</v>
      </c>
      <c r="L80">
        <v>0.21</v>
      </c>
      <c r="M80">
        <v>-0.21</v>
      </c>
    </row>
    <row r="81" spans="3:13">
      <c r="C81">
        <v>30</v>
      </c>
      <c r="D81">
        <v>-0.8</v>
      </c>
      <c r="E81">
        <v>-0.02</v>
      </c>
      <c r="F81">
        <v>-0.3</v>
      </c>
      <c r="G81">
        <v>0</v>
      </c>
      <c r="H81">
        <v>-0.08</v>
      </c>
      <c r="I81">
        <v>-0.19</v>
      </c>
      <c r="J81">
        <v>-0.26</v>
      </c>
      <c r="K81">
        <v>-0.68</v>
      </c>
      <c r="L81">
        <v>0.22</v>
      </c>
      <c r="M81">
        <v>-0.23</v>
      </c>
    </row>
    <row r="82" spans="3:13">
      <c r="C82">
        <v>31</v>
      </c>
      <c r="D82">
        <v>-0.98</v>
      </c>
      <c r="E82">
        <v>0</v>
      </c>
      <c r="F82">
        <v>-0.35</v>
      </c>
      <c r="G82">
        <v>0</v>
      </c>
      <c r="H82">
        <v>-0.11</v>
      </c>
      <c r="I82">
        <v>-0.22</v>
      </c>
      <c r="J82">
        <v>-0.27</v>
      </c>
      <c r="K82">
        <v>-0.77</v>
      </c>
      <c r="L82">
        <v>0.13</v>
      </c>
      <c r="M82">
        <v>-0.35</v>
      </c>
    </row>
    <row r="83" spans="3:13">
      <c r="C83">
        <v>32</v>
      </c>
      <c r="D83">
        <v>-0.61</v>
      </c>
      <c r="E83">
        <v>0.05</v>
      </c>
      <c r="F83">
        <v>-0.31</v>
      </c>
      <c r="G83">
        <v>0</v>
      </c>
      <c r="H83">
        <v>-0.1</v>
      </c>
      <c r="I83">
        <v>-0.2</v>
      </c>
      <c r="J83">
        <v>-0.25</v>
      </c>
      <c r="K83">
        <v>-0.7</v>
      </c>
      <c r="L83">
        <v>0.23</v>
      </c>
      <c r="M83">
        <v>-0.19</v>
      </c>
    </row>
    <row r="84" spans="3:13">
      <c r="C84">
        <v>33</v>
      </c>
      <c r="D84">
        <v>-0.56999999999999995</v>
      </c>
      <c r="E84">
        <v>7.0000000000000007E-2</v>
      </c>
      <c r="F84">
        <v>-0.3</v>
      </c>
      <c r="G84">
        <v>-0.01</v>
      </c>
      <c r="H84">
        <v>-0.13</v>
      </c>
      <c r="I84">
        <v>-0.23</v>
      </c>
      <c r="J84">
        <v>-0.26</v>
      </c>
      <c r="K84">
        <v>-0.68</v>
      </c>
      <c r="L84">
        <v>0.28000000000000003</v>
      </c>
      <c r="M84">
        <v>-0.05</v>
      </c>
    </row>
    <row r="85" spans="3:13">
      <c r="C85">
        <v>34</v>
      </c>
      <c r="D85">
        <v>-0.91</v>
      </c>
      <c r="E85">
        <v>-0.02</v>
      </c>
      <c r="F85">
        <v>-0.39</v>
      </c>
      <c r="G85">
        <v>-0.01</v>
      </c>
      <c r="H85">
        <v>-0.12</v>
      </c>
      <c r="I85">
        <v>-0.23</v>
      </c>
      <c r="J85">
        <v>-0.28000000000000003</v>
      </c>
      <c r="K85">
        <v>-0.76</v>
      </c>
      <c r="L85">
        <v>0.16</v>
      </c>
      <c r="M85">
        <v>-0.35</v>
      </c>
    </row>
    <row r="86" spans="3:13">
      <c r="C86">
        <v>35</v>
      </c>
      <c r="D86">
        <v>-0.54</v>
      </c>
      <c r="E86">
        <v>0.04</v>
      </c>
      <c r="F86">
        <v>-0.28000000000000003</v>
      </c>
      <c r="G86">
        <v>0.01</v>
      </c>
      <c r="H86">
        <v>-0.09</v>
      </c>
      <c r="I86">
        <v>-0.18</v>
      </c>
      <c r="J86">
        <v>-0.23</v>
      </c>
      <c r="K86">
        <v>-0.66</v>
      </c>
      <c r="L86">
        <v>0.28999999999999998</v>
      </c>
      <c r="M86">
        <v>-0.08</v>
      </c>
    </row>
    <row r="87" spans="3:13">
      <c r="C87">
        <v>36</v>
      </c>
      <c r="D87">
        <v>-0.74</v>
      </c>
      <c r="E87">
        <v>0.02</v>
      </c>
      <c r="F87">
        <v>-0.28999999999999998</v>
      </c>
      <c r="G87">
        <v>0.01</v>
      </c>
      <c r="H87">
        <v>-0.11</v>
      </c>
      <c r="I87">
        <v>-0.21</v>
      </c>
      <c r="J87">
        <v>-0.26</v>
      </c>
      <c r="K87">
        <v>-0.7</v>
      </c>
      <c r="L87">
        <v>0.22</v>
      </c>
      <c r="M87">
        <v>-0.23</v>
      </c>
    </row>
    <row r="88" spans="3:13">
      <c r="C88">
        <v>37</v>
      </c>
      <c r="D88">
        <v>-0.53</v>
      </c>
      <c r="E88">
        <v>0.09</v>
      </c>
      <c r="F88">
        <v>-0.23</v>
      </c>
      <c r="G88">
        <v>0</v>
      </c>
      <c r="H88">
        <v>-0.14000000000000001</v>
      </c>
      <c r="I88">
        <v>-0.24</v>
      </c>
      <c r="J88">
        <v>-0.26</v>
      </c>
      <c r="K88">
        <v>-0.68</v>
      </c>
      <c r="L88">
        <v>0.22</v>
      </c>
      <c r="M88">
        <v>-0.12</v>
      </c>
    </row>
    <row r="89" spans="3:13">
      <c r="C89">
        <v>38</v>
      </c>
      <c r="D89">
        <v>-0.53</v>
      </c>
      <c r="E89">
        <v>0.15</v>
      </c>
      <c r="F89">
        <v>-0.22</v>
      </c>
      <c r="G89">
        <v>0</v>
      </c>
      <c r="H89">
        <v>-0.13</v>
      </c>
      <c r="I89">
        <v>-0.22</v>
      </c>
      <c r="J89">
        <v>-0.25</v>
      </c>
      <c r="K89">
        <v>-0.7</v>
      </c>
      <c r="L89">
        <v>0.23</v>
      </c>
      <c r="M89">
        <v>-0.13</v>
      </c>
    </row>
    <row r="90" spans="3:13">
      <c r="C90">
        <v>39</v>
      </c>
      <c r="D90">
        <v>-0.95</v>
      </c>
      <c r="E90">
        <v>-0.05</v>
      </c>
      <c r="F90">
        <v>-0.42</v>
      </c>
      <c r="G90">
        <v>-0.05</v>
      </c>
      <c r="H90">
        <v>-0.16</v>
      </c>
      <c r="I90">
        <v>-0.27</v>
      </c>
      <c r="J90">
        <v>-0.3</v>
      </c>
      <c r="K90">
        <v>-0.76</v>
      </c>
      <c r="L90">
        <v>0.19</v>
      </c>
      <c r="M90">
        <v>-0.2</v>
      </c>
    </row>
    <row r="91" spans="3:13">
      <c r="C91">
        <v>40</v>
      </c>
      <c r="D91">
        <v>-0.83</v>
      </c>
      <c r="E91">
        <v>0.04</v>
      </c>
      <c r="F91">
        <v>-0.35</v>
      </c>
      <c r="G91">
        <v>-0.02</v>
      </c>
      <c r="H91">
        <v>-0.16</v>
      </c>
      <c r="I91">
        <v>-0.27</v>
      </c>
      <c r="J91">
        <v>-0.28000000000000003</v>
      </c>
      <c r="K91">
        <v>-0.74</v>
      </c>
      <c r="L91">
        <v>0.23</v>
      </c>
      <c r="M91">
        <v>-0.14000000000000001</v>
      </c>
    </row>
    <row r="92" spans="3:13">
      <c r="C92" s="1" t="s">
        <v>139</v>
      </c>
      <c r="D92" s="1">
        <f>STDEV(D52:D91)</f>
        <v>0.34112897027220429</v>
      </c>
      <c r="E92" s="1">
        <f t="shared" ref="E92:M92" si="1">STDEV(E52:E91)</f>
        <v>0.12129113100939599</v>
      </c>
      <c r="F92" s="1">
        <f t="shared" si="1"/>
        <v>6.633201261409058E-2</v>
      </c>
      <c r="G92" s="1">
        <f t="shared" si="1"/>
        <v>4.273952113286561E-2</v>
      </c>
      <c r="H92" s="1">
        <f t="shared" si="1"/>
        <v>9.6899366249151409E-2</v>
      </c>
      <c r="I92" s="1">
        <f t="shared" si="1"/>
        <v>0.15080637951547046</v>
      </c>
      <c r="J92" s="1">
        <f t="shared" si="1"/>
        <v>0.16277068185577803</v>
      </c>
      <c r="K92" s="1">
        <f t="shared" si="1"/>
        <v>0.18774488282145327</v>
      </c>
      <c r="L92" s="1">
        <f t="shared" si="1"/>
        <v>0.17379548841921008</v>
      </c>
      <c r="M92" s="1">
        <f t="shared" si="1"/>
        <v>0.31682307203604815</v>
      </c>
    </row>
    <row r="102" spans="3:13" ht="18.75">
      <c r="G102" s="19" t="s">
        <v>138</v>
      </c>
    </row>
    <row r="103" spans="3:13">
      <c r="C103" t="s">
        <v>135</v>
      </c>
      <c r="D103" t="s">
        <v>84</v>
      </c>
      <c r="E103" t="s">
        <v>85</v>
      </c>
      <c r="F103" t="s">
        <v>86</v>
      </c>
      <c r="G103" t="s">
        <v>87</v>
      </c>
      <c r="H103" t="s">
        <v>88</v>
      </c>
      <c r="I103" t="s">
        <v>89</v>
      </c>
      <c r="J103" t="s">
        <v>90</v>
      </c>
      <c r="K103" t="s">
        <v>91</v>
      </c>
      <c r="L103" t="s">
        <v>92</v>
      </c>
      <c r="M103" t="s">
        <v>93</v>
      </c>
    </row>
    <row r="104" spans="3:13">
      <c r="C104">
        <v>1</v>
      </c>
      <c r="D104">
        <v>-0.15</v>
      </c>
      <c r="E104">
        <v>0</v>
      </c>
      <c r="F104">
        <v>-0.15</v>
      </c>
      <c r="G104">
        <v>-0.09</v>
      </c>
      <c r="H104">
        <v>-0.27</v>
      </c>
      <c r="I104">
        <v>-0.28999999999999998</v>
      </c>
      <c r="J104">
        <v>-0.28999999999999998</v>
      </c>
      <c r="K104">
        <v>-0.44</v>
      </c>
      <c r="L104">
        <v>0.32</v>
      </c>
      <c r="M104">
        <v>0.74</v>
      </c>
    </row>
    <row r="105" spans="3:13">
      <c r="C105">
        <v>2</v>
      </c>
      <c r="D105">
        <v>0.89</v>
      </c>
      <c r="E105">
        <v>0.37</v>
      </c>
      <c r="F105">
        <v>0.16</v>
      </c>
      <c r="G105">
        <v>0.02</v>
      </c>
      <c r="H105">
        <v>-0.22</v>
      </c>
      <c r="I105">
        <v>-0.24</v>
      </c>
      <c r="J105">
        <v>-0.21</v>
      </c>
      <c r="K105">
        <v>-0.19</v>
      </c>
      <c r="L105">
        <v>0.55000000000000004</v>
      </c>
      <c r="M105">
        <v>1.42</v>
      </c>
    </row>
    <row r="106" spans="3:13">
      <c r="C106">
        <v>3</v>
      </c>
      <c r="D106">
        <v>0.93</v>
      </c>
      <c r="E106">
        <v>0.36</v>
      </c>
      <c r="F106">
        <v>0.18</v>
      </c>
      <c r="G106">
        <v>0.06</v>
      </c>
      <c r="H106">
        <v>-0.2</v>
      </c>
      <c r="I106">
        <v>-0.24</v>
      </c>
      <c r="J106">
        <v>-0.24</v>
      </c>
      <c r="K106">
        <v>-0.2</v>
      </c>
      <c r="L106">
        <v>0.57999999999999996</v>
      </c>
      <c r="M106">
        <v>1.33</v>
      </c>
    </row>
    <row r="107" spans="3:13">
      <c r="C107">
        <v>4</v>
      </c>
      <c r="D107">
        <v>1.45</v>
      </c>
      <c r="E107">
        <v>0.53</v>
      </c>
      <c r="F107">
        <v>0.23</v>
      </c>
      <c r="G107">
        <v>0.05</v>
      </c>
      <c r="H107">
        <v>-0.22</v>
      </c>
      <c r="I107">
        <v>-0.26</v>
      </c>
      <c r="J107">
        <v>-0.23</v>
      </c>
      <c r="K107">
        <v>-0.12</v>
      </c>
      <c r="L107">
        <v>0.75</v>
      </c>
      <c r="M107">
        <v>1.98</v>
      </c>
    </row>
    <row r="108" spans="3:13">
      <c r="C108">
        <v>5</v>
      </c>
      <c r="D108">
        <v>1.4</v>
      </c>
      <c r="E108">
        <v>0.48</v>
      </c>
      <c r="F108">
        <v>0.2</v>
      </c>
      <c r="G108">
        <v>0.05</v>
      </c>
      <c r="H108">
        <v>-0.2</v>
      </c>
      <c r="I108">
        <v>-0.26</v>
      </c>
      <c r="J108">
        <v>-0.24</v>
      </c>
      <c r="K108">
        <v>-0.15</v>
      </c>
      <c r="L108">
        <v>0.68</v>
      </c>
      <c r="M108">
        <v>1.75</v>
      </c>
    </row>
    <row r="109" spans="3:13">
      <c r="C109">
        <v>6</v>
      </c>
      <c r="D109">
        <v>1.26</v>
      </c>
      <c r="E109">
        <v>0.45</v>
      </c>
      <c r="F109">
        <v>0.19</v>
      </c>
      <c r="G109">
        <v>-0.05</v>
      </c>
      <c r="H109">
        <v>-0.24</v>
      </c>
      <c r="I109">
        <v>-0.28000000000000003</v>
      </c>
      <c r="J109">
        <v>-0.25</v>
      </c>
      <c r="K109">
        <v>-0.32</v>
      </c>
      <c r="L109">
        <v>0.57999999999999996</v>
      </c>
      <c r="M109">
        <v>1.59</v>
      </c>
    </row>
    <row r="110" spans="3:13">
      <c r="C110">
        <v>7</v>
      </c>
      <c r="D110">
        <v>0.75</v>
      </c>
      <c r="E110">
        <v>0.25</v>
      </c>
      <c r="F110">
        <v>0.04</v>
      </c>
      <c r="G110">
        <v>-0.03</v>
      </c>
      <c r="H110">
        <v>-0.24</v>
      </c>
      <c r="I110">
        <v>-0.27</v>
      </c>
      <c r="J110">
        <v>-0.27</v>
      </c>
      <c r="K110">
        <v>-0.28999999999999998</v>
      </c>
      <c r="L110">
        <v>0.46</v>
      </c>
      <c r="M110">
        <v>1.28</v>
      </c>
    </row>
    <row r="111" spans="3:13">
      <c r="C111">
        <v>8</v>
      </c>
      <c r="D111">
        <v>0.55000000000000004</v>
      </c>
      <c r="E111">
        <v>0.22</v>
      </c>
      <c r="F111">
        <v>7.0000000000000007E-2</v>
      </c>
      <c r="G111">
        <v>-0.01</v>
      </c>
      <c r="H111">
        <v>-0.18</v>
      </c>
      <c r="I111">
        <v>-0.21</v>
      </c>
      <c r="J111">
        <v>-0.33</v>
      </c>
      <c r="K111">
        <v>-0.23</v>
      </c>
      <c r="L111">
        <v>0.42</v>
      </c>
      <c r="M111">
        <v>1.06</v>
      </c>
    </row>
    <row r="112" spans="3:13">
      <c r="C112">
        <v>9</v>
      </c>
      <c r="D112">
        <v>0.71</v>
      </c>
      <c r="E112">
        <v>0.33</v>
      </c>
      <c r="F112">
        <v>7.0000000000000007E-2</v>
      </c>
      <c r="G112">
        <v>-0.05</v>
      </c>
      <c r="H112">
        <v>-0.22</v>
      </c>
      <c r="I112">
        <v>-0.24</v>
      </c>
      <c r="J112">
        <v>-0.25</v>
      </c>
      <c r="K112">
        <v>-0.25</v>
      </c>
      <c r="L112">
        <v>0.47</v>
      </c>
      <c r="M112">
        <v>1.27</v>
      </c>
    </row>
    <row r="113" spans="3:13">
      <c r="C113">
        <v>10</v>
      </c>
      <c r="D113">
        <v>1.33</v>
      </c>
      <c r="E113">
        <v>0.5</v>
      </c>
      <c r="F113">
        <v>0.22</v>
      </c>
      <c r="G113">
        <v>0</v>
      </c>
      <c r="H113">
        <v>-0.26</v>
      </c>
      <c r="I113">
        <v>-0.28999999999999998</v>
      </c>
      <c r="J113">
        <v>-0.24</v>
      </c>
      <c r="K113">
        <v>-0.17</v>
      </c>
      <c r="L113">
        <v>0.73</v>
      </c>
      <c r="M113">
        <v>1.68</v>
      </c>
    </row>
    <row r="114" spans="3:13">
      <c r="C114">
        <v>11</v>
      </c>
      <c r="D114">
        <v>0.65</v>
      </c>
      <c r="E114">
        <v>0.23</v>
      </c>
      <c r="F114">
        <v>0.06</v>
      </c>
      <c r="G114">
        <v>0</v>
      </c>
      <c r="H114">
        <v>-0.24</v>
      </c>
      <c r="I114">
        <v>-0.28000000000000003</v>
      </c>
      <c r="J114">
        <v>-0.25</v>
      </c>
      <c r="K114">
        <v>-0.19</v>
      </c>
      <c r="L114">
        <v>0.59</v>
      </c>
      <c r="M114">
        <v>1.41</v>
      </c>
    </row>
    <row r="115" spans="3:13">
      <c r="C115">
        <v>12</v>
      </c>
      <c r="D115">
        <v>1.27</v>
      </c>
      <c r="E115">
        <v>0.46</v>
      </c>
      <c r="F115">
        <v>0.19</v>
      </c>
      <c r="G115">
        <v>0.01</v>
      </c>
      <c r="H115">
        <v>-0.22</v>
      </c>
      <c r="I115">
        <v>-0.27</v>
      </c>
      <c r="J115">
        <v>-0.27</v>
      </c>
      <c r="K115">
        <v>-0.19</v>
      </c>
      <c r="L115">
        <v>0.61</v>
      </c>
      <c r="M115">
        <v>1.56</v>
      </c>
    </row>
    <row r="116" spans="3:13">
      <c r="C116">
        <v>13</v>
      </c>
      <c r="D116">
        <v>0.85</v>
      </c>
      <c r="E116">
        <v>0.4</v>
      </c>
      <c r="F116">
        <v>0.17</v>
      </c>
      <c r="G116">
        <v>7.0000000000000007E-2</v>
      </c>
      <c r="H116">
        <v>-0.15</v>
      </c>
      <c r="I116">
        <v>-0.22</v>
      </c>
      <c r="J116">
        <v>-0.25</v>
      </c>
      <c r="K116">
        <v>-0.2</v>
      </c>
      <c r="L116">
        <v>0.64</v>
      </c>
      <c r="M116">
        <v>1.47</v>
      </c>
    </row>
    <row r="117" spans="3:13">
      <c r="C117">
        <v>14</v>
      </c>
      <c r="D117">
        <v>0.51</v>
      </c>
      <c r="E117">
        <v>0.43</v>
      </c>
      <c r="F117">
        <v>0.22</v>
      </c>
      <c r="G117">
        <v>0.09</v>
      </c>
      <c r="H117">
        <v>-0.08</v>
      </c>
      <c r="I117">
        <v>-0.13</v>
      </c>
      <c r="J117">
        <v>-0.22</v>
      </c>
      <c r="K117">
        <v>-0.14000000000000001</v>
      </c>
      <c r="L117">
        <v>0.45</v>
      </c>
      <c r="M117">
        <v>1.05</v>
      </c>
    </row>
    <row r="118" spans="3:13">
      <c r="C118">
        <v>15</v>
      </c>
      <c r="D118">
        <v>0.63</v>
      </c>
      <c r="E118">
        <v>0.43</v>
      </c>
      <c r="F118">
        <v>0.2</v>
      </c>
      <c r="G118">
        <v>0.05</v>
      </c>
      <c r="H118">
        <v>-0.13</v>
      </c>
      <c r="I118">
        <v>-0.17</v>
      </c>
      <c r="J118">
        <v>-0.22</v>
      </c>
      <c r="K118">
        <v>-0.08</v>
      </c>
      <c r="L118">
        <v>0.55000000000000004</v>
      </c>
      <c r="M118">
        <v>1.25</v>
      </c>
    </row>
    <row r="119" spans="3:13">
      <c r="C119">
        <v>16</v>
      </c>
      <c r="D119">
        <v>0.54</v>
      </c>
      <c r="E119">
        <v>0.32</v>
      </c>
      <c r="F119">
        <v>0.22</v>
      </c>
      <c r="G119">
        <v>0.03</v>
      </c>
      <c r="H119">
        <v>-0.12</v>
      </c>
      <c r="I119">
        <v>-0.18</v>
      </c>
      <c r="J119">
        <v>-0.23</v>
      </c>
      <c r="K119">
        <v>-0.03</v>
      </c>
      <c r="L119">
        <v>0.53</v>
      </c>
      <c r="M119">
        <v>1.1599999999999999</v>
      </c>
    </row>
    <row r="120" spans="3:13">
      <c r="C120">
        <v>17</v>
      </c>
      <c r="D120">
        <v>0.72</v>
      </c>
      <c r="E120">
        <v>0.28000000000000003</v>
      </c>
      <c r="F120">
        <v>0.25</v>
      </c>
      <c r="G120">
        <v>0.11</v>
      </c>
      <c r="H120">
        <v>-0.12</v>
      </c>
      <c r="I120">
        <v>-0.2</v>
      </c>
      <c r="J120">
        <v>-0.25</v>
      </c>
      <c r="K120">
        <v>0.13</v>
      </c>
      <c r="L120">
        <v>0.77</v>
      </c>
      <c r="M120">
        <v>1.46</v>
      </c>
    </row>
    <row r="121" spans="3:13">
      <c r="C121">
        <v>18</v>
      </c>
      <c r="D121">
        <v>0.32</v>
      </c>
      <c r="E121">
        <v>0.14000000000000001</v>
      </c>
      <c r="F121">
        <v>0.17</v>
      </c>
      <c r="G121">
        <v>7.0000000000000007E-2</v>
      </c>
      <c r="H121">
        <v>-0.08</v>
      </c>
      <c r="I121">
        <v>-0.17</v>
      </c>
      <c r="J121">
        <v>-0.27</v>
      </c>
      <c r="K121">
        <v>0.06</v>
      </c>
      <c r="L121">
        <v>0.65</v>
      </c>
      <c r="M121">
        <v>1.1599999999999999</v>
      </c>
    </row>
    <row r="122" spans="3:13">
      <c r="C122">
        <v>19</v>
      </c>
      <c r="D122">
        <v>0.92</v>
      </c>
      <c r="E122">
        <v>0.39</v>
      </c>
      <c r="F122">
        <v>-0.08</v>
      </c>
      <c r="G122">
        <v>-0.03</v>
      </c>
      <c r="H122">
        <v>-0.31</v>
      </c>
      <c r="I122">
        <v>-0.39</v>
      </c>
      <c r="J122">
        <v>-0.28999999999999998</v>
      </c>
      <c r="K122">
        <v>-0.42</v>
      </c>
      <c r="L122">
        <v>0.77</v>
      </c>
      <c r="M122">
        <v>1.17</v>
      </c>
    </row>
    <row r="123" spans="3:13">
      <c r="C123">
        <v>20</v>
      </c>
      <c r="D123">
        <v>0.96</v>
      </c>
      <c r="E123">
        <v>0.39</v>
      </c>
      <c r="F123">
        <v>-0.09</v>
      </c>
      <c r="G123">
        <v>-0.03</v>
      </c>
      <c r="H123">
        <v>-0.28999999999999998</v>
      </c>
      <c r="I123">
        <v>-0.37</v>
      </c>
      <c r="J123">
        <v>-0.27</v>
      </c>
      <c r="K123">
        <v>-0.43</v>
      </c>
      <c r="L123">
        <v>0.67</v>
      </c>
      <c r="M123">
        <v>1.28</v>
      </c>
    </row>
    <row r="124" spans="3:13">
      <c r="C124">
        <v>21</v>
      </c>
      <c r="D124">
        <v>0.95</v>
      </c>
      <c r="E124">
        <v>0.39</v>
      </c>
      <c r="F124">
        <v>-0.1</v>
      </c>
      <c r="G124">
        <v>-0.04</v>
      </c>
      <c r="H124">
        <v>-0.32</v>
      </c>
      <c r="I124">
        <v>-0.4</v>
      </c>
      <c r="J124">
        <v>-0.28000000000000003</v>
      </c>
      <c r="K124">
        <v>-0.42</v>
      </c>
      <c r="L124">
        <v>0.66</v>
      </c>
      <c r="M124">
        <v>1.32</v>
      </c>
    </row>
    <row r="125" spans="3:13">
      <c r="C125">
        <v>22</v>
      </c>
      <c r="D125">
        <v>0.8</v>
      </c>
      <c r="E125">
        <v>0.34</v>
      </c>
      <c r="F125">
        <v>-0.12</v>
      </c>
      <c r="G125">
        <v>-0.03</v>
      </c>
      <c r="H125">
        <v>-0.3</v>
      </c>
      <c r="I125">
        <v>-0.39</v>
      </c>
      <c r="J125">
        <v>-0.28999999999999998</v>
      </c>
      <c r="K125">
        <v>-0.45</v>
      </c>
      <c r="L125">
        <v>0.62</v>
      </c>
      <c r="M125">
        <v>1.2</v>
      </c>
    </row>
    <row r="126" spans="3:13">
      <c r="C126">
        <v>23</v>
      </c>
      <c r="D126">
        <v>0.94</v>
      </c>
      <c r="E126">
        <v>0.43</v>
      </c>
      <c r="F126">
        <v>-0.08</v>
      </c>
      <c r="G126">
        <v>-0.04</v>
      </c>
      <c r="H126">
        <v>-0.3</v>
      </c>
      <c r="I126">
        <v>-0.38</v>
      </c>
      <c r="J126">
        <v>-0.28000000000000003</v>
      </c>
      <c r="K126">
        <v>-0.46</v>
      </c>
      <c r="L126">
        <v>0.56999999999999995</v>
      </c>
      <c r="M126">
        <v>1.19</v>
      </c>
    </row>
    <row r="127" spans="3:13">
      <c r="C127">
        <v>24</v>
      </c>
      <c r="D127">
        <v>0.72</v>
      </c>
      <c r="E127">
        <v>0.37</v>
      </c>
      <c r="F127">
        <v>-0.08</v>
      </c>
      <c r="G127">
        <v>-0.03</v>
      </c>
      <c r="H127">
        <v>-0.3</v>
      </c>
      <c r="I127">
        <v>-0.39</v>
      </c>
      <c r="J127">
        <v>-0.28000000000000003</v>
      </c>
      <c r="K127">
        <v>-0.45</v>
      </c>
      <c r="L127">
        <v>0.6</v>
      </c>
      <c r="M127">
        <v>1.1599999999999999</v>
      </c>
    </row>
    <row r="128" spans="3:13">
      <c r="C128">
        <v>25</v>
      </c>
      <c r="D128">
        <v>0.6</v>
      </c>
      <c r="E128">
        <v>0.25</v>
      </c>
      <c r="F128">
        <v>-0.15</v>
      </c>
      <c r="G128">
        <v>-0.04</v>
      </c>
      <c r="H128">
        <v>-0.31</v>
      </c>
      <c r="I128">
        <v>-0.4</v>
      </c>
      <c r="J128">
        <v>-0.31</v>
      </c>
      <c r="K128">
        <v>-0.47</v>
      </c>
      <c r="L128">
        <v>0.55000000000000004</v>
      </c>
      <c r="M128">
        <v>0.94</v>
      </c>
    </row>
    <row r="129" spans="3:13">
      <c r="C129">
        <v>26</v>
      </c>
      <c r="D129">
        <v>0.75</v>
      </c>
      <c r="E129">
        <v>0.27</v>
      </c>
      <c r="F129">
        <v>-0.14000000000000001</v>
      </c>
      <c r="G129">
        <v>-0.04</v>
      </c>
      <c r="H129">
        <v>-0.3</v>
      </c>
      <c r="I129">
        <v>-0.41</v>
      </c>
      <c r="J129">
        <v>-0.31</v>
      </c>
      <c r="K129">
        <v>-0.43</v>
      </c>
      <c r="L129">
        <v>0.6</v>
      </c>
      <c r="M129">
        <v>1.1299999999999999</v>
      </c>
    </row>
    <row r="130" spans="3:13">
      <c r="C130">
        <v>27</v>
      </c>
      <c r="D130">
        <v>0.84</v>
      </c>
      <c r="E130">
        <v>0.3</v>
      </c>
      <c r="F130">
        <v>-0.11</v>
      </c>
      <c r="G130">
        <v>-0.03</v>
      </c>
      <c r="H130">
        <v>-0.3</v>
      </c>
      <c r="I130">
        <v>-0.4</v>
      </c>
      <c r="J130">
        <v>-0.28999999999999998</v>
      </c>
      <c r="K130">
        <v>-0.4</v>
      </c>
      <c r="L130">
        <v>0.69</v>
      </c>
      <c r="M130">
        <v>1.29</v>
      </c>
    </row>
    <row r="131" spans="3:13">
      <c r="C131">
        <v>28</v>
      </c>
      <c r="D131">
        <v>0.77</v>
      </c>
      <c r="E131">
        <v>0.25</v>
      </c>
      <c r="F131">
        <v>-0.13</v>
      </c>
      <c r="G131">
        <v>-0.01</v>
      </c>
      <c r="H131">
        <v>-0.25</v>
      </c>
      <c r="I131">
        <v>-0.38</v>
      </c>
      <c r="J131">
        <v>-0.31</v>
      </c>
      <c r="K131">
        <v>-0.42</v>
      </c>
      <c r="L131">
        <v>0.66</v>
      </c>
      <c r="M131">
        <v>1.21</v>
      </c>
    </row>
    <row r="132" spans="3:13">
      <c r="C132">
        <v>29</v>
      </c>
      <c r="D132">
        <v>0.75</v>
      </c>
      <c r="E132">
        <v>0.31</v>
      </c>
      <c r="F132">
        <v>-0.09</v>
      </c>
      <c r="G132">
        <v>0</v>
      </c>
      <c r="H132">
        <v>-0.23</v>
      </c>
      <c r="I132">
        <v>-0.35</v>
      </c>
      <c r="J132">
        <v>-0.27</v>
      </c>
      <c r="K132">
        <v>-0.41</v>
      </c>
      <c r="L132">
        <v>0.65</v>
      </c>
      <c r="M132">
        <v>1.26</v>
      </c>
    </row>
    <row r="133" spans="3:13">
      <c r="C133">
        <v>30</v>
      </c>
      <c r="D133">
        <v>0.68</v>
      </c>
      <c r="E133">
        <v>0.23</v>
      </c>
      <c r="F133">
        <v>-0.13</v>
      </c>
      <c r="G133">
        <v>0</v>
      </c>
      <c r="H133">
        <v>-0.2</v>
      </c>
      <c r="I133">
        <v>-0.32</v>
      </c>
      <c r="J133">
        <v>-0.28000000000000003</v>
      </c>
      <c r="K133">
        <v>-0.44</v>
      </c>
      <c r="L133">
        <v>0.59</v>
      </c>
      <c r="M133">
        <v>1.07</v>
      </c>
    </row>
    <row r="134" spans="3:13">
      <c r="C134">
        <v>31</v>
      </c>
      <c r="D134">
        <v>0.73</v>
      </c>
      <c r="E134">
        <v>0.28000000000000003</v>
      </c>
      <c r="F134">
        <v>-0.11</v>
      </c>
      <c r="G134">
        <v>0</v>
      </c>
      <c r="H134">
        <v>-0.22</v>
      </c>
      <c r="I134">
        <v>-0.34</v>
      </c>
      <c r="J134">
        <v>-0.28000000000000003</v>
      </c>
      <c r="K134">
        <v>-0.41</v>
      </c>
      <c r="L134">
        <v>0.66</v>
      </c>
      <c r="M134">
        <v>1.18</v>
      </c>
    </row>
    <row r="135" spans="3:13">
      <c r="C135">
        <v>32</v>
      </c>
      <c r="D135">
        <v>0.64</v>
      </c>
      <c r="E135">
        <v>0.24</v>
      </c>
      <c r="F135">
        <v>-0.12</v>
      </c>
      <c r="G135">
        <v>-0.02</v>
      </c>
      <c r="H135">
        <v>-0.21</v>
      </c>
      <c r="I135">
        <v>-0.34</v>
      </c>
      <c r="J135">
        <v>-0.28000000000000003</v>
      </c>
      <c r="K135">
        <v>-0.45</v>
      </c>
      <c r="L135">
        <v>0.55000000000000004</v>
      </c>
      <c r="M135">
        <v>0.97</v>
      </c>
    </row>
    <row r="136" spans="3:13">
      <c r="C136">
        <v>33</v>
      </c>
      <c r="D136">
        <v>0.78</v>
      </c>
      <c r="E136">
        <v>0.32</v>
      </c>
      <c r="F136">
        <v>-0.09</v>
      </c>
      <c r="G136">
        <v>-0.01</v>
      </c>
      <c r="H136">
        <v>-0.23</v>
      </c>
      <c r="I136">
        <v>-0.35</v>
      </c>
      <c r="J136">
        <v>-0.28000000000000003</v>
      </c>
      <c r="K136">
        <v>-0.43</v>
      </c>
      <c r="L136">
        <v>0.62</v>
      </c>
      <c r="M136">
        <v>1.22</v>
      </c>
    </row>
    <row r="137" spans="3:13">
      <c r="C137">
        <v>34</v>
      </c>
      <c r="D137">
        <v>0.7</v>
      </c>
      <c r="E137">
        <v>0.26</v>
      </c>
      <c r="F137">
        <v>-0.12</v>
      </c>
      <c r="G137">
        <v>0</v>
      </c>
      <c r="H137">
        <v>-0.23</v>
      </c>
      <c r="I137">
        <v>-0.36</v>
      </c>
      <c r="J137">
        <v>-0.28000000000000003</v>
      </c>
      <c r="K137">
        <v>-0.43</v>
      </c>
      <c r="L137">
        <v>0.61</v>
      </c>
      <c r="M137">
        <v>1.1100000000000001</v>
      </c>
    </row>
    <row r="138" spans="3:13">
      <c r="C138">
        <v>35</v>
      </c>
      <c r="D138">
        <v>0.82</v>
      </c>
      <c r="E138">
        <v>0.34</v>
      </c>
      <c r="F138">
        <v>-0.09</v>
      </c>
      <c r="G138">
        <v>-0.01</v>
      </c>
      <c r="H138">
        <v>-0.24</v>
      </c>
      <c r="I138">
        <v>-0.36</v>
      </c>
      <c r="J138">
        <v>-0.28999999999999998</v>
      </c>
      <c r="K138">
        <v>-0.41</v>
      </c>
      <c r="L138">
        <v>0.65</v>
      </c>
      <c r="M138">
        <v>1.21</v>
      </c>
    </row>
    <row r="139" spans="3:13">
      <c r="C139">
        <v>36</v>
      </c>
      <c r="D139">
        <v>0.86</v>
      </c>
      <c r="E139">
        <v>0.38</v>
      </c>
      <c r="F139">
        <v>-0.1</v>
      </c>
      <c r="G139">
        <v>-0.02</v>
      </c>
      <c r="H139">
        <v>-0.25</v>
      </c>
      <c r="I139">
        <v>-0.37</v>
      </c>
      <c r="J139">
        <v>-0.3</v>
      </c>
      <c r="K139">
        <v>-0.42</v>
      </c>
      <c r="L139">
        <v>0.62</v>
      </c>
      <c r="M139">
        <v>1.18</v>
      </c>
    </row>
    <row r="140" spans="3:13">
      <c r="C140">
        <v>37</v>
      </c>
      <c r="D140">
        <v>0.94</v>
      </c>
      <c r="E140">
        <v>0.38</v>
      </c>
      <c r="F140">
        <v>-7.0000000000000007E-2</v>
      </c>
      <c r="G140">
        <v>-0.03</v>
      </c>
      <c r="H140">
        <v>-0.27</v>
      </c>
      <c r="I140">
        <v>-0.39</v>
      </c>
      <c r="J140">
        <v>-0.28999999999999998</v>
      </c>
      <c r="K140">
        <v>-0.41</v>
      </c>
      <c r="L140">
        <v>0.63</v>
      </c>
      <c r="M140">
        <v>1.3</v>
      </c>
    </row>
    <row r="141" spans="3:13">
      <c r="C141">
        <v>38</v>
      </c>
      <c r="D141">
        <v>1.06</v>
      </c>
      <c r="E141">
        <v>0.44</v>
      </c>
      <c r="F141">
        <v>-0.03</v>
      </c>
      <c r="G141">
        <v>-0.02</v>
      </c>
      <c r="H141">
        <v>-0.28999999999999998</v>
      </c>
      <c r="I141">
        <v>-0.4</v>
      </c>
      <c r="J141">
        <v>-0.28000000000000003</v>
      </c>
      <c r="K141">
        <v>-0.4</v>
      </c>
      <c r="L141">
        <v>0.66</v>
      </c>
      <c r="M141">
        <v>1.32</v>
      </c>
    </row>
    <row r="142" spans="3:13">
      <c r="C142" s="1" t="s">
        <v>139</v>
      </c>
      <c r="D142" s="1">
        <f>STDEV(D104:D141)</f>
        <v>0.29485488390131009</v>
      </c>
      <c r="E142" s="1">
        <f t="shared" ref="E142:M142" si="2">STDEV(E104:E141)</f>
        <v>0.10502861494528856</v>
      </c>
      <c r="F142" s="1">
        <f t="shared" si="2"/>
        <v>0.14475859140869232</v>
      </c>
      <c r="G142" s="1">
        <f t="shared" si="2"/>
        <v>4.3444344802354103E-2</v>
      </c>
      <c r="H142" s="1">
        <f t="shared" si="2"/>
        <v>6.3586502052269442E-2</v>
      </c>
      <c r="I142" s="1">
        <f t="shared" si="2"/>
        <v>8.0385362743384467E-2</v>
      </c>
      <c r="J142" s="1">
        <f t="shared" si="2"/>
        <v>2.8043098308339117E-2</v>
      </c>
      <c r="K142" s="1">
        <f t="shared" si="2"/>
        <v>0.16036498200595273</v>
      </c>
      <c r="L142" s="1">
        <f t="shared" si="2"/>
        <v>9.4200234662799281E-2</v>
      </c>
      <c r="M142" s="1">
        <f t="shared" si="2"/>
        <v>0.23008641459076148</v>
      </c>
    </row>
    <row r="146" spans="3:13">
      <c r="C146" t="s">
        <v>140</v>
      </c>
      <c r="D146" t="s">
        <v>84</v>
      </c>
      <c r="E146" t="s">
        <v>85</v>
      </c>
      <c r="F146" t="s">
        <v>86</v>
      </c>
      <c r="G146" t="s">
        <v>87</v>
      </c>
      <c r="H146" t="s">
        <v>88</v>
      </c>
      <c r="I146" t="s">
        <v>89</v>
      </c>
      <c r="J146" t="s">
        <v>90</v>
      </c>
      <c r="K146" t="s">
        <v>91</v>
      </c>
      <c r="L146" t="s">
        <v>92</v>
      </c>
      <c r="M146" t="s">
        <v>93</v>
      </c>
    </row>
    <row r="147" spans="3:13">
      <c r="C147" t="s">
        <v>46</v>
      </c>
      <c r="D147">
        <v>0.32793643849427156</v>
      </c>
      <c r="E147">
        <v>0.13830452279531988</v>
      </c>
      <c r="F147">
        <v>0.20570329640977134</v>
      </c>
      <c r="G147">
        <v>4.6601832251862915E-2</v>
      </c>
      <c r="H147">
        <v>6.7641115549793532E-2</v>
      </c>
      <c r="I147">
        <v>7.7159508445750175E-2</v>
      </c>
      <c r="J147">
        <v>2.0624854311839139E-2</v>
      </c>
      <c r="K147">
        <v>0.3258966919840609</v>
      </c>
      <c r="L147">
        <v>9.0098236984373095E-2</v>
      </c>
      <c r="M147">
        <v>0.17691353095764212</v>
      </c>
    </row>
    <row r="148" spans="3:13">
      <c r="C148" t="s">
        <v>54</v>
      </c>
      <c r="D148">
        <v>0.34112897027220429</v>
      </c>
      <c r="E148">
        <v>0.12129113100939599</v>
      </c>
      <c r="F148">
        <v>6.633201261409058E-2</v>
      </c>
      <c r="G148">
        <v>4.273952113286561E-2</v>
      </c>
      <c r="H148">
        <v>9.6899366249151409E-2</v>
      </c>
      <c r="I148">
        <v>0.15080637951547046</v>
      </c>
      <c r="J148">
        <v>0.16277068185577803</v>
      </c>
      <c r="K148">
        <v>0.18774488282145327</v>
      </c>
      <c r="L148">
        <v>0.17379548841921008</v>
      </c>
      <c r="M148">
        <v>0.31682307203604815</v>
      </c>
    </row>
    <row r="149" spans="3:13">
      <c r="C149" t="s">
        <v>47</v>
      </c>
      <c r="D149">
        <v>0.29485488390131009</v>
      </c>
      <c r="E149">
        <v>0.10502861494528856</v>
      </c>
      <c r="F149">
        <v>0.14475859140869232</v>
      </c>
      <c r="G149">
        <v>4.3444344802354103E-2</v>
      </c>
      <c r="H149">
        <v>6.3586502052269442E-2</v>
      </c>
      <c r="I149">
        <v>8.0385362743384467E-2</v>
      </c>
      <c r="J149">
        <v>2.8043098308339117E-2</v>
      </c>
      <c r="K149">
        <v>0.16036498200595273</v>
      </c>
      <c r="L149">
        <v>9.4200234662799281E-2</v>
      </c>
      <c r="M149">
        <v>0.23008641459076148</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22.xml><?xml version="1.0" encoding="utf-8"?>
<worksheet xmlns="http://schemas.openxmlformats.org/spreadsheetml/2006/main" xmlns:r="http://schemas.openxmlformats.org/officeDocument/2006/relationships">
  <dimension ref="A1"/>
  <sheetViews>
    <sheetView topLeftCell="A13" zoomScaleNormal="100" workbookViewId="0">
      <selection activeCell="L67" sqref="L67"/>
    </sheetView>
  </sheetViews>
  <sheetFormatPr baseColWidth="10" defaultRowHeight="15"/>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dimension ref="A1:L39"/>
  <sheetViews>
    <sheetView topLeftCell="A7" zoomScale="85" zoomScaleNormal="85" workbookViewId="0">
      <selection activeCell="C27" sqref="C27:L27"/>
    </sheetView>
  </sheetViews>
  <sheetFormatPr baseColWidth="10" defaultRowHeight="15"/>
  <sheetData>
    <row r="1" spans="1:12" ht="15.75">
      <c r="A1">
        <v>0.46733820729745601</v>
      </c>
      <c r="B1" s="32" t="s">
        <v>69</v>
      </c>
      <c r="C1" s="32" t="s">
        <v>70</v>
      </c>
      <c r="D1" s="32" t="s">
        <v>71</v>
      </c>
      <c r="F1" s="43" t="s">
        <v>108</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69</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70</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71</v>
      </c>
      <c r="C30">
        <v>0.21</v>
      </c>
      <c r="D30">
        <v>7.0000000000000007E-2</v>
      </c>
      <c r="E30">
        <v>0.05</v>
      </c>
      <c r="F30">
        <v>2.7E-2</v>
      </c>
      <c r="G30">
        <v>0.03</v>
      </c>
      <c r="H30">
        <v>2.4E-2</v>
      </c>
      <c r="I30">
        <v>1.4999999999999999E-2</v>
      </c>
      <c r="J30">
        <v>7.0000000000000007E-2</v>
      </c>
      <c r="K30">
        <v>0.06</v>
      </c>
      <c r="L30">
        <v>0.15</v>
      </c>
    </row>
    <row r="31" spans="2:12" ht="15.75">
      <c r="B31" s="32" t="s">
        <v>147</v>
      </c>
      <c r="C31">
        <v>0.81</v>
      </c>
      <c r="D31">
        <v>0.34</v>
      </c>
      <c r="E31">
        <v>0.15</v>
      </c>
      <c r="F31">
        <v>2.1000000000000001E-2</v>
      </c>
      <c r="G31">
        <v>-0.19</v>
      </c>
      <c r="H31">
        <v>-0.23300000000000001</v>
      </c>
      <c r="I31">
        <v>-0.251</v>
      </c>
      <c r="J31">
        <v>-0.17</v>
      </c>
      <c r="K31">
        <v>0.56999999999999995</v>
      </c>
      <c r="L31">
        <v>1.37</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16" workbookViewId="0">
      <selection activeCell="A26" sqref="A26"/>
    </sheetView>
  </sheetViews>
  <sheetFormatPr baseColWidth="10" defaultRowHeight="15"/>
  <sheetData>
    <row r="1" spans="1:13" ht="15.75">
      <c r="A1">
        <v>0.46733820729745601</v>
      </c>
      <c r="B1" s="32" t="s">
        <v>69</v>
      </c>
      <c r="C1" s="32" t="s">
        <v>70</v>
      </c>
      <c r="D1" s="32" t="s">
        <v>71</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69</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70</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71</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topLeftCell="C10" workbookViewId="0">
      <selection activeCell="D26" sqref="D26:M26"/>
    </sheetView>
  </sheetViews>
  <sheetFormatPr baseColWidth="10" defaultRowHeight="15"/>
  <cols>
    <col min="3" max="3" width="19.140625" customWidth="1"/>
  </cols>
  <sheetData>
    <row r="1" spans="1:13" ht="15.75">
      <c r="A1">
        <v>0.46733820729745601</v>
      </c>
      <c r="B1" s="32" t="s">
        <v>69</v>
      </c>
      <c r="C1" s="32" t="s">
        <v>70</v>
      </c>
      <c r="D1" s="32" t="s">
        <v>71</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69</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70</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71</v>
      </c>
      <c r="D29">
        <v>0.22</v>
      </c>
      <c r="E29">
        <v>0.06</v>
      </c>
      <c r="F29">
        <v>0.04</v>
      </c>
      <c r="G29">
        <v>2.4E-2</v>
      </c>
      <c r="H29">
        <v>0.05</v>
      </c>
      <c r="I29">
        <v>0.08</v>
      </c>
      <c r="J29">
        <v>0.11</v>
      </c>
      <c r="K29">
        <v>0.11</v>
      </c>
      <c r="L29">
        <v>0.1</v>
      </c>
      <c r="M29">
        <v>0.21</v>
      </c>
    </row>
    <row r="30" spans="3:13" ht="15.75">
      <c r="C30" s="32" t="s">
        <v>148</v>
      </c>
      <c r="D30">
        <v>-0.66</v>
      </c>
      <c r="E30">
        <v>-0.13</v>
      </c>
      <c r="F30">
        <v>-0.38</v>
      </c>
      <c r="G30">
        <v>2.8000000000000001E-2</v>
      </c>
      <c r="H30">
        <v>0</v>
      </c>
      <c r="I30">
        <v>-0.04</v>
      </c>
      <c r="J30">
        <v>-0.16</v>
      </c>
      <c r="K30">
        <v>-0.55000000000000004</v>
      </c>
      <c r="L30">
        <v>0</v>
      </c>
      <c r="M30">
        <v>-0.08</v>
      </c>
    </row>
    <row r="31" spans="3:13" ht="15.75">
      <c r="C31" s="32"/>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143</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47</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46</v>
      </c>
      <c r="E108">
        <f>STDEV(Tabelle14[Spalte2])</f>
        <v>0.27030002823373267</v>
      </c>
      <c r="F108">
        <f>STDEV(Tabelle14[Spalte3])</f>
        <v>0.11573449651772093</v>
      </c>
      <c r="G108">
        <f>STDEV(Tabelle14[Spalte4])</f>
        <v>8.5587751214146704E-2</v>
      </c>
      <c r="H108">
        <f>STDEV(Tabelle14[Spalte5])</f>
        <v>3.592389616661136E-2</v>
      </c>
      <c r="I108">
        <f>STDEV(Tabelle14[Spalte7])</f>
        <v>2.8022547312739773E-2</v>
      </c>
      <c r="J108">
        <f>STDEV(Tabelle14[Spalte7])</f>
        <v>2.8022547312739773E-2</v>
      </c>
      <c r="K108">
        <f>STDEV(Tabelle14[Spalte8])</f>
        <v>2.4942038071455556E-2</v>
      </c>
      <c r="L108">
        <f>STDEV(Tabelle14[Spalte9])</f>
        <v>0.1128331324987196</v>
      </c>
      <c r="M108">
        <f>STDEV(Tabelle14[Spalte10])</f>
        <v>7.83699056096306E-2</v>
      </c>
      <c r="N108">
        <f>STDEV(Tabelle14[Spalte11])</f>
        <v>0.21041062610748731</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43"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topLeftCell="A7" workbookViewId="0">
      <selection activeCell="O5" sqref="O5"/>
    </sheetView>
  </sheetViews>
  <sheetFormatPr baseColWidth="10" defaultRowHeight="15"/>
  <cols>
    <col min="3" max="3" width="19.7109375" customWidth="1"/>
  </cols>
  <sheetData>
    <row r="1" spans="1:13" ht="15.75">
      <c r="A1">
        <v>0.46733820729745601</v>
      </c>
      <c r="B1" s="32" t="s">
        <v>69</v>
      </c>
      <c r="C1" s="32" t="s">
        <v>70</v>
      </c>
      <c r="D1" s="32" t="s">
        <v>71</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69</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70</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71</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264"/>
  <sheetViews>
    <sheetView topLeftCell="C271" zoomScaleNormal="100" workbookViewId="0">
      <selection activeCell="R286" sqref="R286"/>
    </sheetView>
  </sheetViews>
  <sheetFormatPr baseColWidth="10" defaultRowHeight="15"/>
  <sheetData>
    <row r="1" spans="1:13" ht="15.75">
      <c r="A1">
        <v>0.46733820729745601</v>
      </c>
      <c r="B1" s="32" t="s">
        <v>69</v>
      </c>
      <c r="C1" s="32" t="s">
        <v>70</v>
      </c>
      <c r="D1" s="32" t="s">
        <v>71</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2.8022547312739773E-2</v>
      </c>
      <c r="I13" s="1">
        <f>STDEV(Tabelle14[Spalte7])</f>
        <v>2.8022547312739773E-2</v>
      </c>
      <c r="J13" s="1">
        <f>STDEV(Tabelle14[Spalte8])</f>
        <v>2.4942038071455556E-2</v>
      </c>
      <c r="K13" s="1">
        <f>STDEV(Tabelle14[Spalte9])</f>
        <v>0.1128331324987196</v>
      </c>
      <c r="L13" s="1">
        <f>STDEV(Tabelle14[Spalte10])</f>
        <v>7.83699056096306E-2</v>
      </c>
      <c r="M13" s="1">
        <f>STDEV(Tabelle14[Spalte11])</f>
        <v>0.21041062610748731</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2.8022547312739773E-2</v>
      </c>
      <c r="I47" s="1">
        <f>STDEV(Tabelle14[Spalte7])</f>
        <v>2.8022547312739773E-2</v>
      </c>
      <c r="J47" s="1">
        <f>STDEV(Tabelle14[Spalte8])</f>
        <v>2.4942038071455556E-2</v>
      </c>
      <c r="K47" s="1">
        <f>STDEV(Tabelle14[Spalte9])</f>
        <v>0.1128331324987196</v>
      </c>
      <c r="L47" s="1">
        <f>STDEV(Tabelle14[Spalte10])</f>
        <v>7.83699056096306E-2</v>
      </c>
      <c r="M47" s="1">
        <f>STDEV(Tabelle14[Spalte11])</f>
        <v>0.21041062610748731</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2.8022547312739773E-2</v>
      </c>
      <c r="I138" s="1">
        <f>STDEV(Tabelle14[Spalte7])</f>
        <v>2.8022547312739773E-2</v>
      </c>
      <c r="J138" s="1">
        <f>STDEV(Tabelle14[Spalte8])</f>
        <v>2.4942038071455556E-2</v>
      </c>
      <c r="K138" s="1">
        <f>STDEV(Tabelle14[Spalte9])</f>
        <v>0.1128331324987196</v>
      </c>
      <c r="L138" s="1">
        <f>STDEV(Tabelle14[Spalte10])</f>
        <v>7.83699056096306E-2</v>
      </c>
      <c r="M138" s="1">
        <f>STDEV(Tabelle14[Spalte11])</f>
        <v>0.21041062610748731</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row r="162" spans="1:12">
      <c r="C162" t="s">
        <v>84</v>
      </c>
      <c r="D162" t="s">
        <v>85</v>
      </c>
      <c r="E162" t="s">
        <v>86</v>
      </c>
      <c r="F162" t="s">
        <v>87</v>
      </c>
      <c r="G162" t="s">
        <v>88</v>
      </c>
      <c r="H162" t="s">
        <v>89</v>
      </c>
      <c r="I162" t="s">
        <v>90</v>
      </c>
      <c r="J162" t="s">
        <v>91</v>
      </c>
      <c r="K162" t="s">
        <v>92</v>
      </c>
      <c r="L162" t="s">
        <v>93</v>
      </c>
    </row>
    <row r="163" spans="1:12">
      <c r="A163" t="s">
        <v>149</v>
      </c>
      <c r="B163" t="s">
        <v>54</v>
      </c>
      <c r="C163">
        <v>-0.66</v>
      </c>
      <c r="D163">
        <v>-0.13</v>
      </c>
      <c r="E163">
        <v>-0.38</v>
      </c>
      <c r="F163">
        <v>2.8000000000000001E-2</v>
      </c>
      <c r="G163">
        <v>0</v>
      </c>
      <c r="H163">
        <v>-0.04</v>
      </c>
      <c r="I163">
        <v>-0.16</v>
      </c>
      <c r="J163">
        <v>-0.55000000000000004</v>
      </c>
      <c r="K163">
        <v>0</v>
      </c>
      <c r="L163">
        <v>-0.08</v>
      </c>
    </row>
    <row r="164" spans="1:12">
      <c r="B164" t="s">
        <v>47</v>
      </c>
      <c r="C164">
        <v>0.81</v>
      </c>
      <c r="D164">
        <v>0.34</v>
      </c>
      <c r="E164">
        <v>0.15</v>
      </c>
      <c r="F164">
        <v>2.1000000000000001E-2</v>
      </c>
      <c r="G164">
        <v>-0.19</v>
      </c>
      <c r="H164">
        <v>-0.23300000000000001</v>
      </c>
      <c r="I164">
        <v>-0.251</v>
      </c>
      <c r="J164">
        <v>-0.17</v>
      </c>
      <c r="K164">
        <v>0.56999999999999995</v>
      </c>
      <c r="L164">
        <v>1.37</v>
      </c>
    </row>
    <row r="165" spans="1:12">
      <c r="B165" t="s">
        <v>46</v>
      </c>
      <c r="C165">
        <v>1.95</v>
      </c>
      <c r="D165">
        <v>0.72</v>
      </c>
      <c r="E165">
        <v>0.6</v>
      </c>
      <c r="F165">
        <v>2.8000000000000001E-2</v>
      </c>
      <c r="G165">
        <v>-0.29699999999999999</v>
      </c>
      <c r="H165">
        <v>-0.36799999999999999</v>
      </c>
      <c r="I165">
        <v>-0.29299999999999998</v>
      </c>
      <c r="J165">
        <v>0.46</v>
      </c>
      <c r="K165">
        <v>1.31</v>
      </c>
      <c r="L165">
        <v>3</v>
      </c>
    </row>
    <row r="166" spans="1:12">
      <c r="A166" t="s">
        <v>150</v>
      </c>
      <c r="B166" t="s">
        <v>54</v>
      </c>
      <c r="C166">
        <v>0.22</v>
      </c>
      <c r="D166">
        <v>0.06</v>
      </c>
      <c r="E166">
        <v>0.04</v>
      </c>
      <c r="F166">
        <v>2.4E-2</v>
      </c>
      <c r="G166">
        <v>0.05</v>
      </c>
      <c r="H166">
        <v>0.08</v>
      </c>
      <c r="I166">
        <v>0.11</v>
      </c>
      <c r="J166">
        <v>0.11</v>
      </c>
      <c r="K166">
        <v>0.1</v>
      </c>
      <c r="L166">
        <v>0.21</v>
      </c>
    </row>
    <row r="167" spans="1:12">
      <c r="B167" t="s">
        <v>47</v>
      </c>
      <c r="C167">
        <v>0.21</v>
      </c>
      <c r="D167">
        <v>7.0000000000000007E-2</v>
      </c>
      <c r="E167">
        <v>0.05</v>
      </c>
      <c r="F167">
        <v>2.7E-2</v>
      </c>
      <c r="G167">
        <v>0.03</v>
      </c>
      <c r="H167">
        <v>2.4E-2</v>
      </c>
      <c r="I167">
        <v>1.4999999999999999E-2</v>
      </c>
      <c r="J167">
        <v>7.0000000000000007E-2</v>
      </c>
      <c r="K167">
        <v>0.06</v>
      </c>
      <c r="L167">
        <v>0.15</v>
      </c>
    </row>
    <row r="168" spans="1:12">
      <c r="B168" t="s">
        <v>46</v>
      </c>
      <c r="C168">
        <v>0.13</v>
      </c>
      <c r="D168">
        <v>0.06</v>
      </c>
      <c r="E168">
        <v>0.04</v>
      </c>
      <c r="F168">
        <v>1.7000000000000001E-2</v>
      </c>
      <c r="G168">
        <v>1.4E-2</v>
      </c>
      <c r="H168">
        <v>1.4E-2</v>
      </c>
      <c r="I168">
        <v>1.2E-2</v>
      </c>
      <c r="J168">
        <v>0.06</v>
      </c>
      <c r="K168">
        <v>0.04</v>
      </c>
      <c r="L168">
        <v>0.1</v>
      </c>
    </row>
    <row r="209" spans="5:5">
      <c r="E209" t="s">
        <v>153</v>
      </c>
    </row>
    <row r="258" spans="2:13">
      <c r="D258" t="s">
        <v>84</v>
      </c>
      <c r="E258" t="s">
        <v>85</v>
      </c>
      <c r="F258" t="s">
        <v>86</v>
      </c>
      <c r="G258" t="s">
        <v>87</v>
      </c>
      <c r="H258" t="s">
        <v>88</v>
      </c>
      <c r="I258" t="s">
        <v>89</v>
      </c>
      <c r="J258" t="s">
        <v>90</v>
      </c>
      <c r="K258" t="s">
        <v>91</v>
      </c>
      <c r="L258" t="s">
        <v>92</v>
      </c>
      <c r="M258" t="s">
        <v>93</v>
      </c>
    </row>
    <row r="259" spans="2:13">
      <c r="B259" t="s">
        <v>151</v>
      </c>
      <c r="C259" t="s">
        <v>54</v>
      </c>
      <c r="D259">
        <v>-0.66249999999999998</v>
      </c>
      <c r="E259">
        <v>-0.13100000000000001</v>
      </c>
      <c r="F259">
        <v>-0.3805</v>
      </c>
      <c r="G259">
        <v>2.7500000000000004E-2</v>
      </c>
      <c r="H259">
        <v>-3.9999999999999966E-3</v>
      </c>
      <c r="I259">
        <v>-3.9E-2</v>
      </c>
      <c r="J259">
        <v>-0.15649999999999994</v>
      </c>
      <c r="K259">
        <v>-0.55299999999999994</v>
      </c>
      <c r="L259">
        <v>4.0000000000000015E-2</v>
      </c>
      <c r="M259">
        <v>-7.6999999999999985E-2</v>
      </c>
    </row>
    <row r="260" spans="2:13">
      <c r="C260" t="s">
        <v>47</v>
      </c>
      <c r="D260">
        <v>0.81166666666666676</v>
      </c>
      <c r="E260">
        <v>0.34333333333333338</v>
      </c>
      <c r="F260">
        <v>0.14944444444444446</v>
      </c>
      <c r="G260">
        <v>2.1111111111111112E-2</v>
      </c>
      <c r="H260">
        <v>-0.18833333333333335</v>
      </c>
      <c r="I260">
        <v>-0.23333333333333334</v>
      </c>
      <c r="J260">
        <v>-0.25055555555555553</v>
      </c>
      <c r="K260">
        <v>-0.16666666666666669</v>
      </c>
      <c r="L260">
        <v>0.57388888888888889</v>
      </c>
      <c r="M260">
        <v>1.3677777777777778</v>
      </c>
    </row>
    <row r="261" spans="2:13">
      <c r="C261" t="s">
        <v>46</v>
      </c>
      <c r="D261">
        <v>1.9490000000000003</v>
      </c>
      <c r="E261">
        <v>0.71950000000000014</v>
      </c>
      <c r="F261">
        <v>0.60099999999999998</v>
      </c>
      <c r="G261">
        <v>2.8000000000000004E-2</v>
      </c>
      <c r="H261">
        <v>-0.29699999999999999</v>
      </c>
      <c r="I261">
        <v>-0.36799999999999999</v>
      </c>
      <c r="J261">
        <v>-0.29299999999999998</v>
      </c>
      <c r="K261">
        <v>0.45550000000000007</v>
      </c>
      <c r="L261">
        <v>1.3145000000000002</v>
      </c>
      <c r="M261">
        <v>2.9610000000000003</v>
      </c>
    </row>
    <row r="262" spans="2:13">
      <c r="B262" t="s">
        <v>152</v>
      </c>
      <c r="C262" t="s">
        <v>54</v>
      </c>
      <c r="D262">
        <v>0.45378959882306691</v>
      </c>
      <c r="E262">
        <v>0.12130431501849086</v>
      </c>
      <c r="F262">
        <v>6.8092429442401306E-2</v>
      </c>
      <c r="G262">
        <v>5.0770380921826529E-2</v>
      </c>
      <c r="H262">
        <v>0.10287447640079071</v>
      </c>
      <c r="I262">
        <v>0.16392873933190411</v>
      </c>
      <c r="J262">
        <v>0.218855275419505</v>
      </c>
      <c r="K262">
        <v>0.23452303219850071</v>
      </c>
      <c r="L262">
        <v>0.21083792727815212</v>
      </c>
      <c r="M262">
        <v>0.43154678955930992</v>
      </c>
    </row>
    <row r="263" spans="2:13">
      <c r="C263" t="s">
        <v>47</v>
      </c>
      <c r="D263">
        <v>0.4156108190858081</v>
      </c>
      <c r="E263">
        <v>0.13784048752090203</v>
      </c>
      <c r="F263">
        <v>9.8247719459969976E-2</v>
      </c>
      <c r="G263">
        <v>5.3455741879327438E-2</v>
      </c>
      <c r="H263">
        <v>6.0317785885405518E-2</v>
      </c>
      <c r="I263">
        <v>4.7527082062880359E-2</v>
      </c>
      <c r="J263">
        <v>2.8382310609877344E-2</v>
      </c>
      <c r="K263">
        <v>0.13217635278405179</v>
      </c>
      <c r="L263">
        <v>0.12059357552339342</v>
      </c>
      <c r="M263">
        <v>0.29073043013509225</v>
      </c>
    </row>
    <row r="264" spans="2:13">
      <c r="C264" t="s">
        <v>46</v>
      </c>
      <c r="D264">
        <v>0.27030002823373267</v>
      </c>
      <c r="E264">
        <v>0.11573449651772093</v>
      </c>
      <c r="F264">
        <v>8.5587751214146704E-2</v>
      </c>
      <c r="G264">
        <v>3.592389616661136E-2</v>
      </c>
      <c r="H264">
        <v>2.8022547312739773E-2</v>
      </c>
      <c r="I264">
        <v>2.8022547312739773E-2</v>
      </c>
      <c r="J264">
        <v>2.4942038071455556E-2</v>
      </c>
      <c r="K264">
        <v>0.1128331324987196</v>
      </c>
      <c r="L264">
        <v>7.83699056096306E-2</v>
      </c>
      <c r="M264">
        <v>0.21041062610748731</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A7" workbookViewId="0">
      <selection activeCell="E27" sqref="E27:N27"/>
    </sheetView>
  </sheetViews>
  <sheetFormatPr baseColWidth="10" defaultRowHeight="15"/>
  <cols>
    <col min="12" max="15" width="11.42578125" customWidth="1"/>
  </cols>
  <sheetData>
    <row r="1" spans="1:14" ht="15.75">
      <c r="A1">
        <v>0.46733820729745601</v>
      </c>
      <c r="B1" s="32" t="s">
        <v>69</v>
      </c>
      <c r="C1" s="32" t="s">
        <v>70</v>
      </c>
      <c r="D1" s="32" t="s">
        <v>71</v>
      </c>
      <c r="E1" s="43" t="s">
        <v>108</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69</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70</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71</v>
      </c>
      <c r="E31">
        <v>2.5000000000000001E-2</v>
      </c>
      <c r="F31">
        <v>1.7000000000000001E-2</v>
      </c>
      <c r="G31">
        <v>1.7000000000000001E-2</v>
      </c>
      <c r="H31">
        <v>1.9E-2</v>
      </c>
      <c r="I31">
        <v>0.04</v>
      </c>
      <c r="J31">
        <v>1.9E-2</v>
      </c>
      <c r="K31">
        <v>1.2999999999999999E-2</v>
      </c>
      <c r="L31">
        <v>0.03</v>
      </c>
      <c r="M31">
        <v>0.1</v>
      </c>
      <c r="N31">
        <v>0.1</v>
      </c>
    </row>
    <row r="32" spans="4:14" ht="15.75">
      <c r="D32" s="43" t="s">
        <v>108</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96</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6" t="s">
        <v>97</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2.8022547312739773E-2</v>
      </c>
      <c r="J47">
        <f>STDEV(Tabelle14[Spalte7])</f>
        <v>2.8022547312739773E-2</v>
      </c>
      <c r="K47">
        <f>STDEV(Tabelle14[Spalte8])</f>
        <v>2.4942038071455556E-2</v>
      </c>
      <c r="L47">
        <f>STDEV(Tabelle14[Spalte9])</f>
        <v>0.1128331324987196</v>
      </c>
      <c r="M47">
        <f>STDEV(Tabelle14[Spalte10])</f>
        <v>7.83699056096306E-2</v>
      </c>
      <c r="N47">
        <f>STDEV(Tabelle14[Spalte11])</f>
        <v>0.21041062610748731</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topLeftCell="C25" workbookViewId="0">
      <selection activeCell="B1" sqref="B1"/>
    </sheetView>
  </sheetViews>
  <sheetFormatPr baseColWidth="10" defaultRowHeight="15"/>
  <sheetData>
    <row r="1" spans="1:11" ht="15.75">
      <c r="A1">
        <v>0.46733820729745601</v>
      </c>
      <c r="B1" s="32" t="s">
        <v>69</v>
      </c>
      <c r="C1" s="32" t="s">
        <v>70</v>
      </c>
      <c r="D1" s="32" t="s">
        <v>71</v>
      </c>
    </row>
    <row r="2" spans="1:11">
      <c r="A2" s="31">
        <f>SQRT(20)</f>
        <v>4.4721359549995796</v>
      </c>
    </row>
    <row r="3" spans="1:11" ht="18.75">
      <c r="F3"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69</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70</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71</v>
      </c>
      <c r="D29">
        <v>1.6E-2</v>
      </c>
      <c r="E29">
        <v>2.3E-2</v>
      </c>
      <c r="F29">
        <v>1.7999999999999999E-2</v>
      </c>
      <c r="G29">
        <v>2.3E-2</v>
      </c>
      <c r="H29">
        <v>2.1999999999999999E-2</v>
      </c>
      <c r="I29">
        <v>0.02</v>
      </c>
      <c r="J29">
        <v>0.05</v>
      </c>
      <c r="K29">
        <v>1.9E-2</v>
      </c>
    </row>
    <row r="30" spans="3:11" ht="15.75">
      <c r="C30" s="32" t="s">
        <v>96</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6" t="s">
        <v>95</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22</vt:i4>
      </vt:variant>
    </vt:vector>
  </HeadingPairs>
  <TitlesOfParts>
    <vt:vector size="22" baseType="lpstr">
      <vt:lpstr>Kontur aussen F17Chr1</vt:lpstr>
      <vt:lpstr>Spalt vorne unten F17 Charge1</vt:lpstr>
      <vt:lpstr>Kontur aussen Fxx Charge2</vt:lpstr>
      <vt:lpstr>Spalt vorne unten Fxx Charge2</vt:lpstr>
      <vt:lpstr>Kontur aussenF13 Serie</vt:lpstr>
      <vt:lpstr>Spalt untenF13 Serie</vt:lpstr>
      <vt:lpstr>RelativierungParameterAlt1serie</vt:lpstr>
      <vt:lpstr>F18 Kontur aussen</vt:lpstr>
      <vt:lpstr>F18 Spalt unten</vt:lpstr>
      <vt:lpstr>nFxxKonturAussen</vt:lpstr>
      <vt:lpstr>nFxxSpaltunten</vt:lpstr>
      <vt:lpstr>nF17 KonturAussen</vt:lpstr>
      <vt:lpstr>nF17 Spalt unten</vt:lpstr>
      <vt:lpstr>F19</vt:lpstr>
      <vt:lpstr>TextVersuch</vt:lpstr>
      <vt:lpstr>nF13</vt:lpstr>
      <vt:lpstr>FehlerChart</vt:lpstr>
      <vt:lpstr>Prototyp IndikatorChart</vt:lpstr>
      <vt:lpstr>VerglAltNeu</vt:lpstr>
      <vt:lpstr>Vergleich mit Zugfestigkeiten </vt:lpstr>
      <vt:lpstr>allKOntur</vt:lpstr>
      <vt:lpstr>FotomontageTAB</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2014-05-27T13:42:35Z</dcterms:modified>
</cp:coreProperties>
</file>