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4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  <sheet name="verzug und stanabw.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/>
  <c r="F25"/>
  <c r="G25"/>
  <c r="H25"/>
  <c r="I25"/>
  <c r="J25"/>
  <c r="K25"/>
  <c r="L25"/>
  <c r="M25"/>
  <c r="N25"/>
  <c r="F25" i="6"/>
  <c r="F20"/>
  <c r="F15"/>
  <c r="F10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O8"/>
  <c r="N8"/>
  <c r="M8"/>
  <c r="L8"/>
  <c r="K8"/>
  <c r="J8"/>
  <c r="I8"/>
  <c r="H8"/>
  <c r="G8"/>
  <c r="F8"/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<sst xmlns="http://schemas.openxmlformats.org/spreadsheetml/2006/main" count="218" uniqueCount="49">
  <si>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</si>
  <si>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</si>
  <si>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</si>
  <si>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</si>
  <si>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</si>
  <si>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</si>
  <si>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</si>
  <si>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</si>
  <si>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</si>
  <si>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</si>
  <si>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</si>
  <si>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</si>
  <si>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</si>
  <si>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</si>
  <si>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</si>
  <si>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</si>
  <si>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</si>
  <si>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</si>
  <si>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</si>
  <si>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</si>
  <si>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</si>
  <si>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</si>
  <si>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</si>
  <si>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</si>
  <si>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</si>
  <si>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</si>
  <si>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</si>
  <si>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</si>
  <si>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</si>
  <si>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</si>
  <si>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</si>
  <si>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</si>
  <si>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</si>
  <si>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</si>
  <si>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</si>
  <si>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</si>
  <si>
    <t>ProzezzDiff</t>
  </si>
  <si>
    <t>Mater.</t>
  </si>
  <si>
    <t>verz</t>
  </si>
  <si>
    <t>orient</t>
  </si>
  <si>
    <t>MittVerz</t>
  </si>
  <si>
    <t>a</t>
  </si>
  <si>
    <t>i</t>
  </si>
  <si>
    <t>kein</t>
  </si>
  <si>
    <t>elx</t>
  </si>
  <si>
    <t>durapro</t>
  </si>
  <si>
    <t>standger</t>
  </si>
  <si>
    <t>Standger.</t>
  </si>
  <si>
    <t>DURApro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</si>
</sst>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33E-2"/>
          <c:y val="4.7297843434939153E-2"/>
          <c:w val="0.7603623132014159"/>
          <c:h val="0.91272071502903163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61725312"/>
        <c:axId val="62784256"/>
      </c:lineChart>
      <c:catAx>
        <c:axId val="6172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610822123346673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784256"/>
        <c:crosses val="autoZero"/>
        <c:auto val="1"/>
        <c:lblAlgn val="ctr"/>
        <c:lblOffset val="100"/>
      </c:catAx>
      <c:valAx>
        <c:axId val="62784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1725312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2229E-2"/>
          <c:w val="0.33985618354542657"/>
          <c:h val="0.1308578083099176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VergleichDURApro!$C$88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plus>
            <c:min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VergleichDURApro!$D$88:$M$88</c:f>
              <c:numCache>
                <c:formatCode>General</c:formatCode>
                <c:ptCount val="10"/>
                <c:pt idx="0">
                  <c:v>0.87111111111111106</c:v>
                </c:pt>
                <c:pt idx="1">
                  <c:v>0.7022222222222223</c:v>
                </c:pt>
                <c:pt idx="2">
                  <c:v>1.9444444444444445E-2</c:v>
                </c:pt>
                <c:pt idx="3">
                  <c:v>-0.11333333333333334</c:v>
                </c:pt>
                <c:pt idx="4">
                  <c:v>-0.25722222222222224</c:v>
                </c:pt>
                <c:pt idx="5">
                  <c:v>-0.28666666666666668</c:v>
                </c:pt>
                <c:pt idx="6">
                  <c:v>-0.2383333333333334</c:v>
                </c:pt>
                <c:pt idx="7">
                  <c:v>-0.90777777777777779</c:v>
                </c:pt>
                <c:pt idx="8">
                  <c:v>2.2222222222222223E-2</c:v>
                </c:pt>
                <c:pt idx="9">
                  <c:v>0.44833333333333336</c:v>
                </c:pt>
              </c:numCache>
            </c:numRef>
          </c:val>
        </c:ser>
        <c:ser>
          <c:idx val="1"/>
          <c:order val="1"/>
          <c:tx>
            <c:strRef>
              <c:f>VergleichDURApro!$C$89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plus>
            <c:min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VergleichDURApro!$D$89:$M$89</c:f>
              <c:numCache>
                <c:formatCode>General</c:formatCode>
                <c:ptCount val="10"/>
                <c:pt idx="0">
                  <c:v>1.8984999999999999</c:v>
                </c:pt>
                <c:pt idx="1">
                  <c:v>0.85899999999999999</c:v>
                </c:pt>
                <c:pt idx="2">
                  <c:v>0.12099999999999997</c:v>
                </c:pt>
                <c:pt idx="3">
                  <c:v>-0.17550000000000004</c:v>
                </c:pt>
                <c:pt idx="4">
                  <c:v>-0.4245000000000001</c:v>
                </c:pt>
                <c:pt idx="5">
                  <c:v>-0.48399999999999999</c:v>
                </c:pt>
                <c:pt idx="6">
                  <c:v>-0.31399999999999995</c:v>
                </c:pt>
                <c:pt idx="7">
                  <c:v>-0.63799999999999979</c:v>
                </c:pt>
                <c:pt idx="8">
                  <c:v>0.33550000000000002</c:v>
                </c:pt>
                <c:pt idx="9">
                  <c:v>1.5010000000000001</c:v>
                </c:pt>
              </c:numCache>
            </c:numRef>
          </c:val>
        </c:ser>
        <c:ser>
          <c:idx val="2"/>
          <c:order val="2"/>
          <c:tx>
            <c:strRef>
              <c:f>VergleichDURApro!$C$90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plus>
            <c:min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VergleichDURApro!$D$90:$M$90</c:f>
              <c:numCache>
                <c:formatCode>General</c:formatCode>
                <c:ptCount val="10"/>
                <c:pt idx="0">
                  <c:v>2.721000000000001</c:v>
                </c:pt>
                <c:pt idx="1">
                  <c:v>1.1675</c:v>
                </c:pt>
                <c:pt idx="2">
                  <c:v>0.33350000000000002</c:v>
                </c:pt>
                <c:pt idx="3">
                  <c:v>-0.1905</c:v>
                </c:pt>
                <c:pt idx="4">
                  <c:v>-0.438</c:v>
                </c:pt>
                <c:pt idx="5">
                  <c:v>-0.42800000000000005</c:v>
                </c:pt>
                <c:pt idx="6">
                  <c:v>-0.16449999999999995</c:v>
                </c:pt>
                <c:pt idx="7">
                  <c:v>-0.33999999999999997</c:v>
                </c:pt>
                <c:pt idx="8">
                  <c:v>0.78850000000000009</c:v>
                </c:pt>
                <c:pt idx="9">
                  <c:v>2.6580000000000008</c:v>
                </c:pt>
              </c:numCache>
            </c:numRef>
          </c:val>
        </c:ser>
        <c:ser>
          <c:idx val="3"/>
          <c:order val="3"/>
          <c:tx>
            <c:strRef>
              <c:f>VergleichDURApro!$C$91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plus>
            <c:min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VergleichDURApro!$D$91:$M$91</c:f>
              <c:numCache>
                <c:formatCode>General</c:formatCode>
                <c:ptCount val="10"/>
                <c:pt idx="0">
                  <c:v>4.4969999999999999</c:v>
                </c:pt>
                <c:pt idx="1">
                  <c:v>1.4484999999999999</c:v>
                </c:pt>
                <c:pt idx="2">
                  <c:v>0.34699999999999992</c:v>
                </c:pt>
                <c:pt idx="3">
                  <c:v>-0.19600000000000001</c:v>
                </c:pt>
                <c:pt idx="4">
                  <c:v>-0.4415</c:v>
                </c:pt>
                <c:pt idx="5">
                  <c:v>-0.41349999999999998</c:v>
                </c:pt>
                <c:pt idx="6">
                  <c:v>-0.23549999999999999</c:v>
                </c:pt>
                <c:pt idx="7">
                  <c:v>-0.31800000000000006</c:v>
                </c:pt>
                <c:pt idx="8">
                  <c:v>1.1619999999999997</c:v>
                </c:pt>
                <c:pt idx="9">
                  <c:v>4.174500000000001</c:v>
                </c:pt>
              </c:numCache>
            </c:numRef>
          </c:val>
        </c:ser>
        <c:marker val="1"/>
        <c:axId val="65308160"/>
        <c:axId val="65309696"/>
      </c:lineChart>
      <c:catAx>
        <c:axId val="6530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5309696"/>
        <c:crosses val="autoZero"/>
        <c:auto val="1"/>
        <c:lblAlgn val="ctr"/>
        <c:lblOffset val="100"/>
      </c:catAx>
      <c:valAx>
        <c:axId val="653096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53081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3394041653884171"/>
          <c:y val="8.3392563609220316E-2"/>
          <c:w val="0.38034529774687253"/>
          <c:h val="0.19803327458810976"/>
        </c:manualLayout>
      </c:layout>
      <c:txPr>
        <a:bodyPr/>
        <a:lstStyle/>
        <a:p>
          <a:pPr>
            <a:defRPr sz="1200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'verzug und stanabw.'!$E$31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stanabw.'!$F$31:$O$31</c:f>
              <c:numCache>
                <c:formatCode>General</c:formatCode>
                <c:ptCount val="10"/>
                <c:pt idx="0">
                  <c:v>0.42</c:v>
                </c:pt>
                <c:pt idx="1">
                  <c:v>0.17999999999999994</c:v>
                </c:pt>
                <c:pt idx="2">
                  <c:v>0.08</c:v>
                </c:pt>
                <c:pt idx="3">
                  <c:v>-6.0000000000000097E-3</c:v>
                </c:pt>
                <c:pt idx="4">
                  <c:v>3.2999999999999974E-2</c:v>
                </c:pt>
                <c:pt idx="5">
                  <c:v>-1.2E-2</c:v>
                </c:pt>
                <c:pt idx="6" formatCode="0.000">
                  <c:v>-1.4E-2</c:v>
                </c:pt>
                <c:pt idx="7">
                  <c:v>9.9999999999999978E-2</c:v>
                </c:pt>
                <c:pt idx="8">
                  <c:v>0.12000000000000001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'verzug und stanabw.'!$E$32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stanabw.'!$F$32:$O$32</c:f>
              <c:numCache>
                <c:formatCode>General</c:formatCode>
                <c:ptCount val="10"/>
                <c:pt idx="0">
                  <c:v>0.31999999999999984</c:v>
                </c:pt>
                <c:pt idx="1">
                  <c:v>0.12</c:v>
                </c:pt>
                <c:pt idx="2">
                  <c:v>1.999999999999999E-2</c:v>
                </c:pt>
                <c:pt idx="3">
                  <c:v>-3.5999999999999997E-2</c:v>
                </c:pt>
                <c:pt idx="4">
                  <c:v>1.4000000000000012E-2</c:v>
                </c:pt>
                <c:pt idx="5">
                  <c:v>-1E-3</c:v>
                </c:pt>
                <c:pt idx="6">
                  <c:v>-1.0999999999999999E-2</c:v>
                </c:pt>
                <c:pt idx="7">
                  <c:v>7.999999999999996E-2</c:v>
                </c:pt>
                <c:pt idx="8">
                  <c:v>0.12000000000000002</c:v>
                </c:pt>
                <c:pt idx="9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'verzug und stanabw.'!$E$33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stanabw.'!$F$33:$O$33</c:f>
              <c:numCache>
                <c:formatCode>General</c:formatCode>
                <c:ptCount val="10"/>
                <c:pt idx="0">
                  <c:v>0.19000000000000039</c:v>
                </c:pt>
                <c:pt idx="1">
                  <c:v>4.0000000000000036E-2</c:v>
                </c:pt>
                <c:pt idx="2">
                  <c:v>-0.04</c:v>
                </c:pt>
                <c:pt idx="3" formatCode="0.000">
                  <c:v>-4.4999999999999998E-2</c:v>
                </c:pt>
                <c:pt idx="4">
                  <c:v>6.2E-2</c:v>
                </c:pt>
                <c:pt idx="5">
                  <c:v>8.0000000000000016E-2</c:v>
                </c:pt>
                <c:pt idx="6" formatCode="0.000">
                  <c:v>4.9999999999999989E-2</c:v>
                </c:pt>
                <c:pt idx="7">
                  <c:v>0.12999999999999995</c:v>
                </c:pt>
                <c:pt idx="8">
                  <c:v>0.12</c:v>
                </c:pt>
                <c:pt idx="9">
                  <c:v>0.18999999999999995</c:v>
                </c:pt>
              </c:numCache>
            </c:numRef>
          </c:val>
        </c:ser>
        <c:ser>
          <c:idx val="3"/>
          <c:order val="3"/>
          <c:tx>
            <c:strRef>
              <c:f>'verzug und stanabw.'!$E$34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stanabw.'!$F$34:$O$34</c:f>
              <c:numCache>
                <c:formatCode>General</c:formatCode>
                <c:ptCount val="10"/>
                <c:pt idx="0">
                  <c:v>7.0000000000000284E-2</c:v>
                </c:pt>
                <c:pt idx="1">
                  <c:v>-0.03</c:v>
                </c:pt>
                <c:pt idx="2">
                  <c:v>-5.2999999999999999E-2</c:v>
                </c:pt>
                <c:pt idx="3" formatCode="0.000">
                  <c:v>-6.4000000000000001E-2</c:v>
                </c:pt>
                <c:pt idx="4">
                  <c:v>-7.0000000000000097E-3</c:v>
                </c:pt>
                <c:pt idx="5">
                  <c:v>0</c:v>
                </c:pt>
                <c:pt idx="6">
                  <c:v>-2.9000000000000001E-2</c:v>
                </c:pt>
                <c:pt idx="7" formatCode="0.000">
                  <c:v>3.999999999999998E-2</c:v>
                </c:pt>
                <c:pt idx="8" formatCode="0.000">
                  <c:v>5.9999999999999831E-2</c:v>
                </c:pt>
                <c:pt idx="9">
                  <c:v>0.16000000000000014</c:v>
                </c:pt>
              </c:numCache>
            </c:numRef>
          </c:val>
        </c:ser>
        <c:marker val="1"/>
        <c:axId val="74333568"/>
        <c:axId val="74355840"/>
      </c:lineChart>
      <c:catAx>
        <c:axId val="7433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472912160665736"/>
              <c:y val="0.62747827506017706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74355840"/>
        <c:crosses val="autoZero"/>
        <c:auto val="1"/>
        <c:lblAlgn val="ctr"/>
        <c:lblOffset val="100"/>
      </c:catAx>
      <c:valAx>
        <c:axId val="743558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Offsetwerte zu Vorprozess [mm]</a:t>
                </a:r>
              </a:p>
            </c:rich>
          </c:tx>
          <c:layout>
            <c:manualLayout>
              <c:xMode val="edge"/>
              <c:yMode val="edge"/>
              <c:x val="2.8840815816016906E-2"/>
              <c:y val="5.9763334667912289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7433356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7943543273277125"/>
          <c:y val="8.1452466746741406E-2"/>
          <c:w val="0.29444149611688375"/>
          <c:h val="0.20432670492459629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18</xdr:row>
      <xdr:rowOff>187326</xdr:rowOff>
    </xdr:from>
    <xdr:to>
      <xdr:col>18</xdr:col>
      <xdr:colOff>542925</xdr:colOff>
      <xdr:row>81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103</xdr:row>
      <xdr:rowOff>57149</xdr:rowOff>
    </xdr:from>
    <xdr:to>
      <xdr:col>13</xdr:col>
      <xdr:colOff>323850</xdr:colOff>
      <xdr:row>127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37</xdr:row>
      <xdr:rowOff>171450</xdr:rowOff>
    </xdr:from>
    <xdr:to>
      <xdr:col>14</xdr:col>
      <xdr:colOff>142875</xdr:colOff>
      <xdr:row>61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8" totalsRowShown="0">
  <autoFilter ref="B4:L28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30" totalsRowShown="0">
  <autoFilter ref="D4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opLeftCell="A4" workbookViewId="0">
      <selection activeCell="C24" sqref="C24:L24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  <row r="28" spans="1:26">
      <c r="B28" s="5" t="s">
        <v>46</v>
      </c>
      <c r="C28" s="5">
        <v>0.34799999999999998</v>
      </c>
      <c r="D28" s="5">
        <v>0.30199999999999999</v>
      </c>
      <c r="E28" s="5">
        <v>0.17899999999999999</v>
      </c>
      <c r="F28" s="5">
        <v>3.2000000000000001E-2</v>
      </c>
      <c r="G28" s="5">
        <v>2.9000000000000001E-2</v>
      </c>
      <c r="H28" s="5">
        <v>4.5999999999999999E-2</v>
      </c>
      <c r="I28" s="7">
        <v>0.05</v>
      </c>
      <c r="J28" s="5">
        <v>0.16700000000000001</v>
      </c>
      <c r="K28" s="5">
        <v>0.318</v>
      </c>
      <c r="L28" s="5">
        <v>0.372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opLeftCell="A4" workbookViewId="0">
      <selection activeCell="E27" sqref="E27:N27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  <row r="31" spans="4:14">
      <c r="D31" s="5" t="s">
        <v>47</v>
      </c>
      <c r="E31" s="5">
        <v>0.313</v>
      </c>
      <c r="F31" s="5">
        <v>0.23699999999999999</v>
      </c>
      <c r="G31" s="5">
        <v>0.14199999999999999</v>
      </c>
      <c r="H31" s="5">
        <v>3.6999999999999998E-2</v>
      </c>
      <c r="I31" s="5">
        <v>5.1999999999999998E-2</v>
      </c>
      <c r="J31" s="5">
        <v>5.0999999999999997E-2</v>
      </c>
      <c r="K31" s="5">
        <v>3.5000000000000003E-2</v>
      </c>
      <c r="L31" s="5">
        <v>0.14599999999999999</v>
      </c>
      <c r="M31" s="5">
        <v>0.20899999999999999</v>
      </c>
      <c r="N31" s="5">
        <v>0.22600000000000001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topLeftCell="A4" workbookViewId="0">
      <selection activeCell="E26" sqref="E26:N26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  <row r="30" spans="4:14">
      <c r="D30" s="5" t="s">
        <v>47</v>
      </c>
      <c r="E30" s="5">
        <v>0.14499999999999999</v>
      </c>
      <c r="F30" s="5">
        <v>0.17299999999999999</v>
      </c>
      <c r="G30" s="5">
        <v>0.20200000000000001</v>
      </c>
      <c r="H30" s="7">
        <v>7.0000000000000007E-2</v>
      </c>
      <c r="I30" s="5">
        <v>0.193</v>
      </c>
      <c r="J30" s="5">
        <v>0.222</v>
      </c>
      <c r="K30" s="7">
        <v>0.3</v>
      </c>
      <c r="L30" s="5">
        <v>0.28299999999999997</v>
      </c>
      <c r="M30" s="5">
        <v>0.25600000000000001</v>
      </c>
      <c r="N30" s="5">
        <v>0.34300000000000003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opLeftCell="A7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  <row r="31" spans="4:14">
      <c r="D31" s="5" t="s">
        <v>47</v>
      </c>
      <c r="E31" s="5">
        <v>0.185</v>
      </c>
      <c r="F31" s="5">
        <v>0.111</v>
      </c>
      <c r="G31" s="5">
        <v>6.2E-2</v>
      </c>
      <c r="H31" s="7">
        <v>0.05</v>
      </c>
      <c r="I31" s="5">
        <v>8.7999999999999995E-2</v>
      </c>
      <c r="J31" s="5">
        <v>0.121</v>
      </c>
      <c r="K31" s="5">
        <v>0.124</v>
      </c>
      <c r="L31" s="7">
        <v>0.2</v>
      </c>
      <c r="M31" s="7">
        <v>0.35</v>
      </c>
      <c r="N31" s="5">
        <v>0.47099999999999997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3:M99"/>
  <sheetViews>
    <sheetView tabSelected="1" topLeftCell="A98" zoomScaleNormal="100" workbookViewId="0">
      <selection activeCell="P118" sqref="P118"/>
    </sheetView>
  </sheetViews>
  <sheetFormatPr baseColWidth="10" defaultRowHeight="15"/>
  <sheetData>
    <row r="3" spans="2:13" ht="26.25">
      <c r="F3" s="1" t="s">
        <v>48</v>
      </c>
    </row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  <row r="87" spans="3:13">
      <c r="D87" t="s">
        <v>0</v>
      </c>
      <c r="E87" t="s">
        <v>1</v>
      </c>
      <c r="F87" t="s">
        <v>2</v>
      </c>
      <c r="G87" t="s">
        <v>3</v>
      </c>
      <c r="H87" t="s">
        <v>4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</row>
    <row r="88" spans="3:13">
      <c r="C88" t="s">
        <v>30</v>
      </c>
      <c r="D88">
        <v>0.87111111111111106</v>
      </c>
      <c r="E88">
        <v>0.7022222222222223</v>
      </c>
      <c r="F88">
        <v>1.9444444444444445E-2</v>
      </c>
      <c r="G88">
        <v>-0.11333333333333334</v>
      </c>
      <c r="H88">
        <v>-0.25722222222222224</v>
      </c>
      <c r="I88">
        <v>-0.28666666666666668</v>
      </c>
      <c r="J88">
        <v>-0.2383333333333334</v>
      </c>
      <c r="K88">
        <v>-0.90777777777777779</v>
      </c>
      <c r="L88">
        <v>2.2222222222222223E-2</v>
      </c>
      <c r="M88">
        <v>0.44833333333333336</v>
      </c>
    </row>
    <row r="89" spans="3:13">
      <c r="C89" t="s">
        <v>31</v>
      </c>
      <c r="D89">
        <v>1.8984999999999999</v>
      </c>
      <c r="E89">
        <v>0.85899999999999999</v>
      </c>
      <c r="F89">
        <v>0.12099999999999997</v>
      </c>
      <c r="G89">
        <v>-0.17550000000000004</v>
      </c>
      <c r="H89">
        <v>-0.4245000000000001</v>
      </c>
      <c r="I89">
        <v>-0.48399999999999999</v>
      </c>
      <c r="J89">
        <v>-0.31399999999999995</v>
      </c>
      <c r="K89">
        <v>-0.63799999999999979</v>
      </c>
      <c r="L89">
        <v>0.33550000000000002</v>
      </c>
      <c r="M89">
        <v>1.5010000000000001</v>
      </c>
    </row>
    <row r="90" spans="3:13">
      <c r="C90" t="s">
        <v>32</v>
      </c>
      <c r="D90">
        <v>2.721000000000001</v>
      </c>
      <c r="E90">
        <v>1.1675</v>
      </c>
      <c r="F90">
        <v>0.33350000000000002</v>
      </c>
      <c r="G90">
        <v>-0.1905</v>
      </c>
      <c r="H90">
        <v>-0.438</v>
      </c>
      <c r="I90">
        <v>-0.42800000000000005</v>
      </c>
      <c r="J90">
        <v>-0.16449999999999995</v>
      </c>
      <c r="K90">
        <v>-0.33999999999999997</v>
      </c>
      <c r="L90">
        <v>0.78850000000000009</v>
      </c>
      <c r="M90">
        <v>2.6580000000000008</v>
      </c>
    </row>
    <row r="91" spans="3:13">
      <c r="C91" t="s">
        <v>33</v>
      </c>
      <c r="D91">
        <v>4.4969999999999999</v>
      </c>
      <c r="E91">
        <v>1.4484999999999999</v>
      </c>
      <c r="F91">
        <v>0.34699999999999992</v>
      </c>
      <c r="G91">
        <v>-0.19600000000000001</v>
      </c>
      <c r="H91">
        <v>-0.4415</v>
      </c>
      <c r="I91">
        <v>-0.41349999999999998</v>
      </c>
      <c r="J91">
        <v>-0.23549999999999999</v>
      </c>
      <c r="K91">
        <v>-0.31800000000000006</v>
      </c>
      <c r="L91">
        <v>1.1619999999999997</v>
      </c>
      <c r="M91">
        <v>4.174500000000001</v>
      </c>
    </row>
    <row r="96" spans="3:13">
      <c r="C96" t="s">
        <v>30</v>
      </c>
      <c r="D96">
        <v>0.34791629975324084</v>
      </c>
      <c r="E96">
        <v>0.3015168623819458</v>
      </c>
      <c r="F96">
        <v>0.1788351926881028</v>
      </c>
      <c r="G96">
        <v>3.1622776601683777E-2</v>
      </c>
      <c r="H96">
        <v>2.8657317216818891E-2</v>
      </c>
      <c r="I96">
        <v>4.5374260648651459E-2</v>
      </c>
      <c r="J96">
        <v>4.9734589691327387E-2</v>
      </c>
      <c r="K96">
        <v>0.16675291885814941</v>
      </c>
      <c r="L96">
        <v>0.31766715017554714</v>
      </c>
      <c r="M96">
        <v>0.36246297985408904</v>
      </c>
    </row>
    <row r="97" spans="3:13">
      <c r="C97" t="s">
        <v>31</v>
      </c>
      <c r="D97">
        <v>0.31256620351366904</v>
      </c>
      <c r="E97">
        <v>0.23686327390778794</v>
      </c>
      <c r="F97">
        <v>0.14230804245498013</v>
      </c>
      <c r="G97">
        <v>3.663116303454135E-2</v>
      </c>
      <c r="H97">
        <v>5.1654214685122581E-2</v>
      </c>
      <c r="I97">
        <v>5.1031466041216972E-2</v>
      </c>
      <c r="J97">
        <v>3.5003759196617301E-2</v>
      </c>
      <c r="K97">
        <v>0.14580448336186852</v>
      </c>
      <c r="L97">
        <v>0.20884330565232276</v>
      </c>
      <c r="M97">
        <v>0.22571290567770635</v>
      </c>
    </row>
    <row r="98" spans="3:13">
      <c r="C98" t="s">
        <v>32</v>
      </c>
      <c r="D98">
        <v>0.14516415390494672</v>
      </c>
      <c r="E98">
        <v>0.17347455448171917</v>
      </c>
      <c r="F98">
        <v>0.20160605149647659</v>
      </c>
      <c r="G98">
        <v>6.9847578415620934E-2</v>
      </c>
      <c r="H98">
        <v>0.19313480429891194</v>
      </c>
      <c r="I98">
        <v>0.22203840350619294</v>
      </c>
      <c r="J98">
        <v>0.29930577570174127</v>
      </c>
      <c r="K98">
        <v>0.28310310563653773</v>
      </c>
      <c r="L98">
        <v>0.25563697533395813</v>
      </c>
      <c r="M98">
        <v>0.34332123978018891</v>
      </c>
    </row>
    <row r="99" spans="3:13">
      <c r="C99" t="s">
        <v>33</v>
      </c>
      <c r="D99">
        <v>0.18470745005350522</v>
      </c>
      <c r="E99">
        <v>0.11113173785150353</v>
      </c>
      <c r="F99">
        <v>6.2247384218979927E-2</v>
      </c>
      <c r="G99">
        <v>4.9566542195952655E-2</v>
      </c>
      <c r="H99">
        <v>8.7796115487741494E-2</v>
      </c>
      <c r="I99">
        <v>0.12110347902343239</v>
      </c>
      <c r="J99">
        <v>0.12394714493219325</v>
      </c>
      <c r="K99">
        <v>0.19991050629298041</v>
      </c>
      <c r="L99">
        <v>0.34995638826032421</v>
      </c>
      <c r="M99">
        <v>0.47144207658940995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34"/>
  <sheetViews>
    <sheetView topLeftCell="A38" zoomScaleNormal="100" workbookViewId="0">
      <selection activeCell="P49" sqref="P49"/>
    </sheetView>
  </sheetViews>
  <sheetFormatPr baseColWidth="10" defaultRowHeight="15"/>
  <sheetData>
    <row r="2" spans="4:15" ht="23.25">
      <c r="J2" s="11" t="s">
        <v>48</v>
      </c>
    </row>
    <row r="5" spans="4:15">
      <c r="D5" t="s">
        <v>36</v>
      </c>
      <c r="E5" t="s">
        <v>37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44</v>
      </c>
      <c r="E6" t="s">
        <v>30</v>
      </c>
      <c r="F6">
        <v>0.45</v>
      </c>
      <c r="G6">
        <v>0.52</v>
      </c>
      <c r="H6">
        <v>-0.06</v>
      </c>
      <c r="I6">
        <v>-0.107</v>
      </c>
      <c r="J6">
        <v>-0.28999999999999998</v>
      </c>
      <c r="K6">
        <v>-0.29899999999999999</v>
      </c>
      <c r="L6">
        <v>-0.252</v>
      </c>
      <c r="M6">
        <v>-1.01</v>
      </c>
      <c r="N6">
        <v>-0.14000000000000001</v>
      </c>
      <c r="O6">
        <v>0.12</v>
      </c>
    </row>
    <row r="7" spans="4:15">
      <c r="D7" t="s">
        <v>45</v>
      </c>
      <c r="F7">
        <v>0.87</v>
      </c>
      <c r="G7">
        <v>0.7</v>
      </c>
      <c r="H7">
        <v>0.02</v>
      </c>
      <c r="I7">
        <v>-0.113</v>
      </c>
      <c r="J7">
        <v>-0.25700000000000001</v>
      </c>
      <c r="K7">
        <v>-0.28699999999999998</v>
      </c>
      <c r="L7">
        <v>-0.23799999999999999</v>
      </c>
      <c r="M7">
        <v>-0.91</v>
      </c>
      <c r="N7">
        <v>0.02</v>
      </c>
      <c r="O7">
        <v>0.45</v>
      </c>
    </row>
    <row r="8" spans="4:15">
      <c r="D8" t="s">
        <v>38</v>
      </c>
      <c r="F8">
        <f>F7-F6</f>
        <v>0.42</v>
      </c>
      <c r="G8">
        <f>G7-G6</f>
        <v>0.17999999999999994</v>
      </c>
      <c r="H8">
        <f>0.02+0.06</f>
        <v>0.08</v>
      </c>
      <c r="I8">
        <f>0.113-0.107</f>
        <v>6.0000000000000053E-3</v>
      </c>
      <c r="J8">
        <f>0.29-0.257</f>
        <v>3.2999999999999974E-2</v>
      </c>
      <c r="K8">
        <f>0.299-0.287</f>
        <v>1.2000000000000011E-2</v>
      </c>
      <c r="L8">
        <f>0.252-0.238</f>
        <v>1.4000000000000012E-2</v>
      </c>
      <c r="M8">
        <f>1.01-0.91</f>
        <v>9.9999999999999978E-2</v>
      </c>
      <c r="N8">
        <f>0.14-0.02</f>
        <v>0.12000000000000001</v>
      </c>
      <c r="O8">
        <f>O7-O6</f>
        <v>0.33</v>
      </c>
    </row>
    <row r="9" spans="4:15">
      <c r="D9" t="s">
        <v>39</v>
      </c>
      <c r="F9" t="s">
        <v>41</v>
      </c>
      <c r="G9" t="s">
        <v>41</v>
      </c>
      <c r="H9" t="s">
        <v>41</v>
      </c>
      <c r="I9" t="s">
        <v>42</v>
      </c>
      <c r="J9" t="s">
        <v>41</v>
      </c>
      <c r="K9" t="s">
        <v>42</v>
      </c>
      <c r="L9" t="s">
        <v>42</v>
      </c>
      <c r="M9" t="s">
        <v>41</v>
      </c>
      <c r="N9" t="s">
        <v>41</v>
      </c>
      <c r="O9" t="s">
        <v>41</v>
      </c>
    </row>
    <row r="10" spans="4:15">
      <c r="D10" t="s">
        <v>40</v>
      </c>
      <c r="F10">
        <f>AVERAGE(F8:O8)</f>
        <v>0.1295</v>
      </c>
    </row>
    <row r="11" spans="4:15">
      <c r="D11" t="s">
        <v>44</v>
      </c>
      <c r="E11" t="s">
        <v>31</v>
      </c>
      <c r="F11">
        <v>1.58</v>
      </c>
      <c r="G11">
        <v>0.74</v>
      </c>
      <c r="H11">
        <v>0.1</v>
      </c>
      <c r="I11">
        <v>-0.14000000000000001</v>
      </c>
      <c r="J11">
        <v>-0.439</v>
      </c>
      <c r="K11">
        <v>-0.48299999999999998</v>
      </c>
      <c r="L11">
        <v>-0.30299999999999999</v>
      </c>
      <c r="M11">
        <v>-0.72</v>
      </c>
      <c r="N11">
        <v>0.22</v>
      </c>
      <c r="O11">
        <v>1.24</v>
      </c>
    </row>
    <row r="12" spans="4:15">
      <c r="D12" t="s">
        <v>45</v>
      </c>
      <c r="F12">
        <v>1.9</v>
      </c>
      <c r="G12">
        <v>0.86</v>
      </c>
      <c r="H12">
        <v>0.12</v>
      </c>
      <c r="I12">
        <v>-0.17599999999999999</v>
      </c>
      <c r="J12">
        <v>-0.42499999999999999</v>
      </c>
      <c r="K12">
        <v>-0.48399999999999999</v>
      </c>
      <c r="L12">
        <v>-0.314</v>
      </c>
      <c r="M12">
        <v>-0.64</v>
      </c>
      <c r="N12">
        <v>0.34</v>
      </c>
      <c r="O12">
        <v>1.5</v>
      </c>
    </row>
    <row r="13" spans="4:15">
      <c r="D13" t="s">
        <v>38</v>
      </c>
      <c r="F13">
        <f>F12-F11</f>
        <v>0.31999999999999984</v>
      </c>
      <c r="G13">
        <f>G12-G11</f>
        <v>0.12</v>
      </c>
      <c r="H13">
        <f>H12-H11</f>
        <v>1.999999999999999E-2</v>
      </c>
      <c r="I13">
        <f>0.176-0.14</f>
        <v>3.5999999999999976E-2</v>
      </c>
      <c r="J13">
        <f>0.439-0.425</f>
        <v>1.4000000000000012E-2</v>
      </c>
      <c r="K13">
        <f>0.484-0.483</f>
        <v>1.0000000000000009E-3</v>
      </c>
      <c r="L13">
        <f>0.314-0.303</f>
        <v>1.100000000000001E-2</v>
      </c>
      <c r="M13">
        <f>0.72-0.64</f>
        <v>7.999999999999996E-2</v>
      </c>
      <c r="N13">
        <f>0.34-0.22</f>
        <v>0.12000000000000002</v>
      </c>
      <c r="O13">
        <f>1.5-1.24</f>
        <v>0.26</v>
      </c>
    </row>
    <row r="14" spans="4:15">
      <c r="D14" t="s">
        <v>39</v>
      </c>
      <c r="F14" t="s">
        <v>41</v>
      </c>
      <c r="G14" t="s">
        <v>41</v>
      </c>
      <c r="H14" t="s">
        <v>41</v>
      </c>
      <c r="I14" t="s">
        <v>42</v>
      </c>
      <c r="J14" t="s">
        <v>41</v>
      </c>
      <c r="K14" t="s">
        <v>42</v>
      </c>
      <c r="L14" t="s">
        <v>42</v>
      </c>
      <c r="M14" t="s">
        <v>41</v>
      </c>
      <c r="N14" t="s">
        <v>41</v>
      </c>
      <c r="O14" t="s">
        <v>41</v>
      </c>
    </row>
    <row r="15" spans="4:15">
      <c r="D15" t="s">
        <v>40</v>
      </c>
      <c r="F15">
        <f>AVERAGE(F13:O13)</f>
        <v>9.8199999999999982E-2</v>
      </c>
    </row>
    <row r="16" spans="4:15">
      <c r="D16" t="s">
        <v>44</v>
      </c>
      <c r="E16" t="s">
        <v>32</v>
      </c>
      <c r="F16">
        <v>2.5299999999999998</v>
      </c>
      <c r="G16">
        <v>1.1299999999999999</v>
      </c>
      <c r="H16">
        <v>0.37</v>
      </c>
      <c r="I16">
        <v>-0.14499999999999999</v>
      </c>
      <c r="J16">
        <v>-0.502</v>
      </c>
      <c r="K16">
        <v>-0.51</v>
      </c>
      <c r="L16">
        <v>-0.21</v>
      </c>
      <c r="M16">
        <v>-0.47</v>
      </c>
      <c r="N16">
        <v>0.67</v>
      </c>
      <c r="O16">
        <v>2.4700000000000002</v>
      </c>
    </row>
    <row r="17" spans="4:15">
      <c r="D17" t="s">
        <v>45</v>
      </c>
      <c r="F17">
        <v>2.72</v>
      </c>
      <c r="G17">
        <v>1.17</v>
      </c>
      <c r="H17">
        <v>0.33</v>
      </c>
      <c r="I17">
        <v>-0.19</v>
      </c>
      <c r="J17">
        <v>-0.44</v>
      </c>
      <c r="K17">
        <v>-0.43</v>
      </c>
      <c r="L17">
        <v>-0.16</v>
      </c>
      <c r="M17">
        <v>-0.34</v>
      </c>
      <c r="N17">
        <v>0.79</v>
      </c>
      <c r="O17">
        <v>2.66</v>
      </c>
    </row>
    <row r="18" spans="4:15">
      <c r="D18" t="s">
        <v>38</v>
      </c>
      <c r="F18">
        <f>F17-F16</f>
        <v>0.19000000000000039</v>
      </c>
      <c r="G18">
        <f>G17-G16</f>
        <v>4.0000000000000036E-2</v>
      </c>
      <c r="H18">
        <f>H16-H17</f>
        <v>3.999999999999998E-2</v>
      </c>
      <c r="I18">
        <f>0.19-0.145</f>
        <v>4.5000000000000012E-2</v>
      </c>
      <c r="J18">
        <f>0.502-0.44</f>
        <v>6.2E-2</v>
      </c>
      <c r="K18">
        <f>0.51-0.43</f>
        <v>8.0000000000000016E-2</v>
      </c>
      <c r="L18">
        <f>0.21-0.16</f>
        <v>4.9999999999999989E-2</v>
      </c>
      <c r="M18">
        <f>0.47-0.34</f>
        <v>0.12999999999999995</v>
      </c>
      <c r="N18">
        <f>N17-N16</f>
        <v>0.12</v>
      </c>
      <c r="O18">
        <f>O17-O16</f>
        <v>0.18999999999999995</v>
      </c>
    </row>
    <row r="19" spans="4:15">
      <c r="D19" t="s">
        <v>39</v>
      </c>
      <c r="F19" t="s">
        <v>41</v>
      </c>
      <c r="G19" t="s">
        <v>41</v>
      </c>
      <c r="H19" t="s">
        <v>42</v>
      </c>
      <c r="I19" t="s">
        <v>42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</row>
    <row r="20" spans="4:15">
      <c r="D20" t="s">
        <v>40</v>
      </c>
      <c r="F20">
        <f>AVERAGE(F18:O18)</f>
        <v>9.470000000000002E-2</v>
      </c>
    </row>
    <row r="21" spans="4:15">
      <c r="D21" t="s">
        <v>44</v>
      </c>
      <c r="E21" t="s">
        <v>33</v>
      </c>
      <c r="F21">
        <v>4.43</v>
      </c>
      <c r="G21">
        <v>1.48</v>
      </c>
      <c r="H21">
        <v>0.4</v>
      </c>
      <c r="I21">
        <v>-0.13200000000000001</v>
      </c>
      <c r="J21">
        <v>-0.433</v>
      </c>
      <c r="K21">
        <v>-0.41</v>
      </c>
      <c r="L21">
        <v>-0.21099999999999999</v>
      </c>
      <c r="M21">
        <v>-0.36</v>
      </c>
      <c r="N21">
        <v>1.1000000000000001</v>
      </c>
      <c r="O21">
        <v>4.01</v>
      </c>
    </row>
    <row r="22" spans="4:15">
      <c r="D22" t="s">
        <v>45</v>
      </c>
      <c r="F22">
        <v>4.5</v>
      </c>
      <c r="G22">
        <v>1.45</v>
      </c>
      <c r="H22">
        <v>0.34699999999999998</v>
      </c>
      <c r="I22">
        <v>-0.19600000000000001</v>
      </c>
      <c r="J22">
        <v>-0.44</v>
      </c>
      <c r="K22">
        <v>-0.41</v>
      </c>
      <c r="L22">
        <v>-0.24</v>
      </c>
      <c r="M22">
        <v>-0.32</v>
      </c>
      <c r="N22">
        <v>1.1599999999999999</v>
      </c>
      <c r="O22">
        <v>4.17</v>
      </c>
    </row>
    <row r="23" spans="4:15">
      <c r="D23" t="s">
        <v>38</v>
      </c>
      <c r="F23">
        <f>F22-F21</f>
        <v>7.0000000000000284E-2</v>
      </c>
      <c r="G23">
        <f>G21-G22</f>
        <v>3.0000000000000027E-2</v>
      </c>
      <c r="H23">
        <f>H21-H22</f>
        <v>5.3000000000000047E-2</v>
      </c>
      <c r="I23">
        <f>0.196-0.132</f>
        <v>6.4000000000000001E-2</v>
      </c>
      <c r="J23">
        <f>0.44-0.433</f>
        <v>7.0000000000000062E-3</v>
      </c>
      <c r="K23">
        <v>0</v>
      </c>
      <c r="L23">
        <f>0.24-0.211</f>
        <v>2.8999999999999998E-2</v>
      </c>
      <c r="M23">
        <f>0.36-0.32</f>
        <v>3.999999999999998E-2</v>
      </c>
      <c r="N23">
        <f>1.16-1.1</f>
        <v>5.9999999999999831E-2</v>
      </c>
      <c r="O23">
        <f>4.17-4.01</f>
        <v>0.16000000000000014</v>
      </c>
    </row>
    <row r="24" spans="4:15">
      <c r="D24" t="s">
        <v>39</v>
      </c>
      <c r="F24" t="s">
        <v>41</v>
      </c>
      <c r="G24" t="s">
        <v>42</v>
      </c>
      <c r="H24" t="s">
        <v>42</v>
      </c>
      <c r="I24" t="s">
        <v>42</v>
      </c>
      <c r="J24" t="s">
        <v>42</v>
      </c>
      <c r="K24" t="s">
        <v>43</v>
      </c>
      <c r="L24" t="s">
        <v>42</v>
      </c>
      <c r="M24" t="s">
        <v>41</v>
      </c>
      <c r="N24" t="s">
        <v>41</v>
      </c>
      <c r="O24" t="s">
        <v>41</v>
      </c>
    </row>
    <row r="25" spans="4:15">
      <c r="D25" t="s">
        <v>40</v>
      </c>
      <c r="F25">
        <f>AVERAGE(F23:O23)</f>
        <v>5.1300000000000033E-2</v>
      </c>
    </row>
    <row r="28" spans="4:15" ht="23.25">
      <c r="H28" s="11" t="s">
        <v>48</v>
      </c>
    </row>
    <row r="30" spans="4:15"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</row>
    <row r="31" spans="4:15">
      <c r="E31" t="s">
        <v>30</v>
      </c>
      <c r="F31" s="8">
        <v>0.42</v>
      </c>
      <c r="G31" s="8">
        <v>0.17999999999999994</v>
      </c>
      <c r="H31" s="8">
        <v>0.08</v>
      </c>
      <c r="I31" s="8">
        <v>-6.0000000000000097E-3</v>
      </c>
      <c r="J31" s="8">
        <v>3.2999999999999974E-2</v>
      </c>
      <c r="K31" s="8">
        <v>-1.2E-2</v>
      </c>
      <c r="L31" s="9">
        <v>-1.4E-2</v>
      </c>
      <c r="M31" s="8">
        <v>9.9999999999999978E-2</v>
      </c>
      <c r="N31" s="8">
        <v>0.12000000000000001</v>
      </c>
      <c r="O31" s="10">
        <v>0.33</v>
      </c>
    </row>
    <row r="32" spans="4:15">
      <c r="E32" t="s">
        <v>31</v>
      </c>
      <c r="F32" s="8">
        <v>0.31999999999999984</v>
      </c>
      <c r="G32" s="8">
        <v>0.12</v>
      </c>
      <c r="H32" s="8">
        <v>1.999999999999999E-2</v>
      </c>
      <c r="I32" s="8">
        <v>-3.5999999999999997E-2</v>
      </c>
      <c r="J32" s="8">
        <v>1.4000000000000012E-2</v>
      </c>
      <c r="K32" s="8">
        <v>-1E-3</v>
      </c>
      <c r="L32" s="8">
        <v>-1.0999999999999999E-2</v>
      </c>
      <c r="M32" s="8">
        <v>7.999999999999996E-2</v>
      </c>
      <c r="N32" s="8">
        <v>0.12000000000000002</v>
      </c>
      <c r="O32" s="10">
        <v>0.26</v>
      </c>
    </row>
    <row r="33" spans="5:15">
      <c r="E33" t="s">
        <v>32</v>
      </c>
      <c r="F33" s="8">
        <v>0.19000000000000039</v>
      </c>
      <c r="G33" s="8">
        <v>4.0000000000000036E-2</v>
      </c>
      <c r="H33" s="8">
        <v>-0.04</v>
      </c>
      <c r="I33" s="9">
        <v>-4.4999999999999998E-2</v>
      </c>
      <c r="J33" s="8">
        <v>6.2E-2</v>
      </c>
      <c r="K33" s="8">
        <v>8.0000000000000016E-2</v>
      </c>
      <c r="L33" s="9">
        <v>4.9999999999999989E-2</v>
      </c>
      <c r="M33" s="8">
        <v>0.12999999999999995</v>
      </c>
      <c r="N33" s="8">
        <v>0.12</v>
      </c>
      <c r="O33" s="10">
        <v>0.18999999999999995</v>
      </c>
    </row>
    <row r="34" spans="5:15">
      <c r="E34" t="s">
        <v>33</v>
      </c>
      <c r="F34" s="8">
        <v>7.0000000000000284E-2</v>
      </c>
      <c r="G34" s="8">
        <v>-0.03</v>
      </c>
      <c r="H34" s="8">
        <v>-5.2999999999999999E-2</v>
      </c>
      <c r="I34" s="9">
        <v>-6.4000000000000001E-2</v>
      </c>
      <c r="J34" s="8">
        <v>-7.0000000000000097E-3</v>
      </c>
      <c r="K34" s="8">
        <v>0</v>
      </c>
      <c r="L34" s="8">
        <v>-2.9000000000000001E-2</v>
      </c>
      <c r="M34" s="9">
        <v>3.999999999999998E-2</v>
      </c>
      <c r="N34" s="9">
        <v>5.9999999999999831E-2</v>
      </c>
      <c r="O34" s="10">
        <v>0.16000000000000014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F13DURApro</vt:lpstr>
      <vt:lpstr>FxxDURApro</vt:lpstr>
      <vt:lpstr>F17DURApro</vt:lpstr>
      <vt:lpstr>F18DURApro</vt:lpstr>
      <vt:lpstr>VergleichDURApro</vt:lpstr>
      <vt:lpstr>verzug und stanabw.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2014-05-27T13:28:55Z</dcterms:modified>
</cp:coreProperties>
</file>