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5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  <sheet name="VorprozessVerzug" sheetId="6" r:id="rId6"/>
  </sheets>
  <calcPr calcId="125725"/>
</workbook>
</file>

<file path=xl/calcChain.xml><?xml version="1.0" encoding="utf-8"?>
<calcChain xmlns="http://schemas.openxmlformats.org/spreadsheetml/2006/main">
  <c r="O8" i="6"/>
  <c r="F25"/>
  <c r="F20"/>
  <c r="F15"/>
  <c r="F10"/>
  <c r="K23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N8"/>
  <c r="M8"/>
  <c r="L8"/>
  <c r="K8"/>
  <c r="J8"/>
  <c r="I8"/>
  <c r="H8"/>
  <c r="G8"/>
  <c r="F8"/>
  <c r="T26" i="3" l="1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<sst xmlns="http://schemas.openxmlformats.org/spreadsheetml/2006/main" count="339" uniqueCount="64">
  <si>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</si>
  <si>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</si>
  <si>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</si>
  <si>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</si>
  <si>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</si>
  <si>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</si>
  <si>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</si>
  <si>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</si>
  <si>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</si>
  <si>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</si>
  <si>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</si>
  <si>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</si>
  <si>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</si>
  <si>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</si>
  <si>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</si>
  <si>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</si>
  <si>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</si>
  <si>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</si>
  <si>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</si>
  <si>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</si>
  <si>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</si>
  <si>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</si>
  <si>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</si>
  <si>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</si>
  <si>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</si>
  <si>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</si>
  <si>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</si>
  <si>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</si>
  <si>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</si>
  <si>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</si>
  <si>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</si>
  <si>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</si>
  <si>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</si>
  <si>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</si>
  <si>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</si>
  <si>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</si>
  <si>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</si>
  <si>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</si>
  <si>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</si>
  <si>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</si>
  <si>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</si>
  <si>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</si>
  <si>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</si>
  <si>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</si>
  <si>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</si>
  <si>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</si>
  <si>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</si>
  <si>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</si>
  <si>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</si>
  <si>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</si>
  <si>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</si>
  <si>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</si>
  <si>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</si>
  <si>
    <t>ProzezzDiff</t>
  </si>
  <si>
    <t>Mater.</t>
  </si>
  <si>
    <t>fräs</t>
  </si>
  <si>
    <t>verz</t>
  </si>
  <si>
    <t>orient</t>
  </si>
  <si>
    <t>MittVerz</t>
  </si>
  <si>
    <t>n</t>
  </si>
  <si>
    <t>polier</t>
  </si>
  <si>
    <t>auss</t>
  </si>
  <si>
    <t>in</t>
  </si>
  <si>
    <t>aus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</si>
</sst>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58807040"/>
        <c:axId val="58808960"/>
      </c:lineChart>
      <c:catAx>
        <c:axId val="5880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  <c:layout/>
        </c:title>
        <c:tickLblPos val="nextTo"/>
        <c:crossAx val="58808960"/>
        <c:crosses val="autoZero"/>
        <c:auto val="1"/>
        <c:lblAlgn val="ctr"/>
        <c:lblOffset val="100"/>
      </c:catAx>
      <c:valAx>
        <c:axId val="588089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  <c:layout/>
        </c:title>
        <c:numFmt formatCode="General" sourceLinked="1"/>
        <c:tickLblPos val="nextTo"/>
        <c:crossAx val="58807040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815"/>
          <c:y val="5.0295733169492415E-2"/>
          <c:w val="0.15743140662569596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75"/>
          <c:w val="0.7810961569100987"/>
          <c:h val="0.82578188782913264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58833920"/>
        <c:axId val="60359808"/>
      </c:lineChart>
      <c:catAx>
        <c:axId val="5883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60359808"/>
        <c:crosses val="autoZero"/>
        <c:auto val="1"/>
        <c:lblAlgn val="ctr"/>
        <c:lblOffset val="100"/>
      </c:catAx>
      <c:valAx>
        <c:axId val="603598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5883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0.29581110615782386</c:v>
                  </c:pt>
                  <c:pt idx="1">
                    <c:v>0.81745609893388793</c:v>
                  </c:pt>
                  <c:pt idx="2">
                    <c:v>0.14034825107192242</c:v>
                  </c:pt>
                  <c:pt idx="3">
                    <c:v>3.6577243428696157E-2</c:v>
                  </c:pt>
                  <c:pt idx="4">
                    <c:v>5.5675280350486314E-2</c:v>
                  </c:pt>
                  <c:pt idx="5">
                    <c:v>4.9161388357766546E-2</c:v>
                  </c:pt>
                  <c:pt idx="6">
                    <c:v>3.8151360602074622E-2</c:v>
                  </c:pt>
                  <c:pt idx="7">
                    <c:v>0.12282957812822561</c:v>
                  </c:pt>
                  <c:pt idx="8">
                    <c:v>0.22070222854382435</c:v>
                  </c:pt>
                  <c:pt idx="9">
                    <c:v>0.23127563869251783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1.669</c:v>
                </c:pt>
                <c:pt idx="1">
                  <c:v>0.13150000000000001</c:v>
                </c:pt>
                <c:pt idx="2">
                  <c:v>0.1285</c:v>
                </c:pt>
                <c:pt idx="3">
                  <c:v>-9.7000000000000031E-2</c:v>
                </c:pt>
                <c:pt idx="4">
                  <c:v>-0.38450000000000001</c:v>
                </c:pt>
                <c:pt idx="5">
                  <c:v>-0.45200000000000007</c:v>
                </c:pt>
                <c:pt idx="6">
                  <c:v>-0.26849999999999991</c:v>
                </c:pt>
                <c:pt idx="7">
                  <c:v>-0.66350000000000009</c:v>
                </c:pt>
                <c:pt idx="8">
                  <c:v>0.27400000000000008</c:v>
                </c:pt>
                <c:pt idx="9">
                  <c:v>1.294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0.13204464954584041</c:v>
                  </c:pt>
                  <c:pt idx="1">
                    <c:v>0.16745462857615814</c:v>
                  </c:pt>
                  <c:pt idx="2">
                    <c:v>0.38590972492212949</c:v>
                  </c:pt>
                  <c:pt idx="3">
                    <c:v>5.8962521548593973E-2</c:v>
                  </c:pt>
                  <c:pt idx="4">
                    <c:v>0.11439083511319736</c:v>
                  </c:pt>
                  <c:pt idx="5">
                    <c:v>0.12021362563983205</c:v>
                  </c:pt>
                  <c:pt idx="6">
                    <c:v>7.5365774725667092E-2</c:v>
                  </c:pt>
                  <c:pt idx="7">
                    <c:v>0.18218772851389492</c:v>
                  </c:pt>
                  <c:pt idx="8">
                    <c:v>0.20904544960366864</c:v>
                  </c:pt>
                  <c:pt idx="9">
                    <c:v>0.26989032860346035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2.5860000000000003</c:v>
                </c:pt>
                <c:pt idx="1">
                  <c:v>1.159</c:v>
                </c:pt>
                <c:pt idx="2">
                  <c:v>0.26</c:v>
                </c:pt>
                <c:pt idx="3">
                  <c:v>-0.11350000000000005</c:v>
                </c:pt>
                <c:pt idx="4">
                  <c:v>-0.42300000000000004</c:v>
                </c:pt>
                <c:pt idx="5">
                  <c:v>-0.4425</c:v>
                </c:pt>
                <c:pt idx="6">
                  <c:v>-0.23200000000000004</c:v>
                </c:pt>
                <c:pt idx="7">
                  <c:v>-0.42349999999999993</c:v>
                </c:pt>
                <c:pt idx="8">
                  <c:v>0.69500000000000006</c:v>
                </c:pt>
                <c:pt idx="9">
                  <c:v>2.4575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0.52313327274474331</c:v>
                  </c:pt>
                  <c:pt idx="1">
                    <c:v>9.8380303976592157E-2</c:v>
                  </c:pt>
                  <c:pt idx="2">
                    <c:v>6.335156708899678E-2</c:v>
                  </c:pt>
                  <c:pt idx="3">
                    <c:v>3.5165024489802646E-2</c:v>
                  </c:pt>
                  <c:pt idx="4">
                    <c:v>0.12095562474682479</c:v>
                  </c:pt>
                  <c:pt idx="5">
                    <c:v>0.17218334781028594</c:v>
                  </c:pt>
                  <c:pt idx="6">
                    <c:v>0.26439404404470951</c:v>
                  </c:pt>
                  <c:pt idx="7">
                    <c:v>0.14741545302129519</c:v>
                  </c:pt>
                  <c:pt idx="8">
                    <c:v>0.23855044705360326</c:v>
                  </c:pt>
                  <c:pt idx="9">
                    <c:v>0.34604950969174708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3.4350000000000009</c:v>
                </c:pt>
                <c:pt idx="1">
                  <c:v>1.3444999999999998</c:v>
                </c:pt>
                <c:pt idx="2">
                  <c:v>0.35149999999999998</c:v>
                </c:pt>
                <c:pt idx="3">
                  <c:v>-6.5500000000000017E-2</c:v>
                </c:pt>
                <c:pt idx="4">
                  <c:v>-0.29750000000000004</c:v>
                </c:pt>
                <c:pt idx="5">
                  <c:v>-0.2555</c:v>
                </c:pt>
                <c:pt idx="6">
                  <c:v>-9.0000000000000028E-3</c:v>
                </c:pt>
                <c:pt idx="7">
                  <c:v>-0.19449999999999998</c:v>
                </c:pt>
                <c:pt idx="8">
                  <c:v>1.2069999999999999</c:v>
                </c:pt>
                <c:pt idx="9">
                  <c:v>3.6464999999999996</c:v>
                </c:pt>
              </c:numCache>
            </c:numRef>
          </c:val>
        </c:ser>
        <c:marker val="1"/>
        <c:axId val="73705728"/>
        <c:axId val="73744768"/>
      </c:lineChart>
      <c:catAx>
        <c:axId val="7370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>
            <c:manualLayout>
              <c:xMode val="edge"/>
              <c:yMode val="edge"/>
              <c:x val="0.43638908772767038"/>
              <c:y val="0.82524969613697619"/>
            </c:manualLayout>
          </c:layout>
        </c:title>
        <c:tickLblPos val="nextTo"/>
        <c:crossAx val="73744768"/>
        <c:crosses val="autoZero"/>
        <c:auto val="1"/>
        <c:lblAlgn val="ctr"/>
        <c:lblOffset val="100"/>
      </c:catAx>
      <c:valAx>
        <c:axId val="737447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x = ( ± s) [mm]</a:t>
                </a:r>
              </a:p>
            </c:rich>
          </c:tx>
          <c:layout/>
        </c:title>
        <c:numFmt formatCode="General" sourceLinked="1"/>
        <c:tickLblPos val="nextTo"/>
        <c:crossAx val="7370572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5840104986876642"/>
          <c:y val="0.16244335229908338"/>
          <c:w val="0.32604339457567805"/>
          <c:h val="0.21575437298525604"/>
        </c:manualLayout>
      </c:layout>
    </c:legend>
    <c:plotVisOnly val="1"/>
  </c:chart>
  <c:txPr>
    <a:bodyPr/>
    <a:lstStyle/>
    <a:p>
      <a:pPr>
        <a:defRPr sz="1200" b="1" i="1">
          <a:latin typeface="MS Reference Sans Serif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VorprozessVerzug!$E$29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VorprozessVerzug!$F$29:$O$29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0.13</c:v>
                </c:pt>
                <c:pt idx="2">
                  <c:v>6.9999999999999993E-2</c:v>
                </c:pt>
                <c:pt idx="3">
                  <c:v>-6.0000000000000097E-3</c:v>
                </c:pt>
                <c:pt idx="4">
                  <c:v>-2.5999999999999999E-2</c:v>
                </c:pt>
                <c:pt idx="5">
                  <c:v>-1.9E-2</c:v>
                </c:pt>
                <c:pt idx="6">
                  <c:v>-1E-3</c:v>
                </c:pt>
                <c:pt idx="7">
                  <c:v>9.000000000000008E-2</c:v>
                </c:pt>
                <c:pt idx="8">
                  <c:v>0.35</c:v>
                </c:pt>
                <c:pt idx="9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VorprozessVerzug!$E$30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VorprozessVerzug!$F$30:$O$30</c:f>
              <c:numCache>
                <c:formatCode>General</c:formatCode>
                <c:ptCount val="10"/>
                <c:pt idx="0">
                  <c:v>0.39999999999999991</c:v>
                </c:pt>
                <c:pt idx="1">
                  <c:v>-0.52</c:v>
                </c:pt>
                <c:pt idx="2">
                  <c:v>0.1</c:v>
                </c:pt>
                <c:pt idx="3">
                  <c:v>4.0000000000000036E-3</c:v>
                </c:pt>
                <c:pt idx="4">
                  <c:v>-4.4999999999999998E-2</c:v>
                </c:pt>
                <c:pt idx="5">
                  <c:v>-5.6000000000000001E-2</c:v>
                </c:pt>
                <c:pt idx="6">
                  <c:v>-1.7999999999999999E-2</c:v>
                </c:pt>
                <c:pt idx="7">
                  <c:v>0.17999999999999994</c:v>
                </c:pt>
                <c:pt idx="8">
                  <c:v>0.23</c:v>
                </c:pt>
                <c:pt idx="9">
                  <c:v>0.59000000000000008</c:v>
                </c:pt>
              </c:numCache>
            </c:numRef>
          </c:val>
        </c:ser>
        <c:ser>
          <c:idx val="2"/>
          <c:order val="2"/>
          <c:tx>
            <c:strRef>
              <c:f>VorprozessVerzug!$E$31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VorprozessVerzug!$F$31:$O$31</c:f>
              <c:numCache>
                <c:formatCode>General</c:formatCode>
                <c:ptCount val="10"/>
                <c:pt idx="0">
                  <c:v>4.9999999999999822E-2</c:v>
                </c:pt>
                <c:pt idx="1">
                  <c:v>4.9999999999999822E-2</c:v>
                </c:pt>
                <c:pt idx="2">
                  <c:v>-0.05</c:v>
                </c:pt>
                <c:pt idx="3">
                  <c:v>2.0000000000000018E-3</c:v>
                </c:pt>
                <c:pt idx="4">
                  <c:v>1.9000000000000017E-2</c:v>
                </c:pt>
                <c:pt idx="5">
                  <c:v>4.0999999999999981E-2</c:v>
                </c:pt>
                <c:pt idx="6">
                  <c:v>4.0000000000000036E-3</c:v>
                </c:pt>
                <c:pt idx="7">
                  <c:v>0.14000000000000007</c:v>
                </c:pt>
                <c:pt idx="8">
                  <c:v>0.23999999999999994</c:v>
                </c:pt>
                <c:pt idx="9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VorprozessVerzug!$E$32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VorprozessVerzug!$F$28:$O$28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VorprozessVerzug!$F$32:$O$32</c:f>
              <c:numCache>
                <c:formatCode>General</c:formatCode>
                <c:ptCount val="10"/>
                <c:pt idx="0">
                  <c:v>-0.89</c:v>
                </c:pt>
                <c:pt idx="1">
                  <c:v>-0.15</c:v>
                </c:pt>
                <c:pt idx="2">
                  <c:v>9.8000000000000032E-2</c:v>
                </c:pt>
                <c:pt idx="3">
                  <c:v>4.9999999999999906E-3</c:v>
                </c:pt>
                <c:pt idx="4">
                  <c:v>7.0000000000000007E-2</c:v>
                </c:pt>
                <c:pt idx="5">
                  <c:v>8.9999999999999969E-2</c:v>
                </c:pt>
                <c:pt idx="6">
                  <c:v>0.14099999999999999</c:v>
                </c:pt>
                <c:pt idx="7">
                  <c:v>0.10999999999999999</c:v>
                </c:pt>
                <c:pt idx="8">
                  <c:v>0.12999999999999989</c:v>
                </c:pt>
                <c:pt idx="9">
                  <c:v>-0.11</c:v>
                </c:pt>
              </c:numCache>
            </c:numRef>
          </c:val>
        </c:ser>
        <c:marker val="1"/>
        <c:axId val="62629376"/>
        <c:axId val="62640128"/>
      </c:lineChart>
      <c:catAx>
        <c:axId val="6262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1">
                    <a:solidFill>
                      <a:sysClr val="windowText" lastClr="000000"/>
                    </a:solidFill>
                    <a:latin typeface="MS Reference Sans Serif" pitchFamily="34" charset="0"/>
                  </a:defRPr>
                </a:pPr>
                <a:r>
                  <a:rPr lang="de-DE" sz="1400" b="1" i="1">
                    <a:solidFill>
                      <a:sysClr val="windowText" lastClr="000000"/>
                    </a:solidFill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7295856593777188"/>
              <c:y val="0.84225078316823299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640128"/>
        <c:crosses val="autoZero"/>
        <c:auto val="1"/>
        <c:lblAlgn val="ctr"/>
        <c:lblOffset val="100"/>
      </c:catAx>
      <c:valAx>
        <c:axId val="626401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Offsetwerte zu Vorprozess [mm]</a:t>
                </a:r>
              </a:p>
            </c:rich>
          </c:tx>
          <c:layout>
            <c:manualLayout>
              <c:xMode val="edge"/>
              <c:yMode val="edge"/>
              <c:x val="1.4447884416924664E-2"/>
              <c:y val="0.10686015860920611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62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914442196273462"/>
          <c:y val="5.2212570202918161E-2"/>
          <c:w val="0.39157797225811181"/>
          <c:h val="0.20740259080518164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28</xdr:row>
      <xdr:rowOff>66674</xdr:rowOff>
    </xdr:from>
    <xdr:to>
      <xdr:col>14</xdr:col>
      <xdr:colOff>9525</xdr:colOff>
      <xdr:row>50</xdr:row>
      <xdr:rowOff>133349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34</xdr:row>
      <xdr:rowOff>180975</xdr:rowOff>
    </xdr:from>
    <xdr:to>
      <xdr:col>13</xdr:col>
      <xdr:colOff>76200</xdr:colOff>
      <xdr:row>58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10" workbookViewId="0">
      <selection activeCell="D25" sqref="D25:M25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topLeftCell="A4" workbookViewId="0">
      <selection activeCell="D26" sqref="D26:M26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opLeftCell="B4" workbookViewId="0">
      <selection activeCell="D26" sqref="D26:M26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A4" workbookViewId="0">
      <selection activeCell="D26" sqref="D26:M26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topLeftCell="A25" workbookViewId="0">
      <selection activeCell="O39" sqref="O39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/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0.42449999999999999</v>
      </c>
      <c r="E18">
        <v>0.50550000000000017</v>
      </c>
      <c r="F18">
        <v>-5.3500000000000006E-2</v>
      </c>
      <c r="G18">
        <v>-8.0000000000000029E-2</v>
      </c>
      <c r="H18">
        <v>-0.25650000000000006</v>
      </c>
      <c r="I18">
        <v>-0.29249999999999993</v>
      </c>
      <c r="J18">
        <v>-0.23300000000000001</v>
      </c>
      <c r="K18">
        <v>-0.97050000000000014</v>
      </c>
      <c r="L18">
        <v>-3.2500000000000008E-2</v>
      </c>
      <c r="M18">
        <v>0.18100000000000002</v>
      </c>
    </row>
    <row r="19" spans="2:13">
      <c r="C19" t="s">
        <v>27</v>
      </c>
      <c r="D19">
        <v>1.669</v>
      </c>
      <c r="E19">
        <v>0.13150000000000001</v>
      </c>
      <c r="F19">
        <v>0.1285</v>
      </c>
      <c r="G19">
        <v>-9.7000000000000031E-2</v>
      </c>
      <c r="H19">
        <v>-0.38450000000000001</v>
      </c>
      <c r="I19">
        <v>-0.45200000000000007</v>
      </c>
      <c r="J19">
        <v>-0.26849999999999991</v>
      </c>
      <c r="K19">
        <v>-0.66350000000000009</v>
      </c>
      <c r="L19">
        <v>0.27400000000000008</v>
      </c>
      <c r="M19">
        <v>1.294</v>
      </c>
    </row>
    <row r="20" spans="2:13">
      <c r="C20" t="s">
        <v>28</v>
      </c>
      <c r="D20">
        <v>2.5860000000000003</v>
      </c>
      <c r="E20">
        <v>1.159</v>
      </c>
      <c r="F20">
        <v>0.26</v>
      </c>
      <c r="G20">
        <v>-0.11350000000000005</v>
      </c>
      <c r="H20">
        <v>-0.42300000000000004</v>
      </c>
      <c r="I20">
        <v>-0.4425</v>
      </c>
      <c r="J20">
        <v>-0.23200000000000004</v>
      </c>
      <c r="K20">
        <v>-0.42349999999999993</v>
      </c>
      <c r="L20">
        <v>0.69500000000000006</v>
      </c>
      <c r="M20">
        <v>2.4575</v>
      </c>
    </row>
    <row r="21" spans="2:13">
      <c r="C21" t="s">
        <v>29</v>
      </c>
      <c r="D21">
        <v>3.4350000000000009</v>
      </c>
      <c r="E21">
        <v>1.3444999999999998</v>
      </c>
      <c r="F21">
        <v>0.35149999999999998</v>
      </c>
      <c r="G21">
        <v>-6.5500000000000017E-2</v>
      </c>
      <c r="H21">
        <v>-0.29750000000000004</v>
      </c>
      <c r="I21">
        <v>-0.2555</v>
      </c>
      <c r="J21">
        <v>-9.0000000000000028E-3</v>
      </c>
      <c r="K21">
        <v>-0.19449999999999998</v>
      </c>
      <c r="L21">
        <v>1.2069999999999999</v>
      </c>
      <c r="M21">
        <v>3.6464999999999996</v>
      </c>
    </row>
    <row r="22" spans="2:13">
      <c r="B22" t="s">
        <v>51</v>
      </c>
      <c r="C22" t="s">
        <v>38</v>
      </c>
      <c r="D22">
        <v>0.25713963030556813</v>
      </c>
      <c r="E22">
        <v>0.27694717337807429</v>
      </c>
      <c r="F22">
        <v>0.16566532527961303</v>
      </c>
      <c r="G22">
        <v>2.8654015976455085E-2</v>
      </c>
      <c r="H22">
        <v>2.5603248149198878E-2</v>
      </c>
      <c r="I22">
        <v>3.9586680375575306E-2</v>
      </c>
      <c r="J22">
        <v>3.4958622157600774E-2</v>
      </c>
      <c r="K22">
        <v>0.15786319860462614</v>
      </c>
      <c r="L22">
        <v>0.29989252460804933</v>
      </c>
      <c r="M22">
        <v>0.27472282682541571</v>
      </c>
    </row>
    <row r="23" spans="2:13">
      <c r="C23" t="s">
        <v>27</v>
      </c>
      <c r="D23">
        <v>0.29581110615782386</v>
      </c>
      <c r="E23">
        <v>0.81745609893388793</v>
      </c>
      <c r="F23">
        <v>0.14034825107192242</v>
      </c>
      <c r="G23">
        <v>3.6577243428696157E-2</v>
      </c>
      <c r="H23">
        <v>5.5675280350486314E-2</v>
      </c>
      <c r="I23">
        <v>4.9161388357766546E-2</v>
      </c>
      <c r="J23">
        <v>3.8151360602074622E-2</v>
      </c>
      <c r="K23">
        <v>0.12282957812822561</v>
      </c>
      <c r="L23">
        <v>0.22070222854382435</v>
      </c>
      <c r="M23">
        <v>0.23127563869251783</v>
      </c>
    </row>
    <row r="24" spans="2:13">
      <c r="C24" t="s">
        <v>28</v>
      </c>
      <c r="D24">
        <v>0.13204464954584041</v>
      </c>
      <c r="E24">
        <v>0.16745462857615814</v>
      </c>
      <c r="F24">
        <v>0.38590972492212949</v>
      </c>
      <c r="G24">
        <v>5.8962521548593973E-2</v>
      </c>
      <c r="H24">
        <v>0.11439083511319736</v>
      </c>
      <c r="I24">
        <v>0.12021362563983205</v>
      </c>
      <c r="J24">
        <v>7.5365774725667092E-2</v>
      </c>
      <c r="K24">
        <v>0.18218772851389492</v>
      </c>
      <c r="L24">
        <v>0.20904544960366864</v>
      </c>
      <c r="M24">
        <v>0.26989032860346035</v>
      </c>
    </row>
    <row r="25" spans="2:13">
      <c r="C25" t="s">
        <v>29</v>
      </c>
      <c r="D25">
        <v>0.52313327274474331</v>
      </c>
      <c r="E25">
        <v>9.8380303976592157E-2</v>
      </c>
      <c r="F25">
        <v>6.335156708899678E-2</v>
      </c>
      <c r="G25">
        <v>3.5165024489802646E-2</v>
      </c>
      <c r="H25">
        <v>0.12095562474682479</v>
      </c>
      <c r="I25">
        <v>0.17218334781028594</v>
      </c>
      <c r="J25">
        <v>0.26439404404470951</v>
      </c>
      <c r="K25">
        <v>0.14741545302129519</v>
      </c>
      <c r="L25">
        <v>0.23855044705360326</v>
      </c>
      <c r="M25">
        <v>0.34604950969174708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5:O32"/>
  <sheetViews>
    <sheetView tabSelected="1" topLeftCell="A22" workbookViewId="0">
      <selection activeCell="P45" sqref="P45"/>
    </sheetView>
  </sheetViews>
  <sheetFormatPr baseColWidth="10" defaultRowHeight="15"/>
  <sheetData>
    <row r="5" spans="4:15">
      <c r="D5" t="s">
        <v>53</v>
      </c>
      <c r="E5" t="s">
        <v>54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55</v>
      </c>
      <c r="E6" t="s">
        <v>38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60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56</v>
      </c>
      <c r="F8">
        <f>0.42-0.13</f>
        <v>0.28999999999999998</v>
      </c>
      <c r="G8">
        <f>0.51-0.38</f>
        <v>0.13</v>
      </c>
      <c r="H8">
        <f>0.12-0.05</f>
        <v>6.9999999999999993E-2</v>
      </c>
      <c r="I8">
        <f>0.08-0.074</f>
        <v>6.0000000000000053E-3</v>
      </c>
      <c r="J8">
        <f>0.257-0.231</f>
        <v>2.5999999999999995E-2</v>
      </c>
      <c r="K8">
        <f>0.293-0.274</f>
        <v>1.8999999999999961E-2</v>
      </c>
      <c r="L8">
        <f>0.233-0.232</f>
        <v>1.0000000000000009E-3</v>
      </c>
      <c r="M8">
        <f>1.06-0.97</f>
        <v>9.000000000000008E-2</v>
      </c>
      <c r="N8">
        <f>0.38-0.03</f>
        <v>0.35</v>
      </c>
      <c r="O8">
        <f>0.43+0.18</f>
        <v>0.61</v>
      </c>
    </row>
    <row r="9" spans="4:15">
      <c r="D9" t="s">
        <v>57</v>
      </c>
      <c r="F9" t="s">
        <v>61</v>
      </c>
      <c r="G9" t="s">
        <v>63</v>
      </c>
      <c r="H9" t="s">
        <v>63</v>
      </c>
      <c r="I9" t="s">
        <v>62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4:15">
      <c r="D10" t="s">
        <v>58</v>
      </c>
      <c r="F10" s="19">
        <f>AVERAGE(F8:O8)</f>
        <v>0.15920000000000001</v>
      </c>
    </row>
    <row r="11" spans="4:15">
      <c r="D11" t="s">
        <v>55</v>
      </c>
      <c r="E11" t="s">
        <v>27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60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56</v>
      </c>
      <c r="F13">
        <f>1.67-1.27</f>
        <v>0.39999999999999991</v>
      </c>
      <c r="G13">
        <f>0.62-0.1</f>
        <v>0.52</v>
      </c>
      <c r="H13">
        <f>0.13-0.03</f>
        <v>0.1</v>
      </c>
      <c r="I13">
        <f>0.101-0.097</f>
        <v>4.0000000000000036E-3</v>
      </c>
      <c r="J13">
        <f>0.385-0.34</f>
        <v>4.4999999999999984E-2</v>
      </c>
      <c r="K13">
        <f>0.452-0.396</f>
        <v>5.5999999999999994E-2</v>
      </c>
      <c r="L13">
        <f>0.269-0.251</f>
        <v>1.8000000000000016E-2</v>
      </c>
      <c r="M13">
        <f>0.84-0.66</f>
        <v>0.17999999999999994</v>
      </c>
      <c r="N13">
        <f>0.22+0.01</f>
        <v>0.23</v>
      </c>
      <c r="O13">
        <f>1.29-0.7</f>
        <v>0.59000000000000008</v>
      </c>
    </row>
    <row r="14" spans="4:15">
      <c r="D14" t="s">
        <v>57</v>
      </c>
      <c r="F14" t="s">
        <v>61</v>
      </c>
      <c r="G14" t="s">
        <v>62</v>
      </c>
      <c r="H14" t="s">
        <v>63</v>
      </c>
      <c r="I14" t="s">
        <v>63</v>
      </c>
      <c r="J14" t="s">
        <v>62</v>
      </c>
      <c r="K14" t="s">
        <v>62</v>
      </c>
      <c r="L14" t="s">
        <v>62</v>
      </c>
      <c r="M14" t="s">
        <v>63</v>
      </c>
      <c r="N14" t="s">
        <v>63</v>
      </c>
      <c r="O14" t="s">
        <v>63</v>
      </c>
    </row>
    <row r="15" spans="4:15">
      <c r="D15" t="s">
        <v>58</v>
      </c>
      <c r="F15" s="19">
        <f>AVERAGE(F13:O13)</f>
        <v>0.21429999999999999</v>
      </c>
    </row>
    <row r="16" spans="4:15">
      <c r="D16" t="s">
        <v>55</v>
      </c>
      <c r="E16" t="s">
        <v>28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3:15">
      <c r="D17" t="s">
        <v>60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3:15">
      <c r="D18" t="s">
        <v>56</v>
      </c>
      <c r="F18">
        <f>2.59-2.54</f>
        <v>4.9999999999999822E-2</v>
      </c>
      <c r="G18">
        <f>1.16-1.11</f>
        <v>4.9999999999999822E-2</v>
      </c>
      <c r="H18">
        <f>0.31-0.26</f>
        <v>4.9999999999999989E-2</v>
      </c>
      <c r="I18">
        <f>0.116-0.114</f>
        <v>2.0000000000000018E-3</v>
      </c>
      <c r="J18">
        <f>0.439-0.42</f>
        <v>1.9000000000000017E-2</v>
      </c>
      <c r="K18">
        <f>0.481-0.44</f>
        <v>4.0999999999999981E-2</v>
      </c>
      <c r="L18">
        <f>0.234-0.23</f>
        <v>4.0000000000000036E-3</v>
      </c>
      <c r="M18">
        <f>0.56-0.42</f>
        <v>0.14000000000000007</v>
      </c>
      <c r="N18">
        <f>0.7-0.46</f>
        <v>0.23999999999999994</v>
      </c>
      <c r="O18">
        <f>2.46-1.98</f>
        <v>0.48</v>
      </c>
    </row>
    <row r="19" spans="3:15">
      <c r="D19" t="s">
        <v>57</v>
      </c>
      <c r="F19" t="s">
        <v>61</v>
      </c>
      <c r="G19" t="s">
        <v>63</v>
      </c>
      <c r="H19" t="s">
        <v>62</v>
      </c>
      <c r="I19" t="s">
        <v>63</v>
      </c>
      <c r="J19" t="s">
        <v>63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</row>
    <row r="20" spans="3:15">
      <c r="D20" t="s">
        <v>58</v>
      </c>
      <c r="F20" s="19">
        <f>AVERAGE(F18:O18)</f>
        <v>0.10759999999999996</v>
      </c>
    </row>
    <row r="21" spans="3:15">
      <c r="D21" t="s">
        <v>55</v>
      </c>
      <c r="E21" t="s">
        <v>29</v>
      </c>
      <c r="F21" s="20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3:15">
      <c r="D22" t="s">
        <v>60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3:15">
      <c r="D23" t="s">
        <v>56</v>
      </c>
      <c r="F23">
        <f>4.33-3.44</f>
        <v>0.89000000000000012</v>
      </c>
      <c r="G23">
        <f>1.49-1.34</f>
        <v>0.14999999999999991</v>
      </c>
      <c r="H23">
        <f>0.45-0.352</f>
        <v>9.8000000000000032E-2</v>
      </c>
      <c r="I23">
        <f>0.071-0.066</f>
        <v>4.9999999999999906E-3</v>
      </c>
      <c r="J23">
        <f>0.37-0.3</f>
        <v>7.0000000000000007E-2</v>
      </c>
      <c r="K23">
        <f>0.35-0.26</f>
        <v>8.9999999999999969E-2</v>
      </c>
      <c r="L23">
        <f>0.151-0.01</f>
        <v>0.14099999999999999</v>
      </c>
      <c r="M23">
        <f>0.31-0.2</f>
        <v>0.10999999999999999</v>
      </c>
      <c r="N23">
        <f>1.21-1.08</f>
        <v>0.12999999999999989</v>
      </c>
      <c r="O23">
        <f>3.76-3.65</f>
        <v>0.10999999999999988</v>
      </c>
    </row>
    <row r="24" spans="3:15">
      <c r="D24" t="s">
        <v>57</v>
      </c>
      <c r="F24" t="s">
        <v>62</v>
      </c>
      <c r="G24" t="s">
        <v>62</v>
      </c>
      <c r="H24" t="s">
        <v>62</v>
      </c>
      <c r="I24" t="s">
        <v>63</v>
      </c>
      <c r="J24" t="s">
        <v>63</v>
      </c>
      <c r="K24" t="s">
        <v>63</v>
      </c>
      <c r="L24" t="s">
        <v>63</v>
      </c>
      <c r="M24" t="s">
        <v>63</v>
      </c>
      <c r="N24" t="s">
        <v>63</v>
      </c>
      <c r="O24" t="s">
        <v>62</v>
      </c>
    </row>
    <row r="25" spans="3:15">
      <c r="C25" t="s">
        <v>59</v>
      </c>
      <c r="D25" t="s">
        <v>58</v>
      </c>
      <c r="F25" s="19">
        <f>AVERAGE(F23:O23)</f>
        <v>0.17939999999999995</v>
      </c>
    </row>
    <row r="28" spans="3:15">
      <c r="F28" t="s">
        <v>0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  <c r="N28" t="s">
        <v>8</v>
      </c>
      <c r="O28" t="s">
        <v>9</v>
      </c>
    </row>
    <row r="29" spans="3:15">
      <c r="E29" t="s">
        <v>38</v>
      </c>
      <c r="F29">
        <v>0.28999999999999998</v>
      </c>
      <c r="G29">
        <v>0.13</v>
      </c>
      <c r="H29">
        <v>6.9999999999999993E-2</v>
      </c>
      <c r="I29">
        <v>-6.0000000000000097E-3</v>
      </c>
      <c r="J29">
        <v>-2.5999999999999999E-2</v>
      </c>
      <c r="K29">
        <v>-1.9E-2</v>
      </c>
      <c r="L29">
        <v>-1E-3</v>
      </c>
      <c r="M29">
        <v>9.000000000000008E-2</v>
      </c>
      <c r="N29">
        <v>0.35</v>
      </c>
      <c r="O29">
        <v>0.61</v>
      </c>
    </row>
    <row r="30" spans="3:15">
      <c r="E30" t="s">
        <v>27</v>
      </c>
      <c r="F30">
        <v>0.39999999999999991</v>
      </c>
      <c r="G30">
        <v>-0.52</v>
      </c>
      <c r="H30">
        <v>0.1</v>
      </c>
      <c r="I30">
        <v>4.0000000000000036E-3</v>
      </c>
      <c r="J30">
        <v>-4.4999999999999998E-2</v>
      </c>
      <c r="K30">
        <v>-5.6000000000000001E-2</v>
      </c>
      <c r="L30">
        <v>-1.7999999999999999E-2</v>
      </c>
      <c r="M30">
        <v>0.17999999999999994</v>
      </c>
      <c r="N30">
        <v>0.23</v>
      </c>
      <c r="O30">
        <v>0.59000000000000008</v>
      </c>
    </row>
    <row r="31" spans="3:15">
      <c r="E31" t="s">
        <v>28</v>
      </c>
      <c r="F31">
        <v>4.9999999999999822E-2</v>
      </c>
      <c r="G31">
        <v>4.9999999999999822E-2</v>
      </c>
      <c r="H31">
        <v>-0.05</v>
      </c>
      <c r="I31">
        <v>2.0000000000000018E-3</v>
      </c>
      <c r="J31">
        <v>1.9000000000000017E-2</v>
      </c>
      <c r="K31">
        <v>4.0999999999999981E-2</v>
      </c>
      <c r="L31">
        <v>4.0000000000000036E-3</v>
      </c>
      <c r="M31">
        <v>0.14000000000000007</v>
      </c>
      <c r="N31">
        <v>0.23999999999999994</v>
      </c>
      <c r="O31">
        <v>0.48</v>
      </c>
    </row>
    <row r="32" spans="3:15">
      <c r="E32" t="s">
        <v>29</v>
      </c>
      <c r="F32">
        <v>-0.89</v>
      </c>
      <c r="G32">
        <v>-0.15</v>
      </c>
      <c r="H32">
        <v>9.8000000000000032E-2</v>
      </c>
      <c r="I32">
        <v>4.9999999999999906E-3</v>
      </c>
      <c r="J32">
        <v>7.0000000000000007E-2</v>
      </c>
      <c r="K32">
        <v>8.9999999999999969E-2</v>
      </c>
      <c r="L32">
        <v>0.14099999999999999</v>
      </c>
      <c r="M32">
        <v>0.10999999999999999</v>
      </c>
      <c r="N32">
        <v>0.12999999999999989</v>
      </c>
      <c r="O32">
        <v>-0.11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F13polier</vt:lpstr>
      <vt:lpstr>Fxxpolier</vt:lpstr>
      <vt:lpstr>F17polier</vt:lpstr>
      <vt:lpstr>F18polier</vt:lpstr>
      <vt:lpstr>Vergleiche</vt:lpstr>
      <vt:lpstr>VorprozessVerzug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2014-05-27T13:40:29Z</dcterms:modified>
</cp:coreProperties>
</file>