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g\Documents\Ben\IBM\ML Week 2\Project 2\"/>
    </mc:Choice>
  </mc:AlternateContent>
  <xr:revisionPtr revIDLastSave="0" documentId="13_ncr:1_{75D5FD12-ECA1-4973-A56D-5282105B7458}" xr6:coauthVersionLast="45" xr6:coauthVersionMax="45" xr10:uidLastSave="{00000000-0000-0000-0000-000000000000}"/>
  <bookViews>
    <workbookView xWindow="-108" yWindow="-108" windowWidth="23256" windowHeight="12576" xr2:uid="{1473B9C8-6E35-4BCB-8ABB-8C7182D2F94A}"/>
  </bookViews>
  <sheets>
    <sheet name="Steels" sheetId="1" r:id="rId1"/>
    <sheet name="Copper" sheetId="2" r:id="rId2"/>
    <sheet name="Titanium" sheetId="3" r:id="rId3"/>
    <sheet name="Aluminum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G79" i="4"/>
  <c r="I79" i="4"/>
  <c r="F80" i="4"/>
  <c r="G80" i="4"/>
  <c r="I80" i="4"/>
  <c r="F81" i="4"/>
  <c r="G81" i="4"/>
  <c r="I81" i="4"/>
  <c r="A85" i="4"/>
  <c r="I85" i="4" s="1"/>
  <c r="A84" i="4"/>
  <c r="I84" i="4" s="1"/>
  <c r="I83" i="4"/>
  <c r="A83" i="4"/>
  <c r="G83" i="4" s="1"/>
  <c r="A82" i="4"/>
  <c r="I82" i="4" s="1"/>
  <c r="A81" i="4"/>
  <c r="A80" i="4"/>
  <c r="A79" i="4"/>
  <c r="A42" i="4"/>
  <c r="J42" i="4" s="1"/>
  <c r="I41" i="4"/>
  <c r="G41" i="4"/>
  <c r="A41" i="4"/>
  <c r="J41" i="4" s="1"/>
  <c r="I40" i="4"/>
  <c r="D40" i="4"/>
  <c r="A40" i="4"/>
  <c r="G40" i="4" s="1"/>
  <c r="J39" i="4"/>
  <c r="G39" i="4"/>
  <c r="F39" i="4"/>
  <c r="A39" i="4"/>
  <c r="I39" i="4" s="1"/>
  <c r="I38" i="4"/>
  <c r="D38" i="4"/>
  <c r="A38" i="4"/>
  <c r="G38" i="4" s="1"/>
  <c r="A357" i="1"/>
  <c r="I357" i="1" s="1"/>
  <c r="A356" i="1"/>
  <c r="I356" i="1" s="1"/>
  <c r="I355" i="1"/>
  <c r="A355" i="1"/>
  <c r="A354" i="1"/>
  <c r="I354" i="1" s="1"/>
  <c r="A353" i="1"/>
  <c r="I353" i="1" s="1"/>
  <c r="I352" i="1"/>
  <c r="A352" i="1"/>
  <c r="A351" i="1"/>
  <c r="I351" i="1" s="1"/>
  <c r="I350" i="1"/>
  <c r="A350" i="1"/>
  <c r="H350" i="1" s="1"/>
  <c r="I349" i="1"/>
  <c r="H349" i="1"/>
  <c r="C349" i="1"/>
  <c r="A349" i="1"/>
  <c r="A348" i="1"/>
  <c r="I348" i="1" s="1"/>
  <c r="I347" i="1"/>
  <c r="A347" i="1"/>
  <c r="H347" i="1" s="1"/>
  <c r="I346" i="1"/>
  <c r="H346" i="1"/>
  <c r="C346" i="1"/>
  <c r="A346" i="1"/>
  <c r="A345" i="1"/>
  <c r="I345" i="1" s="1"/>
  <c r="I344" i="1"/>
  <c r="A344" i="1"/>
  <c r="H344" i="1" s="1"/>
  <c r="I343" i="1"/>
  <c r="H343" i="1"/>
  <c r="C343" i="1"/>
  <c r="A343" i="1"/>
  <c r="A342" i="1"/>
  <c r="I342" i="1" s="1"/>
  <c r="I341" i="1"/>
  <c r="A341" i="1"/>
  <c r="H341" i="1" s="1"/>
  <c r="I340" i="1"/>
  <c r="H340" i="1"/>
  <c r="C340" i="1"/>
  <c r="A340" i="1"/>
  <c r="A339" i="1"/>
  <c r="I339" i="1" s="1"/>
  <c r="I338" i="1"/>
  <c r="A338" i="1"/>
  <c r="H338" i="1" s="1"/>
  <c r="I337" i="1"/>
  <c r="H337" i="1"/>
  <c r="C337" i="1"/>
  <c r="A337" i="1"/>
  <c r="A336" i="1"/>
  <c r="I336" i="1" s="1"/>
  <c r="I335" i="1"/>
  <c r="A335" i="1"/>
  <c r="H335" i="1" s="1"/>
  <c r="I334" i="1"/>
  <c r="H334" i="1"/>
  <c r="C334" i="1"/>
  <c r="A334" i="1"/>
  <c r="A333" i="1"/>
  <c r="I333" i="1" s="1"/>
  <c r="I332" i="1"/>
  <c r="A332" i="1"/>
  <c r="H332" i="1" s="1"/>
  <c r="I331" i="1"/>
  <c r="H331" i="1"/>
  <c r="C331" i="1"/>
  <c r="A331" i="1"/>
  <c r="A330" i="1"/>
  <c r="I330" i="1" s="1"/>
  <c r="I329" i="1"/>
  <c r="A329" i="1"/>
  <c r="H329" i="1" s="1"/>
  <c r="I328" i="1"/>
  <c r="H328" i="1"/>
  <c r="C328" i="1"/>
  <c r="A328" i="1"/>
  <c r="A327" i="1"/>
  <c r="I327" i="1" s="1"/>
  <c r="I326" i="1"/>
  <c r="A326" i="1"/>
  <c r="H326" i="1" s="1"/>
  <c r="I325" i="1"/>
  <c r="H325" i="1"/>
  <c r="C325" i="1"/>
  <c r="A325" i="1"/>
  <c r="A324" i="1"/>
  <c r="I324" i="1" s="1"/>
  <c r="I323" i="1"/>
  <c r="A323" i="1"/>
  <c r="H323" i="1" s="1"/>
  <c r="J322" i="1"/>
  <c r="I322" i="1"/>
  <c r="H322" i="1"/>
  <c r="A322" i="1"/>
  <c r="C322" i="1" s="1"/>
  <c r="J321" i="1"/>
  <c r="I321" i="1"/>
  <c r="H321" i="1"/>
  <c r="C321" i="1"/>
  <c r="A321" i="1"/>
  <c r="A320" i="1"/>
  <c r="J320" i="1" s="1"/>
  <c r="A319" i="1"/>
  <c r="I319" i="1" s="1"/>
  <c r="A318" i="1"/>
  <c r="J318" i="1" s="1"/>
  <c r="J317" i="1"/>
  <c r="I317" i="1"/>
  <c r="A317" i="1"/>
  <c r="C317" i="1" s="1"/>
  <c r="J316" i="1"/>
  <c r="I316" i="1"/>
  <c r="H316" i="1"/>
  <c r="C316" i="1"/>
  <c r="A316" i="1"/>
  <c r="J315" i="1"/>
  <c r="I315" i="1"/>
  <c r="H315" i="1"/>
  <c r="C315" i="1"/>
  <c r="A315" i="1"/>
  <c r="A314" i="1"/>
  <c r="J314" i="1" s="1"/>
  <c r="A313" i="1"/>
  <c r="J313" i="1" s="1"/>
  <c r="J312" i="1"/>
  <c r="A312" i="1"/>
  <c r="H312" i="1" s="1"/>
  <c r="J311" i="1"/>
  <c r="I311" i="1"/>
  <c r="A311" i="1"/>
  <c r="H311" i="1" s="1"/>
  <c r="J310" i="1"/>
  <c r="I310" i="1"/>
  <c r="H310" i="1"/>
  <c r="A310" i="1"/>
  <c r="C310" i="1" s="1"/>
  <c r="J309" i="1"/>
  <c r="I309" i="1"/>
  <c r="H309" i="1"/>
  <c r="C309" i="1"/>
  <c r="A309" i="1"/>
  <c r="A308" i="1"/>
  <c r="J308" i="1" s="1"/>
  <c r="A307" i="1"/>
  <c r="I307" i="1" s="1"/>
  <c r="A306" i="1"/>
  <c r="J306" i="1" s="1"/>
  <c r="J305" i="1"/>
  <c r="I305" i="1"/>
  <c r="A305" i="1"/>
  <c r="C305" i="1" s="1"/>
  <c r="J304" i="1"/>
  <c r="I304" i="1"/>
  <c r="H304" i="1"/>
  <c r="C304" i="1"/>
  <c r="A304" i="1"/>
  <c r="J303" i="1"/>
  <c r="I303" i="1"/>
  <c r="H303" i="1"/>
  <c r="D303" i="1"/>
  <c r="A303" i="1"/>
  <c r="C303" i="1" s="1"/>
  <c r="J302" i="1"/>
  <c r="I302" i="1"/>
  <c r="H302" i="1"/>
  <c r="D302" i="1"/>
  <c r="C302" i="1"/>
  <c r="A302" i="1"/>
  <c r="J301" i="1"/>
  <c r="I301" i="1"/>
  <c r="H301" i="1"/>
  <c r="D301" i="1"/>
  <c r="A301" i="1"/>
  <c r="C301" i="1" s="1"/>
  <c r="J300" i="1"/>
  <c r="I300" i="1"/>
  <c r="H300" i="1"/>
  <c r="D300" i="1"/>
  <c r="C300" i="1"/>
  <c r="A300" i="1"/>
  <c r="J299" i="1"/>
  <c r="I299" i="1"/>
  <c r="H299" i="1"/>
  <c r="D299" i="1"/>
  <c r="A299" i="1"/>
  <c r="C299" i="1" s="1"/>
  <c r="J298" i="1"/>
  <c r="I298" i="1"/>
  <c r="H298" i="1"/>
  <c r="D298" i="1"/>
  <c r="C298" i="1"/>
  <c r="A298" i="1"/>
  <c r="J297" i="1"/>
  <c r="I297" i="1"/>
  <c r="H297" i="1"/>
  <c r="D297" i="1"/>
  <c r="A297" i="1"/>
  <c r="C297" i="1" s="1"/>
  <c r="J296" i="1"/>
  <c r="I296" i="1"/>
  <c r="H296" i="1"/>
  <c r="D296" i="1"/>
  <c r="C296" i="1"/>
  <c r="A296" i="1"/>
  <c r="J295" i="1"/>
  <c r="I295" i="1"/>
  <c r="H295" i="1"/>
  <c r="D295" i="1"/>
  <c r="A295" i="1"/>
  <c r="C295" i="1" s="1"/>
  <c r="J294" i="1"/>
  <c r="I294" i="1"/>
  <c r="H294" i="1"/>
  <c r="D294" i="1"/>
  <c r="C294" i="1"/>
  <c r="A294" i="1"/>
  <c r="J293" i="1"/>
  <c r="I293" i="1"/>
  <c r="H293" i="1"/>
  <c r="D293" i="1"/>
  <c r="A293" i="1"/>
  <c r="C293" i="1" s="1"/>
  <c r="J292" i="1"/>
  <c r="I292" i="1"/>
  <c r="H292" i="1"/>
  <c r="D292" i="1"/>
  <c r="C292" i="1"/>
  <c r="A292" i="1"/>
  <c r="J291" i="1"/>
  <c r="I291" i="1"/>
  <c r="H291" i="1"/>
  <c r="D291" i="1"/>
  <c r="A291" i="1"/>
  <c r="C291" i="1" s="1"/>
  <c r="J290" i="1"/>
  <c r="I290" i="1"/>
  <c r="H290" i="1"/>
  <c r="D290" i="1"/>
  <c r="C290" i="1"/>
  <c r="A290" i="1"/>
  <c r="J289" i="1"/>
  <c r="I289" i="1"/>
  <c r="H289" i="1"/>
  <c r="D289" i="1"/>
  <c r="A289" i="1"/>
  <c r="C289" i="1" s="1"/>
  <c r="J288" i="1"/>
  <c r="I288" i="1"/>
  <c r="H288" i="1"/>
  <c r="C288" i="1"/>
  <c r="A288" i="1"/>
  <c r="A287" i="1"/>
  <c r="H287" i="1" s="1"/>
  <c r="H286" i="1"/>
  <c r="C286" i="1"/>
  <c r="A286" i="1"/>
  <c r="A285" i="1"/>
  <c r="H285" i="1" s="1"/>
  <c r="H284" i="1"/>
  <c r="C284" i="1"/>
  <c r="A284" i="1"/>
  <c r="A283" i="1"/>
  <c r="H283" i="1" s="1"/>
  <c r="H282" i="1"/>
  <c r="C282" i="1"/>
  <c r="A282" i="1"/>
  <c r="A281" i="1"/>
  <c r="H281" i="1" s="1"/>
  <c r="H280" i="1"/>
  <c r="C280" i="1"/>
  <c r="A280" i="1"/>
  <c r="A279" i="1"/>
  <c r="H279" i="1" s="1"/>
  <c r="H278" i="1"/>
  <c r="C278" i="1"/>
  <c r="A278" i="1"/>
  <c r="A277" i="1"/>
  <c r="H277" i="1" s="1"/>
  <c r="H276" i="1"/>
  <c r="C276" i="1"/>
  <c r="A276" i="1"/>
  <c r="A275" i="1"/>
  <c r="A274" i="1"/>
  <c r="A273" i="1"/>
  <c r="E273" i="1" s="1"/>
  <c r="E272" i="1"/>
  <c r="A272" i="1"/>
  <c r="D272" i="1" s="1"/>
  <c r="A271" i="1"/>
  <c r="E271" i="1" s="1"/>
  <c r="E270" i="1"/>
  <c r="D270" i="1"/>
  <c r="A270" i="1"/>
  <c r="A269" i="1"/>
  <c r="E269" i="1" s="1"/>
  <c r="E268" i="1"/>
  <c r="A268" i="1"/>
  <c r="D268" i="1" s="1"/>
  <c r="A267" i="1"/>
  <c r="E267" i="1" s="1"/>
  <c r="E266" i="1"/>
  <c r="D266" i="1"/>
  <c r="A266" i="1"/>
  <c r="A265" i="1"/>
  <c r="E265" i="1" s="1"/>
  <c r="E264" i="1"/>
  <c r="A264" i="1"/>
  <c r="D264" i="1" s="1"/>
  <c r="A263" i="1"/>
  <c r="E263" i="1" s="1"/>
  <c r="E262" i="1"/>
  <c r="D262" i="1"/>
  <c r="A262" i="1"/>
  <c r="A261" i="1"/>
  <c r="E261" i="1" s="1"/>
  <c r="E260" i="1"/>
  <c r="A260" i="1"/>
  <c r="D260" i="1" s="1"/>
  <c r="A259" i="1"/>
  <c r="E259" i="1" s="1"/>
  <c r="I258" i="1"/>
  <c r="E258" i="1"/>
  <c r="A258" i="1"/>
  <c r="D258" i="1" s="1"/>
  <c r="I257" i="1"/>
  <c r="E257" i="1"/>
  <c r="D257" i="1"/>
  <c r="A257" i="1"/>
  <c r="A256" i="1"/>
  <c r="I256" i="1" s="1"/>
  <c r="I255" i="1"/>
  <c r="E255" i="1"/>
  <c r="A255" i="1"/>
  <c r="D255" i="1" s="1"/>
  <c r="I254" i="1"/>
  <c r="E254" i="1"/>
  <c r="D254" i="1"/>
  <c r="A254" i="1"/>
  <c r="A253" i="1"/>
  <c r="I253" i="1" s="1"/>
  <c r="I252" i="1"/>
  <c r="E252" i="1"/>
  <c r="A252" i="1"/>
  <c r="D252" i="1" s="1"/>
  <c r="I251" i="1"/>
  <c r="E251" i="1"/>
  <c r="D251" i="1"/>
  <c r="A251" i="1"/>
  <c r="A250" i="1"/>
  <c r="I250" i="1" s="1"/>
  <c r="I249" i="1"/>
  <c r="E249" i="1"/>
  <c r="A249" i="1"/>
  <c r="D249" i="1" s="1"/>
  <c r="J248" i="1"/>
  <c r="I248" i="1"/>
  <c r="E248" i="1"/>
  <c r="A248" i="1"/>
  <c r="D248" i="1" s="1"/>
  <c r="A247" i="1"/>
  <c r="J247" i="1" s="1"/>
  <c r="J246" i="1"/>
  <c r="I246" i="1"/>
  <c r="H246" i="1"/>
  <c r="E246" i="1"/>
  <c r="D246" i="1"/>
  <c r="A246" i="1"/>
  <c r="C246" i="1" s="1"/>
  <c r="E245" i="1"/>
  <c r="D245" i="1"/>
  <c r="A245" i="1"/>
  <c r="J245" i="1" s="1"/>
  <c r="J244" i="1"/>
  <c r="I244" i="1"/>
  <c r="H244" i="1"/>
  <c r="C244" i="1"/>
  <c r="A244" i="1"/>
  <c r="E244" i="1" s="1"/>
  <c r="I243" i="1"/>
  <c r="H243" i="1"/>
  <c r="A243" i="1"/>
  <c r="D243" i="1" s="1"/>
  <c r="J242" i="1"/>
  <c r="A242" i="1"/>
  <c r="I242" i="1" s="1"/>
  <c r="J241" i="1"/>
  <c r="I241" i="1"/>
  <c r="H241" i="1"/>
  <c r="E241" i="1"/>
  <c r="D241" i="1"/>
  <c r="C241" i="1"/>
  <c r="A241" i="1"/>
  <c r="I240" i="1"/>
  <c r="H240" i="1"/>
  <c r="E240" i="1"/>
  <c r="D240" i="1"/>
  <c r="C240" i="1"/>
  <c r="A240" i="1"/>
  <c r="J240" i="1" s="1"/>
  <c r="J239" i="1"/>
  <c r="H239" i="1"/>
  <c r="E239" i="1"/>
  <c r="A239" i="1"/>
  <c r="I239" i="1" s="1"/>
  <c r="I238" i="1"/>
  <c r="H238" i="1"/>
  <c r="E238" i="1"/>
  <c r="C238" i="1"/>
  <c r="A238" i="1"/>
  <c r="J238" i="1" s="1"/>
  <c r="J237" i="1"/>
  <c r="I237" i="1"/>
  <c r="A237" i="1"/>
  <c r="H237" i="1" s="1"/>
  <c r="I236" i="1"/>
  <c r="A236" i="1"/>
  <c r="E236" i="1" s="1"/>
  <c r="A235" i="1"/>
  <c r="J235" i="1" s="1"/>
  <c r="J234" i="1"/>
  <c r="I234" i="1"/>
  <c r="H234" i="1"/>
  <c r="E234" i="1"/>
  <c r="D234" i="1"/>
  <c r="A234" i="1"/>
  <c r="C234" i="1" s="1"/>
  <c r="E233" i="1"/>
  <c r="D233" i="1"/>
  <c r="A233" i="1"/>
  <c r="J233" i="1" s="1"/>
  <c r="J232" i="1"/>
  <c r="I232" i="1"/>
  <c r="H232" i="1"/>
  <c r="C232" i="1"/>
  <c r="A232" i="1"/>
  <c r="E232" i="1" s="1"/>
  <c r="I231" i="1"/>
  <c r="H231" i="1"/>
  <c r="A231" i="1"/>
  <c r="D231" i="1" s="1"/>
  <c r="J230" i="1"/>
  <c r="A230" i="1"/>
  <c r="I230" i="1" s="1"/>
  <c r="J229" i="1"/>
  <c r="I229" i="1"/>
  <c r="H229" i="1"/>
  <c r="E229" i="1"/>
  <c r="D229" i="1"/>
  <c r="C229" i="1"/>
  <c r="A229" i="1"/>
  <c r="I228" i="1"/>
  <c r="H228" i="1"/>
  <c r="E228" i="1"/>
  <c r="D228" i="1"/>
  <c r="C228" i="1"/>
  <c r="A228" i="1"/>
  <c r="J228" i="1" s="1"/>
  <c r="J227" i="1"/>
  <c r="H227" i="1"/>
  <c r="E227" i="1"/>
  <c r="A227" i="1"/>
  <c r="I227" i="1" s="1"/>
  <c r="I226" i="1"/>
  <c r="H226" i="1"/>
  <c r="E226" i="1"/>
  <c r="C226" i="1"/>
  <c r="A226" i="1"/>
  <c r="J226" i="1" s="1"/>
  <c r="J225" i="1"/>
  <c r="I225" i="1"/>
  <c r="D225" i="1"/>
  <c r="A225" i="1"/>
  <c r="H225" i="1" s="1"/>
  <c r="I224" i="1"/>
  <c r="A224" i="1"/>
  <c r="E224" i="1" s="1"/>
  <c r="A223" i="1"/>
  <c r="J223" i="1" s="1"/>
  <c r="J222" i="1"/>
  <c r="I222" i="1"/>
  <c r="H222" i="1"/>
  <c r="E222" i="1"/>
  <c r="D222" i="1"/>
  <c r="A222" i="1"/>
  <c r="C222" i="1" s="1"/>
  <c r="E221" i="1"/>
  <c r="D221" i="1"/>
  <c r="A221" i="1"/>
  <c r="J221" i="1" s="1"/>
  <c r="J220" i="1"/>
  <c r="I220" i="1"/>
  <c r="H220" i="1"/>
  <c r="C220" i="1"/>
  <c r="A220" i="1"/>
  <c r="E220" i="1" s="1"/>
  <c r="I219" i="1"/>
  <c r="H219" i="1"/>
  <c r="A219" i="1"/>
  <c r="D219" i="1" s="1"/>
  <c r="J218" i="1"/>
  <c r="A218" i="1"/>
  <c r="I218" i="1" s="1"/>
  <c r="J217" i="1"/>
  <c r="I217" i="1"/>
  <c r="H217" i="1"/>
  <c r="E217" i="1"/>
  <c r="D217" i="1"/>
  <c r="C217" i="1"/>
  <c r="A217" i="1"/>
  <c r="I216" i="1"/>
  <c r="H216" i="1"/>
  <c r="E216" i="1"/>
  <c r="D216" i="1"/>
  <c r="C216" i="1"/>
  <c r="A216" i="1"/>
  <c r="J216" i="1" s="1"/>
  <c r="J215" i="1"/>
  <c r="H215" i="1"/>
  <c r="E215" i="1"/>
  <c r="A215" i="1"/>
  <c r="I215" i="1" s="1"/>
  <c r="I214" i="1"/>
  <c r="H214" i="1"/>
  <c r="E214" i="1"/>
  <c r="C214" i="1"/>
  <c r="A214" i="1"/>
  <c r="J214" i="1" s="1"/>
  <c r="J213" i="1"/>
  <c r="I213" i="1"/>
  <c r="D213" i="1"/>
  <c r="A213" i="1"/>
  <c r="H213" i="1" s="1"/>
  <c r="I212" i="1"/>
  <c r="A212" i="1"/>
  <c r="E212" i="1" s="1"/>
  <c r="A211" i="1"/>
  <c r="J211" i="1" s="1"/>
  <c r="J210" i="1"/>
  <c r="I210" i="1"/>
  <c r="H210" i="1"/>
  <c r="E210" i="1"/>
  <c r="D210" i="1"/>
  <c r="A210" i="1"/>
  <c r="C210" i="1" s="1"/>
  <c r="E209" i="1"/>
  <c r="D209" i="1"/>
  <c r="A209" i="1"/>
  <c r="J209" i="1" s="1"/>
  <c r="J208" i="1"/>
  <c r="I208" i="1"/>
  <c r="H208" i="1"/>
  <c r="C208" i="1"/>
  <c r="A208" i="1"/>
  <c r="E208" i="1" s="1"/>
  <c r="I207" i="1"/>
  <c r="H207" i="1"/>
  <c r="A207" i="1"/>
  <c r="D207" i="1" s="1"/>
  <c r="J206" i="1"/>
  <c r="A206" i="1"/>
  <c r="I206" i="1" s="1"/>
  <c r="J205" i="1"/>
  <c r="I205" i="1"/>
  <c r="H205" i="1"/>
  <c r="E205" i="1"/>
  <c r="D205" i="1"/>
  <c r="C205" i="1"/>
  <c r="A205" i="1"/>
  <c r="A204" i="1"/>
  <c r="J204" i="1" s="1"/>
  <c r="J203" i="1"/>
  <c r="H203" i="1"/>
  <c r="E203" i="1"/>
  <c r="D203" i="1"/>
  <c r="C203" i="1"/>
  <c r="A203" i="1"/>
  <c r="E202" i="1"/>
  <c r="A202" i="1"/>
  <c r="J202" i="1" s="1"/>
  <c r="E201" i="1"/>
  <c r="D201" i="1"/>
  <c r="A201" i="1"/>
  <c r="A200" i="1"/>
  <c r="E200" i="1" s="1"/>
  <c r="E199" i="1"/>
  <c r="A199" i="1"/>
  <c r="D199" i="1" s="1"/>
  <c r="A198" i="1"/>
  <c r="A60" i="3"/>
  <c r="J60" i="3" s="1"/>
  <c r="J59" i="3"/>
  <c r="I59" i="3"/>
  <c r="H59" i="3"/>
  <c r="A59" i="3"/>
  <c r="C59" i="3" s="1"/>
  <c r="J58" i="3"/>
  <c r="I58" i="3"/>
  <c r="H58" i="3"/>
  <c r="C58" i="3"/>
  <c r="A58" i="3"/>
  <c r="A57" i="3"/>
  <c r="J57" i="3" s="1"/>
  <c r="A56" i="3"/>
  <c r="J56" i="3" s="1"/>
  <c r="J55" i="3"/>
  <c r="A55" i="3"/>
  <c r="H55" i="3" s="1"/>
  <c r="H54" i="3"/>
  <c r="E54" i="3"/>
  <c r="D54" i="3"/>
  <c r="C54" i="3"/>
  <c r="A54" i="3"/>
  <c r="J54" i="3" s="1"/>
  <c r="J53" i="3"/>
  <c r="I53" i="3"/>
  <c r="H53" i="3"/>
  <c r="E53" i="3"/>
  <c r="D53" i="3"/>
  <c r="A53" i="3"/>
  <c r="C53" i="3" s="1"/>
  <c r="J52" i="3"/>
  <c r="I52" i="3"/>
  <c r="H52" i="3"/>
  <c r="E52" i="3"/>
  <c r="A52" i="3"/>
  <c r="C52" i="3" s="1"/>
  <c r="A51" i="3"/>
  <c r="J51" i="3" s="1"/>
  <c r="J50" i="3"/>
  <c r="I50" i="3"/>
  <c r="A50" i="3"/>
  <c r="E50" i="3" s="1"/>
  <c r="A49" i="3"/>
  <c r="J49" i="3" s="1"/>
  <c r="J48" i="3"/>
  <c r="I48" i="3"/>
  <c r="H48" i="3"/>
  <c r="E48" i="3"/>
  <c r="D48" i="3"/>
  <c r="C48" i="3"/>
  <c r="A48" i="3"/>
  <c r="I47" i="3"/>
  <c r="H47" i="3"/>
  <c r="E47" i="3"/>
  <c r="D47" i="3"/>
  <c r="A47" i="3"/>
  <c r="J47" i="3" s="1"/>
  <c r="A46" i="3"/>
  <c r="J46" i="3" s="1"/>
  <c r="J45" i="3"/>
  <c r="I45" i="3"/>
  <c r="H45" i="3"/>
  <c r="G45" i="3"/>
  <c r="F45" i="3"/>
  <c r="E45" i="3"/>
  <c r="D45" i="3"/>
  <c r="A45" i="3"/>
  <c r="C45" i="3" s="1"/>
  <c r="H44" i="3"/>
  <c r="G44" i="3"/>
  <c r="A44" i="3"/>
  <c r="E44" i="3" s="1"/>
  <c r="J43" i="3"/>
  <c r="G43" i="3"/>
  <c r="F43" i="3"/>
  <c r="E43" i="3"/>
  <c r="D43" i="3"/>
  <c r="A43" i="3"/>
  <c r="I43" i="3" s="1"/>
  <c r="A42" i="3"/>
  <c r="J42" i="3" s="1"/>
  <c r="J41" i="3"/>
  <c r="I41" i="3"/>
  <c r="H41" i="3"/>
  <c r="G41" i="3"/>
  <c r="F41" i="3"/>
  <c r="E41" i="3"/>
  <c r="D41" i="3"/>
  <c r="A41" i="3"/>
  <c r="C41" i="3" s="1"/>
  <c r="H40" i="3"/>
  <c r="G40" i="3"/>
  <c r="A40" i="3"/>
  <c r="E40" i="3" s="1"/>
  <c r="J39" i="3"/>
  <c r="G39" i="3"/>
  <c r="F39" i="3"/>
  <c r="E39" i="3"/>
  <c r="D39" i="3"/>
  <c r="A39" i="3"/>
  <c r="I39" i="3" s="1"/>
  <c r="A38" i="3"/>
  <c r="J38" i="3" s="1"/>
  <c r="J37" i="3"/>
  <c r="I37" i="3"/>
  <c r="H37" i="3"/>
  <c r="G37" i="3"/>
  <c r="F37" i="3"/>
  <c r="E37" i="3"/>
  <c r="D37" i="3"/>
  <c r="A37" i="3"/>
  <c r="C37" i="3" s="1"/>
  <c r="H36" i="3"/>
  <c r="G36" i="3"/>
  <c r="D36" i="3"/>
  <c r="A36" i="3"/>
  <c r="E36" i="3" s="1"/>
  <c r="J35" i="3"/>
  <c r="G35" i="3"/>
  <c r="F35" i="3"/>
  <c r="E35" i="3"/>
  <c r="D35" i="3"/>
  <c r="A35" i="3"/>
  <c r="I35" i="3" s="1"/>
  <c r="A34" i="3"/>
  <c r="J34" i="3" s="1"/>
  <c r="J33" i="3"/>
  <c r="I33" i="3"/>
  <c r="H33" i="3"/>
  <c r="G33" i="3"/>
  <c r="F33" i="3"/>
  <c r="E33" i="3"/>
  <c r="D33" i="3"/>
  <c r="A33" i="3"/>
  <c r="C33" i="3" s="1"/>
  <c r="H32" i="3"/>
  <c r="G32" i="3"/>
  <c r="D32" i="3"/>
  <c r="A32" i="3"/>
  <c r="E32" i="3" s="1"/>
  <c r="J31" i="3"/>
  <c r="G31" i="3"/>
  <c r="F31" i="3"/>
  <c r="E31" i="3"/>
  <c r="D31" i="3"/>
  <c r="A31" i="3"/>
  <c r="I31" i="3" s="1"/>
  <c r="A30" i="3"/>
  <c r="J30" i="3" s="1"/>
  <c r="J29" i="3"/>
  <c r="I29" i="3"/>
  <c r="H29" i="3"/>
  <c r="G29" i="3"/>
  <c r="F29" i="3"/>
  <c r="E29" i="3"/>
  <c r="D29" i="3"/>
  <c r="A29" i="3"/>
  <c r="C29" i="3" s="1"/>
  <c r="H28" i="3"/>
  <c r="G28" i="3"/>
  <c r="D28" i="3"/>
  <c r="A28" i="3"/>
  <c r="E28" i="3" s="1"/>
  <c r="J27" i="3"/>
  <c r="G27" i="3"/>
  <c r="F27" i="3"/>
  <c r="E27" i="3"/>
  <c r="D27" i="3"/>
  <c r="A27" i="3"/>
  <c r="I27" i="3" s="1"/>
  <c r="A26" i="3"/>
  <c r="J26" i="3" s="1"/>
  <c r="J25" i="3"/>
  <c r="I25" i="3"/>
  <c r="H25" i="3"/>
  <c r="G25" i="3"/>
  <c r="F25" i="3"/>
  <c r="E25" i="3"/>
  <c r="D25" i="3"/>
  <c r="A25" i="3"/>
  <c r="C25" i="3" s="1"/>
  <c r="H24" i="3"/>
  <c r="G24" i="3"/>
  <c r="D24" i="3"/>
  <c r="A24" i="3"/>
  <c r="E24" i="3" s="1"/>
  <c r="J23" i="3"/>
  <c r="G23" i="3"/>
  <c r="F23" i="3"/>
  <c r="E23" i="3"/>
  <c r="D23" i="3"/>
  <c r="A23" i="3"/>
  <c r="I23" i="3" s="1"/>
  <c r="A22" i="3"/>
  <c r="J22" i="3" s="1"/>
  <c r="J21" i="3"/>
  <c r="I21" i="3"/>
  <c r="H21" i="3"/>
  <c r="G21" i="3"/>
  <c r="F21" i="3"/>
  <c r="E21" i="3"/>
  <c r="D21" i="3"/>
  <c r="A21" i="3"/>
  <c r="C21" i="3" s="1"/>
  <c r="H20" i="3"/>
  <c r="G20" i="3"/>
  <c r="D20" i="3"/>
  <c r="A20" i="3"/>
  <c r="E20" i="3" s="1"/>
  <c r="J19" i="3"/>
  <c r="G19" i="3"/>
  <c r="F19" i="3"/>
  <c r="E19" i="3"/>
  <c r="D19" i="3"/>
  <c r="A19" i="3"/>
  <c r="I19" i="3" s="1"/>
  <c r="A18" i="3"/>
  <c r="J18" i="3" s="1"/>
  <c r="J17" i="3"/>
  <c r="I17" i="3"/>
  <c r="H17" i="3"/>
  <c r="G17" i="3"/>
  <c r="F17" i="3"/>
  <c r="E17" i="3"/>
  <c r="D17" i="3"/>
  <c r="A17" i="3"/>
  <c r="C17" i="3" s="1"/>
  <c r="J16" i="3"/>
  <c r="I16" i="3"/>
  <c r="H16" i="3"/>
  <c r="D16" i="3"/>
  <c r="A16" i="3"/>
  <c r="C16" i="3" s="1"/>
  <c r="J15" i="3"/>
  <c r="I15" i="3"/>
  <c r="H15" i="3"/>
  <c r="D15" i="3"/>
  <c r="A15" i="3"/>
  <c r="C15" i="3" s="1"/>
  <c r="J14" i="3"/>
  <c r="I14" i="3"/>
  <c r="H14" i="3"/>
  <c r="D14" i="3"/>
  <c r="A14" i="3"/>
  <c r="C14" i="3" s="1"/>
  <c r="J13" i="3"/>
  <c r="I13" i="3"/>
  <c r="H13" i="3"/>
  <c r="D13" i="3"/>
  <c r="A13" i="3"/>
  <c r="C13" i="3" s="1"/>
  <c r="J12" i="3"/>
  <c r="I12" i="3"/>
  <c r="H12" i="3"/>
  <c r="D12" i="3"/>
  <c r="A12" i="3"/>
  <c r="C12" i="3" s="1"/>
  <c r="J11" i="3"/>
  <c r="I11" i="3"/>
  <c r="H11" i="3"/>
  <c r="D11" i="3"/>
  <c r="A11" i="3"/>
  <c r="C11" i="3" s="1"/>
  <c r="J10" i="3"/>
  <c r="I10" i="3"/>
  <c r="H10" i="3"/>
  <c r="D10" i="3"/>
  <c r="A10" i="3"/>
  <c r="C10" i="3" s="1"/>
  <c r="J9" i="3"/>
  <c r="I9" i="3"/>
  <c r="H9" i="3"/>
  <c r="D9" i="3"/>
  <c r="A9" i="3"/>
  <c r="C9" i="3" s="1"/>
  <c r="J8" i="3"/>
  <c r="I8" i="3"/>
  <c r="H8" i="3"/>
  <c r="D8" i="3"/>
  <c r="A8" i="3"/>
  <c r="C8" i="3" s="1"/>
  <c r="I7" i="3"/>
  <c r="H7" i="3"/>
  <c r="D7" i="3"/>
  <c r="C7" i="3"/>
  <c r="A7" i="3"/>
  <c r="A6" i="3"/>
  <c r="I6" i="3" s="1"/>
  <c r="A5" i="3"/>
  <c r="I5" i="3" s="1"/>
  <c r="I4" i="3"/>
  <c r="A4" i="3"/>
  <c r="A3" i="3"/>
  <c r="I3" i="3" s="1"/>
  <c r="A2" i="3"/>
  <c r="A70" i="2"/>
  <c r="I70" i="2" s="1"/>
  <c r="A69" i="2"/>
  <c r="I69" i="2" s="1"/>
  <c r="I68" i="2"/>
  <c r="A68" i="2"/>
  <c r="A67" i="2"/>
  <c r="J67" i="2" s="1"/>
  <c r="J66" i="2"/>
  <c r="I66" i="2"/>
  <c r="A66" i="2"/>
  <c r="I65" i="2"/>
  <c r="A65" i="2"/>
  <c r="J65" i="2" s="1"/>
  <c r="J64" i="2"/>
  <c r="I64" i="2"/>
  <c r="A64" i="2"/>
  <c r="D64" i="2" s="1"/>
  <c r="J63" i="2"/>
  <c r="I63" i="2"/>
  <c r="D63" i="2"/>
  <c r="A63" i="2"/>
  <c r="C63" i="2" s="1"/>
  <c r="J62" i="2"/>
  <c r="I62" i="2"/>
  <c r="D62" i="2"/>
  <c r="C62" i="2"/>
  <c r="A62" i="2"/>
  <c r="D61" i="2"/>
  <c r="C61" i="2"/>
  <c r="A61" i="2"/>
  <c r="J61" i="2" s="1"/>
  <c r="A60" i="2"/>
  <c r="I60" i="2" s="1"/>
  <c r="A59" i="2"/>
  <c r="J59" i="2" s="1"/>
  <c r="J58" i="2"/>
  <c r="I58" i="2"/>
  <c r="A58" i="2"/>
  <c r="C58" i="2" s="1"/>
  <c r="J57" i="2"/>
  <c r="I57" i="2"/>
  <c r="D57" i="2"/>
  <c r="A57" i="2"/>
  <c r="C57" i="2" s="1"/>
  <c r="J56" i="2"/>
  <c r="I56" i="2"/>
  <c r="D56" i="2"/>
  <c r="C56" i="2"/>
  <c r="A56" i="2"/>
  <c r="C55" i="2"/>
  <c r="A55" i="2"/>
  <c r="J55" i="2" s="1"/>
  <c r="A54" i="2"/>
  <c r="J54" i="2" s="1"/>
  <c r="J53" i="2"/>
  <c r="C53" i="2"/>
  <c r="A53" i="2"/>
  <c r="D53" i="2" s="1"/>
  <c r="J52" i="2"/>
  <c r="I52" i="2"/>
  <c r="A52" i="2"/>
  <c r="D52" i="2" s="1"/>
  <c r="J51" i="2"/>
  <c r="I51" i="2"/>
  <c r="D51" i="2"/>
  <c r="A51" i="2"/>
  <c r="C51" i="2" s="1"/>
  <c r="J50" i="2"/>
  <c r="I50" i="2"/>
  <c r="D50" i="2"/>
  <c r="C50" i="2"/>
  <c r="A50" i="2"/>
  <c r="D49" i="2"/>
  <c r="C49" i="2"/>
  <c r="A49" i="2"/>
  <c r="J49" i="2" s="1"/>
  <c r="A48" i="2"/>
  <c r="I48" i="2" s="1"/>
  <c r="A47" i="2"/>
  <c r="J47" i="2" s="1"/>
  <c r="J46" i="2"/>
  <c r="I46" i="2"/>
  <c r="A46" i="2"/>
  <c r="C46" i="2" s="1"/>
  <c r="J45" i="2"/>
  <c r="I45" i="2"/>
  <c r="D45" i="2"/>
  <c r="A45" i="2"/>
  <c r="C45" i="2" s="1"/>
  <c r="J44" i="2"/>
  <c r="I44" i="2"/>
  <c r="D44" i="2"/>
  <c r="C44" i="2"/>
  <c r="A44" i="2"/>
  <c r="C43" i="2"/>
  <c r="A43" i="2"/>
  <c r="J43" i="2" s="1"/>
  <c r="A42" i="2"/>
  <c r="J42" i="2" s="1"/>
  <c r="J41" i="2"/>
  <c r="A41" i="2"/>
  <c r="D41" i="2" s="1"/>
  <c r="J40" i="2"/>
  <c r="I40" i="2"/>
  <c r="A40" i="2"/>
  <c r="D40" i="2" s="1"/>
  <c r="J39" i="2"/>
  <c r="I39" i="2"/>
  <c r="D39" i="2"/>
  <c r="A39" i="2"/>
  <c r="C39" i="2" s="1"/>
  <c r="J38" i="2"/>
  <c r="I38" i="2"/>
  <c r="D38" i="2"/>
  <c r="C38" i="2"/>
  <c r="A38" i="2"/>
  <c r="C37" i="2"/>
  <c r="A37" i="2"/>
  <c r="J37" i="2" s="1"/>
  <c r="A36" i="2"/>
  <c r="I36" i="2" s="1"/>
  <c r="A35" i="2"/>
  <c r="J35" i="2" s="1"/>
  <c r="J34" i="2"/>
  <c r="I34" i="2"/>
  <c r="A34" i="2"/>
  <c r="C34" i="2" s="1"/>
  <c r="J33" i="2"/>
  <c r="I33" i="2"/>
  <c r="D33" i="2"/>
  <c r="A33" i="2"/>
  <c r="C33" i="2" s="1"/>
  <c r="J32" i="2"/>
  <c r="I32" i="2"/>
  <c r="D32" i="2"/>
  <c r="C32" i="2"/>
  <c r="A32" i="2"/>
  <c r="C31" i="2"/>
  <c r="A31" i="2"/>
  <c r="J31" i="2" s="1"/>
  <c r="A30" i="2"/>
  <c r="J30" i="2" s="1"/>
  <c r="J29" i="2"/>
  <c r="A29" i="2"/>
  <c r="D29" i="2" s="1"/>
  <c r="J28" i="2"/>
  <c r="I28" i="2"/>
  <c r="A28" i="2"/>
  <c r="D28" i="2" s="1"/>
  <c r="J27" i="2"/>
  <c r="I27" i="2"/>
  <c r="D27" i="2"/>
  <c r="A27" i="2"/>
  <c r="C27" i="2" s="1"/>
  <c r="J26" i="2"/>
  <c r="I26" i="2"/>
  <c r="D26" i="2"/>
  <c r="C26" i="2"/>
  <c r="A26" i="2"/>
  <c r="C25" i="2"/>
  <c r="A25" i="2"/>
  <c r="J25" i="2" s="1"/>
  <c r="A24" i="2"/>
  <c r="I24" i="2" s="1"/>
  <c r="A23" i="2"/>
  <c r="J23" i="2" s="1"/>
  <c r="J22" i="2"/>
  <c r="I22" i="2"/>
  <c r="A22" i="2"/>
  <c r="C22" i="2" s="1"/>
  <c r="J21" i="2"/>
  <c r="I21" i="2"/>
  <c r="D21" i="2"/>
  <c r="A21" i="2"/>
  <c r="C21" i="2" s="1"/>
  <c r="J20" i="2"/>
  <c r="I20" i="2"/>
  <c r="D20" i="2"/>
  <c r="C20" i="2"/>
  <c r="A20" i="2"/>
  <c r="C19" i="2"/>
  <c r="A19" i="2"/>
  <c r="J19" i="2" s="1"/>
  <c r="A18" i="2"/>
  <c r="J18" i="2" s="1"/>
  <c r="J17" i="2"/>
  <c r="I17" i="2"/>
  <c r="G17" i="2"/>
  <c r="F17" i="2"/>
  <c r="E17" i="2"/>
  <c r="D17" i="2"/>
  <c r="C17" i="2"/>
  <c r="A17" i="2"/>
  <c r="G16" i="2"/>
  <c r="F16" i="2"/>
  <c r="E16" i="2"/>
  <c r="A16" i="2"/>
  <c r="C16" i="2" s="1"/>
  <c r="A15" i="2"/>
  <c r="J15" i="2" s="1"/>
  <c r="J14" i="2"/>
  <c r="I14" i="2"/>
  <c r="G14" i="2"/>
  <c r="F14" i="2"/>
  <c r="E14" i="2"/>
  <c r="D14" i="2"/>
  <c r="C14" i="2"/>
  <c r="A14" i="2"/>
  <c r="G13" i="2"/>
  <c r="F13" i="2"/>
  <c r="E13" i="2"/>
  <c r="A13" i="2"/>
  <c r="C13" i="2" s="1"/>
  <c r="A12" i="2"/>
  <c r="J12" i="2" s="1"/>
  <c r="J11" i="2"/>
  <c r="I11" i="2"/>
  <c r="G11" i="2"/>
  <c r="F11" i="2"/>
  <c r="E11" i="2"/>
  <c r="D11" i="2"/>
  <c r="C11" i="2"/>
  <c r="A11" i="2"/>
  <c r="G10" i="2"/>
  <c r="F10" i="2"/>
  <c r="E10" i="2"/>
  <c r="A10" i="2"/>
  <c r="C10" i="2" s="1"/>
  <c r="A9" i="2"/>
  <c r="J9" i="2" s="1"/>
  <c r="J8" i="2"/>
  <c r="I8" i="2"/>
  <c r="G8" i="2"/>
  <c r="F8" i="2"/>
  <c r="E8" i="2"/>
  <c r="D8" i="2"/>
  <c r="C8" i="2"/>
  <c r="A8" i="2"/>
  <c r="G7" i="2"/>
  <c r="F7" i="2"/>
  <c r="E7" i="2"/>
  <c r="A7" i="2"/>
  <c r="C7" i="2" s="1"/>
  <c r="A6" i="2"/>
  <c r="J6" i="2" s="1"/>
  <c r="J5" i="2"/>
  <c r="I5" i="2"/>
  <c r="G5" i="2"/>
  <c r="F5" i="2"/>
  <c r="E5" i="2"/>
  <c r="D5" i="2"/>
  <c r="C5" i="2"/>
  <c r="A5" i="2"/>
  <c r="G4" i="2"/>
  <c r="F4" i="2"/>
  <c r="E4" i="2"/>
  <c r="A4" i="2"/>
  <c r="C4" i="2" s="1"/>
  <c r="A3" i="2"/>
  <c r="J3" i="2" s="1"/>
  <c r="A2" i="2"/>
  <c r="F82" i="4" l="1"/>
  <c r="G82" i="4"/>
  <c r="F83" i="4"/>
  <c r="J38" i="4"/>
  <c r="J40" i="4"/>
  <c r="D39" i="4"/>
  <c r="F41" i="4"/>
  <c r="F42" i="4"/>
  <c r="G42" i="4"/>
  <c r="F38" i="4"/>
  <c r="F40" i="4"/>
  <c r="I42" i="4"/>
  <c r="H305" i="1"/>
  <c r="J307" i="1"/>
  <c r="I312" i="1"/>
  <c r="H317" i="1"/>
  <c r="J319" i="1"/>
  <c r="C308" i="1"/>
  <c r="C320" i="1"/>
  <c r="H308" i="1"/>
  <c r="C313" i="1"/>
  <c r="H320" i="1"/>
  <c r="C279" i="1"/>
  <c r="C283" i="1"/>
  <c r="C287" i="1"/>
  <c r="C306" i="1"/>
  <c r="I308" i="1"/>
  <c r="H313" i="1"/>
  <c r="C318" i="1"/>
  <c r="I320" i="1"/>
  <c r="H306" i="1"/>
  <c r="C311" i="1"/>
  <c r="I313" i="1"/>
  <c r="H318" i="1"/>
  <c r="C323" i="1"/>
  <c r="C326" i="1"/>
  <c r="C329" i="1"/>
  <c r="C332" i="1"/>
  <c r="C335" i="1"/>
  <c r="C338" i="1"/>
  <c r="C341" i="1"/>
  <c r="C344" i="1"/>
  <c r="C347" i="1"/>
  <c r="C350" i="1"/>
  <c r="I306" i="1"/>
  <c r="I318" i="1"/>
  <c r="C314" i="1"/>
  <c r="C307" i="1"/>
  <c r="H314" i="1"/>
  <c r="C319" i="1"/>
  <c r="C324" i="1"/>
  <c r="C327" i="1"/>
  <c r="C330" i="1"/>
  <c r="C333" i="1"/>
  <c r="C336" i="1"/>
  <c r="C339" i="1"/>
  <c r="C342" i="1"/>
  <c r="C345" i="1"/>
  <c r="C348" i="1"/>
  <c r="C351" i="1"/>
  <c r="C277" i="1"/>
  <c r="C281" i="1"/>
  <c r="C285" i="1"/>
  <c r="H307" i="1"/>
  <c r="C312" i="1"/>
  <c r="I314" i="1"/>
  <c r="H319" i="1"/>
  <c r="H324" i="1"/>
  <c r="H327" i="1"/>
  <c r="H330" i="1"/>
  <c r="H333" i="1"/>
  <c r="H336" i="1"/>
  <c r="H339" i="1"/>
  <c r="H342" i="1"/>
  <c r="H345" i="1"/>
  <c r="H348" i="1"/>
  <c r="H351" i="1"/>
  <c r="E207" i="1"/>
  <c r="C209" i="1"/>
  <c r="H212" i="1"/>
  <c r="D214" i="1"/>
  <c r="E219" i="1"/>
  <c r="C221" i="1"/>
  <c r="H224" i="1"/>
  <c r="D226" i="1"/>
  <c r="E231" i="1"/>
  <c r="C233" i="1"/>
  <c r="H236" i="1"/>
  <c r="D238" i="1"/>
  <c r="E243" i="1"/>
  <c r="C245" i="1"/>
  <c r="C204" i="1"/>
  <c r="C211" i="1"/>
  <c r="J212" i="1"/>
  <c r="C223" i="1"/>
  <c r="J224" i="1"/>
  <c r="C235" i="1"/>
  <c r="J236" i="1"/>
  <c r="D247" i="1"/>
  <c r="D204" i="1"/>
  <c r="C206" i="1"/>
  <c r="J207" i="1"/>
  <c r="H209" i="1"/>
  <c r="D211" i="1"/>
  <c r="C218" i="1"/>
  <c r="J219" i="1"/>
  <c r="H221" i="1"/>
  <c r="D223" i="1"/>
  <c r="C230" i="1"/>
  <c r="J231" i="1"/>
  <c r="H233" i="1"/>
  <c r="D235" i="1"/>
  <c r="C242" i="1"/>
  <c r="J243" i="1"/>
  <c r="H245" i="1"/>
  <c r="E247" i="1"/>
  <c r="D202" i="1"/>
  <c r="E204" i="1"/>
  <c r="D206" i="1"/>
  <c r="I209" i="1"/>
  <c r="E211" i="1"/>
  <c r="C213" i="1"/>
  <c r="D218" i="1"/>
  <c r="I221" i="1"/>
  <c r="E223" i="1"/>
  <c r="C225" i="1"/>
  <c r="D230" i="1"/>
  <c r="I233" i="1"/>
  <c r="E235" i="1"/>
  <c r="C237" i="1"/>
  <c r="D242" i="1"/>
  <c r="I245" i="1"/>
  <c r="I247" i="1"/>
  <c r="D250" i="1"/>
  <c r="D253" i="1"/>
  <c r="D256" i="1"/>
  <c r="D259" i="1"/>
  <c r="D263" i="1"/>
  <c r="D267" i="1"/>
  <c r="D271" i="1"/>
  <c r="H204" i="1"/>
  <c r="E206" i="1"/>
  <c r="H211" i="1"/>
  <c r="E218" i="1"/>
  <c r="H223" i="1"/>
  <c r="E230" i="1"/>
  <c r="H235" i="1"/>
  <c r="D237" i="1"/>
  <c r="E242" i="1"/>
  <c r="E250" i="1"/>
  <c r="E253" i="1"/>
  <c r="E256" i="1"/>
  <c r="H206" i="1"/>
  <c r="D208" i="1"/>
  <c r="I211" i="1"/>
  <c r="E213" i="1"/>
  <c r="C215" i="1"/>
  <c r="H218" i="1"/>
  <c r="D220" i="1"/>
  <c r="I223" i="1"/>
  <c r="E225" i="1"/>
  <c r="C227" i="1"/>
  <c r="H230" i="1"/>
  <c r="D232" i="1"/>
  <c r="I235" i="1"/>
  <c r="E237" i="1"/>
  <c r="C239" i="1"/>
  <c r="H242" i="1"/>
  <c r="D244" i="1"/>
  <c r="D215" i="1"/>
  <c r="D227" i="1"/>
  <c r="D239" i="1"/>
  <c r="C212" i="1"/>
  <c r="C224" i="1"/>
  <c r="C236" i="1"/>
  <c r="D200" i="1"/>
  <c r="C207" i="1"/>
  <c r="D212" i="1"/>
  <c r="C219" i="1"/>
  <c r="D224" i="1"/>
  <c r="C231" i="1"/>
  <c r="D236" i="1"/>
  <c r="C243" i="1"/>
  <c r="D261" i="1"/>
  <c r="D265" i="1"/>
  <c r="D269" i="1"/>
  <c r="D273" i="1"/>
  <c r="C19" i="3"/>
  <c r="F20" i="3"/>
  <c r="C23" i="3"/>
  <c r="F24" i="3"/>
  <c r="C27" i="3"/>
  <c r="F28" i="3"/>
  <c r="C31" i="3"/>
  <c r="F32" i="3"/>
  <c r="C35" i="3"/>
  <c r="F36" i="3"/>
  <c r="C39" i="3"/>
  <c r="F40" i="3"/>
  <c r="C43" i="3"/>
  <c r="F44" i="3"/>
  <c r="C47" i="3"/>
  <c r="H50" i="3"/>
  <c r="D52" i="3"/>
  <c r="I55" i="3"/>
  <c r="C49" i="3"/>
  <c r="C18" i="3"/>
  <c r="I20" i="3"/>
  <c r="C22" i="3"/>
  <c r="I24" i="3"/>
  <c r="C26" i="3"/>
  <c r="I28" i="3"/>
  <c r="C30" i="3"/>
  <c r="I32" i="3"/>
  <c r="C34" i="3"/>
  <c r="I36" i="3"/>
  <c r="C38" i="3"/>
  <c r="I40" i="3"/>
  <c r="C42" i="3"/>
  <c r="I44" i="3"/>
  <c r="C46" i="3"/>
  <c r="D49" i="3"/>
  <c r="C56" i="3"/>
  <c r="D18" i="3"/>
  <c r="J20" i="3"/>
  <c r="D22" i="3"/>
  <c r="J24" i="3"/>
  <c r="D26" i="3"/>
  <c r="J28" i="3"/>
  <c r="D30" i="3"/>
  <c r="J32" i="3"/>
  <c r="D34" i="3"/>
  <c r="J36" i="3"/>
  <c r="D38" i="3"/>
  <c r="J40" i="3"/>
  <c r="D42" i="3"/>
  <c r="J44" i="3"/>
  <c r="D46" i="3"/>
  <c r="E49" i="3"/>
  <c r="C51" i="3"/>
  <c r="H56" i="3"/>
  <c r="E18" i="3"/>
  <c r="H19" i="3"/>
  <c r="E22" i="3"/>
  <c r="H23" i="3"/>
  <c r="E26" i="3"/>
  <c r="H27" i="3"/>
  <c r="E30" i="3"/>
  <c r="H31" i="3"/>
  <c r="E34" i="3"/>
  <c r="H35" i="3"/>
  <c r="E38" i="3"/>
  <c r="H39" i="3"/>
  <c r="E42" i="3"/>
  <c r="H43" i="3"/>
  <c r="E46" i="3"/>
  <c r="H49" i="3"/>
  <c r="D51" i="3"/>
  <c r="I54" i="3"/>
  <c r="I56" i="3"/>
  <c r="F18" i="3"/>
  <c r="F22" i="3"/>
  <c r="F26" i="3"/>
  <c r="F30" i="3"/>
  <c r="F34" i="3"/>
  <c r="F38" i="3"/>
  <c r="F42" i="3"/>
  <c r="F46" i="3"/>
  <c r="I49" i="3"/>
  <c r="E51" i="3"/>
  <c r="G18" i="3"/>
  <c r="G22" i="3"/>
  <c r="G26" i="3"/>
  <c r="G30" i="3"/>
  <c r="G34" i="3"/>
  <c r="G38" i="3"/>
  <c r="G42" i="3"/>
  <c r="G46" i="3"/>
  <c r="H51" i="3"/>
  <c r="H18" i="3"/>
  <c r="H22" i="3"/>
  <c r="H26" i="3"/>
  <c r="H30" i="3"/>
  <c r="H34" i="3"/>
  <c r="H38" i="3"/>
  <c r="H42" i="3"/>
  <c r="H46" i="3"/>
  <c r="I51" i="3"/>
  <c r="C55" i="3"/>
  <c r="C57" i="3"/>
  <c r="I18" i="3"/>
  <c r="C20" i="3"/>
  <c r="I22" i="3"/>
  <c r="C24" i="3"/>
  <c r="I26" i="3"/>
  <c r="C28" i="3"/>
  <c r="I30" i="3"/>
  <c r="C32" i="3"/>
  <c r="I34" i="3"/>
  <c r="C36" i="3"/>
  <c r="I38" i="3"/>
  <c r="C40" i="3"/>
  <c r="I42" i="3"/>
  <c r="C44" i="3"/>
  <c r="I46" i="3"/>
  <c r="C50" i="3"/>
  <c r="D55" i="3"/>
  <c r="H57" i="3"/>
  <c r="D40" i="3"/>
  <c r="D44" i="3"/>
  <c r="D50" i="3"/>
  <c r="E55" i="3"/>
  <c r="I57" i="3"/>
  <c r="D4" i="2"/>
  <c r="D7" i="2"/>
  <c r="D10" i="2"/>
  <c r="D13" i="2"/>
  <c r="D16" i="2"/>
  <c r="D22" i="2"/>
  <c r="J24" i="2"/>
  <c r="I29" i="2"/>
  <c r="D34" i="2"/>
  <c r="J36" i="2"/>
  <c r="I41" i="2"/>
  <c r="D46" i="2"/>
  <c r="J48" i="2"/>
  <c r="I53" i="2"/>
  <c r="D58" i="2"/>
  <c r="J60" i="2"/>
  <c r="C6" i="2"/>
  <c r="C9" i="2"/>
  <c r="C12" i="2"/>
  <c r="C15" i="2"/>
  <c r="C18" i="2"/>
  <c r="D25" i="2"/>
  <c r="C30" i="2"/>
  <c r="D37" i="2"/>
  <c r="C42" i="2"/>
  <c r="C54" i="2"/>
  <c r="C3" i="2"/>
  <c r="I4" i="2"/>
  <c r="D6" i="2"/>
  <c r="I7" i="2"/>
  <c r="D9" i="2"/>
  <c r="I10" i="2"/>
  <c r="D12" i="2"/>
  <c r="I13" i="2"/>
  <c r="D15" i="2"/>
  <c r="I16" i="2"/>
  <c r="D18" i="2"/>
  <c r="C23" i="2"/>
  <c r="I25" i="2"/>
  <c r="D30" i="2"/>
  <c r="C35" i="2"/>
  <c r="I37" i="2"/>
  <c r="D42" i="2"/>
  <c r="C47" i="2"/>
  <c r="I49" i="2"/>
  <c r="D54" i="2"/>
  <c r="C59" i="2"/>
  <c r="I61" i="2"/>
  <c r="I67" i="2"/>
  <c r="D3" i="2"/>
  <c r="J4" i="2"/>
  <c r="E6" i="2"/>
  <c r="J7" i="2"/>
  <c r="E9" i="2"/>
  <c r="J10" i="2"/>
  <c r="E12" i="2"/>
  <c r="J13" i="2"/>
  <c r="E15" i="2"/>
  <c r="J16" i="2"/>
  <c r="I18" i="2"/>
  <c r="D23" i="2"/>
  <c r="C28" i="2"/>
  <c r="I30" i="2"/>
  <c r="D35" i="2"/>
  <c r="C40" i="2"/>
  <c r="I42" i="2"/>
  <c r="D47" i="2"/>
  <c r="C52" i="2"/>
  <c r="I54" i="2"/>
  <c r="D59" i="2"/>
  <c r="C64" i="2"/>
  <c r="E3" i="2"/>
  <c r="F6" i="2"/>
  <c r="F9" i="2"/>
  <c r="F12" i="2"/>
  <c r="F15" i="2"/>
  <c r="I23" i="2"/>
  <c r="I35" i="2"/>
  <c r="I47" i="2"/>
  <c r="I59" i="2"/>
  <c r="F3" i="2"/>
  <c r="G6" i="2"/>
  <c r="G9" i="2"/>
  <c r="G12" i="2"/>
  <c r="G15" i="2"/>
  <c r="G3" i="2"/>
  <c r="I6" i="2"/>
  <c r="I9" i="2"/>
  <c r="I12" i="2"/>
  <c r="I15" i="2"/>
  <c r="D19" i="2"/>
  <c r="C24" i="2"/>
  <c r="D31" i="2"/>
  <c r="C36" i="2"/>
  <c r="D43" i="2"/>
  <c r="C48" i="2"/>
  <c r="D55" i="2"/>
  <c r="C60" i="2"/>
  <c r="I19" i="2"/>
  <c r="D24" i="2"/>
  <c r="C29" i="2"/>
  <c r="I31" i="2"/>
  <c r="D36" i="2"/>
  <c r="C41" i="2"/>
  <c r="I43" i="2"/>
  <c r="D48" i="2"/>
  <c r="I55" i="2"/>
  <c r="D60" i="2"/>
</calcChain>
</file>

<file path=xl/sharedStrings.xml><?xml version="1.0" encoding="utf-8"?>
<sst xmlns="http://schemas.openxmlformats.org/spreadsheetml/2006/main" count="44" uniqueCount="11">
  <si>
    <t>Kelvin</t>
  </si>
  <si>
    <t>Young's Modulus</t>
  </si>
  <si>
    <t>CTE</t>
  </si>
  <si>
    <t>Thermal Conductivity</t>
  </si>
  <si>
    <t>Specific Heat</t>
  </si>
  <si>
    <t>Electrical Resistivity</t>
  </si>
  <si>
    <t>Poisson Ratio</t>
  </si>
  <si>
    <t>Celcius</t>
  </si>
  <si>
    <t>Density</t>
  </si>
  <si>
    <t>Yield Strength</t>
  </si>
  <si>
    <t>Ultimate Tensile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</si>
</sst>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52E2-5E0E-4C9A-AB79-9758FC0B9E6F}">
  <dimension ref="A1:K357"/>
  <sheetViews>
    <sheetView tabSelected="1" zoomScale="80" zoomScaleNormal="80" workbookViewId="0">
      <selection activeCell="C2" sqref="C2"/>
    </sheetView>
  </sheetViews>
  <sheetFormatPr defaultRowHeight="14.4" x14ac:dyDescent="0.3"/>
  <cols>
    <col min="1" max="1" width="10.6640625" bestFit="1" customWidth="1"/>
    <col min="2" max="2" width="10.5546875" bestFit="1" customWidth="1"/>
    <col min="3" max="3" width="12.109375" bestFit="1" customWidth="1"/>
    <col min="4" max="4" width="15.6640625" bestFit="1" customWidth="1"/>
    <col min="5" max="5" width="12.109375" bestFit="1" customWidth="1"/>
    <col min="6" max="6" width="13.33203125" bestFit="1" customWidth="1"/>
    <col min="7" max="7" width="21.88671875" bestFit="1" customWidth="1"/>
    <col min="8" max="8" width="12.109375" bestFit="1" customWidth="1"/>
    <col min="9" max="9" width="19.6640625" bestFit="1" customWidth="1"/>
    <col min="10" max="10" width="12.21875" bestFit="1" customWidth="1"/>
    <col min="11" max="11" width="18.44140625" bestFit="1" customWidth="1"/>
  </cols>
  <sheetData>
    <row r="1" spans="1:11" ht="41.4" customHeight="1" x14ac:dyDescent="0.3">
      <c r="A1" s="1" t="s">
        <v>0</v>
      </c>
      <c r="B1" s="1" t="s">
        <v>7</v>
      </c>
      <c r="C1" s="1" t="s">
        <v>8</v>
      </c>
      <c r="D1" s="1" t="s">
        <v>1</v>
      </c>
      <c r="E1" s="1" t="s">
        <v>6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 s="2">
        <v>5</v>
      </c>
      <c r="B2" s="2">
        <v>-268.16000000000003</v>
      </c>
      <c r="C2" s="2">
        <v>7.9311074913002498E-6</v>
      </c>
      <c r="D2" s="2">
        <v>208207.14544999998</v>
      </c>
      <c r="E2" s="2">
        <v>0.27952946764999997</v>
      </c>
      <c r="F2" s="2"/>
      <c r="G2" s="2"/>
      <c r="H2" s="2">
        <v>1.0389545950965874E-5</v>
      </c>
      <c r="I2" s="2">
        <v>3.6852151837500001E-4</v>
      </c>
      <c r="J2" s="2">
        <v>2.3608571875000006</v>
      </c>
      <c r="K2" s="2">
        <v>4.8129203527250001E-4</v>
      </c>
    </row>
    <row r="3" spans="1:11" x14ac:dyDescent="0.3">
      <c r="A3" s="2">
        <v>25</v>
      </c>
      <c r="B3" s="2">
        <v>-248.16000000000003</v>
      </c>
      <c r="C3" s="2">
        <v>7.9311425197812506E-6</v>
      </c>
      <c r="D3" s="2">
        <v>209690.12724999999</v>
      </c>
      <c r="E3" s="2">
        <v>0.27864893824999998</v>
      </c>
      <c r="F3" s="2">
        <v>673.65123578125008</v>
      </c>
      <c r="G3" s="2">
        <v>1709.799698828125</v>
      </c>
      <c r="H3" s="2">
        <v>1.1207570580546874E-5</v>
      </c>
      <c r="I3" s="2">
        <v>2.8267898993750008E-3</v>
      </c>
      <c r="J3" s="2">
        <v>20.661036175000003</v>
      </c>
      <c r="K3" s="2">
        <v>4.985278518125E-4</v>
      </c>
    </row>
    <row r="4" spans="1:11" x14ac:dyDescent="0.3">
      <c r="A4" s="2">
        <v>45</v>
      </c>
      <c r="B4" s="2">
        <v>-228.16000000000003</v>
      </c>
      <c r="C4" s="2">
        <v>7.93022943110225E-6</v>
      </c>
      <c r="D4" s="2">
        <v>211173.10905</v>
      </c>
      <c r="E4" s="2">
        <v>0.27776840884999998</v>
      </c>
      <c r="F4" s="2">
        <v>591.32679987625011</v>
      </c>
      <c r="G4" s="2">
        <v>1662.3876041681251</v>
      </c>
      <c r="H4" s="2">
        <v>1.1942848978175874E-5</v>
      </c>
      <c r="I4" s="2">
        <v>5.2216904883749995E-3</v>
      </c>
      <c r="J4" s="2">
        <v>76.373757275000003</v>
      </c>
      <c r="K4" s="2">
        <v>5.1562362907250003E-4</v>
      </c>
    </row>
    <row r="5" spans="1:11" x14ac:dyDescent="0.3">
      <c r="A5" s="2">
        <v>65</v>
      </c>
      <c r="B5" s="2">
        <v>-208.16000000000003</v>
      </c>
      <c r="C5" s="2">
        <v>7.9282282007192508E-6</v>
      </c>
      <c r="D5" s="2">
        <v>212330.29641966248</v>
      </c>
      <c r="E5" s="2">
        <v>0.27739394221326247</v>
      </c>
      <c r="F5" s="2">
        <v>529.43287049125001</v>
      </c>
      <c r="G5" s="2">
        <v>1617.910877868125</v>
      </c>
      <c r="H5" s="2">
        <v>1.2593667004620874E-5</v>
      </c>
      <c r="I5" s="2">
        <v>7.0243905582318758E-3</v>
      </c>
      <c r="J5" s="2">
        <v>158.08830398187501</v>
      </c>
      <c r="K5" s="2">
        <v>5.3257936705249998E-4</v>
      </c>
    </row>
    <row r="6" spans="1:11" x14ac:dyDescent="0.3">
      <c r="A6" s="2">
        <v>85</v>
      </c>
      <c r="B6" s="2">
        <v>-188.16000000000003</v>
      </c>
      <c r="C6" s="2">
        <v>7.9249988040882505E-6</v>
      </c>
      <c r="D6" s="2">
        <v>212096.3250386625</v>
      </c>
      <c r="E6" s="2">
        <v>0.27822988565961249</v>
      </c>
      <c r="F6" s="2">
        <v>483.95975274625005</v>
      </c>
      <c r="G6" s="2">
        <v>1558.9038021681249</v>
      </c>
      <c r="H6" s="2">
        <v>1.3159974436425874E-5</v>
      </c>
      <c r="I6" s="2">
        <v>8.4073010955818747E-3</v>
      </c>
      <c r="J6" s="2">
        <v>232.5402103318749</v>
      </c>
      <c r="K6" s="2">
        <v>5.4939506575249996E-4</v>
      </c>
    </row>
    <row r="7" spans="1:11" x14ac:dyDescent="0.3">
      <c r="A7" s="2">
        <v>105</v>
      </c>
      <c r="B7" s="2">
        <v>-168.16000000000003</v>
      </c>
      <c r="C7" s="2">
        <v>7.9206780779197925E-6</v>
      </c>
      <c r="D7" s="2">
        <v>211398.30093366251</v>
      </c>
      <c r="E7" s="2">
        <v>0.27913658325116247</v>
      </c>
      <c r="F7" s="2">
        <v>450.89775176124999</v>
      </c>
      <c r="G7" s="2">
        <v>1476.7440602681249</v>
      </c>
      <c r="H7" s="2">
        <v>1.3643384965910874E-5</v>
      </c>
      <c r="I7" s="2">
        <v>9.4756761419318748E-3</v>
      </c>
      <c r="J7" s="2">
        <v>288.14695368187483</v>
      </c>
      <c r="K7" s="2">
        <v>5.6607072517249996E-4</v>
      </c>
    </row>
    <row r="8" spans="1:11" x14ac:dyDescent="0.3">
      <c r="A8" s="2">
        <v>125</v>
      </c>
      <c r="B8" s="2">
        <v>-148.16000000000003</v>
      </c>
      <c r="C8" s="2">
        <v>7.9151756131445313E-6</v>
      </c>
      <c r="D8" s="2">
        <v>210373.96503906249</v>
      </c>
      <c r="E8" s="2">
        <v>0.28010515457031249</v>
      </c>
      <c r="F8" s="2">
        <v>426.2371726562501</v>
      </c>
      <c r="G8" s="2">
        <v>1371.6527363281252</v>
      </c>
      <c r="H8" s="2">
        <v>1.4047176201171874E-5</v>
      </c>
      <c r="I8" s="2">
        <v>1.0320528169921874E-2</v>
      </c>
      <c r="J8" s="2">
        <v>326.94503867187478</v>
      </c>
      <c r="K8" s="2">
        <v>5.826063453125E-4</v>
      </c>
    </row>
    <row r="9" spans="1:11" x14ac:dyDescent="0.3">
      <c r="A9" s="2">
        <v>145</v>
      </c>
      <c r="B9" s="2">
        <v>-128.16000000000003</v>
      </c>
      <c r="C9" s="2">
        <v>7.9094385765662112E-6</v>
      </c>
      <c r="D9" s="2">
        <v>209136.5293676625</v>
      </c>
      <c r="E9" s="2">
        <v>0.28112671919946247</v>
      </c>
      <c r="F9" s="2">
        <v>402.12228603937501</v>
      </c>
      <c r="G9" s="2">
        <v>1252.6943154681253</v>
      </c>
      <c r="H9" s="2">
        <v>1.4376289666080875E-5</v>
      </c>
      <c r="I9" s="2">
        <v>1.1017554238431876E-2</v>
      </c>
      <c r="J9" s="2">
        <v>354.38265518374999</v>
      </c>
      <c r="K9" s="2">
        <v>5.9900192617249996E-4</v>
      </c>
    </row>
    <row r="10" spans="1:11" x14ac:dyDescent="0.3">
      <c r="A10" s="2">
        <v>165</v>
      </c>
      <c r="B10" s="2">
        <v>-108.16000000000003</v>
      </c>
      <c r="C10" s="2">
        <v>7.9034762616202382E-6</v>
      </c>
      <c r="D10" s="2">
        <v>207774.6770106625</v>
      </c>
      <c r="E10" s="2">
        <v>0.28219239672101248</v>
      </c>
      <c r="F10" s="2">
        <v>377.32840531187503</v>
      </c>
      <c r="G10" s="2">
        <v>1150.3770359002501</v>
      </c>
      <c r="H10" s="2">
        <v>1.4637330800285873E-5</v>
      </c>
      <c r="I10" s="2">
        <v>1.1627135992581876E-2</v>
      </c>
      <c r="J10" s="2">
        <v>378.38017018874996</v>
      </c>
      <c r="K10" s="2">
        <v>6.1525746775250006E-4</v>
      </c>
    </row>
    <row r="11" spans="1:11" x14ac:dyDescent="0.3">
      <c r="A11" s="2">
        <v>185</v>
      </c>
      <c r="B11" s="2">
        <v>-88.160000000000025</v>
      </c>
      <c r="C11" s="2">
        <v>7.8972977648093041E-6</v>
      </c>
      <c r="D11" s="2">
        <v>206352.56213766249</v>
      </c>
      <c r="E11" s="2">
        <v>0.28329330671736247</v>
      </c>
      <c r="F11" s="2">
        <v>354.87441724437502</v>
      </c>
      <c r="G11" s="2">
        <v>1067.94351276725</v>
      </c>
      <c r="H11" s="2">
        <v>1.4838568959210873E-5</v>
      </c>
      <c r="I11" s="2">
        <v>1.2194339663731874E-2</v>
      </c>
      <c r="J11" s="2">
        <v>400.76342427374999</v>
      </c>
      <c r="K11" s="2">
        <v>6.3137297005249997E-4</v>
      </c>
    </row>
    <row r="12" spans="1:11" x14ac:dyDescent="0.3">
      <c r="A12" s="2">
        <v>205</v>
      </c>
      <c r="B12" s="2">
        <v>-68.160000000000025</v>
      </c>
      <c r="C12" s="2">
        <v>7.8909119857033938E-6</v>
      </c>
      <c r="D12" s="2">
        <v>204909.80999666249</v>
      </c>
      <c r="E12" s="2">
        <v>0.28442056877091249</v>
      </c>
      <c r="F12" s="2">
        <v>334.54907071687512</v>
      </c>
      <c r="G12" s="2">
        <v>991.22304965825015</v>
      </c>
      <c r="H12" s="2">
        <v>1.4989937414055873E-5</v>
      </c>
      <c r="I12" s="2">
        <v>1.2748916069481885E-2</v>
      </c>
      <c r="J12" s="2">
        <v>421.04657247875002</v>
      </c>
      <c r="K12" s="2">
        <v>6.4734843307250002E-4</v>
      </c>
    </row>
    <row r="13" spans="1:11" x14ac:dyDescent="0.3">
      <c r="A13" s="2">
        <v>225</v>
      </c>
      <c r="B13" s="2">
        <v>-48.160000000000025</v>
      </c>
      <c r="C13" s="2">
        <v>7.8843276269397815E-6</v>
      </c>
      <c r="D13" s="2">
        <v>203461.51691406249</v>
      </c>
      <c r="E13" s="2">
        <v>0.28556530246406248</v>
      </c>
      <c r="F13" s="2">
        <v>316.14111460937505</v>
      </c>
      <c r="G13" s="2">
        <v>920.15197678124991</v>
      </c>
      <c r="H13" s="2">
        <v>1.5103033351796874E-5</v>
      </c>
      <c r="I13" s="2">
        <v>1.3305300613671873E-2</v>
      </c>
      <c r="J13" s="2">
        <v>438.74376984374999</v>
      </c>
      <c r="K13" s="2">
        <v>6.6318385681249999E-4</v>
      </c>
    </row>
    <row r="14" spans="1:11" x14ac:dyDescent="0.3">
      <c r="A14" s="2">
        <v>245</v>
      </c>
      <c r="B14" s="2">
        <v>-28.160000000000025</v>
      </c>
      <c r="C14" s="2">
        <v>7.8775531942230306E-6</v>
      </c>
      <c r="D14" s="2">
        <v>201998.25029466249</v>
      </c>
      <c r="E14" s="2">
        <v>0.2867186273792125</v>
      </c>
      <c r="F14" s="2">
        <v>299.439297801875</v>
      </c>
      <c r="G14" s="2">
        <v>854.66662434425007</v>
      </c>
      <c r="H14" s="2">
        <v>1.5191117875185874E-5</v>
      </c>
      <c r="I14" s="2">
        <v>1.3862613286381876E-2</v>
      </c>
      <c r="J14" s="2">
        <v>453.36917140874999</v>
      </c>
      <c r="K14" s="2">
        <v>6.7887924127249999E-4</v>
      </c>
    </row>
    <row r="15" spans="1:11" x14ac:dyDescent="0.3">
      <c r="A15" s="2">
        <v>265</v>
      </c>
      <c r="B15" s="2">
        <v>-8.160000000000025</v>
      </c>
      <c r="C15" s="2">
        <v>7.8705969963249923E-6</v>
      </c>
      <c r="D15" s="2">
        <v>200486.04862166248</v>
      </c>
      <c r="E15" s="2">
        <v>0.2878716630987625</v>
      </c>
      <c r="F15" s="2">
        <v>284.23236917437509</v>
      </c>
      <c r="G15" s="2">
        <v>794.70332255525</v>
      </c>
      <c r="H15" s="2">
        <v>1.5301805210699998E-5</v>
      </c>
      <c r="I15" s="2">
        <v>1.4404658663931881E-2</v>
      </c>
      <c r="J15" s="2">
        <v>464.43693221374997</v>
      </c>
      <c r="K15" s="2">
        <v>6.9443458645250002E-4</v>
      </c>
    </row>
    <row r="16" spans="1:11" x14ac:dyDescent="0.3">
      <c r="A16" s="2">
        <v>285</v>
      </c>
      <c r="B16" s="2">
        <v>11.839999999999975</v>
      </c>
      <c r="C16" s="2">
        <v>7.8634671450848091E-6</v>
      </c>
      <c r="D16" s="2">
        <v>198866.42145666247</v>
      </c>
      <c r="E16" s="2">
        <v>0.28901552920511248</v>
      </c>
      <c r="F16" s="2">
        <v>270.30907760687501</v>
      </c>
      <c r="G16" s="2">
        <v>740.19840162225</v>
      </c>
      <c r="H16" s="2">
        <v>1.5424825862699997E-5</v>
      </c>
      <c r="I16" s="2">
        <v>1.4899925908881891E-2</v>
      </c>
      <c r="J16" s="2">
        <v>470.51142928213625</v>
      </c>
      <c r="K16" s="2">
        <v>7.0984989235249997E-4</v>
      </c>
    </row>
    <row r="17" spans="1:11" x14ac:dyDescent="0.3">
      <c r="A17" s="2">
        <v>305</v>
      </c>
      <c r="B17" s="2">
        <v>31.839999999999975</v>
      </c>
      <c r="C17" s="2">
        <v>7.8561715554089158E-6</v>
      </c>
      <c r="D17" s="2">
        <v>197061.95849999998</v>
      </c>
      <c r="E17" s="2">
        <v>0.29032864964999999</v>
      </c>
      <c r="F17" s="2">
        <v>257.45817197937498</v>
      </c>
      <c r="G17" s="2">
        <v>691.08819175325038</v>
      </c>
      <c r="H17" s="2">
        <v>1.5546690748299999E-5</v>
      </c>
      <c r="I17" s="2">
        <v>1.5480243750000001E-2</v>
      </c>
      <c r="J17" s="2">
        <v>471.85715947019128</v>
      </c>
      <c r="K17" s="2">
        <v>7.2512515897249995E-4</v>
      </c>
    </row>
    <row r="18" spans="1:11" x14ac:dyDescent="0.3">
      <c r="A18" s="2">
        <v>325</v>
      </c>
      <c r="B18" s="2">
        <v>51.839999999999975</v>
      </c>
      <c r="C18" s="2">
        <v>7.848717945271032E-6</v>
      </c>
      <c r="D18" s="2">
        <v>195276.95249999998</v>
      </c>
      <c r="E18" s="2">
        <v>0.29197349225000002</v>
      </c>
      <c r="F18" s="2">
        <v>245.46840117187503</v>
      </c>
      <c r="G18" s="2">
        <v>647.30902315625008</v>
      </c>
      <c r="H18" s="2">
        <v>1.56673998675E-5</v>
      </c>
      <c r="I18" s="2">
        <v>1.605322675E-2</v>
      </c>
      <c r="J18" s="2">
        <v>473.34843968140626</v>
      </c>
      <c r="K18" s="2">
        <v>7.4026038631249996E-4</v>
      </c>
    </row>
    <row r="19" spans="1:11" x14ac:dyDescent="0.3">
      <c r="A19" s="2">
        <v>345</v>
      </c>
      <c r="B19" s="2">
        <v>71.839999999999975</v>
      </c>
      <c r="C19" s="2">
        <v>7.841113835712168E-6</v>
      </c>
      <c r="D19" s="2">
        <v>193491.94649999999</v>
      </c>
      <c r="E19" s="2">
        <v>0.29361833485</v>
      </c>
      <c r="F19" s="2">
        <v>232.83817640913753</v>
      </c>
      <c r="G19" s="2">
        <v>608.79722603925029</v>
      </c>
      <c r="H19" s="2">
        <v>1.57869532203E-5</v>
      </c>
      <c r="I19" s="2">
        <v>1.6626209750000003E-2</v>
      </c>
      <c r="J19" s="2">
        <v>474.98101779402128</v>
      </c>
      <c r="K19" s="2">
        <v>7.5525557437250001E-4</v>
      </c>
    </row>
    <row r="20" spans="1:11" x14ac:dyDescent="0.3">
      <c r="A20" s="2">
        <v>365</v>
      </c>
      <c r="B20" s="2">
        <v>91.839999999999975</v>
      </c>
      <c r="C20" s="2">
        <v>7.8333665508406254E-6</v>
      </c>
      <c r="D20" s="2">
        <v>191706.9405</v>
      </c>
      <c r="E20" s="2">
        <v>0.29526317745000003</v>
      </c>
      <c r="F20" s="2">
        <v>220.51404133878759</v>
      </c>
      <c r="G20" s="2">
        <v>580.50131460779039</v>
      </c>
      <c r="H20" s="2">
        <v>1.5905350806699998E-5</v>
      </c>
      <c r="I20" s="2">
        <v>1.7199192750000002E-2</v>
      </c>
      <c r="J20" s="2">
        <v>476.75064168627625</v>
      </c>
      <c r="K20" s="2">
        <v>7.7011072315249997E-4</v>
      </c>
    </row>
    <row r="21" spans="1:11" x14ac:dyDescent="0.3">
      <c r="A21" s="2">
        <v>385</v>
      </c>
      <c r="B21" s="2">
        <v>111.83999999999997</v>
      </c>
      <c r="C21" s="2">
        <v>7.8254832178319967E-6</v>
      </c>
      <c r="D21" s="2">
        <v>189921.93449999997</v>
      </c>
      <c r="E21" s="2">
        <v>0.29690802005</v>
      </c>
      <c r="F21" s="2">
        <v>209.13525691683759</v>
      </c>
      <c r="G21" s="2">
        <v>557.62934305654016</v>
      </c>
      <c r="H21" s="2">
        <v>1.6022592626699999E-5</v>
      </c>
      <c r="I21" s="2">
        <v>1.7772175750000001E-2</v>
      </c>
      <c r="J21" s="2">
        <v>478.65305923641125</v>
      </c>
      <c r="K21" s="2">
        <v>7.8482583265249996E-4</v>
      </c>
    </row>
    <row r="22" spans="1:11" x14ac:dyDescent="0.3">
      <c r="A22" s="2">
        <v>405</v>
      </c>
      <c r="B22" s="2">
        <v>131.83999999999997</v>
      </c>
      <c r="C22" s="2">
        <v>7.8174707669291572E-6</v>
      </c>
      <c r="D22" s="2">
        <v>188136.92849999998</v>
      </c>
      <c r="E22" s="2">
        <v>0.29855286265000003</v>
      </c>
      <c r="F22" s="2">
        <v>198.6609672664876</v>
      </c>
      <c r="G22" s="2">
        <v>538.43114893229085</v>
      </c>
      <c r="H22" s="2">
        <v>1.6138678680299999E-5</v>
      </c>
      <c r="I22" s="2">
        <v>1.8345158750000003E-2</v>
      </c>
      <c r="J22" s="2">
        <v>480.68401832266625</v>
      </c>
      <c r="K22" s="2">
        <v>7.9940090287249999E-4</v>
      </c>
    </row>
    <row r="23" spans="1:11" x14ac:dyDescent="0.3">
      <c r="A23" s="2">
        <v>425</v>
      </c>
      <c r="B23" s="2">
        <v>151.83999999999997</v>
      </c>
      <c r="C23" s="2">
        <v>7.8093359314422816E-6</v>
      </c>
      <c r="D23" s="2">
        <v>186351.92249999999</v>
      </c>
      <c r="E23" s="2">
        <v>0.30019770525</v>
      </c>
      <c r="F23" s="2">
        <v>189.05031651093759</v>
      </c>
      <c r="G23" s="2">
        <v>522.48146455664028</v>
      </c>
      <c r="H23" s="2">
        <v>1.6253608967500001E-5</v>
      </c>
      <c r="I23" s="2">
        <v>1.8918141749999999E-2</v>
      </c>
      <c r="J23" s="2">
        <v>482.83926682328126</v>
      </c>
      <c r="K23" s="2">
        <v>8.1383593381249993E-4</v>
      </c>
    </row>
    <row r="24" spans="1:11" x14ac:dyDescent="0.3">
      <c r="A24" s="2">
        <v>445</v>
      </c>
      <c r="B24" s="2">
        <v>171.83999999999997</v>
      </c>
      <c r="C24" s="2">
        <v>7.8010852477488255E-6</v>
      </c>
      <c r="D24" s="2">
        <v>184566.91649999999</v>
      </c>
      <c r="E24" s="2">
        <v>0.30184254784999998</v>
      </c>
      <c r="F24" s="2">
        <v>180.26244877338752</v>
      </c>
      <c r="G24" s="2">
        <v>509.37411805279044</v>
      </c>
      <c r="H24" s="2">
        <v>1.6367383488299998E-5</v>
      </c>
      <c r="I24" s="2">
        <v>1.9491124750000002E-2</v>
      </c>
      <c r="J24" s="2">
        <v>485.11455261649627</v>
      </c>
      <c r="K24" s="2">
        <v>8.2813092547249991E-4</v>
      </c>
    </row>
    <row r="25" spans="1:11" x14ac:dyDescent="0.3">
      <c r="A25" s="2">
        <v>465</v>
      </c>
      <c r="B25" s="2">
        <v>191.83999999999997</v>
      </c>
      <c r="C25" s="2">
        <v>7.7927250552935392E-6</v>
      </c>
      <c r="D25" s="2">
        <v>182781.9105</v>
      </c>
      <c r="E25" s="2">
        <v>0.30348739045000001</v>
      </c>
      <c r="F25" s="2">
        <v>172.25650817703752</v>
      </c>
      <c r="G25" s="2">
        <v>498.72203334554024</v>
      </c>
      <c r="H25" s="2">
        <v>1.6480002242699998E-5</v>
      </c>
      <c r="I25" s="2">
        <v>2.0064107750000001E-2</v>
      </c>
      <c r="J25" s="2">
        <v>487.50562358055129</v>
      </c>
      <c r="K25" s="2">
        <v>8.4228587785250002E-4</v>
      </c>
    </row>
    <row r="26" spans="1:11" x14ac:dyDescent="0.3">
      <c r="A26" s="2">
        <v>485</v>
      </c>
      <c r="B26" s="2">
        <v>211.83999999999997</v>
      </c>
      <c r="C26" s="2">
        <v>7.784261496588462E-6</v>
      </c>
      <c r="D26" s="2">
        <v>180996.9045</v>
      </c>
      <c r="E26" s="2">
        <v>0.30513223304999998</v>
      </c>
      <c r="F26" s="2">
        <v>164.99163884508755</v>
      </c>
      <c r="G26" s="2">
        <v>490.1572301612905</v>
      </c>
      <c r="H26" s="2">
        <v>1.65914652307E-5</v>
      </c>
      <c r="I26" s="2">
        <v>2.0637090750000003E-2</v>
      </c>
      <c r="J26" s="2">
        <v>490.00822759368629</v>
      </c>
      <c r="K26" s="2">
        <v>8.5630079095250005E-4</v>
      </c>
    </row>
    <row r="27" spans="1:11" x14ac:dyDescent="0.3">
      <c r="A27" s="2">
        <v>505</v>
      </c>
      <c r="B27" s="2">
        <v>231.83999999999997</v>
      </c>
      <c r="C27" s="2">
        <v>7.7757005172129195E-6</v>
      </c>
      <c r="D27" s="2">
        <v>179211.89849999998</v>
      </c>
      <c r="E27" s="2">
        <v>0.30677707565000001</v>
      </c>
      <c r="F27" s="2">
        <v>158.42698490073764</v>
      </c>
      <c r="G27" s="2">
        <v>483.3308240280403</v>
      </c>
      <c r="H27" s="2">
        <v>1.6701772452299998E-5</v>
      </c>
      <c r="I27" s="2">
        <v>2.1210073749999999E-2</v>
      </c>
      <c r="J27" s="2">
        <v>492.61811253414129</v>
      </c>
      <c r="K27" s="2">
        <v>8.7017566477250001E-4</v>
      </c>
    </row>
    <row r="28" spans="1:11" x14ac:dyDescent="0.3">
      <c r="A28" s="2">
        <v>525</v>
      </c>
      <c r="B28" s="2">
        <v>251.83999999999997</v>
      </c>
      <c r="C28" s="2">
        <v>7.7670478658135318E-6</v>
      </c>
      <c r="D28" s="2">
        <v>177426.89249999999</v>
      </c>
      <c r="E28" s="2">
        <v>0.30842191824999998</v>
      </c>
      <c r="F28" s="2">
        <v>152.52169046718768</v>
      </c>
      <c r="G28" s="2">
        <v>477.91302627538971</v>
      </c>
      <c r="H28" s="2">
        <v>1.6810923907499998E-5</v>
      </c>
      <c r="I28" s="2">
        <v>2.1783056749999998E-2</v>
      </c>
      <c r="J28" s="2">
        <v>495.33102628015627</v>
      </c>
      <c r="K28" s="2">
        <v>8.839104993125E-4</v>
      </c>
    </row>
    <row r="29" spans="1:11" x14ac:dyDescent="0.3">
      <c r="A29" s="2">
        <v>545</v>
      </c>
      <c r="B29" s="2">
        <v>271.83999999999997</v>
      </c>
      <c r="C29" s="2">
        <v>7.7583090941042046E-6</v>
      </c>
      <c r="D29" s="2">
        <v>175641.88649999999</v>
      </c>
      <c r="E29" s="2">
        <v>0.31006676085000001</v>
      </c>
      <c r="F29" s="2">
        <v>147.23489966763765</v>
      </c>
      <c r="G29" s="2">
        <v>473.59314403453936</v>
      </c>
      <c r="H29" s="2">
        <v>1.6918919596300001E-5</v>
      </c>
      <c r="I29" s="2">
        <v>2.2356039750000001E-2</v>
      </c>
      <c r="J29" s="2">
        <v>498.14271670997124</v>
      </c>
      <c r="K29" s="2">
        <v>8.9750529457250001E-4</v>
      </c>
    </row>
    <row r="30" spans="1:11" x14ac:dyDescent="0.3">
      <c r="A30" s="2">
        <v>565</v>
      </c>
      <c r="B30" s="2">
        <v>291.83999999999997</v>
      </c>
      <c r="C30" s="2">
        <v>7.7494895568661334E-6</v>
      </c>
      <c r="D30" s="2">
        <v>173856.8805</v>
      </c>
      <c r="E30" s="2">
        <v>0.31171160344999999</v>
      </c>
      <c r="F30" s="2">
        <v>142.52575662528761</v>
      </c>
      <c r="G30" s="2">
        <v>470.07958023828996</v>
      </c>
      <c r="H30" s="2">
        <v>1.7025759518699999E-5</v>
      </c>
      <c r="I30" s="2">
        <v>2.2929022750000003E-2</v>
      </c>
      <c r="J30" s="2">
        <v>501.04893170182629</v>
      </c>
      <c r="K30" s="2">
        <v>9.1096005055250006E-4</v>
      </c>
    </row>
    <row r="31" spans="1:11" x14ac:dyDescent="0.3">
      <c r="A31" s="2">
        <v>585</v>
      </c>
      <c r="B31" s="2">
        <v>311.83999999999997</v>
      </c>
      <c r="C31" s="2">
        <v>7.7405944119478081E-6</v>
      </c>
      <c r="D31" s="2">
        <v>172071.87449999998</v>
      </c>
      <c r="E31" s="2">
        <v>0.31335644605000001</v>
      </c>
      <c r="F31" s="2">
        <v>138.35340546333759</v>
      </c>
      <c r="G31" s="2">
        <v>467.09983362104003</v>
      </c>
      <c r="H31" s="2">
        <v>1.7131443674699999E-5</v>
      </c>
      <c r="I31" s="2">
        <v>2.3502005750000002E-2</v>
      </c>
      <c r="J31" s="2">
        <v>504.04541913396127</v>
      </c>
      <c r="K31" s="2">
        <v>9.2427476725249992E-4</v>
      </c>
    </row>
    <row r="32" spans="1:11" x14ac:dyDescent="0.3">
      <c r="A32" s="2">
        <v>605</v>
      </c>
      <c r="B32" s="2">
        <v>331.84</v>
      </c>
      <c r="C32" s="2">
        <v>7.7316286202650026E-6</v>
      </c>
      <c r="D32" s="2">
        <v>170286.86849999998</v>
      </c>
      <c r="E32" s="2">
        <v>0.31500128864999999</v>
      </c>
      <c r="F32" s="2">
        <v>134.67699030498761</v>
      </c>
      <c r="G32" s="2">
        <v>464.40049871879</v>
      </c>
      <c r="H32" s="2">
        <v>1.7235972064299998E-5</v>
      </c>
      <c r="I32" s="2">
        <v>2.4074988749999998E-2</v>
      </c>
      <c r="J32" s="2">
        <v>507.12792688461627</v>
      </c>
      <c r="K32" s="2">
        <v>9.3744944467249991E-4</v>
      </c>
    </row>
    <row r="33" spans="1:11" x14ac:dyDescent="0.3">
      <c r="A33" s="2">
        <v>625</v>
      </c>
      <c r="B33" s="2">
        <v>351.84</v>
      </c>
      <c r="C33" s="2">
        <v>7.7225969458007822E-6</v>
      </c>
      <c r="D33" s="2">
        <v>168501.86249999999</v>
      </c>
      <c r="E33" s="2">
        <v>0.31664613125000002</v>
      </c>
      <c r="F33" s="2">
        <v>131.45565527343751</v>
      </c>
      <c r="G33" s="2">
        <v>461.74726586914039</v>
      </c>
      <c r="H33" s="2">
        <v>1.7339344687499999E-5</v>
      </c>
      <c r="I33" s="2">
        <v>2.4647971750000001E-2</v>
      </c>
      <c r="J33" s="2">
        <v>510.29220283203125</v>
      </c>
      <c r="K33" s="2">
        <v>9.5048408281250005E-4</v>
      </c>
    </row>
    <row r="34" spans="1:11" x14ac:dyDescent="0.3">
      <c r="A34" s="2">
        <v>645</v>
      </c>
      <c r="B34" s="2">
        <v>371.84</v>
      </c>
      <c r="C34" s="2">
        <v>7.7135039556055015E-6</v>
      </c>
      <c r="D34" s="2">
        <v>166716.85649999999</v>
      </c>
      <c r="E34" s="2">
        <v>0.31829097384999999</v>
      </c>
      <c r="F34" s="2">
        <v>128.64854449188761</v>
      </c>
      <c r="G34" s="2">
        <v>458.92492121128998</v>
      </c>
      <c r="H34" s="2">
        <v>1.74415615443E-5</v>
      </c>
      <c r="I34" s="2">
        <v>2.522095475E-2</v>
      </c>
      <c r="J34" s="2">
        <v>513.53399485444629</v>
      </c>
      <c r="K34" s="2">
        <v>9.633786816725E-4</v>
      </c>
    </row>
    <row r="35" spans="1:11" x14ac:dyDescent="0.3">
      <c r="A35" s="2">
        <v>665</v>
      </c>
      <c r="B35" s="2">
        <v>391.84</v>
      </c>
      <c r="C35" s="2">
        <v>7.7043540197968078E-6</v>
      </c>
      <c r="D35" s="2">
        <v>164931.8505</v>
      </c>
      <c r="E35" s="2">
        <v>0.31993581645000002</v>
      </c>
      <c r="F35" s="2">
        <v>126.21480208353751</v>
      </c>
      <c r="G35" s="2">
        <v>455.73734668603993</v>
      </c>
      <c r="H35" s="2">
        <v>1.7542622634699999E-5</v>
      </c>
      <c r="I35" s="2">
        <v>2.5793937749999999E-2</v>
      </c>
      <c r="J35" s="2">
        <v>516.84905083010131</v>
      </c>
      <c r="K35" s="2">
        <v>9.7613324125249998E-4</v>
      </c>
    </row>
    <row r="36" spans="1:11" x14ac:dyDescent="0.3">
      <c r="A36" s="2">
        <v>685</v>
      </c>
      <c r="B36" s="2">
        <v>411.84</v>
      </c>
      <c r="C36" s="2">
        <v>7.6951513115596344E-6</v>
      </c>
      <c r="D36" s="2">
        <v>163146.84450000001</v>
      </c>
      <c r="E36" s="2">
        <v>0.32158065905</v>
      </c>
      <c r="F36" s="2">
        <v>124.11357217158775</v>
      </c>
      <c r="G36" s="2">
        <v>452.00752003578873</v>
      </c>
      <c r="H36" s="2">
        <v>1.7642527958699997E-5</v>
      </c>
      <c r="I36" s="2">
        <v>2.6366920750000002E-2</v>
      </c>
      <c r="J36" s="2">
        <v>520.23311863723632</v>
      </c>
      <c r="K36" s="2">
        <v>9.8874776155249999E-4</v>
      </c>
    </row>
    <row r="37" spans="1:11" x14ac:dyDescent="0.3">
      <c r="A37" s="2">
        <v>705</v>
      </c>
      <c r="B37" s="2">
        <v>431.84</v>
      </c>
      <c r="C37" s="2">
        <v>7.685899807146204E-6</v>
      </c>
      <c r="D37" s="2">
        <v>161361.83849999998</v>
      </c>
      <c r="E37" s="2">
        <v>0.32322550165000002</v>
      </c>
      <c r="F37" s="2">
        <v>122.3039988792375</v>
      </c>
      <c r="G37" s="2">
        <v>447.57751480454044</v>
      </c>
      <c r="H37" s="2">
        <v>1.7741277516299998E-5</v>
      </c>
      <c r="I37" s="2">
        <v>2.6939903750000004E-2</v>
      </c>
      <c r="J37" s="2">
        <v>523.68194615409129</v>
      </c>
      <c r="K37" s="2">
        <v>1.0012222425725E-3</v>
      </c>
    </row>
    <row r="38" spans="1:11" x14ac:dyDescent="0.3">
      <c r="A38" s="2">
        <v>725</v>
      </c>
      <c r="B38" s="2">
        <v>451.84</v>
      </c>
      <c r="C38" s="2">
        <v>7.6766032858760322E-6</v>
      </c>
      <c r="D38" s="2">
        <v>159576.83249999999</v>
      </c>
      <c r="E38" s="2">
        <v>0.32487034425</v>
      </c>
      <c r="F38" s="2">
        <v>120.74522632968774</v>
      </c>
      <c r="G38" s="2">
        <v>442.30850033789102</v>
      </c>
      <c r="H38" s="2">
        <v>1.7838871307500001E-5</v>
      </c>
      <c r="I38" s="2">
        <v>2.7512886749999996E-2</v>
      </c>
      <c r="J38" s="2">
        <v>527.19128125890632</v>
      </c>
      <c r="K38" s="2">
        <v>1.0135566843125E-3</v>
      </c>
    </row>
    <row r="39" spans="1:11" x14ac:dyDescent="0.3">
      <c r="A39" s="2">
        <v>745</v>
      </c>
      <c r="B39" s="2">
        <v>471.84</v>
      </c>
      <c r="C39" s="2">
        <v>7.6672653301359205E-6</v>
      </c>
      <c r="D39" s="2">
        <v>157791.8265</v>
      </c>
      <c r="E39" s="2">
        <v>0.32651518685000003</v>
      </c>
      <c r="F39" s="2">
        <v>119.39639864613764</v>
      </c>
      <c r="G39" s="2">
        <v>436.08074178303832</v>
      </c>
      <c r="H39" s="2">
        <v>1.7935309332299999E-5</v>
      </c>
      <c r="I39" s="2">
        <v>2.8085869749999999E-2</v>
      </c>
      <c r="J39" s="2">
        <v>530.75687182992124</v>
      </c>
      <c r="K39" s="2">
        <v>1.0257510867724999E-3</v>
      </c>
    </row>
    <row r="40" spans="1:11" x14ac:dyDescent="0.3">
      <c r="A40" s="2">
        <v>765</v>
      </c>
      <c r="B40" s="2">
        <v>491.84</v>
      </c>
      <c r="C40" s="2">
        <v>7.6578893253799613E-6</v>
      </c>
      <c r="D40" s="2">
        <v>156006.82049999997</v>
      </c>
      <c r="E40" s="2">
        <v>0.32816002945</v>
      </c>
      <c r="F40" s="2">
        <v>118.21665995178751</v>
      </c>
      <c r="G40" s="2">
        <v>428.7936000887903</v>
      </c>
      <c r="H40" s="2">
        <v>1.80305915907E-5</v>
      </c>
      <c r="I40" s="2">
        <v>2.8658852750000002E-2</v>
      </c>
      <c r="J40" s="2">
        <v>534.37446574537626</v>
      </c>
      <c r="K40" s="2">
        <v>1.0378054499524999E-3</v>
      </c>
    </row>
    <row r="41" spans="1:11" x14ac:dyDescent="0.3">
      <c r="A41" s="2">
        <v>785</v>
      </c>
      <c r="B41" s="2">
        <v>511.84</v>
      </c>
      <c r="C41" s="2">
        <v>7.6484784601295401E-6</v>
      </c>
      <c r="D41" s="2">
        <v>154221.81449999998</v>
      </c>
      <c r="E41" s="2">
        <v>0.32980487204999998</v>
      </c>
      <c r="F41" s="2">
        <v>117.16515436983786</v>
      </c>
      <c r="G41" s="2">
        <v>420.36553200553954</v>
      </c>
      <c r="H41" s="2">
        <v>1.8124718082699999E-5</v>
      </c>
      <c r="I41" s="2">
        <v>2.9231835750000004E-2</v>
      </c>
      <c r="J41" s="2">
        <v>538.03981088351122</v>
      </c>
      <c r="K41" s="2">
        <v>1.0497197738525E-3</v>
      </c>
    </row>
    <row r="42" spans="1:11" x14ac:dyDescent="0.3">
      <c r="A42" s="2">
        <v>805</v>
      </c>
      <c r="B42" s="2">
        <v>531.83999999999992</v>
      </c>
      <c r="C42" s="2">
        <v>7.6390357259733263E-6</v>
      </c>
      <c r="D42" s="2">
        <v>152436.80849999998</v>
      </c>
      <c r="E42" s="2">
        <v>0.33144971465</v>
      </c>
      <c r="F42" s="2">
        <v>116.20102602348766</v>
      </c>
      <c r="G42" s="2">
        <v>410.73409008528961</v>
      </c>
      <c r="H42" s="2">
        <v>1.8217688808300001E-5</v>
      </c>
      <c r="I42" s="2">
        <v>2.9804818749999996E-2</v>
      </c>
      <c r="J42" s="2">
        <v>541.74865512256622</v>
      </c>
      <c r="K42" s="2">
        <v>1.0614940584724999E-3</v>
      </c>
    </row>
    <row r="43" spans="1:11" x14ac:dyDescent="0.3">
      <c r="A43" s="2">
        <v>825</v>
      </c>
      <c r="B43" s="2">
        <v>551.83999999999992</v>
      </c>
      <c r="C43" s="2">
        <v>7.6295639175672809E-6</v>
      </c>
      <c r="D43" s="2">
        <v>150651.80249999999</v>
      </c>
      <c r="E43" s="2">
        <v>0.33309455725000003</v>
      </c>
      <c r="F43" s="2">
        <v>115.28341903593787</v>
      </c>
      <c r="G43" s="2">
        <v>399.85592268163873</v>
      </c>
      <c r="H43" s="2">
        <v>1.8309503767499999E-5</v>
      </c>
      <c r="I43" s="2">
        <v>3.0377801749999999E-2</v>
      </c>
      <c r="J43" s="2">
        <v>545.49674634078121</v>
      </c>
      <c r="K43" s="2">
        <v>1.0731283038124999E-3</v>
      </c>
    </row>
    <row r="44" spans="1:11" x14ac:dyDescent="0.3">
      <c r="A44" s="2">
        <v>845</v>
      </c>
      <c r="B44" s="2">
        <v>571.83999999999992</v>
      </c>
      <c r="C44" s="2">
        <v>7.620065632634658E-6</v>
      </c>
      <c r="D44" s="2">
        <v>148866.7965</v>
      </c>
      <c r="E44" s="2">
        <v>0.33473939985000001</v>
      </c>
      <c r="F44" s="2">
        <v>114.37147753038755</v>
      </c>
      <c r="G44" s="2">
        <v>387.70677394978793</v>
      </c>
      <c r="H44" s="2">
        <v>1.8400162960299999E-5</v>
      </c>
      <c r="I44" s="2">
        <v>3.0950784750000002E-2</v>
      </c>
      <c r="J44" s="2">
        <v>549.27983241639629</v>
      </c>
      <c r="K44" s="2">
        <v>1.0846225098725001E-3</v>
      </c>
    </row>
    <row r="45" spans="1:11" x14ac:dyDescent="0.3">
      <c r="A45" s="2">
        <v>865</v>
      </c>
      <c r="B45" s="2">
        <v>591.83999999999992</v>
      </c>
      <c r="C45" s="2">
        <v>7.6105432719659964E-6</v>
      </c>
      <c r="D45" s="2">
        <v>147081.7905</v>
      </c>
      <c r="E45" s="2">
        <v>0.33638424244999998</v>
      </c>
      <c r="F45" s="2">
        <v>113.42434563003758</v>
      </c>
      <c r="G45" s="2">
        <v>374.28148384653832</v>
      </c>
      <c r="H45" s="2">
        <v>1.8489666386699997E-5</v>
      </c>
      <c r="I45" s="2">
        <v>3.1523767750000008E-2</v>
      </c>
      <c r="J45" s="2">
        <v>553.0936612276513</v>
      </c>
      <c r="K45" s="2">
        <v>1.0959766766524999E-3</v>
      </c>
    </row>
    <row r="46" spans="1:11" x14ac:dyDescent="0.3">
      <c r="A46" s="2">
        <v>885</v>
      </c>
      <c r="B46" s="2">
        <v>611.83999999999992</v>
      </c>
      <c r="C46" s="2">
        <v>7.6009990394191256E-6</v>
      </c>
      <c r="D46" s="2">
        <v>145296.78450000001</v>
      </c>
      <c r="E46" s="2">
        <v>0.33802908505000001</v>
      </c>
      <c r="F46" s="2">
        <v>112.40116745808768</v>
      </c>
      <c r="G46" s="2">
        <v>359.59398813028929</v>
      </c>
      <c r="H46" s="2">
        <v>1.8578014046699998E-5</v>
      </c>
      <c r="I46" s="2">
        <v>3.209675075E-2</v>
      </c>
      <c r="J46" s="2">
        <v>556.9339806527862</v>
      </c>
      <c r="K46" s="2">
        <v>1.1071908041524999E-3</v>
      </c>
    </row>
    <row r="47" spans="1:11" x14ac:dyDescent="0.3">
      <c r="A47" s="2">
        <v>905</v>
      </c>
      <c r="B47" s="2">
        <v>631.83999999999992</v>
      </c>
      <c r="C47" s="2">
        <v>7.5914349419191683E-6</v>
      </c>
      <c r="D47" s="2">
        <v>143511.77849999999</v>
      </c>
      <c r="E47" s="2">
        <v>0.33967392764999998</v>
      </c>
      <c r="F47" s="2">
        <v>111.2610871377376</v>
      </c>
      <c r="G47" s="2">
        <v>343.67731836103849</v>
      </c>
      <c r="H47" s="2">
        <v>1.8665205940300002E-5</v>
      </c>
      <c r="I47" s="2">
        <v>3.2669733749999999E-2</v>
      </c>
      <c r="J47" s="2">
        <v>560.79653857004121</v>
      </c>
      <c r="K47" s="2">
        <v>1.1182648923725E-3</v>
      </c>
    </row>
    <row r="48" spans="1:11" x14ac:dyDescent="0.3">
      <c r="A48" s="2">
        <v>925</v>
      </c>
      <c r="B48" s="2">
        <v>651.83999999999992</v>
      </c>
      <c r="C48" s="2">
        <v>7.5818527894585319E-6</v>
      </c>
      <c r="D48" s="2">
        <v>141726.77249999999</v>
      </c>
      <c r="E48" s="2">
        <v>0.34131877025000001</v>
      </c>
      <c r="F48" s="2">
        <v>109.96324879218764</v>
      </c>
      <c r="G48" s="2">
        <v>326.58360190038911</v>
      </c>
      <c r="H48" s="2">
        <v>1.8751242067500001E-5</v>
      </c>
      <c r="I48" s="2">
        <v>3.3242716750000005E-2</v>
      </c>
      <c r="J48" s="2">
        <v>564.67708285765627</v>
      </c>
      <c r="K48" s="2">
        <v>1.1291989413125E-3</v>
      </c>
    </row>
    <row r="49" spans="1:11" x14ac:dyDescent="0.3">
      <c r="A49" s="2">
        <v>945</v>
      </c>
      <c r="B49" s="2">
        <v>671.83999999999992</v>
      </c>
      <c r="C49" s="2">
        <v>7.5722541950969161E-6</v>
      </c>
      <c r="D49" s="2">
        <v>139941.7665</v>
      </c>
      <c r="E49" s="2">
        <v>0.34296361284999999</v>
      </c>
      <c r="F49" s="2">
        <v>108.46679654463787</v>
      </c>
      <c r="G49" s="2">
        <v>308.38406191154172</v>
      </c>
      <c r="H49" s="2">
        <v>1.8836122428299998E-5</v>
      </c>
      <c r="I49" s="2">
        <v>3.3815699749999997E-2</v>
      </c>
      <c r="J49" s="2">
        <v>568.57136139387126</v>
      </c>
      <c r="K49" s="2">
        <v>1.1399929509725E-3</v>
      </c>
    </row>
    <row r="50" spans="1:11" x14ac:dyDescent="0.3">
      <c r="A50" s="2">
        <v>965</v>
      </c>
      <c r="B50" s="2">
        <v>691.83999999999992</v>
      </c>
      <c r="C50" s="2">
        <v>7.5626405749613098E-6</v>
      </c>
      <c r="D50" s="2">
        <v>138156.76049999997</v>
      </c>
      <c r="E50" s="2">
        <v>0.34460845545000002</v>
      </c>
      <c r="F50" s="2">
        <v>106.73087451828769</v>
      </c>
      <c r="G50" s="2">
        <v>289.16901735929059</v>
      </c>
      <c r="H50" s="2">
        <v>1.8919847022699998E-5</v>
      </c>
      <c r="I50" s="2">
        <v>3.4388682750000003E-2</v>
      </c>
      <c r="J50" s="2">
        <v>572.47512205692624</v>
      </c>
      <c r="K50" s="2">
        <v>1.1506469213524999E-3</v>
      </c>
    </row>
    <row r="51" spans="1:11" x14ac:dyDescent="0.3">
      <c r="A51" s="2">
        <v>985</v>
      </c>
      <c r="B51" s="2">
        <v>711.83999999999992</v>
      </c>
      <c r="C51" s="2">
        <v>7.5530131482459921E-6</v>
      </c>
      <c r="D51" s="2">
        <v>136371.75449999998</v>
      </c>
      <c r="E51" s="2">
        <v>0.34625329804999999</v>
      </c>
      <c r="F51" s="2">
        <v>104.71462683633786</v>
      </c>
      <c r="G51" s="2">
        <v>269.0478830100401</v>
      </c>
      <c r="H51" s="2">
        <v>1.9002415850699997E-5</v>
      </c>
      <c r="I51" s="2">
        <v>3.4961665750000002E-2</v>
      </c>
      <c r="J51" s="2">
        <v>576.38411272506119</v>
      </c>
      <c r="K51" s="2">
        <v>1.1611608524525001E-3</v>
      </c>
    </row>
    <row r="52" spans="1:11" x14ac:dyDescent="0.3">
      <c r="A52" s="2">
        <v>1005</v>
      </c>
      <c r="B52" s="2">
        <v>731.83999999999992</v>
      </c>
      <c r="C52" s="2">
        <v>7.5433729372125299E-6</v>
      </c>
      <c r="D52" s="2">
        <v>134586.74849999999</v>
      </c>
      <c r="E52" s="2">
        <v>0.34789814065000002</v>
      </c>
      <c r="F52" s="2">
        <v>102.37719762198776</v>
      </c>
      <c r="G52" s="2">
        <v>248.14916943179014</v>
      </c>
      <c r="H52" s="2">
        <v>1.9083828912299999E-5</v>
      </c>
      <c r="I52" s="2">
        <v>3.5534648750000002E-2</v>
      </c>
      <c r="J52" s="2">
        <v>580.29408127651629</v>
      </c>
      <c r="K52" s="2">
        <v>1.1715347442725001E-3</v>
      </c>
    </row>
    <row r="53" spans="1:11" x14ac:dyDescent="0.3">
      <c r="A53" s="2">
        <v>1025</v>
      </c>
      <c r="B53" s="2">
        <v>751.83999999999992</v>
      </c>
      <c r="C53" s="2">
        <v>7.5337207671897811E-6</v>
      </c>
      <c r="D53" s="2">
        <v>132801.74249999999</v>
      </c>
      <c r="E53" s="2">
        <v>0.34954298324999999</v>
      </c>
      <c r="F53" s="2">
        <v>99.677730998437937</v>
      </c>
      <c r="G53" s="2">
        <v>226.62048299413982</v>
      </c>
      <c r="H53" s="2">
        <v>1.9164086207499999E-5</v>
      </c>
      <c r="I53" s="2">
        <v>3.6107631750000001E-2</v>
      </c>
      <c r="J53" s="2">
        <v>584.20077558953119</v>
      </c>
      <c r="K53" s="2">
        <v>1.1817685968125E-3</v>
      </c>
    </row>
    <row r="54" spans="1:11" x14ac:dyDescent="0.3">
      <c r="A54" s="2">
        <v>1045</v>
      </c>
      <c r="B54" s="2">
        <v>771.83999999999992</v>
      </c>
      <c r="C54" s="2">
        <v>7.5240572665738939E-6</v>
      </c>
      <c r="D54" s="2">
        <v>131016.7365</v>
      </c>
      <c r="E54" s="2">
        <v>0.35118782584999997</v>
      </c>
      <c r="F54" s="2">
        <v>96.575371088887778</v>
      </c>
      <c r="G54" s="2">
        <v>204.6285258682874</v>
      </c>
      <c r="H54" s="2">
        <v>1.9243187736300002E-5</v>
      </c>
      <c r="I54" s="2">
        <v>3.668061475E-2</v>
      </c>
      <c r="J54" s="2">
        <v>588.09994354234618</v>
      </c>
      <c r="K54" s="2">
        <v>1.1918624100725E-3</v>
      </c>
    </row>
    <row r="55" spans="1:11" x14ac:dyDescent="0.3">
      <c r="A55" s="2">
        <v>1065</v>
      </c>
      <c r="B55" s="2">
        <v>791.83999999999992</v>
      </c>
      <c r="C55" s="2">
        <v>7.5143828668283041E-6</v>
      </c>
      <c r="D55" s="2">
        <v>129231.73049999999</v>
      </c>
      <c r="E55" s="2">
        <v>0.35283266845</v>
      </c>
      <c r="F55" s="2">
        <v>93.029262016538041</v>
      </c>
      <c r="G55" s="2">
        <v>182.35909602703941</v>
      </c>
      <c r="H55" s="2">
        <v>1.93211334987E-5</v>
      </c>
      <c r="I55" s="2">
        <v>3.7253597750000006E-2</v>
      </c>
      <c r="J55" s="2">
        <v>591.98733301320124</v>
      </c>
      <c r="K55" s="2">
        <v>1.2018161840524999E-3</v>
      </c>
    </row>
    <row r="56" spans="1:11" x14ac:dyDescent="0.3">
      <c r="A56" s="2">
        <v>1085</v>
      </c>
      <c r="B56" s="2">
        <v>811.83999999999992</v>
      </c>
      <c r="C56" s="2">
        <v>7.5046978024837377E-6</v>
      </c>
      <c r="D56" s="2">
        <v>127446.7245</v>
      </c>
      <c r="E56" s="2">
        <v>0.35447751105000003</v>
      </c>
      <c r="F56" s="2">
        <v>88.998547904587667</v>
      </c>
      <c r="G56" s="2">
        <v>160.01708724479067</v>
      </c>
      <c r="H56" s="2">
        <v>1.93979234947E-5</v>
      </c>
      <c r="I56" s="2">
        <v>3.7826580749999998E-2</v>
      </c>
      <c r="J56" s="2">
        <v>595.85869188033621</v>
      </c>
      <c r="K56" s="2">
        <v>1.2116299187525E-3</v>
      </c>
    </row>
    <row r="57" spans="1:11" x14ac:dyDescent="0.3">
      <c r="A57" s="2">
        <v>1105</v>
      </c>
      <c r="B57" s="2">
        <v>831.83999999999992</v>
      </c>
      <c r="C57" s="2">
        <v>7.495002111138212E-6</v>
      </c>
      <c r="D57" s="2">
        <v>125661.71849999999</v>
      </c>
      <c r="E57" s="2">
        <v>0.35612235365</v>
      </c>
      <c r="F57" s="2"/>
      <c r="G57" s="2"/>
      <c r="H57" s="2">
        <v>1.9473557724299999E-5</v>
      </c>
      <c r="I57" s="2">
        <v>3.8399563749999997E-2</v>
      </c>
      <c r="J57" s="2">
        <v>599.70976802199129</v>
      </c>
      <c r="K57" s="2">
        <v>1.2213036141725002E-3</v>
      </c>
    </row>
    <row r="58" spans="1:11" x14ac:dyDescent="0.3">
      <c r="A58" s="2">
        <v>1125</v>
      </c>
      <c r="B58" s="2">
        <v>851.83999999999992</v>
      </c>
      <c r="C58" s="2">
        <v>7.4852956334570317E-6</v>
      </c>
      <c r="D58" s="2">
        <v>123876.71249999999</v>
      </c>
      <c r="E58" s="2">
        <v>0.35776719624999997</v>
      </c>
      <c r="F58" s="2"/>
      <c r="G58" s="2"/>
      <c r="H58" s="2">
        <v>1.9548036187500001E-5</v>
      </c>
      <c r="I58" s="2">
        <v>3.8972546750000003E-2</v>
      </c>
      <c r="J58" s="2">
        <v>603.53630931640623</v>
      </c>
      <c r="K58" s="2">
        <v>1.2308372703125001E-3</v>
      </c>
    </row>
    <row r="59" spans="1:11" x14ac:dyDescent="0.3">
      <c r="A59" s="2">
        <v>1145</v>
      </c>
      <c r="B59" s="2">
        <v>871.83999999999992</v>
      </c>
      <c r="C59" s="2">
        <v>7.475578013172792E-6</v>
      </c>
      <c r="D59" s="2">
        <v>122091.7065</v>
      </c>
      <c r="E59" s="2">
        <v>0.35941203885</v>
      </c>
      <c r="F59" s="2"/>
      <c r="G59" s="2"/>
      <c r="H59" s="2">
        <v>1.9621358884299998E-5</v>
      </c>
      <c r="I59" s="2">
        <v>3.9545529750000002E-2</v>
      </c>
      <c r="J59" s="2">
        <v>607.33406364182133</v>
      </c>
      <c r="K59" s="2">
        <v>1.2402308871725001E-3</v>
      </c>
    </row>
    <row r="60" spans="1:11" x14ac:dyDescent="0.3">
      <c r="A60" s="2">
        <v>1165</v>
      </c>
      <c r="B60" s="2">
        <v>891.83999999999992</v>
      </c>
      <c r="C60" s="2">
        <v>7.4658486970853781E-6</v>
      </c>
      <c r="D60" s="2">
        <v>120306.70049999999</v>
      </c>
      <c r="E60" s="2">
        <v>0.36105688145000003</v>
      </c>
      <c r="F60" s="2"/>
      <c r="G60" s="2"/>
      <c r="H60" s="2">
        <v>1.9693525814699998E-5</v>
      </c>
      <c r="I60" s="2">
        <v>4.0118512749999995E-2</v>
      </c>
      <c r="J60" s="2">
        <v>611.09877887647622</v>
      </c>
      <c r="K60" s="2">
        <v>1.2494844647525001E-3</v>
      </c>
    </row>
    <row r="61" spans="1:11" x14ac:dyDescent="0.3">
      <c r="A61" s="2">
        <v>1173</v>
      </c>
      <c r="B61" s="2">
        <v>899.83999999999992</v>
      </c>
      <c r="C61" s="2">
        <v>7.4619535344127093E-6</v>
      </c>
      <c r="D61" s="2">
        <v>119592.69809999999</v>
      </c>
      <c r="E61" s="2">
        <v>0.36171481848999998</v>
      </c>
      <c r="F61" s="2"/>
      <c r="G61" s="2"/>
      <c r="H61" s="2">
        <v>1.9722068972268E-5</v>
      </c>
      <c r="I61" s="2">
        <v>4.0347705950000007E-2</v>
      </c>
      <c r="J61" s="2">
        <v>612.59446154965121</v>
      </c>
      <c r="K61" s="2">
        <v>1.2531466847861001E-3</v>
      </c>
    </row>
    <row r="62" spans="1:11" x14ac:dyDescent="0.3">
      <c r="A62" s="2">
        <v>5</v>
      </c>
      <c r="B62" s="2">
        <v>-268.16000000000003</v>
      </c>
      <c r="C62" s="2">
        <v>8.0414567820667489E-6</v>
      </c>
      <c r="D62" s="2">
        <v>206350.26143953812</v>
      </c>
      <c r="E62" s="2">
        <v>0.28180455133862564</v>
      </c>
      <c r="F62" s="2"/>
      <c r="G62" s="2"/>
      <c r="H62" s="2">
        <v>1.0237621204962501E-5</v>
      </c>
      <c r="I62" s="2">
        <v>3.8047600000000003E-4</v>
      </c>
      <c r="J62" s="2">
        <v>2.5130254624999999</v>
      </c>
      <c r="K62" s="2">
        <v>5.3167247459750004E-4</v>
      </c>
    </row>
    <row r="63" spans="1:11" x14ac:dyDescent="0.3">
      <c r="A63" s="2">
        <v>25</v>
      </c>
      <c r="B63" s="2">
        <v>-248.16000000000003</v>
      </c>
      <c r="C63" s="2">
        <v>8.0411166243187496E-6</v>
      </c>
      <c r="D63" s="2">
        <v>207603.30271132811</v>
      </c>
      <c r="E63" s="2">
        <v>0.28128008551601563</v>
      </c>
      <c r="F63" s="2"/>
      <c r="G63" s="2">
        <v>1435.1691890625002</v>
      </c>
      <c r="H63" s="2">
        <v>1.1059525670312501E-5</v>
      </c>
      <c r="I63" s="2">
        <v>3.0467117203125007E-3</v>
      </c>
      <c r="J63" s="2">
        <v>20.010927187500005</v>
      </c>
      <c r="K63" s="2">
        <v>5.4763994493750004E-4</v>
      </c>
    </row>
    <row r="64" spans="1:11" x14ac:dyDescent="0.3">
      <c r="A64" s="2">
        <v>45</v>
      </c>
      <c r="B64" s="2">
        <v>-228.16000000000003</v>
      </c>
      <c r="C64" s="2">
        <v>8.0403653096987501E-6</v>
      </c>
      <c r="D64" s="2">
        <v>208164.74050563812</v>
      </c>
      <c r="E64" s="2">
        <v>0.28141659662472562</v>
      </c>
      <c r="F64" s="2"/>
      <c r="G64" s="2">
        <v>1382.2128176125002</v>
      </c>
      <c r="H64" s="2">
        <v>1.1834617061662501E-5</v>
      </c>
      <c r="I64" s="2">
        <v>5.6098711808125002E-3</v>
      </c>
      <c r="J64" s="2">
        <v>73.791842387500026</v>
      </c>
      <c r="K64" s="2">
        <v>5.6345121039749996E-4</v>
      </c>
    </row>
    <row r="65" spans="1:11" x14ac:dyDescent="0.3">
      <c r="A65" s="2">
        <v>65</v>
      </c>
      <c r="B65" s="2">
        <v>-208.16000000000003</v>
      </c>
      <c r="C65" s="2">
        <v>8.0388493725427499E-6</v>
      </c>
      <c r="D65" s="2">
        <v>208165.15904038813</v>
      </c>
      <c r="E65" s="2">
        <v>0.28202588041547566</v>
      </c>
      <c r="F65" s="2"/>
      <c r="G65" s="2">
        <v>1322.0445849625</v>
      </c>
      <c r="H65" s="2">
        <v>1.25472840366125E-5</v>
      </c>
      <c r="I65" s="2">
        <v>7.6854522973124999E-3</v>
      </c>
      <c r="J65" s="2">
        <v>151.12464380874997</v>
      </c>
      <c r="K65" s="2">
        <v>5.7910627097750001E-4</v>
      </c>
    </row>
    <row r="66" spans="1:11" x14ac:dyDescent="0.3">
      <c r="A66" s="2">
        <v>85</v>
      </c>
      <c r="B66" s="2">
        <v>-188.16000000000003</v>
      </c>
      <c r="C66" s="2">
        <v>8.0362153471867489E-6</v>
      </c>
      <c r="D66" s="2">
        <v>207721.1190877381</v>
      </c>
      <c r="E66" s="2">
        <v>0.28294703273882565</v>
      </c>
      <c r="F66" s="2"/>
      <c r="G66" s="2">
        <v>1256.0823199125002</v>
      </c>
      <c r="H66" s="2">
        <v>1.31819152527625E-5</v>
      </c>
      <c r="I66" s="2">
        <v>9.1899119818124996E-3</v>
      </c>
      <c r="J66" s="2">
        <v>224.99564990874998</v>
      </c>
      <c r="K66" s="2">
        <v>5.9460512667749998E-4</v>
      </c>
    </row>
    <row r="67" spans="1:11" x14ac:dyDescent="0.3">
      <c r="A67" s="2">
        <v>105</v>
      </c>
      <c r="B67" s="2">
        <v>-168.16000000000003</v>
      </c>
      <c r="C67" s="2">
        <v>8.0321097679667501E-6</v>
      </c>
      <c r="D67" s="2">
        <v>206935.1579740881</v>
      </c>
      <c r="E67" s="2">
        <v>0.28404644954517566</v>
      </c>
      <c r="F67" s="2"/>
      <c r="G67" s="2">
        <v>1185.7438512625001</v>
      </c>
      <c r="H67" s="2">
        <v>1.3722899367712501E-5</v>
      </c>
      <c r="I67" s="2">
        <v>1.0126214282312499E-2</v>
      </c>
      <c r="J67" s="2">
        <v>285.36808840874994</v>
      </c>
      <c r="K67" s="2">
        <v>6.0994777749749998E-4</v>
      </c>
    </row>
    <row r="68" spans="1:11" x14ac:dyDescent="0.3">
      <c r="A68" s="2">
        <v>125</v>
      </c>
      <c r="B68" s="2">
        <v>-148.16000000000003</v>
      </c>
      <c r="C68" s="2">
        <v>8.0269981369140625E-6</v>
      </c>
      <c r="D68" s="2">
        <v>205895.78958007813</v>
      </c>
      <c r="E68" s="2">
        <v>0.28521782688476566</v>
      </c>
      <c r="F68" s="2"/>
      <c r="G68" s="2">
        <v>1112.4470078125</v>
      </c>
      <c r="H68" s="2">
        <v>1.41546250390625E-5</v>
      </c>
      <c r="I68" s="2">
        <v>1.0583830382812498E-2</v>
      </c>
      <c r="J68" s="2">
        <v>330.53099546875012</v>
      </c>
      <c r="K68" s="2">
        <v>6.2513422343750001E-4</v>
      </c>
    </row>
    <row r="69" spans="1:11" x14ac:dyDescent="0.3">
      <c r="A69" s="2">
        <v>145</v>
      </c>
      <c r="B69" s="2">
        <v>-128.16000000000003</v>
      </c>
      <c r="C69" s="2">
        <v>8.0212486681176642E-6</v>
      </c>
      <c r="D69" s="2">
        <v>204677.50434058812</v>
      </c>
      <c r="E69" s="2">
        <v>0.28638216090767565</v>
      </c>
      <c r="F69" s="2"/>
      <c r="G69" s="2">
        <v>1037.6096183625002</v>
      </c>
      <c r="H69" s="2">
        <v>1.4461480924412501E-5</v>
      </c>
      <c r="I69" s="2">
        <v>1.0854454501349999E-2</v>
      </c>
      <c r="J69" s="2">
        <v>365.4295963175</v>
      </c>
      <c r="K69" s="2">
        <v>6.4016446449749996E-4</v>
      </c>
    </row>
    <row r="70" spans="1:11" x14ac:dyDescent="0.3">
      <c r="A70" s="2">
        <v>165</v>
      </c>
      <c r="B70" s="2">
        <v>-108.16000000000003</v>
      </c>
      <c r="C70" s="2">
        <v>8.0151544796465941E-6</v>
      </c>
      <c r="D70" s="2">
        <v>203340.76924473813</v>
      </c>
      <c r="E70" s="2">
        <v>0.28748774786382564</v>
      </c>
      <c r="F70" s="2"/>
      <c r="G70" s="2">
        <v>962.64951171250016</v>
      </c>
      <c r="H70" s="2">
        <v>1.4776524843114999E-5</v>
      </c>
      <c r="I70" s="2">
        <v>1.1185006884149999E-2</v>
      </c>
      <c r="J70" s="2">
        <v>392.56742672749999</v>
      </c>
      <c r="K70" s="2">
        <v>6.5503850067750004E-4</v>
      </c>
    </row>
    <row r="71" spans="1:11" x14ac:dyDescent="0.3">
      <c r="A71" s="2">
        <v>185</v>
      </c>
      <c r="B71" s="2">
        <v>-88.160000000000025</v>
      </c>
      <c r="C71" s="2">
        <v>8.0087435710895245E-6</v>
      </c>
      <c r="D71" s="2">
        <v>201932.02783588812</v>
      </c>
      <c r="E71" s="2">
        <v>0.28851018410297563</v>
      </c>
      <c r="F71" s="2"/>
      <c r="G71" s="2">
        <v>888.98451666250014</v>
      </c>
      <c r="H71" s="2">
        <v>1.5058352854934999E-5</v>
      </c>
      <c r="I71" s="2">
        <v>1.1513041742149999E-2</v>
      </c>
      <c r="J71" s="2">
        <v>414.53830169750006</v>
      </c>
      <c r="K71" s="2">
        <v>6.6975633197750004E-4</v>
      </c>
    </row>
    <row r="72" spans="1:11" x14ac:dyDescent="0.3">
      <c r="A72" s="2">
        <v>205</v>
      </c>
      <c r="B72" s="2">
        <v>-68.160000000000025</v>
      </c>
      <c r="C72" s="2">
        <v>8.0020427013587748E-6</v>
      </c>
      <c r="D72" s="2">
        <v>200483.70021163812</v>
      </c>
      <c r="E72" s="2">
        <v>0.28945236607472563</v>
      </c>
      <c r="F72" s="2"/>
      <c r="G72" s="2">
        <v>818.0324620125001</v>
      </c>
      <c r="H72" s="2">
        <v>1.5310941837794997E-5</v>
      </c>
      <c r="I72" s="2">
        <v>1.1838559075349999E-2</v>
      </c>
      <c r="J72" s="2">
        <v>432.31541450750012</v>
      </c>
      <c r="K72" s="2">
        <v>6.8431795839749997E-4</v>
      </c>
    </row>
    <row r="73" spans="1:11" x14ac:dyDescent="0.3">
      <c r="A73" s="2">
        <v>225</v>
      </c>
      <c r="B73" s="2">
        <v>-48.160000000000025</v>
      </c>
      <c r="C73" s="2">
        <v>7.995077388690312E-6</v>
      </c>
      <c r="D73" s="2">
        <v>199014.18302382811</v>
      </c>
      <c r="E73" s="2">
        <v>0.29034449032851567</v>
      </c>
      <c r="F73" s="2"/>
      <c r="G73" s="2">
        <v>751.2111765625001</v>
      </c>
      <c r="H73" s="2">
        <v>1.5536714119375001E-5</v>
      </c>
      <c r="I73" s="2">
        <v>1.216155888375E-2</v>
      </c>
      <c r="J73" s="2">
        <v>446.8719584375001</v>
      </c>
      <c r="K73" s="2">
        <v>6.9872337993750003E-4</v>
      </c>
    </row>
    <row r="74" spans="1:11" x14ac:dyDescent="0.3">
      <c r="A74" s="2">
        <v>245</v>
      </c>
      <c r="B74" s="2">
        <v>-28.160000000000025</v>
      </c>
      <c r="C74" s="2">
        <v>7.9878719106437537E-6</v>
      </c>
      <c r="D74" s="2">
        <v>197527.84947853812</v>
      </c>
      <c r="E74" s="2">
        <v>0.29124405351362564</v>
      </c>
      <c r="F74" s="2"/>
      <c r="G74" s="2">
        <v>689.93848911250006</v>
      </c>
      <c r="H74" s="2">
        <v>1.5738092027354999E-5</v>
      </c>
      <c r="I74" s="2">
        <v>1.2482041167349999E-2</v>
      </c>
      <c r="J74" s="2">
        <v>459.18112676750002</v>
      </c>
      <c r="K74" s="2">
        <v>7.129725965975E-4</v>
      </c>
    </row>
    <row r="75" spans="1:11" x14ac:dyDescent="0.3">
      <c r="A75" s="2">
        <v>265</v>
      </c>
      <c r="B75" s="2">
        <v>-8.160000000000025</v>
      </c>
      <c r="C75" s="2">
        <v>7.9804493041023648E-6</v>
      </c>
      <c r="D75" s="2">
        <v>196015.04933608812</v>
      </c>
      <c r="E75" s="2">
        <v>0.29223585237917565</v>
      </c>
      <c r="F75" s="2"/>
      <c r="G75" s="2">
        <v>635.63222846250017</v>
      </c>
      <c r="H75" s="2">
        <v>1.5917497889414999E-5</v>
      </c>
      <c r="I75" s="2">
        <v>1.280000592615E-2</v>
      </c>
      <c r="J75" s="2">
        <v>470.21611277750014</v>
      </c>
      <c r="K75" s="2">
        <v>7.2706560837750001E-4</v>
      </c>
    </row>
    <row r="76" spans="1:11" x14ac:dyDescent="0.3">
      <c r="A76" s="2">
        <v>285</v>
      </c>
      <c r="B76" s="2">
        <v>11.839999999999975</v>
      </c>
      <c r="C76" s="2">
        <v>7.9728313652730541E-6</v>
      </c>
      <c r="D76" s="2">
        <v>194452.10891103811</v>
      </c>
      <c r="E76" s="2">
        <v>0.29343198377412566</v>
      </c>
      <c r="F76" s="2"/>
      <c r="G76" s="2">
        <v>589.71022341250023</v>
      </c>
      <c r="H76" s="2">
        <v>1.6077354033235002E-5</v>
      </c>
      <c r="I76" s="2">
        <v>1.311545316015E-2</v>
      </c>
      <c r="J76" s="2">
        <v>480.95010974750005</v>
      </c>
      <c r="K76" s="2">
        <v>7.4100241527750004E-4</v>
      </c>
    </row>
    <row r="77" spans="1:11" x14ac:dyDescent="0.3">
      <c r="A77" s="2">
        <v>305</v>
      </c>
      <c r="B77" s="2">
        <v>31.839999999999975</v>
      </c>
      <c r="C77" s="2">
        <v>7.9650386496863846E-6</v>
      </c>
      <c r="D77" s="2">
        <v>192855.22209999998</v>
      </c>
      <c r="E77" s="2">
        <v>0.29488100985000004</v>
      </c>
      <c r="F77" s="2"/>
      <c r="G77" s="2">
        <v>558.33371324268262</v>
      </c>
      <c r="H77" s="2">
        <v>1.6183909919999998E-5</v>
      </c>
      <c r="I77" s="2">
        <v>1.3428382869349999E-2</v>
      </c>
      <c r="J77" s="2">
        <v>491.82798825732789</v>
      </c>
      <c r="K77" s="2">
        <v>7.5478301729749999E-4</v>
      </c>
    </row>
    <row r="78" spans="1:11" x14ac:dyDescent="0.3">
      <c r="A78" s="2">
        <v>325</v>
      </c>
      <c r="B78" s="2">
        <v>51.839999999999975</v>
      </c>
      <c r="C78" s="2">
        <v>7.9570904721965631E-6</v>
      </c>
      <c r="D78" s="2">
        <v>191177.44649999999</v>
      </c>
      <c r="E78" s="2">
        <v>0.29649052525000003</v>
      </c>
      <c r="F78" s="2"/>
      <c r="G78" s="2">
        <v>544.00838710171854</v>
      </c>
      <c r="H78" s="2">
        <v>1.62699368E-5</v>
      </c>
      <c r="I78" s="2">
        <v>1.3738795053749999E-2</v>
      </c>
      <c r="J78" s="2">
        <v>501.19520502992191</v>
      </c>
      <c r="K78" s="2">
        <v>7.6840741443749997E-4</v>
      </c>
    </row>
    <row r="79" spans="1:11" x14ac:dyDescent="0.3">
      <c r="A79" s="2">
        <v>345</v>
      </c>
      <c r="B79" s="2">
        <v>71.839999999999975</v>
      </c>
      <c r="C79" s="2">
        <v>7.9490049069814438E-6</v>
      </c>
      <c r="D79" s="2">
        <v>189499.6709</v>
      </c>
      <c r="E79" s="2">
        <v>0.29810004065000001</v>
      </c>
      <c r="F79" s="2"/>
      <c r="G79" s="2">
        <v>531.77361667680248</v>
      </c>
      <c r="H79" s="2">
        <v>1.6355963679999998E-5</v>
      </c>
      <c r="I79" s="2">
        <v>1.404668971335E-2</v>
      </c>
      <c r="J79" s="2">
        <v>509.92756068530792</v>
      </c>
      <c r="K79" s="2">
        <v>7.8187560669749998E-4</v>
      </c>
    </row>
    <row r="80" spans="1:11" x14ac:dyDescent="0.3">
      <c r="A80" s="2">
        <v>365</v>
      </c>
      <c r="B80" s="2">
        <v>91.839999999999975</v>
      </c>
      <c r="C80" s="2">
        <v>7.940798787542535E-6</v>
      </c>
      <c r="D80" s="2">
        <v>187821.89529999997</v>
      </c>
      <c r="E80" s="2">
        <v>0.29970955605000005</v>
      </c>
      <c r="F80" s="2"/>
      <c r="G80" s="2">
        <v>521.4677547667826</v>
      </c>
      <c r="H80" s="2">
        <v>1.6441990559999999E-5</v>
      </c>
      <c r="I80" s="2">
        <v>1.435206684815E-2</v>
      </c>
      <c r="J80" s="2">
        <v>518.06769293247794</v>
      </c>
      <c r="K80" s="2">
        <v>7.9518759407750002E-4</v>
      </c>
    </row>
    <row r="81" spans="1:11" x14ac:dyDescent="0.3">
      <c r="A81" s="2">
        <v>385</v>
      </c>
      <c r="B81" s="2">
        <v>111.83999999999997</v>
      </c>
      <c r="C81" s="2">
        <v>7.9324877067049838E-6</v>
      </c>
      <c r="D81" s="2">
        <v>186144.11969999998</v>
      </c>
      <c r="E81" s="2">
        <v>0.30131907145000003</v>
      </c>
      <c r="F81" s="2"/>
      <c r="G81" s="2">
        <v>512.93081042548249</v>
      </c>
      <c r="H81" s="2">
        <v>1.6528017440000001E-5</v>
      </c>
      <c r="I81" s="2">
        <v>1.4654926458149999E-2</v>
      </c>
      <c r="J81" s="2">
        <v>525.65692090352786</v>
      </c>
      <c r="K81" s="2">
        <v>8.0834337657749997E-4</v>
      </c>
    </row>
    <row r="82" spans="1:11" x14ac:dyDescent="0.3">
      <c r="A82" s="2">
        <v>405</v>
      </c>
      <c r="B82" s="2">
        <v>131.83999999999997</v>
      </c>
      <c r="C82" s="2">
        <v>7.9240860166175948E-6</v>
      </c>
      <c r="D82" s="2">
        <v>184466.34409999999</v>
      </c>
      <c r="E82" s="2">
        <v>0.30292858685000001</v>
      </c>
      <c r="F82" s="2"/>
      <c r="G82" s="2">
        <v>506.00444896170245</v>
      </c>
      <c r="H82" s="2">
        <v>1.6614044319999999E-5</v>
      </c>
      <c r="I82" s="2">
        <v>1.4955268543349999E-2</v>
      </c>
      <c r="J82" s="2">
        <v>532.73524515365784</v>
      </c>
      <c r="K82" s="2">
        <v>8.2134295419749996E-4</v>
      </c>
    </row>
    <row r="83" spans="1:11" x14ac:dyDescent="0.3">
      <c r="A83" s="2">
        <v>425</v>
      </c>
      <c r="B83" s="2">
        <v>151.83999999999997</v>
      </c>
      <c r="C83" s="2">
        <v>7.9156068287528131E-6</v>
      </c>
      <c r="D83" s="2">
        <v>182788.56849999999</v>
      </c>
      <c r="E83" s="2">
        <v>0.30453810225</v>
      </c>
      <c r="F83" s="2"/>
      <c r="G83" s="2">
        <v>500.53199193921864</v>
      </c>
      <c r="H83" s="2">
        <v>1.67000712E-5</v>
      </c>
      <c r="I83" s="2">
        <v>1.525309310375E-2</v>
      </c>
      <c r="J83" s="2">
        <v>539.34134766117188</v>
      </c>
      <c r="K83" s="2">
        <v>8.3418632693749997E-4</v>
      </c>
    </row>
    <row r="84" spans="1:11" x14ac:dyDescent="0.3">
      <c r="A84" s="2">
        <v>445</v>
      </c>
      <c r="B84" s="2">
        <v>171.83999999999997</v>
      </c>
      <c r="C84" s="2">
        <v>7.9070620139067346E-6</v>
      </c>
      <c r="D84" s="2">
        <v>181110.7929</v>
      </c>
      <c r="E84" s="2">
        <v>0.30614761765000004</v>
      </c>
      <c r="F84" s="2"/>
      <c r="G84" s="2">
        <v>496.35841717678261</v>
      </c>
      <c r="H84" s="2">
        <v>1.6786098079999998E-5</v>
      </c>
      <c r="I84" s="2">
        <v>1.5548400139349999E-2</v>
      </c>
      <c r="J84" s="2">
        <v>545.51259182747788</v>
      </c>
      <c r="K84" s="2">
        <v>8.468734947975E-4</v>
      </c>
    </row>
    <row r="85" spans="1:11" x14ac:dyDescent="0.3">
      <c r="A85" s="2">
        <v>465</v>
      </c>
      <c r="B85" s="2">
        <v>191.83999999999997</v>
      </c>
      <c r="C85" s="2">
        <v>7.8984622021991042E-6</v>
      </c>
      <c r="D85" s="2">
        <v>179433.01730000001</v>
      </c>
      <c r="E85" s="2">
        <v>0.30775713305000002</v>
      </c>
      <c r="F85" s="2"/>
      <c r="G85" s="2">
        <v>493.33035874812253</v>
      </c>
      <c r="H85" s="2">
        <v>1.687212496E-5</v>
      </c>
      <c r="I85" s="2">
        <v>1.5841189650150002E-2</v>
      </c>
      <c r="J85" s="2">
        <v>551.28502247708786</v>
      </c>
      <c r="K85" s="2">
        <v>8.5940445777749996E-4</v>
      </c>
    </row>
    <row r="86" spans="1:11" x14ac:dyDescent="0.3">
      <c r="A86" s="2">
        <v>485</v>
      </c>
      <c r="B86" s="2">
        <v>211.83999999999997</v>
      </c>
      <c r="C86" s="2">
        <v>7.8898167830733139E-6</v>
      </c>
      <c r="D86" s="2">
        <v>177755.24169999998</v>
      </c>
      <c r="E86" s="2">
        <v>0.30936664845</v>
      </c>
      <c r="F86" s="2"/>
      <c r="G86" s="2">
        <v>491.29610698194278</v>
      </c>
      <c r="H86" s="2">
        <v>1.6958151840000001E-5</v>
      </c>
      <c r="I86" s="2">
        <v>1.613146163615E-2</v>
      </c>
      <c r="J86" s="2">
        <v>556.69336585761789</v>
      </c>
      <c r="K86" s="2">
        <v>8.7177921587749995E-4</v>
      </c>
    </row>
    <row r="87" spans="1:11" x14ac:dyDescent="0.3">
      <c r="A87" s="2">
        <v>505</v>
      </c>
      <c r="B87" s="2">
        <v>231.83999999999997</v>
      </c>
      <c r="C87" s="2">
        <v>7.8811339052964051E-6</v>
      </c>
      <c r="D87" s="2">
        <v>176077.46609999999</v>
      </c>
      <c r="E87" s="2">
        <v>0.31097616385000004</v>
      </c>
      <c r="F87" s="2"/>
      <c r="G87" s="2">
        <v>490.10560846192266</v>
      </c>
      <c r="H87" s="2">
        <v>1.7044178719999999E-5</v>
      </c>
      <c r="I87" s="2">
        <v>1.6419216097349996E-2</v>
      </c>
      <c r="J87" s="2">
        <v>561.77102963978791</v>
      </c>
      <c r="K87" s="2">
        <v>8.8399776909749996E-4</v>
      </c>
    </row>
    <row r="88" spans="1:11" x14ac:dyDescent="0.3">
      <c r="A88" s="2">
        <v>525</v>
      </c>
      <c r="B88" s="2">
        <v>251.83999999999997</v>
      </c>
      <c r="C88" s="2">
        <v>7.8724204769590627E-6</v>
      </c>
      <c r="D88" s="2">
        <v>174399.6905</v>
      </c>
      <c r="E88" s="2">
        <v>0.31258567925000003</v>
      </c>
      <c r="F88" s="2"/>
      <c r="G88" s="2">
        <v>489.61046602671877</v>
      </c>
      <c r="H88" s="2">
        <v>1.7130205600000001E-5</v>
      </c>
      <c r="I88" s="2">
        <v>1.670445303375E-2</v>
      </c>
      <c r="J88" s="2">
        <v>566.55010291742178</v>
      </c>
      <c r="K88" s="2">
        <v>8.960601174375E-4</v>
      </c>
    </row>
    <row r="89" spans="1:11" x14ac:dyDescent="0.3">
      <c r="A89" s="2">
        <v>545</v>
      </c>
      <c r="B89" s="2">
        <v>271.83999999999997</v>
      </c>
      <c r="C89" s="2">
        <v>7.8636821654756244E-6</v>
      </c>
      <c r="D89" s="2">
        <v>172721.91489999997</v>
      </c>
      <c r="E89" s="2">
        <v>0.31419519465000001</v>
      </c>
      <c r="F89" s="2"/>
      <c r="G89" s="2">
        <v>489.66393876996267</v>
      </c>
      <c r="H89" s="2">
        <v>1.7216232479999999E-5</v>
      </c>
      <c r="I89" s="2">
        <v>1.6987172445350002E-2</v>
      </c>
      <c r="J89" s="2">
        <v>571.06135620744783</v>
      </c>
      <c r="K89" s="2">
        <v>9.0796626089750007E-4</v>
      </c>
    </row>
    <row r="90" spans="1:11" x14ac:dyDescent="0.3">
      <c r="A90" s="2">
        <v>565</v>
      </c>
      <c r="B90" s="2">
        <v>291.83999999999997</v>
      </c>
      <c r="C90" s="2">
        <v>7.854923397584075E-6</v>
      </c>
      <c r="D90" s="2">
        <v>171044.13929999998</v>
      </c>
      <c r="E90" s="2">
        <v>0.31580471004999999</v>
      </c>
      <c r="F90" s="2"/>
      <c r="G90" s="2">
        <v>490.12094204026266</v>
      </c>
      <c r="H90" s="2">
        <v>1.730225936E-5</v>
      </c>
      <c r="I90" s="2">
        <v>1.726737433215E-2</v>
      </c>
      <c r="J90" s="2">
        <v>575.33424144989783</v>
      </c>
      <c r="K90" s="2">
        <v>9.1971619947749995E-4</v>
      </c>
    </row>
    <row r="91" spans="1:11" x14ac:dyDescent="0.3">
      <c r="A91" s="2">
        <v>585</v>
      </c>
      <c r="B91" s="2">
        <v>311.83999999999997</v>
      </c>
      <c r="C91" s="2">
        <v>7.8461473593460448E-6</v>
      </c>
      <c r="D91" s="2">
        <v>169366.36369999999</v>
      </c>
      <c r="E91" s="2">
        <v>0.31741422545000003</v>
      </c>
      <c r="F91" s="2"/>
      <c r="G91" s="2">
        <v>490.83804744120221</v>
      </c>
      <c r="H91" s="2">
        <v>1.7388286239999998E-5</v>
      </c>
      <c r="I91" s="2">
        <v>1.754505869415E-2</v>
      </c>
      <c r="J91" s="2">
        <v>579.39689200790792</v>
      </c>
      <c r="K91" s="2">
        <v>9.3130993317749996E-4</v>
      </c>
    </row>
    <row r="92" spans="1:11" x14ac:dyDescent="0.3">
      <c r="A92" s="2">
        <v>605</v>
      </c>
      <c r="B92" s="2">
        <v>331.84</v>
      </c>
      <c r="C92" s="2">
        <v>7.8373559961468151E-6</v>
      </c>
      <c r="D92" s="2">
        <v>167688.58809999999</v>
      </c>
      <c r="E92" s="2">
        <v>0.31902374085000001</v>
      </c>
      <c r="F92" s="2"/>
      <c r="G92" s="2">
        <v>491.67348283134288</v>
      </c>
      <c r="H92" s="2">
        <v>1.747431312E-5</v>
      </c>
      <c r="I92" s="2">
        <v>1.7820225531350001E-2</v>
      </c>
      <c r="J92" s="2">
        <v>583.2761226677178</v>
      </c>
      <c r="K92" s="2">
        <v>9.4274746199750001E-4</v>
      </c>
    </row>
    <row r="93" spans="1:11" x14ac:dyDescent="0.3">
      <c r="A93" s="2">
        <v>625</v>
      </c>
      <c r="B93" s="2">
        <v>351.84</v>
      </c>
      <c r="C93" s="2">
        <v>7.8285500126953127E-6</v>
      </c>
      <c r="D93" s="2">
        <v>166010.8125</v>
      </c>
      <c r="E93" s="2">
        <v>0.32063325625</v>
      </c>
      <c r="F93" s="2"/>
      <c r="G93" s="2">
        <v>492.48713232421869</v>
      </c>
      <c r="H93" s="2">
        <v>1.7560339999999998E-5</v>
      </c>
      <c r="I93" s="2">
        <v>1.8092874843749999E-2</v>
      </c>
      <c r="J93" s="2">
        <v>586.99742963867186</v>
      </c>
      <c r="K93" s="2">
        <v>9.5402878593749997E-4</v>
      </c>
    </row>
    <row r="94" spans="1:11" x14ac:dyDescent="0.3">
      <c r="A94" s="2">
        <v>645</v>
      </c>
      <c r="B94" s="2">
        <v>371.84</v>
      </c>
      <c r="C94" s="2">
        <v>7.8197288730241149E-6</v>
      </c>
      <c r="D94" s="2">
        <v>164333.03690000001</v>
      </c>
      <c r="E94" s="2">
        <v>0.32224277165000004</v>
      </c>
      <c r="F94" s="2"/>
      <c r="G94" s="2">
        <v>493.14053628834245</v>
      </c>
      <c r="H94" s="2">
        <v>1.7646366879999999E-5</v>
      </c>
      <c r="I94" s="2">
        <v>1.8363006631349998E-2</v>
      </c>
      <c r="J94" s="2">
        <v>590.58499055321795</v>
      </c>
      <c r="K94" s="2">
        <v>9.6515390499749996E-4</v>
      </c>
    </row>
    <row r="95" spans="1:11" x14ac:dyDescent="0.3">
      <c r="A95" s="2">
        <v>665</v>
      </c>
      <c r="B95" s="2">
        <v>391.84</v>
      </c>
      <c r="C95" s="2">
        <v>7.810890800489445E-6</v>
      </c>
      <c r="D95" s="2">
        <v>162655.26129999998</v>
      </c>
      <c r="E95" s="2">
        <v>0.32385228705000002</v>
      </c>
      <c r="F95" s="2"/>
      <c r="G95" s="2">
        <v>493.49689134720256</v>
      </c>
      <c r="H95" s="2">
        <v>1.7732393760000001E-5</v>
      </c>
      <c r="I95" s="2">
        <v>1.8630620894149998E-2</v>
      </c>
      <c r="J95" s="2">
        <v>594.06166446690793</v>
      </c>
      <c r="K95" s="2">
        <v>9.7612281917749998E-4</v>
      </c>
    </row>
    <row r="96" spans="1:11" x14ac:dyDescent="0.3">
      <c r="A96" s="2">
        <v>685</v>
      </c>
      <c r="B96" s="2">
        <v>411.84</v>
      </c>
      <c r="C96" s="2">
        <v>7.802032777771175E-6</v>
      </c>
      <c r="D96" s="2">
        <v>160977.48569999999</v>
      </c>
      <c r="E96" s="2">
        <v>0.32546180245</v>
      </c>
      <c r="F96" s="2"/>
      <c r="G96" s="2">
        <v>493.42105037926217</v>
      </c>
      <c r="H96" s="2">
        <v>1.7818420639999999E-5</v>
      </c>
      <c r="I96" s="2">
        <v>1.8895717632150002E-2</v>
      </c>
      <c r="J96" s="2">
        <v>597.4489918583979</v>
      </c>
      <c r="K96" s="2">
        <v>9.8693552847750003E-4</v>
      </c>
    </row>
    <row r="97" spans="1:11" x14ac:dyDescent="0.3">
      <c r="A97" s="2">
        <v>705</v>
      </c>
      <c r="B97" s="2">
        <v>431.84</v>
      </c>
      <c r="C97" s="2">
        <v>7.7931505468728244E-6</v>
      </c>
      <c r="D97" s="2">
        <v>159299.7101</v>
      </c>
      <c r="E97" s="2">
        <v>0.32707131785000004</v>
      </c>
      <c r="F97" s="2"/>
      <c r="G97" s="2">
        <v>493.14579899837463</v>
      </c>
      <c r="H97" s="2">
        <v>1.790444752E-5</v>
      </c>
      <c r="I97" s="2">
        <v>1.915829684535E-2</v>
      </c>
      <c r="J97" s="2">
        <v>600.76719462944789</v>
      </c>
      <c r="K97" s="2">
        <v>9.975920328975001E-4</v>
      </c>
    </row>
    <row r="98" spans="1:11" x14ac:dyDescent="0.3">
      <c r="A98" s="2">
        <v>725</v>
      </c>
      <c r="B98" s="2">
        <v>451.84</v>
      </c>
      <c r="C98" s="2">
        <v>7.7842386091215616E-6</v>
      </c>
      <c r="D98" s="2">
        <v>157621.93449999997</v>
      </c>
      <c r="E98" s="2">
        <v>0.32868083325000003</v>
      </c>
      <c r="F98" s="2"/>
      <c r="G98" s="2">
        <v>493.09742004687541</v>
      </c>
      <c r="H98" s="2">
        <v>1.7990474399999999E-5</v>
      </c>
      <c r="I98" s="2">
        <v>1.9418358533749999E-2</v>
      </c>
      <c r="J98" s="2">
        <v>604.0351761049219</v>
      </c>
      <c r="K98" s="2">
        <v>1.0080923324375E-3</v>
      </c>
    </row>
    <row r="99" spans="1:11" x14ac:dyDescent="0.3">
      <c r="A99" s="2">
        <v>745</v>
      </c>
      <c r="B99" s="2">
        <v>471.84</v>
      </c>
      <c r="C99" s="2">
        <v>7.7752902251682041E-6</v>
      </c>
      <c r="D99" s="2">
        <v>155944.15889999998</v>
      </c>
      <c r="E99" s="2">
        <v>0.33029034865000001</v>
      </c>
      <c r="F99" s="2"/>
      <c r="G99" s="2">
        <v>491.72471087537542</v>
      </c>
      <c r="H99" s="2">
        <v>1.807650128E-5</v>
      </c>
      <c r="I99" s="2">
        <v>1.9675902697350003E-2</v>
      </c>
      <c r="J99" s="2">
        <v>607.27052103278788</v>
      </c>
      <c r="K99" s="2">
        <v>1.0184364270974999E-3</v>
      </c>
    </row>
    <row r="100" spans="1:11" x14ac:dyDescent="0.3">
      <c r="A100" s="2">
        <v>765</v>
      </c>
      <c r="B100" s="2">
        <v>491.84</v>
      </c>
      <c r="C100" s="2">
        <v>7.766297414987215E-6</v>
      </c>
      <c r="D100" s="2">
        <v>154266.38329999999</v>
      </c>
      <c r="E100" s="2">
        <v>0.33189986405000005</v>
      </c>
      <c r="F100" s="2"/>
      <c r="G100" s="2">
        <v>488.56555853987356</v>
      </c>
      <c r="H100" s="2">
        <v>1.8162528159999998E-5</v>
      </c>
      <c r="I100" s="2">
        <v>1.993092933615E-2</v>
      </c>
      <c r="J100" s="2">
        <v>610.489495584118</v>
      </c>
      <c r="K100" s="2">
        <v>1.0286243168775001E-3</v>
      </c>
    </row>
    <row r="101" spans="1:11" x14ac:dyDescent="0.3">
      <c r="A101" s="2">
        <v>785</v>
      </c>
      <c r="B101" s="2">
        <v>511.84</v>
      </c>
      <c r="C101" s="2">
        <v>7.7572509578767046E-6</v>
      </c>
      <c r="D101" s="2">
        <v>152588.60769999999</v>
      </c>
      <c r="E101" s="2">
        <v>0.33350937945000003</v>
      </c>
      <c r="F101" s="2"/>
      <c r="G101" s="2">
        <v>483.15785009637329</v>
      </c>
      <c r="H101" s="2">
        <v>1.824855504E-5</v>
      </c>
      <c r="I101" s="2">
        <v>2.0183438450149999E-2</v>
      </c>
      <c r="J101" s="2">
        <v>613.707047353088</v>
      </c>
      <c r="K101" s="2">
        <v>1.0386560017775E-3</v>
      </c>
    </row>
    <row r="102" spans="1:11" x14ac:dyDescent="0.3">
      <c r="A102" s="2">
        <v>805</v>
      </c>
      <c r="B102" s="2">
        <v>531.83999999999992</v>
      </c>
      <c r="C102" s="2">
        <v>7.7481403924584341E-6</v>
      </c>
      <c r="D102" s="2">
        <v>150910.8321</v>
      </c>
      <c r="E102" s="2">
        <v>0.33511889485000002</v>
      </c>
      <c r="F102" s="2"/>
      <c r="G102" s="2">
        <v>475.03947260087352</v>
      </c>
      <c r="H102" s="2">
        <v>1.8334581919999998E-5</v>
      </c>
      <c r="I102" s="2">
        <v>2.0433430039350001E-2</v>
      </c>
      <c r="J102" s="2">
        <v>616.93680535697797</v>
      </c>
      <c r="K102" s="2">
        <v>1.0485314817975E-3</v>
      </c>
    </row>
    <row r="103" spans="1:11" x14ac:dyDescent="0.3">
      <c r="A103" s="2">
        <v>825</v>
      </c>
      <c r="B103" s="2">
        <v>551.83999999999992</v>
      </c>
      <c r="C103" s="2">
        <v>7.7389540166778119E-6</v>
      </c>
      <c r="D103" s="2">
        <v>149233.05650000001</v>
      </c>
      <c r="E103" s="2">
        <v>0.33672841025</v>
      </c>
      <c r="F103" s="2"/>
      <c r="G103" s="2">
        <v>463.74831310937316</v>
      </c>
      <c r="H103" s="2">
        <v>1.8420608799999999E-5</v>
      </c>
      <c r="I103" s="2">
        <v>2.0680904103750002E-2</v>
      </c>
      <c r="J103" s="2">
        <v>620.19108003617191</v>
      </c>
      <c r="K103" s="2">
        <v>1.0582507569374998E-3</v>
      </c>
    </row>
    <row r="104" spans="1:11" x14ac:dyDescent="0.3">
      <c r="A104" s="2">
        <v>845</v>
      </c>
      <c r="B104" s="2">
        <v>571.83999999999992</v>
      </c>
      <c r="C104" s="2">
        <v>7.7296788878038936E-6</v>
      </c>
      <c r="D104" s="2">
        <v>147555.28090000001</v>
      </c>
      <c r="E104" s="2">
        <v>0.33833792565000004</v>
      </c>
      <c r="F104" s="2"/>
      <c r="G104" s="2">
        <v>448.82225867787565</v>
      </c>
      <c r="H104" s="2">
        <v>1.8506635680000001E-5</v>
      </c>
      <c r="I104" s="2">
        <v>2.0925860643350003E-2</v>
      </c>
      <c r="J104" s="2">
        <v>623.48086325415818</v>
      </c>
      <c r="K104" s="2">
        <v>1.0678138271975001E-3</v>
      </c>
    </row>
    <row r="105" spans="1:11" x14ac:dyDescent="0.3">
      <c r="A105" s="2">
        <v>865</v>
      </c>
      <c r="B105" s="2">
        <v>591.83999999999992</v>
      </c>
      <c r="C105" s="2">
        <v>7.7203008224293841E-6</v>
      </c>
      <c r="D105" s="2">
        <v>145877.50529999999</v>
      </c>
      <c r="E105" s="2">
        <v>0.33994744105000002</v>
      </c>
      <c r="F105" s="2"/>
      <c r="G105" s="2">
        <v>429.79919636237446</v>
      </c>
      <c r="H105" s="2">
        <v>1.8592662559999999E-5</v>
      </c>
      <c r="I105" s="2">
        <v>2.1168299658150001E-2</v>
      </c>
      <c r="J105" s="2">
        <v>626.81582829752813</v>
      </c>
      <c r="K105" s="2">
        <v>1.0772206925775E-3</v>
      </c>
    </row>
    <row r="106" spans="1:11" x14ac:dyDescent="0.3">
      <c r="A106" s="2">
        <v>885</v>
      </c>
      <c r="B106" s="2">
        <v>611.83999999999992</v>
      </c>
      <c r="C106" s="2">
        <v>7.7108043964706337E-6</v>
      </c>
      <c r="D106" s="2">
        <v>144199.7297</v>
      </c>
      <c r="E106" s="2">
        <v>0.34155695645</v>
      </c>
      <c r="F106" s="2"/>
      <c r="G106" s="2">
        <v>406.21701321887394</v>
      </c>
      <c r="H106" s="2">
        <v>1.867868944E-5</v>
      </c>
      <c r="I106" s="2">
        <v>2.1408221148150001E-2</v>
      </c>
      <c r="J106" s="2">
        <v>630.20432987597815</v>
      </c>
      <c r="K106" s="2"/>
    </row>
    <row r="107" spans="1:11" x14ac:dyDescent="0.3">
      <c r="A107" s="2">
        <v>905</v>
      </c>
      <c r="B107" s="2">
        <v>631.83999999999992</v>
      </c>
      <c r="C107" s="2">
        <v>7.7011729451676453E-6</v>
      </c>
      <c r="D107" s="2">
        <v>142521.95409999997</v>
      </c>
      <c r="E107" s="2">
        <v>0.34316647185000004</v>
      </c>
      <c r="F107" s="2"/>
      <c r="G107" s="2">
        <v>377.61359630337483</v>
      </c>
      <c r="H107" s="2">
        <v>1.8764716319999998E-5</v>
      </c>
      <c r="I107" s="2">
        <v>2.1645625113350001E-2</v>
      </c>
      <c r="J107" s="2">
        <v>633.65340412230796</v>
      </c>
      <c r="K107" s="2"/>
    </row>
    <row r="108" spans="1:11" x14ac:dyDescent="0.3">
      <c r="A108" s="2">
        <v>925</v>
      </c>
      <c r="B108" s="2">
        <v>651.83999999999992</v>
      </c>
      <c r="C108" s="2"/>
      <c r="D108" s="2">
        <v>140844.17849999998</v>
      </c>
      <c r="E108" s="2">
        <v>0.34477598725000003</v>
      </c>
      <c r="F108" s="2"/>
      <c r="G108" s="2">
        <v>345.19505046874838</v>
      </c>
      <c r="H108" s="2"/>
      <c r="I108" s="2">
        <v>2.1880511553749999E-2</v>
      </c>
      <c r="J108" s="2">
        <v>637.168768592422</v>
      </c>
      <c r="K108" s="2"/>
    </row>
    <row r="109" spans="1:11" x14ac:dyDescent="0.3">
      <c r="A109" s="2">
        <v>945</v>
      </c>
      <c r="B109" s="2">
        <v>671.83999999999992</v>
      </c>
      <c r="C109" s="2"/>
      <c r="D109" s="2">
        <v>139166.40289999999</v>
      </c>
      <c r="E109" s="2">
        <v>0.34638550265000001</v>
      </c>
      <c r="F109" s="2"/>
      <c r="G109" s="2">
        <v>319.6774142737504</v>
      </c>
      <c r="H109" s="2"/>
      <c r="I109" s="2">
        <v>2.2112880469350001E-2</v>
      </c>
      <c r="J109" s="2">
        <v>640.75482226532813</v>
      </c>
      <c r="K109" s="2"/>
    </row>
    <row r="110" spans="1:11" x14ac:dyDescent="0.3">
      <c r="A110" s="2">
        <v>965</v>
      </c>
      <c r="B110" s="2">
        <v>691.83999999999992</v>
      </c>
      <c r="C110" s="2"/>
      <c r="D110" s="2">
        <v>137488.62729999999</v>
      </c>
      <c r="E110" s="2">
        <v>0.34799501804999999</v>
      </c>
      <c r="F110" s="2"/>
      <c r="G110" s="2">
        <v>294.12906675874729</v>
      </c>
      <c r="H110" s="2"/>
      <c r="I110" s="2">
        <v>2.2342731860149997E-2</v>
      </c>
      <c r="J110" s="2">
        <v>644.41464554313791</v>
      </c>
      <c r="K110" s="2"/>
    </row>
    <row r="111" spans="1:11" x14ac:dyDescent="0.3">
      <c r="A111" s="2">
        <v>985</v>
      </c>
      <c r="B111" s="2">
        <v>711.83999999999992</v>
      </c>
      <c r="C111" s="2"/>
      <c r="D111" s="2">
        <v>135810.8517</v>
      </c>
      <c r="E111" s="2">
        <v>0.34960453345000003</v>
      </c>
      <c r="F111" s="2"/>
      <c r="G111" s="2">
        <v>268.91852840375032</v>
      </c>
      <c r="H111" s="2"/>
      <c r="I111" s="2">
        <v>2.2570065726149998E-2</v>
      </c>
      <c r="J111" s="2">
        <v>648.15000025106804</v>
      </c>
      <c r="K111" s="2"/>
    </row>
    <row r="112" spans="1:11" x14ac:dyDescent="0.3">
      <c r="A112" s="2">
        <v>1005</v>
      </c>
      <c r="B112" s="2">
        <v>731.83999999999992</v>
      </c>
      <c r="C112" s="2"/>
      <c r="D112" s="2">
        <v>134133.07610000001</v>
      </c>
      <c r="E112" s="2">
        <v>0.35121404885000002</v>
      </c>
      <c r="F112" s="2"/>
      <c r="G112" s="2">
        <v>244.41431968874713</v>
      </c>
      <c r="H112" s="2"/>
      <c r="I112" s="2">
        <v>2.279488206735E-2</v>
      </c>
      <c r="J112" s="2">
        <v>651.9613296374381</v>
      </c>
      <c r="K112" s="2"/>
    </row>
    <row r="113" spans="1:11" x14ac:dyDescent="0.3">
      <c r="A113" s="2">
        <v>1025</v>
      </c>
      <c r="B113" s="2">
        <v>751.83999999999992</v>
      </c>
      <c r="C113" s="2"/>
      <c r="D113" s="2">
        <v>132455.30050000001</v>
      </c>
      <c r="E113" s="2">
        <v>0.35282356425000005</v>
      </c>
      <c r="F113" s="2"/>
      <c r="G113" s="2">
        <v>220.98496109375083</v>
      </c>
      <c r="H113" s="2"/>
      <c r="I113" s="2">
        <v>2.3017180883749998E-2</v>
      </c>
      <c r="J113" s="2">
        <v>655.84775837367226</v>
      </c>
      <c r="K113" s="2"/>
    </row>
    <row r="114" spans="1:11" x14ac:dyDescent="0.3">
      <c r="A114" s="2">
        <v>1045</v>
      </c>
      <c r="B114" s="2">
        <v>771.83999999999992</v>
      </c>
      <c r="C114" s="2"/>
      <c r="D114" s="2">
        <v>130777.52489999999</v>
      </c>
      <c r="E114" s="2">
        <v>0.35443307965000004</v>
      </c>
      <c r="F114" s="2"/>
      <c r="G114" s="2">
        <v>198.99897309875087</v>
      </c>
      <c r="H114" s="2"/>
      <c r="I114" s="2">
        <v>2.3236962175349998E-2</v>
      </c>
      <c r="J114" s="2">
        <v>659.80709255429826</v>
      </c>
      <c r="K114" s="2"/>
    </row>
    <row r="115" spans="1:11" x14ac:dyDescent="0.3">
      <c r="A115" s="2">
        <v>1065</v>
      </c>
      <c r="B115" s="2">
        <v>791.83999999999992</v>
      </c>
      <c r="C115" s="2"/>
      <c r="D115" s="2">
        <v>129099.7493</v>
      </c>
      <c r="E115" s="2">
        <v>0.35604259505000002</v>
      </c>
      <c r="F115" s="2"/>
      <c r="G115" s="2">
        <v>178.82487618374944</v>
      </c>
      <c r="H115" s="2"/>
      <c r="I115" s="2">
        <v>2.3454225942149999E-2</v>
      </c>
      <c r="J115" s="2">
        <v>663.83581969694808</v>
      </c>
      <c r="K115" s="2"/>
    </row>
    <row r="116" spans="1:11" x14ac:dyDescent="0.3">
      <c r="A116" s="2">
        <v>1085</v>
      </c>
      <c r="B116" s="2">
        <v>811.83999999999992</v>
      </c>
      <c r="C116" s="2"/>
      <c r="D116" s="2">
        <v>127421.97369999999</v>
      </c>
      <c r="E116" s="2">
        <v>0.35765211045</v>
      </c>
      <c r="F116" s="2"/>
      <c r="G116" s="2">
        <v>160.83119082875055</v>
      </c>
      <c r="H116" s="2"/>
      <c r="I116" s="2">
        <v>2.3668972184150001E-2</v>
      </c>
      <c r="J116" s="2">
        <v>667.92910874235815</v>
      </c>
      <c r="K116" s="2"/>
    </row>
    <row r="117" spans="1:11" x14ac:dyDescent="0.3">
      <c r="A117" s="2">
        <v>1105</v>
      </c>
      <c r="B117" s="2">
        <v>831.83999999999992</v>
      </c>
      <c r="C117" s="2"/>
      <c r="D117" s="2">
        <v>125744.19809999999</v>
      </c>
      <c r="E117" s="2">
        <v>0.35926162584999999</v>
      </c>
      <c r="F117" s="2"/>
      <c r="G117" s="2">
        <v>145.3864375137473</v>
      </c>
      <c r="H117" s="2"/>
      <c r="I117" s="2">
        <v>2.3881200901350003E-2</v>
      </c>
      <c r="J117" s="2">
        <v>672.08081005436804</v>
      </c>
      <c r="K117" s="2"/>
    </row>
    <row r="118" spans="1:11" x14ac:dyDescent="0.3">
      <c r="A118" s="2">
        <v>1125</v>
      </c>
      <c r="B118" s="2">
        <v>851.83999999999992</v>
      </c>
      <c r="C118" s="2"/>
      <c r="D118" s="2">
        <v>124066.42249999999</v>
      </c>
      <c r="E118" s="2">
        <v>0.36087114125000003</v>
      </c>
      <c r="F118" s="2"/>
      <c r="G118" s="2">
        <v>132.85913671875278</v>
      </c>
      <c r="H118" s="2"/>
      <c r="I118" s="2">
        <v>2.409091209375E-2</v>
      </c>
      <c r="J118" s="2">
        <v>676.28345541992201</v>
      </c>
      <c r="K118" s="2"/>
    </row>
    <row r="119" spans="1:11" x14ac:dyDescent="0.3">
      <c r="A119" s="2">
        <v>1145</v>
      </c>
      <c r="B119" s="2">
        <v>871.83999999999992</v>
      </c>
      <c r="C119" s="2"/>
      <c r="D119" s="2">
        <v>122388.64689999999</v>
      </c>
      <c r="E119" s="2">
        <v>0.36248065665000001</v>
      </c>
      <c r="F119" s="2"/>
      <c r="G119" s="2"/>
      <c r="H119" s="2"/>
      <c r="I119" s="2">
        <v>2.4298105761350001E-2</v>
      </c>
      <c r="J119" s="2">
        <v>680.52825804906786</v>
      </c>
      <c r="K119" s="2"/>
    </row>
    <row r="120" spans="1:11" x14ac:dyDescent="0.3">
      <c r="A120" s="2">
        <v>1165</v>
      </c>
      <c r="B120" s="2">
        <v>891.83999999999992</v>
      </c>
      <c r="C120" s="2"/>
      <c r="D120" s="2">
        <v>120710.8713</v>
      </c>
      <c r="E120" s="2">
        <v>0.36409017205000005</v>
      </c>
      <c r="F120" s="2"/>
      <c r="G120" s="2"/>
      <c r="H120" s="2"/>
      <c r="I120" s="2">
        <v>2.4502781904150003E-2</v>
      </c>
      <c r="J120" s="2">
        <v>684.80511257495812</v>
      </c>
      <c r="K120" s="2"/>
    </row>
    <row r="121" spans="1:11" x14ac:dyDescent="0.3">
      <c r="A121" s="2">
        <v>1173</v>
      </c>
      <c r="B121" s="2">
        <v>899.83999999999992</v>
      </c>
      <c r="C121" s="2"/>
      <c r="D121" s="2">
        <v>120039.76105999999</v>
      </c>
      <c r="E121" s="2">
        <v>0.36473397821000003</v>
      </c>
      <c r="F121" s="2"/>
      <c r="G121" s="2"/>
      <c r="H121" s="2"/>
      <c r="I121" s="2">
        <v>2.4583947454326002E-2</v>
      </c>
      <c r="J121" s="2">
        <v>686.52231425718685</v>
      </c>
      <c r="K121" s="2"/>
    </row>
    <row r="122" spans="1:11" x14ac:dyDescent="0.3">
      <c r="A122" s="2">
        <v>-6.839999999999975</v>
      </c>
      <c r="B122" s="2">
        <v>-280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3">
      <c r="A123" s="2">
        <v>13.160000000000025</v>
      </c>
      <c r="B123" s="2">
        <v>-260</v>
      </c>
      <c r="C123" s="2"/>
      <c r="D123" s="2">
        <v>221751.8949980113</v>
      </c>
      <c r="E123" s="2">
        <v>0.28501361556484001</v>
      </c>
      <c r="F123" s="2"/>
      <c r="G123" s="2"/>
      <c r="H123" s="2"/>
      <c r="I123" s="2"/>
      <c r="J123" s="2"/>
      <c r="K123" s="2"/>
    </row>
    <row r="124" spans="1:11" x14ac:dyDescent="0.3">
      <c r="A124" s="2">
        <v>33.160000000000025</v>
      </c>
      <c r="B124" s="2">
        <v>-240</v>
      </c>
      <c r="C124" s="2"/>
      <c r="D124" s="2">
        <v>221599.93864031669</v>
      </c>
      <c r="E124" s="2">
        <v>0.28498035654484</v>
      </c>
      <c r="F124" s="2"/>
      <c r="G124" s="2"/>
      <c r="H124" s="2"/>
      <c r="I124" s="2"/>
      <c r="J124" s="2"/>
      <c r="K124" s="2"/>
    </row>
    <row r="125" spans="1:11" x14ac:dyDescent="0.3">
      <c r="A125" s="2">
        <v>53.160000000000025</v>
      </c>
      <c r="B125" s="2">
        <v>-220</v>
      </c>
      <c r="C125" s="2"/>
      <c r="D125" s="2">
        <v>221271.20501606594</v>
      </c>
      <c r="E125" s="2">
        <v>0.28494709752483999</v>
      </c>
      <c r="F125" s="2"/>
      <c r="G125" s="2"/>
      <c r="H125" s="2"/>
      <c r="I125" s="2"/>
      <c r="J125" s="2"/>
      <c r="K125" s="2"/>
    </row>
    <row r="126" spans="1:11" x14ac:dyDescent="0.3">
      <c r="A126" s="2">
        <v>73.160000000000025</v>
      </c>
      <c r="B126" s="2">
        <v>-200</v>
      </c>
      <c r="C126" s="2"/>
      <c r="D126" s="2">
        <v>220800.6817534882</v>
      </c>
      <c r="E126" s="2">
        <v>0.28491383850483998</v>
      </c>
      <c r="F126" s="2"/>
      <c r="G126" s="2"/>
      <c r="H126" s="2"/>
      <c r="I126" s="2"/>
      <c r="J126" s="2"/>
      <c r="K126" s="2"/>
    </row>
    <row r="127" spans="1:11" x14ac:dyDescent="0.3">
      <c r="A127" s="2">
        <v>93.160000000000025</v>
      </c>
      <c r="B127" s="2">
        <v>-180</v>
      </c>
      <c r="C127" s="2"/>
      <c r="D127" s="2">
        <v>220218.95793745253</v>
      </c>
      <c r="E127" s="2">
        <v>0.28488057948484002</v>
      </c>
      <c r="F127" s="2"/>
      <c r="G127" s="2"/>
      <c r="H127" s="2"/>
      <c r="I127" s="2"/>
      <c r="J127" s="2"/>
      <c r="K127" s="2"/>
    </row>
    <row r="128" spans="1:11" x14ac:dyDescent="0.3">
      <c r="A128" s="2">
        <v>113.16000000000003</v>
      </c>
      <c r="B128" s="2">
        <v>-160</v>
      </c>
      <c r="C128" s="2"/>
      <c r="D128" s="2">
        <v>219552.22410946811</v>
      </c>
      <c r="E128" s="2">
        <v>0.28484732046484001</v>
      </c>
      <c r="F128" s="2"/>
      <c r="G128" s="2"/>
      <c r="H128" s="2"/>
      <c r="I128" s="2"/>
      <c r="J128" s="2"/>
      <c r="K128" s="2"/>
    </row>
    <row r="129" spans="1:11" x14ac:dyDescent="0.3">
      <c r="A129" s="2">
        <v>133.16000000000003</v>
      </c>
      <c r="B129" s="2">
        <v>-140</v>
      </c>
      <c r="C129" s="2"/>
      <c r="D129" s="2">
        <v>218822.27226768399</v>
      </c>
      <c r="E129" s="2">
        <v>0.28501236342165187</v>
      </c>
      <c r="F129" s="2"/>
      <c r="G129" s="2"/>
      <c r="H129" s="2"/>
      <c r="I129" s="2"/>
      <c r="J129" s="2"/>
      <c r="K129" s="2"/>
    </row>
    <row r="130" spans="1:11" x14ac:dyDescent="0.3">
      <c r="A130" s="2">
        <v>153.16000000000003</v>
      </c>
      <c r="B130" s="2">
        <v>-120</v>
      </c>
      <c r="C130" s="2"/>
      <c r="D130" s="2">
        <v>218046.49586688937</v>
      </c>
      <c r="E130" s="2">
        <v>0.28524500778813189</v>
      </c>
      <c r="F130" s="2"/>
      <c r="G130" s="2"/>
      <c r="H130" s="2"/>
      <c r="I130" s="2"/>
      <c r="J130" s="2"/>
      <c r="K130" s="2"/>
    </row>
    <row r="131" spans="1:11" x14ac:dyDescent="0.3">
      <c r="A131" s="2">
        <v>173.16000000000003</v>
      </c>
      <c r="B131" s="2">
        <v>-100</v>
      </c>
      <c r="C131" s="2"/>
      <c r="D131" s="2">
        <v>217237.8898185133</v>
      </c>
      <c r="E131" s="2">
        <v>0.28553012371461189</v>
      </c>
      <c r="F131" s="2"/>
      <c r="G131" s="2"/>
      <c r="H131" s="2"/>
      <c r="I131" s="2"/>
      <c r="J131" s="2"/>
      <c r="K131" s="2"/>
    </row>
    <row r="132" spans="1:11" x14ac:dyDescent="0.3">
      <c r="A132" s="2">
        <v>193.16000000000003</v>
      </c>
      <c r="B132" s="2">
        <v>-80</v>
      </c>
      <c r="C132" s="2"/>
      <c r="D132" s="2">
        <v>216405.05049062497</v>
      </c>
      <c r="E132" s="2">
        <v>0.28586771120109189</v>
      </c>
      <c r="F132" s="2"/>
      <c r="G132" s="2"/>
      <c r="H132" s="2"/>
      <c r="I132" s="2"/>
      <c r="J132" s="2"/>
      <c r="K132" s="2"/>
    </row>
    <row r="133" spans="1:11" x14ac:dyDescent="0.3">
      <c r="A133" s="2">
        <v>213.16000000000003</v>
      </c>
      <c r="B133" s="2">
        <v>-60</v>
      </c>
      <c r="C133" s="2"/>
      <c r="D133" s="2">
        <v>215552.17570793343</v>
      </c>
      <c r="E133" s="2">
        <v>0.28625777024757187</v>
      </c>
      <c r="F133" s="2"/>
      <c r="G133" s="2"/>
      <c r="H133" s="2"/>
      <c r="I133" s="2"/>
      <c r="J133" s="2"/>
      <c r="K133" s="2"/>
    </row>
    <row r="134" spans="1:11" x14ac:dyDescent="0.3">
      <c r="A134" s="2">
        <v>233.16000000000003</v>
      </c>
      <c r="B134" s="2">
        <v>-40</v>
      </c>
      <c r="C134" s="2"/>
      <c r="D134" s="2">
        <v>214679.06475178784</v>
      </c>
      <c r="E134" s="2">
        <v>0.2867003008540519</v>
      </c>
      <c r="F134" s="2"/>
      <c r="G134" s="2"/>
      <c r="H134" s="2"/>
      <c r="I134" s="2"/>
      <c r="J134" s="2"/>
      <c r="K134" s="2"/>
    </row>
    <row r="135" spans="1:11" x14ac:dyDescent="0.3">
      <c r="A135" s="2">
        <v>253.16000000000003</v>
      </c>
      <c r="B135" s="2">
        <v>-20</v>
      </c>
      <c r="C135" s="2"/>
      <c r="D135" s="2">
        <v>213781.11836017729</v>
      </c>
      <c r="E135" s="2">
        <v>0.28719530302053187</v>
      </c>
      <c r="F135" s="2"/>
      <c r="G135" s="2"/>
      <c r="H135" s="2"/>
      <c r="I135" s="2"/>
      <c r="J135" s="2"/>
      <c r="K135" s="2"/>
    </row>
    <row r="136" spans="1:11" x14ac:dyDescent="0.3">
      <c r="A136" s="2">
        <v>273.16000000000003</v>
      </c>
      <c r="B136" s="2">
        <v>0</v>
      </c>
      <c r="C136" s="2"/>
      <c r="D136" s="2">
        <v>212813.89639996225</v>
      </c>
      <c r="E136" s="2">
        <v>0.28780674091727054</v>
      </c>
      <c r="F136" s="2"/>
      <c r="G136" s="2"/>
      <c r="H136" s="2"/>
      <c r="I136" s="2"/>
      <c r="J136" s="2"/>
      <c r="K136" s="2"/>
    </row>
    <row r="137" spans="1:11" x14ac:dyDescent="0.3">
      <c r="A137" s="2">
        <v>293.16000000000003</v>
      </c>
      <c r="B137" s="2">
        <v>20</v>
      </c>
      <c r="C137" s="2">
        <v>7.8607230748785701E-6</v>
      </c>
      <c r="D137" s="2">
        <v>212324.24688252225</v>
      </c>
      <c r="E137" s="2">
        <v>0.2888359370995604</v>
      </c>
      <c r="F137" s="2">
        <v>251.14952280264401</v>
      </c>
      <c r="G137" s="2">
        <v>441.57303052392001</v>
      </c>
      <c r="H137" s="2">
        <v>1.0130006449026046E-5</v>
      </c>
      <c r="I137" s="2">
        <v>7.1419569453388315E-2</v>
      </c>
      <c r="J137" s="2">
        <v>500.97880116313274</v>
      </c>
      <c r="K137" s="2"/>
    </row>
    <row r="138" spans="1:11" x14ac:dyDescent="0.3">
      <c r="A138" s="2">
        <v>313.16000000000003</v>
      </c>
      <c r="B138" s="2">
        <v>40</v>
      </c>
      <c r="C138" s="2">
        <v>7.8553481004457769E-6</v>
      </c>
      <c r="D138" s="2">
        <v>211749.54168508225</v>
      </c>
      <c r="E138" s="2">
        <v>0.28984304860134913</v>
      </c>
      <c r="F138" s="2">
        <v>242.23377404519613</v>
      </c>
      <c r="G138" s="2">
        <v>441.45483776392001</v>
      </c>
      <c r="H138" s="2">
        <v>1.0429999908803302E-5</v>
      </c>
      <c r="I138" s="2">
        <v>6.7706268000842298E-2</v>
      </c>
      <c r="J138" s="2">
        <v>508.06076993546787</v>
      </c>
      <c r="K138" s="2"/>
    </row>
    <row r="139" spans="1:11" x14ac:dyDescent="0.3">
      <c r="A139" s="2">
        <v>333.16</v>
      </c>
      <c r="B139" s="2">
        <v>60</v>
      </c>
      <c r="C139" s="2">
        <v>7.8498272615233125E-6</v>
      </c>
      <c r="D139" s="2">
        <v>211089.78080764224</v>
      </c>
      <c r="E139" s="2">
        <v>0.29082867378199673</v>
      </c>
      <c r="F139" s="2">
        <v>234.34944325064964</v>
      </c>
      <c r="G139" s="2">
        <v>441.33664500392001</v>
      </c>
      <c r="H139" s="2">
        <v>1.0714909742395438E-5</v>
      </c>
      <c r="I139" s="2">
        <v>6.4077704670082877E-2</v>
      </c>
      <c r="J139" s="2">
        <v>513.5371223712076</v>
      </c>
      <c r="K139" s="2"/>
    </row>
    <row r="140" spans="1:11" x14ac:dyDescent="0.3">
      <c r="A140" s="2">
        <v>353.16</v>
      </c>
      <c r="B140" s="2">
        <v>80</v>
      </c>
      <c r="C140" s="2">
        <v>7.8441659902423758E-6</v>
      </c>
      <c r="D140" s="2">
        <v>210344.96425020223</v>
      </c>
      <c r="E140" s="2">
        <v>0.29179341100086326</v>
      </c>
      <c r="F140" s="2">
        <v>227.39080031419354</v>
      </c>
      <c r="G140" s="2">
        <v>441.21845224392001</v>
      </c>
      <c r="H140" s="2">
        <v>1.0985205891162454E-5</v>
      </c>
      <c r="I140" s="2">
        <v>6.0564226547935779E-2</v>
      </c>
      <c r="J140" s="2">
        <v>517.89767060377983</v>
      </c>
      <c r="K140" s="2"/>
    </row>
    <row r="141" spans="1:11" x14ac:dyDescent="0.3">
      <c r="A141" s="2">
        <v>373.16</v>
      </c>
      <c r="B141" s="2">
        <v>100</v>
      </c>
      <c r="C141" s="2">
        <v>7.8383697187341707E-6</v>
      </c>
      <c r="D141" s="2">
        <v>209515.09201276224</v>
      </c>
      <c r="E141" s="2">
        <v>0.29273785861730861</v>
      </c>
      <c r="F141" s="2">
        <v>221.25560384244079</v>
      </c>
      <c r="G141" s="2">
        <v>441.10025948392001</v>
      </c>
      <c r="H141" s="2">
        <v>1.1241358296464348E-5</v>
      </c>
      <c r="I141" s="2">
        <v>5.7195184509642748E-2</v>
      </c>
      <c r="J141" s="2">
        <v>521.59079992501131</v>
      </c>
      <c r="K141" s="2"/>
    </row>
    <row r="142" spans="1:11" x14ac:dyDescent="0.3">
      <c r="A142" s="2">
        <v>393.16</v>
      </c>
      <c r="B142" s="2">
        <v>120</v>
      </c>
      <c r="C142" s="2">
        <v>7.8324438791298944E-6</v>
      </c>
      <c r="D142" s="2">
        <v>208600.16409532225</v>
      </c>
      <c r="E142" s="2">
        <v>0.29366261499069285</v>
      </c>
      <c r="F142" s="2">
        <v>215.8451011534284</v>
      </c>
      <c r="G142" s="2">
        <v>440.98206672392001</v>
      </c>
      <c r="H142" s="2">
        <v>1.1483836899661124E-5</v>
      </c>
      <c r="I142" s="2">
        <v>5.399893321886147E-2</v>
      </c>
      <c r="J142" s="2">
        <v>525.02346878512833</v>
      </c>
      <c r="K142" s="2"/>
    </row>
    <row r="143" spans="1:11" x14ac:dyDescent="0.3">
      <c r="A143" s="2">
        <v>413.16</v>
      </c>
      <c r="B143" s="2">
        <v>140</v>
      </c>
      <c r="C143" s="2">
        <v>7.8263939035607491E-6</v>
      </c>
      <c r="D143" s="2">
        <v>207600.18049788225</v>
      </c>
      <c r="E143" s="2">
        <v>0.29456827848037598</v>
      </c>
      <c r="F143" s="2">
        <v>211.06402827661714</v>
      </c>
      <c r="G143" s="2">
        <v>440.86387396392001</v>
      </c>
      <c r="H143" s="2">
        <v>1.171311164211278E-5</v>
      </c>
      <c r="I143" s="2">
        <v>5.1002831127665668E-2</v>
      </c>
      <c r="J143" s="2">
        <v>528.56120879275898</v>
      </c>
      <c r="K143" s="2"/>
    </row>
    <row r="144" spans="1:11" x14ac:dyDescent="0.3">
      <c r="A144" s="2">
        <v>433.16</v>
      </c>
      <c r="B144" s="2">
        <v>160</v>
      </c>
      <c r="C144" s="2">
        <v>7.820225224157932E-6</v>
      </c>
      <c r="D144" s="2">
        <v>206515.14122044225</v>
      </c>
      <c r="E144" s="2">
        <v>0.295455447445718</v>
      </c>
      <c r="F144" s="2">
        <v>206.82060995289237</v>
      </c>
      <c r="G144" s="2">
        <v>440.74568120392001</v>
      </c>
      <c r="H144" s="2">
        <v>1.1929652465179314E-5</v>
      </c>
      <c r="I144" s="2">
        <v>4.8233240476545154E-2</v>
      </c>
      <c r="J144" s="2">
        <v>532.5281247149311</v>
      </c>
      <c r="K144" s="2"/>
    </row>
    <row r="145" spans="1:11" x14ac:dyDescent="0.3">
      <c r="A145" s="2">
        <v>453.16</v>
      </c>
      <c r="B145" s="2">
        <v>180</v>
      </c>
      <c r="C145" s="2">
        <v>7.8139432730526452E-6</v>
      </c>
      <c r="D145" s="2">
        <v>205345.04626300224</v>
      </c>
      <c r="E145" s="2">
        <v>0.29632472024607887</v>
      </c>
      <c r="F145" s="2">
        <v>203.026559634563</v>
      </c>
      <c r="G145" s="2">
        <v>440.62748844392002</v>
      </c>
      <c r="H145" s="2">
        <v>1.2133929310220731E-5</v>
      </c>
      <c r="I145" s="2">
        <v>4.5715527294405589E-2</v>
      </c>
      <c r="J145" s="2">
        <v>537.20689447707116</v>
      </c>
      <c r="K145" s="2"/>
    </row>
    <row r="146" spans="1:11" x14ac:dyDescent="0.3">
      <c r="A146" s="2">
        <v>473.16</v>
      </c>
      <c r="B146" s="2">
        <v>200</v>
      </c>
      <c r="C146" s="2">
        <v>7.8075534823760877E-6</v>
      </c>
      <c r="D146" s="2">
        <v>204089.89562556223</v>
      </c>
      <c r="E146" s="2">
        <v>0.29717669524081869</v>
      </c>
      <c r="F146" s="2">
        <v>199.59707948536186</v>
      </c>
      <c r="G146" s="2">
        <v>440.50929568392002</v>
      </c>
      <c r="H146" s="2">
        <v>1.2326412118597026E-5</v>
      </c>
      <c r="I146" s="2">
        <v>4.3474061398568686E-2</v>
      </c>
      <c r="J146" s="2">
        <v>542.83876916300494</v>
      </c>
      <c r="K146" s="2"/>
    </row>
    <row r="147" spans="1:11" x14ac:dyDescent="0.3">
      <c r="A147" s="2">
        <v>493.16</v>
      </c>
      <c r="B147" s="2">
        <v>220</v>
      </c>
      <c r="C147" s="2">
        <v>7.8010612842594601E-6</v>
      </c>
      <c r="D147" s="2">
        <v>202749.68930812224</v>
      </c>
      <c r="E147" s="2">
        <v>0.29801197078929731</v>
      </c>
      <c r="F147" s="2">
        <v>196.45086038044599</v>
      </c>
      <c r="G147" s="2">
        <v>440.39110292392002</v>
      </c>
      <c r="H147" s="2">
        <v>1.2507570831668201E-5</v>
      </c>
      <c r="I147" s="2">
        <v>4.1532216394772233E-2</v>
      </c>
      <c r="J147" s="2">
        <v>549.62357301496229</v>
      </c>
      <c r="K147" s="2"/>
    </row>
    <row r="148" spans="1:11" x14ac:dyDescent="0.3">
      <c r="A148" s="2">
        <v>513.16000000000008</v>
      </c>
      <c r="B148" s="2">
        <v>240</v>
      </c>
      <c r="C148" s="2">
        <v>7.794472110833961E-6</v>
      </c>
      <c r="D148" s="2">
        <v>201324.42731068222</v>
      </c>
      <c r="E148" s="2">
        <v>0.29883114525087484</v>
      </c>
      <c r="F148" s="2">
        <v>193.51008190639629</v>
      </c>
      <c r="G148" s="2">
        <v>440.27291016392002</v>
      </c>
      <c r="H148" s="2">
        <v>1.2677875390794259E-5</v>
      </c>
      <c r="I148" s="2">
        <v>3.991236967716992E-2</v>
      </c>
      <c r="J148" s="2">
        <v>557.71970343356941</v>
      </c>
      <c r="K148" s="2"/>
    </row>
    <row r="149" spans="1:11" x14ac:dyDescent="0.3">
      <c r="A149" s="2">
        <v>533.16000000000008</v>
      </c>
      <c r="B149" s="2">
        <v>260</v>
      </c>
      <c r="C149" s="2">
        <v>7.7877913942307929E-6</v>
      </c>
      <c r="D149" s="2">
        <v>199814.10963324225</v>
      </c>
      <c r="E149" s="2">
        <v>0.29963481698491123</v>
      </c>
      <c r="F149" s="2">
        <v>190.70041236121813</v>
      </c>
      <c r="G149" s="2">
        <v>440.10361218726371</v>
      </c>
      <c r="H149" s="2">
        <v>1.283779573733519E-5</v>
      </c>
      <c r="I149" s="2">
        <v>3.863590242833146E-2</v>
      </c>
      <c r="J149" s="2">
        <v>567.24413097785316</v>
      </c>
      <c r="K149" s="2"/>
    </row>
    <row r="150" spans="1:11" x14ac:dyDescent="0.3">
      <c r="A150" s="2">
        <v>553.16000000000008</v>
      </c>
      <c r="B150" s="2">
        <v>280</v>
      </c>
      <c r="C150" s="2">
        <v>7.7810245665811528E-6</v>
      </c>
      <c r="D150" s="2">
        <v>198218.73627580222</v>
      </c>
      <c r="E150" s="2">
        <v>0.30042358435076655</v>
      </c>
      <c r="F150" s="2">
        <v>187.95100875434025</v>
      </c>
      <c r="G150" s="2">
        <v>437.72713141001827</v>
      </c>
      <c r="H150" s="2">
        <v>1.2987801812651008E-5</v>
      </c>
      <c r="I150" s="2">
        <v>3.7723199619242608E-2</v>
      </c>
      <c r="J150" s="2">
        <v>578.27239936524018</v>
      </c>
      <c r="K150" s="2"/>
    </row>
    <row r="151" spans="1:11" x14ac:dyDescent="0.3">
      <c r="A151" s="2">
        <v>573.16000000000008</v>
      </c>
      <c r="B151" s="2">
        <v>300</v>
      </c>
      <c r="C151" s="2">
        <v>7.774177060016243E-6</v>
      </c>
      <c r="D151" s="2">
        <v>196538.30723836223</v>
      </c>
      <c r="E151" s="2">
        <v>0.30119804570780073</v>
      </c>
      <c r="F151" s="2">
        <v>185.19451680661552</v>
      </c>
      <c r="G151" s="2">
        <v>432.77535819411673</v>
      </c>
      <c r="H151" s="2">
        <v>1.3128363558101705E-5</v>
      </c>
      <c r="I151" s="2">
        <v>3.7191273733496073E-2</v>
      </c>
      <c r="J151" s="2">
        <v>590.83862547155957</v>
      </c>
      <c r="K151" s="2"/>
    </row>
    <row r="152" spans="1:11" x14ac:dyDescent="0.3">
      <c r="A152" s="2">
        <v>593.16000000000008</v>
      </c>
      <c r="B152" s="2">
        <v>320</v>
      </c>
      <c r="C152" s="2">
        <v>7.767254306667264E-6</v>
      </c>
      <c r="D152" s="2">
        <v>194772.82252092223</v>
      </c>
      <c r="E152" s="2">
        <v>0.30195879941537379</v>
      </c>
      <c r="F152" s="2">
        <v>182.36707095032102</v>
      </c>
      <c r="G152" s="2">
        <v>425.42553330755868</v>
      </c>
      <c r="H152" s="2">
        <v>1.3259950915047277E-5</v>
      </c>
      <c r="I152" s="2">
        <v>3.5753894823580198E-2</v>
      </c>
      <c r="J152" s="2">
        <v>604.93549933103475</v>
      </c>
      <c r="K152" s="2"/>
    </row>
    <row r="153" spans="1:11" x14ac:dyDescent="0.3">
      <c r="A153" s="2">
        <v>613.16000000000008</v>
      </c>
      <c r="B153" s="2">
        <v>340</v>
      </c>
      <c r="C153" s="2">
        <v>7.7602617386654129E-6</v>
      </c>
      <c r="D153" s="2">
        <v>192922.28212348223</v>
      </c>
      <c r="E153" s="2">
        <v>0.30270644383284573</v>
      </c>
      <c r="F153" s="2">
        <v>179.40829432915802</v>
      </c>
      <c r="G153" s="2">
        <v>415.85489751834507</v>
      </c>
      <c r="H153" s="2">
        <v>1.3383033824847734E-5</v>
      </c>
      <c r="I153" s="2">
        <v>3.3773780761825661E-2</v>
      </c>
      <c r="J153" s="2">
        <v>620.51428413629844</v>
      </c>
      <c r="K153" s="2"/>
    </row>
    <row r="154" spans="1:11" x14ac:dyDescent="0.3">
      <c r="A154" s="2">
        <v>633.16000000000008</v>
      </c>
      <c r="B154" s="2">
        <v>360</v>
      </c>
      <c r="C154" s="2">
        <v>7.7532047881418922E-6</v>
      </c>
      <c r="D154" s="2">
        <v>190986.68604604225</v>
      </c>
      <c r="E154" s="2">
        <v>0.30344157731957649</v>
      </c>
      <c r="F154" s="2">
        <v>176.261298798251</v>
      </c>
      <c r="G154" s="2">
        <v>404.24069159447458</v>
      </c>
      <c r="H154" s="2">
        <v>1.3498082228863072E-5</v>
      </c>
      <c r="I154" s="2">
        <v>3.1441329068229606E-2</v>
      </c>
      <c r="J154" s="2">
        <v>637.48481623837313</v>
      </c>
      <c r="K154" s="2"/>
    </row>
    <row r="155" spans="1:11" x14ac:dyDescent="0.3">
      <c r="A155" s="2">
        <v>653.16000000000008</v>
      </c>
      <c r="B155" s="2">
        <v>380</v>
      </c>
      <c r="C155" s="2">
        <v>7.7460888872279004E-6</v>
      </c>
      <c r="D155" s="2">
        <v>188966.03428860224</v>
      </c>
      <c r="E155" s="2">
        <v>0.3041647982349262</v>
      </c>
      <c r="F155" s="2">
        <v>172.87268492414933</v>
      </c>
      <c r="G155" s="2">
        <v>390.76015630394954</v>
      </c>
      <c r="H155" s="2">
        <v>1.3605566068453284E-5</v>
      </c>
      <c r="I155" s="2">
        <v>2.8946937262793709E-2</v>
      </c>
      <c r="J155" s="2">
        <v>655.71550514668877</v>
      </c>
      <c r="K155" s="2"/>
    </row>
    <row r="156" spans="1:11" x14ac:dyDescent="0.3">
      <c r="A156" s="2">
        <v>673.16000000000008</v>
      </c>
      <c r="B156" s="2">
        <v>400</v>
      </c>
      <c r="C156" s="2">
        <v>7.73891946805464E-6</v>
      </c>
      <c r="D156" s="2">
        <v>186860.32685116224</v>
      </c>
      <c r="E156" s="2">
        <v>0.30487670493825475</v>
      </c>
      <c r="F156" s="2">
        <v>169.19254198482588</v>
      </c>
      <c r="G156" s="2">
        <v>375.59053241476772</v>
      </c>
      <c r="H156" s="2">
        <v>1.3705955284978381E-5</v>
      </c>
      <c r="I156" s="2">
        <v>2.6481002865519371E-2</v>
      </c>
      <c r="J156" s="2">
        <v>675.03333352907055</v>
      </c>
      <c r="K156" s="2"/>
    </row>
    <row r="157" spans="1:11" x14ac:dyDescent="0.3">
      <c r="A157" s="2">
        <v>693.16000000000008</v>
      </c>
      <c r="B157" s="2">
        <v>420</v>
      </c>
      <c r="C157" s="2">
        <v>7.7317019627533081E-6</v>
      </c>
      <c r="D157" s="2">
        <v>184669.56373372223</v>
      </c>
      <c r="E157" s="2">
        <v>0.30557789578892225</v>
      </c>
      <c r="F157" s="2">
        <v>165.17444796967754</v>
      </c>
      <c r="G157" s="2">
        <v>358.90906069492962</v>
      </c>
      <c r="H157" s="2">
        <v>1.3799719819798358E-5</v>
      </c>
      <c r="I157" s="2">
        <v>2.4233923396403158E-2</v>
      </c>
      <c r="J157" s="2">
        <v>695.2238572117484</v>
      </c>
      <c r="K157" s="2"/>
    </row>
    <row r="158" spans="1:11" x14ac:dyDescent="0.3">
      <c r="A158" s="2">
        <v>713.16000000000008</v>
      </c>
      <c r="B158" s="2">
        <v>440</v>
      </c>
      <c r="C158" s="2">
        <v>7.7244418034551051E-6</v>
      </c>
      <c r="D158" s="2">
        <v>182393.74493628222</v>
      </c>
      <c r="E158" s="2">
        <v>0.30626896914628854</v>
      </c>
      <c r="F158" s="2">
        <v>160.77546957952586</v>
      </c>
      <c r="G158" s="2">
        <v>340.89298191243529</v>
      </c>
      <c r="H158" s="2">
        <v>1.3887329614273209E-5</v>
      </c>
      <c r="I158" s="2">
        <v>2.2396096375447882E-2</v>
      </c>
      <c r="J158" s="2">
        <v>716.03120517934337</v>
      </c>
      <c r="K158" s="2"/>
    </row>
    <row r="159" spans="1:11" x14ac:dyDescent="0.3">
      <c r="A159" s="2">
        <v>733.16000000000008</v>
      </c>
      <c r="B159" s="2">
        <v>460</v>
      </c>
      <c r="C159" s="2">
        <v>7.7171444222912317E-6</v>
      </c>
      <c r="D159" s="2">
        <v>180032.87045884223</v>
      </c>
      <c r="E159" s="2">
        <v>0.30695052336971379</v>
      </c>
      <c r="F159" s="2">
        <v>155.95616222661499</v>
      </c>
      <c r="G159" s="2">
        <v>321.71953683528568</v>
      </c>
      <c r="H159" s="2">
        <v>1.3969254609762947E-5</v>
      </c>
      <c r="I159" s="2">
        <v>2.1583824544956658E-2</v>
      </c>
      <c r="J159" s="2">
        <v>737.15807957488948</v>
      </c>
      <c r="K159" s="2"/>
    </row>
    <row r="160" spans="1:11" x14ac:dyDescent="0.3">
      <c r="A160" s="2">
        <v>753.16000000000008</v>
      </c>
      <c r="B160" s="2">
        <v>480</v>
      </c>
      <c r="C160" s="2">
        <v>7.7098152513928901E-6</v>
      </c>
      <c r="D160" s="2">
        <v>177586.94030140224</v>
      </c>
      <c r="E160" s="2">
        <v>0.30762315681855784</v>
      </c>
      <c r="F160" s="2">
        <v>150.68057003461411</v>
      </c>
      <c r="G160" s="2">
        <v>301.56596623148039</v>
      </c>
      <c r="H160" s="2">
        <v>1.4045964747627565E-5</v>
      </c>
      <c r="I160" s="2">
        <v>2.1394404274873224E-2</v>
      </c>
      <c r="J160" s="2">
        <v>758.26575569981367</v>
      </c>
      <c r="K160" s="2"/>
    </row>
    <row r="161" spans="1:11" x14ac:dyDescent="0.3">
      <c r="A161" s="2">
        <v>773.16000000000008</v>
      </c>
      <c r="B161" s="2">
        <v>500</v>
      </c>
      <c r="C161" s="2">
        <v>7.7024597228912758E-6</v>
      </c>
      <c r="D161" s="2">
        <v>175055.95446396223</v>
      </c>
      <c r="E161" s="2">
        <v>0.30828746785218086</v>
      </c>
      <c r="F161" s="2">
        <v>144.91622583861692</v>
      </c>
      <c r="G161" s="2">
        <v>280.60951086901764</v>
      </c>
      <c r="H161" s="2">
        <v>1.4117929969227055E-5</v>
      </c>
      <c r="I161" s="2">
        <v>2.1189498955883863E-2</v>
      </c>
      <c r="J161" s="2">
        <v>778.97408201394308</v>
      </c>
      <c r="K161" s="2"/>
    </row>
    <row r="162" spans="1:11" x14ac:dyDescent="0.3">
      <c r="A162" s="2">
        <v>793.16000000000008</v>
      </c>
      <c r="B162" s="2">
        <v>520</v>
      </c>
      <c r="C162" s="2">
        <v>7.6950832689175926E-6</v>
      </c>
      <c r="D162" s="2">
        <v>172439.91294652224</v>
      </c>
      <c r="E162" s="2">
        <v>0.30894405482994269</v>
      </c>
      <c r="F162" s="2">
        <v>138.63415118513956</v>
      </c>
      <c r="G162" s="2">
        <v>259.02741151590067</v>
      </c>
      <c r="H162" s="2">
        <v>1.4185620215921432E-5</v>
      </c>
      <c r="I162" s="2">
        <v>2.0975971742751297E-2</v>
      </c>
      <c r="J162" s="2">
        <v>798.86148013549689</v>
      </c>
      <c r="K162" s="2"/>
    </row>
    <row r="163" spans="1:11" x14ac:dyDescent="0.3">
      <c r="A163" s="2">
        <v>813.16000000000008</v>
      </c>
      <c r="B163" s="2">
        <v>540</v>
      </c>
      <c r="C163" s="2">
        <v>7.6876913216030378E-6</v>
      </c>
      <c r="D163" s="2">
        <v>169738.81574908225</v>
      </c>
      <c r="E163" s="2">
        <v>0.30959351611120345</v>
      </c>
      <c r="F163" s="2">
        <v>131.80885633212404</v>
      </c>
      <c r="G163" s="2">
        <v>236.99690894012724</v>
      </c>
      <c r="H163" s="2">
        <v>1.4249505429070692E-5</v>
      </c>
      <c r="I163" s="2">
        <v>2.0759971238814713E-2</v>
      </c>
      <c r="J163" s="2">
        <v>817.46494484110906</v>
      </c>
      <c r="K163" s="2"/>
    </row>
    <row r="164" spans="1:11" x14ac:dyDescent="0.3">
      <c r="A164" s="2">
        <v>833.16000000000008</v>
      </c>
      <c r="B164" s="2">
        <v>560</v>
      </c>
      <c r="C164" s="2">
        <v>7.6802893130788135E-6</v>
      </c>
      <c r="D164" s="2">
        <v>166952.66287164224</v>
      </c>
      <c r="E164" s="2">
        <v>0.31023645005532302</v>
      </c>
      <c r="F164" s="2">
        <v>124.41834024893353</v>
      </c>
      <c r="G164" s="2">
        <v>214.6952439096965</v>
      </c>
      <c r="H164" s="2">
        <v>1.4310055550034824E-5</v>
      </c>
      <c r="I164" s="2">
        <v>2.0546931495989185E-2</v>
      </c>
      <c r="J164" s="2">
        <v>834.28004406580919</v>
      </c>
      <c r="K164" s="2"/>
    </row>
    <row r="165" spans="1:11" x14ac:dyDescent="0.3">
      <c r="A165" s="2">
        <v>853.16000000000008</v>
      </c>
      <c r="B165" s="2">
        <v>580</v>
      </c>
      <c r="C165" s="2">
        <v>7.672882675476117E-6</v>
      </c>
      <c r="D165" s="2">
        <v>164081.45431420224</v>
      </c>
      <c r="E165" s="2">
        <v>0.31087345502166153</v>
      </c>
      <c r="F165" s="2">
        <v>116.4440906163594</v>
      </c>
      <c r="G165" s="2">
        <v>192.29965719261122</v>
      </c>
      <c r="H165" s="2">
        <v>1.436774052017384E-5</v>
      </c>
      <c r="I165" s="2">
        <v>2.0341572014765604E-2</v>
      </c>
      <c r="J165" s="2"/>
      <c r="K165" s="2"/>
    </row>
    <row r="166" spans="1:11" x14ac:dyDescent="0.3">
      <c r="A166" s="2">
        <v>873.16000000000008</v>
      </c>
      <c r="B166" s="2">
        <v>600</v>
      </c>
      <c r="C166" s="2">
        <v>7.6654768409261522E-6</v>
      </c>
      <c r="D166" s="2">
        <v>161125.19007676223</v>
      </c>
      <c r="E166" s="2">
        <v>0.31150512936957886</v>
      </c>
      <c r="F166" s="2">
        <v>107.87108382661302</v>
      </c>
      <c r="G166" s="2">
        <v>169.98738955686872</v>
      </c>
      <c r="H166" s="2">
        <v>1.4423030280847737E-5</v>
      </c>
      <c r="I166" s="2">
        <v>2.0147897744210753E-2</v>
      </c>
      <c r="J166" s="2"/>
      <c r="K166" s="2"/>
    </row>
    <row r="167" spans="1:11" x14ac:dyDescent="0.3">
      <c r="A167" s="2">
        <v>893.16000000000008</v>
      </c>
      <c r="B167" s="2">
        <v>620</v>
      </c>
      <c r="C167" s="2">
        <v>7.6580772415601161E-6</v>
      </c>
      <c r="D167" s="2">
        <v>158083.87015932222</v>
      </c>
      <c r="E167" s="2">
        <v>0.31213207145843513</v>
      </c>
      <c r="F167" s="2">
        <v>98.687784983331426</v>
      </c>
      <c r="G167" s="2">
        <v>147.93568177047177</v>
      </c>
      <c r="H167" s="2">
        <v>1.4476394773416509E-5</v>
      </c>
      <c r="I167" s="2">
        <v>1.9969199081968158E-2</v>
      </c>
      <c r="J167" s="2"/>
      <c r="K167" s="2"/>
    </row>
    <row r="168" spans="1:11" x14ac:dyDescent="0.3">
      <c r="A168" s="2">
        <v>913.16000000000008</v>
      </c>
      <c r="B168" s="2">
        <v>640</v>
      </c>
      <c r="C168" s="2">
        <v>7.6506893095092095E-6</v>
      </c>
      <c r="D168" s="2">
        <v>154957.49456188222</v>
      </c>
      <c r="E168" s="2">
        <v>0.3127548796475903</v>
      </c>
      <c r="F168" s="2">
        <v>88.886147901576237</v>
      </c>
      <c r="G168" s="2">
        <v>126.3217746014177</v>
      </c>
      <c r="H168" s="2">
        <v>1.4528303939240165E-5</v>
      </c>
      <c r="I168" s="2">
        <v>1.9808051874256306E-2</v>
      </c>
      <c r="J168" s="2"/>
      <c r="K168" s="2"/>
    </row>
    <row r="169" spans="1:11" x14ac:dyDescent="0.3">
      <c r="A169" s="2">
        <v>933.16000000000008</v>
      </c>
      <c r="B169" s="2">
        <v>660</v>
      </c>
      <c r="C169" s="2">
        <v>7.6433184769046327E-6</v>
      </c>
      <c r="D169" s="2">
        <v>151746.06328444224</v>
      </c>
      <c r="E169" s="2">
        <v>0.31337415229640431</v>
      </c>
      <c r="F169" s="2">
        <v>78.46161510783179</v>
      </c>
      <c r="G169" s="2">
        <v>105.32290881770928</v>
      </c>
      <c r="H169" s="2">
        <v>1.4579227719678708E-5</v>
      </c>
      <c r="I169" s="2">
        <v>1.9666317415870722E-2</v>
      </c>
      <c r="J169" s="2"/>
      <c r="K169" s="2"/>
    </row>
    <row r="170" spans="1:11" x14ac:dyDescent="0.3">
      <c r="A170" s="2">
        <v>953.16000000000008</v>
      </c>
      <c r="B170" s="2">
        <v>680</v>
      </c>
      <c r="C170" s="2">
        <v>7.6359701758775864E-6</v>
      </c>
      <c r="D170" s="2">
        <v>148449.57632700223</v>
      </c>
      <c r="E170" s="2">
        <v>0.31399048776423716</v>
      </c>
      <c r="F170" s="2">
        <v>67.413117840007885</v>
      </c>
      <c r="G170" s="2">
        <v>85.116325187342909</v>
      </c>
      <c r="H170" s="2">
        <v>1.4629636056092114E-5</v>
      </c>
      <c r="I170" s="2">
        <v>1.9545142450181956E-2</v>
      </c>
      <c r="J170" s="2"/>
      <c r="K170" s="2"/>
    </row>
    <row r="171" spans="1:11" x14ac:dyDescent="0.3">
      <c r="A171" s="2">
        <v>973.16000000000008</v>
      </c>
      <c r="B171" s="2">
        <v>700</v>
      </c>
      <c r="C171" s="2">
        <v>7.6286498385592677E-6</v>
      </c>
      <c r="D171" s="2">
        <v>145068.03368956223</v>
      </c>
      <c r="E171" s="2">
        <v>0.31460448441044897</v>
      </c>
      <c r="F171" s="2">
        <v>55.743076047437057</v>
      </c>
      <c r="G171" s="2">
        <v>65.879264478320465</v>
      </c>
      <c r="H171" s="2">
        <v>1.4679998889840411E-5</v>
      </c>
      <c r="I171" s="2">
        <v>1.9444959169137306E-2</v>
      </c>
      <c r="J171" s="2"/>
      <c r="K171" s="2"/>
    </row>
    <row r="172" spans="1:11" x14ac:dyDescent="0.3">
      <c r="A172" s="2">
        <v>993.16000000000008</v>
      </c>
      <c r="B172" s="2">
        <v>720</v>
      </c>
      <c r="C172" s="2">
        <v>7.6213628970808806E-6</v>
      </c>
      <c r="D172" s="2">
        <v>141601.43537212221</v>
      </c>
      <c r="E172" s="2">
        <v>0.31521674059439958</v>
      </c>
      <c r="F172" s="2"/>
      <c r="G172" s="2"/>
      <c r="H172" s="2">
        <v>1.4730786162283593E-5</v>
      </c>
      <c r="I172" s="2">
        <v>1.936548521325946E-2</v>
      </c>
      <c r="J172" s="2"/>
      <c r="K172" s="2"/>
    </row>
    <row r="173" spans="1:11" x14ac:dyDescent="0.3">
      <c r="A173" s="2">
        <v>1013.1600000000001</v>
      </c>
      <c r="B173" s="2">
        <v>740</v>
      </c>
      <c r="C173" s="2">
        <v>7.6141147835736222E-6</v>
      </c>
      <c r="D173" s="2">
        <v>138049.78137468224</v>
      </c>
      <c r="E173" s="2">
        <v>0.31582785467544916</v>
      </c>
      <c r="F173" s="2"/>
      <c r="G173" s="2"/>
      <c r="H173" s="2">
        <v>1.4782467814781644E-5</v>
      </c>
      <c r="I173" s="2">
        <v>1.9305723671647783E-2</v>
      </c>
      <c r="J173" s="2"/>
      <c r="K173" s="2"/>
    </row>
    <row r="174" spans="1:11" x14ac:dyDescent="0.3">
      <c r="A174" s="2">
        <v>1033.1600000000001</v>
      </c>
      <c r="B174" s="2">
        <v>760</v>
      </c>
      <c r="C174" s="2">
        <v>7.606910930168693E-6</v>
      </c>
      <c r="D174" s="2">
        <v>134413.07169724224</v>
      </c>
      <c r="E174" s="2">
        <v>0.31643842501295755</v>
      </c>
      <c r="F174" s="2"/>
      <c r="G174" s="2"/>
      <c r="H174" s="2">
        <v>1.4835513788694581E-5</v>
      </c>
      <c r="I174" s="2">
        <v>1.9263963081977097E-2</v>
      </c>
      <c r="J174" s="2"/>
      <c r="K174" s="2"/>
    </row>
    <row r="175" spans="1:11" x14ac:dyDescent="0.3">
      <c r="A175" s="2">
        <v>1053.1600000000001</v>
      </c>
      <c r="B175" s="2">
        <v>780</v>
      </c>
      <c r="C175" s="2">
        <v>7.5997567689972936E-6</v>
      </c>
      <c r="D175" s="2">
        <v>131087.04260400002</v>
      </c>
      <c r="E175" s="2">
        <v>0.31706071132770097</v>
      </c>
      <c r="F175" s="2"/>
      <c r="G175" s="2"/>
      <c r="H175" s="2">
        <v>1.4890394025382393E-5</v>
      </c>
      <c r="I175" s="2">
        <v>1.9237777430498398E-2</v>
      </c>
      <c r="J175" s="2"/>
      <c r="K175" s="2"/>
    </row>
    <row r="176" spans="1:11" x14ac:dyDescent="0.3">
      <c r="A176" s="2">
        <v>1073.1600000000001</v>
      </c>
      <c r="B176" s="2">
        <v>800</v>
      </c>
      <c r="C176" s="2"/>
      <c r="D176" s="2">
        <v>129732.280604</v>
      </c>
      <c r="E176" s="2">
        <v>0.31710651082277136</v>
      </c>
      <c r="F176" s="2"/>
      <c r="G176" s="2"/>
      <c r="H176" s="2"/>
      <c r="I176" s="2"/>
      <c r="J176" s="2"/>
      <c r="K176" s="2"/>
    </row>
    <row r="177" spans="1:11" x14ac:dyDescent="0.3">
      <c r="A177" s="2">
        <v>1093.1600000000001</v>
      </c>
      <c r="B177" s="2">
        <v>820</v>
      </c>
      <c r="C177" s="2"/>
      <c r="D177" s="2">
        <v>128377.518604</v>
      </c>
      <c r="E177" s="2">
        <v>0.31715363948664177</v>
      </c>
      <c r="F177" s="2"/>
      <c r="G177" s="2"/>
      <c r="H177" s="2"/>
      <c r="I177" s="2"/>
      <c r="J177" s="2"/>
      <c r="K177" s="2"/>
    </row>
    <row r="178" spans="1:11" x14ac:dyDescent="0.3">
      <c r="A178" s="2">
        <v>1113.1600000000001</v>
      </c>
      <c r="B178" s="2">
        <v>840</v>
      </c>
      <c r="C178" s="2"/>
      <c r="D178" s="2">
        <v>127022.75660399999</v>
      </c>
      <c r="E178" s="2">
        <v>0.31720209731931215</v>
      </c>
      <c r="F178" s="2"/>
      <c r="G178" s="2"/>
      <c r="H178" s="2"/>
      <c r="I178" s="2"/>
      <c r="J178" s="2"/>
      <c r="K178" s="2"/>
    </row>
    <row r="179" spans="1:11" x14ac:dyDescent="0.3">
      <c r="A179" s="2">
        <v>1133.1600000000001</v>
      </c>
      <c r="B179" s="2">
        <v>860</v>
      </c>
      <c r="C179" s="2"/>
      <c r="D179" s="2">
        <v>125667.99460399999</v>
      </c>
      <c r="E179" s="2">
        <v>0.31725188432078255</v>
      </c>
      <c r="F179" s="2"/>
      <c r="G179" s="2"/>
      <c r="H179" s="2"/>
      <c r="I179" s="2"/>
      <c r="J179" s="2"/>
      <c r="K179" s="2"/>
    </row>
    <row r="180" spans="1:11" x14ac:dyDescent="0.3">
      <c r="A180" s="2">
        <v>1153.1600000000001</v>
      </c>
      <c r="B180" s="2">
        <v>880</v>
      </c>
      <c r="C180" s="2"/>
      <c r="D180" s="2">
        <v>124313.23260399999</v>
      </c>
      <c r="E180" s="2">
        <v>0.31730300049105298</v>
      </c>
      <c r="F180" s="2"/>
      <c r="G180" s="2"/>
      <c r="H180" s="2"/>
      <c r="I180" s="2"/>
      <c r="J180" s="2"/>
      <c r="K180" s="2"/>
    </row>
    <row r="181" spans="1:11" x14ac:dyDescent="0.3">
      <c r="A181" s="2">
        <v>1173.1600000000001</v>
      </c>
      <c r="B181" s="2">
        <v>900</v>
      </c>
      <c r="C181" s="2"/>
      <c r="D181" s="2">
        <v>122958.470604</v>
      </c>
      <c r="E181" s="2">
        <v>0.31735544583012337</v>
      </c>
      <c r="F181" s="2"/>
      <c r="G181" s="2"/>
      <c r="H181" s="2"/>
      <c r="I181" s="2"/>
      <c r="J181" s="2"/>
      <c r="K181" s="2"/>
    </row>
    <row r="182" spans="1:11" x14ac:dyDescent="0.3">
      <c r="A182" s="2">
        <v>1193.1600000000001</v>
      </c>
      <c r="B182" s="2">
        <v>920</v>
      </c>
      <c r="C182" s="2"/>
      <c r="D182" s="2">
        <v>121603.708604</v>
      </c>
      <c r="E182" s="2">
        <v>0.31740922033799374</v>
      </c>
      <c r="F182" s="2"/>
      <c r="G182" s="2"/>
      <c r="H182" s="2"/>
      <c r="I182" s="2"/>
      <c r="J182" s="2"/>
      <c r="K182" s="2"/>
    </row>
    <row r="183" spans="1:11" x14ac:dyDescent="0.3">
      <c r="A183" s="2">
        <v>1213.1600000000001</v>
      </c>
      <c r="B183" s="2">
        <v>940</v>
      </c>
      <c r="C183" s="2"/>
      <c r="D183" s="2">
        <v>120248.946604</v>
      </c>
      <c r="E183" s="2">
        <v>0.31746432401466418</v>
      </c>
      <c r="F183" s="2"/>
      <c r="G183" s="2"/>
      <c r="H183" s="2"/>
      <c r="I183" s="2"/>
      <c r="J183" s="2"/>
      <c r="K183" s="2"/>
    </row>
    <row r="184" spans="1:11" x14ac:dyDescent="0.3">
      <c r="A184" s="2">
        <v>1233.1600000000001</v>
      </c>
      <c r="B184" s="2">
        <v>960</v>
      </c>
      <c r="C184" s="2"/>
      <c r="D184" s="2">
        <v>118894.18460399999</v>
      </c>
      <c r="E184" s="2">
        <v>0.31752075686013453</v>
      </c>
      <c r="F184" s="2"/>
      <c r="G184" s="2"/>
      <c r="H184" s="2"/>
      <c r="I184" s="2"/>
      <c r="J184" s="2"/>
      <c r="K184" s="2"/>
    </row>
    <row r="185" spans="1:11" x14ac:dyDescent="0.3">
      <c r="A185" s="2">
        <v>1253.1600000000001</v>
      </c>
      <c r="B185" s="2">
        <v>980</v>
      </c>
      <c r="C185" s="2"/>
      <c r="D185" s="2">
        <v>117539.42260399999</v>
      </c>
      <c r="E185" s="2">
        <v>0.31757851887440497</v>
      </c>
      <c r="F185" s="2"/>
      <c r="G185" s="2"/>
      <c r="H185" s="2"/>
      <c r="I185" s="2"/>
      <c r="J185" s="2"/>
      <c r="K185" s="2"/>
    </row>
    <row r="186" spans="1:11" x14ac:dyDescent="0.3">
      <c r="A186" s="2">
        <v>1273.1600000000001</v>
      </c>
      <c r="B186" s="2">
        <v>1000</v>
      </c>
      <c r="C186" s="2"/>
      <c r="D186" s="2">
        <v>116184.66060399999</v>
      </c>
      <c r="E186" s="2">
        <v>0.31763761005747537</v>
      </c>
      <c r="F186" s="2"/>
      <c r="G186" s="2"/>
      <c r="H186" s="2"/>
      <c r="I186" s="2"/>
      <c r="J186" s="2"/>
      <c r="K186" s="2"/>
    </row>
    <row r="187" spans="1:11" x14ac:dyDescent="0.3">
      <c r="A187" s="2">
        <v>1293.1600000000001</v>
      </c>
      <c r="B187" s="2">
        <v>1020</v>
      </c>
      <c r="C187" s="2"/>
      <c r="D187" s="2">
        <v>114829.898604</v>
      </c>
      <c r="E187" s="2">
        <v>0.31769803040934574</v>
      </c>
      <c r="F187" s="2"/>
      <c r="G187" s="2"/>
      <c r="H187" s="2"/>
      <c r="I187" s="2"/>
      <c r="J187" s="2"/>
      <c r="K187" s="2"/>
    </row>
    <row r="188" spans="1:11" x14ac:dyDescent="0.3">
      <c r="A188" s="2">
        <v>1313.16</v>
      </c>
      <c r="B188" s="2">
        <v>1040</v>
      </c>
      <c r="C188" s="2"/>
      <c r="D188" s="2">
        <v>113475.136604</v>
      </c>
      <c r="E188" s="2">
        <v>0.31775977993001614</v>
      </c>
      <c r="F188" s="2"/>
      <c r="G188" s="2"/>
      <c r="H188" s="2"/>
      <c r="I188" s="2"/>
      <c r="J188" s="2"/>
      <c r="K188" s="2"/>
    </row>
    <row r="189" spans="1:11" x14ac:dyDescent="0.3">
      <c r="A189" s="2">
        <v>1333.16</v>
      </c>
      <c r="B189" s="2">
        <v>1060</v>
      </c>
      <c r="C189" s="2"/>
      <c r="D189" s="2">
        <v>112120.374604</v>
      </c>
      <c r="E189" s="2">
        <v>0.31782285861948656</v>
      </c>
      <c r="F189" s="2"/>
      <c r="G189" s="2"/>
      <c r="H189" s="2"/>
      <c r="I189" s="2"/>
      <c r="J189" s="2"/>
      <c r="K189" s="2"/>
    </row>
    <row r="190" spans="1:11" x14ac:dyDescent="0.3">
      <c r="A190" s="2">
        <v>1353.16</v>
      </c>
      <c r="B190" s="2">
        <v>1080</v>
      </c>
      <c r="C190" s="2"/>
      <c r="D190" s="2">
        <v>110765.61260399999</v>
      </c>
      <c r="E190" s="2">
        <v>0.31788726647775695</v>
      </c>
      <c r="F190" s="2"/>
      <c r="G190" s="2"/>
      <c r="H190" s="2"/>
      <c r="I190" s="2"/>
      <c r="J190" s="2"/>
      <c r="K190" s="2"/>
    </row>
    <row r="191" spans="1:11" x14ac:dyDescent="0.3">
      <c r="A191" s="2">
        <v>1373.16</v>
      </c>
      <c r="B191" s="2">
        <v>1100</v>
      </c>
      <c r="C191" s="2"/>
      <c r="D191" s="2">
        <v>109410.85060399999</v>
      </c>
      <c r="E191" s="2">
        <v>0.31795300350482736</v>
      </c>
      <c r="F191" s="2"/>
      <c r="G191" s="2"/>
      <c r="H191" s="2"/>
      <c r="I191" s="2"/>
      <c r="J191" s="2"/>
      <c r="K191" s="2"/>
    </row>
    <row r="192" spans="1:11" x14ac:dyDescent="0.3">
      <c r="A192" s="2">
        <v>1393.16</v>
      </c>
      <c r="B192" s="2">
        <v>1120</v>
      </c>
      <c r="C192" s="2"/>
      <c r="D192" s="2">
        <v>108056.08860399999</v>
      </c>
      <c r="E192" s="2">
        <v>0.31802006970069774</v>
      </c>
      <c r="F192" s="2"/>
      <c r="G192" s="2"/>
      <c r="H192" s="2"/>
      <c r="I192" s="2"/>
      <c r="J192" s="2"/>
      <c r="K192" s="2"/>
    </row>
    <row r="193" spans="1:11" x14ac:dyDescent="0.3">
      <c r="A193" s="2">
        <v>1413.16</v>
      </c>
      <c r="B193" s="2">
        <v>1140</v>
      </c>
      <c r="C193" s="2"/>
      <c r="D193" s="2">
        <v>106701.326604</v>
      </c>
      <c r="E193" s="2">
        <v>0.31808846506536814</v>
      </c>
      <c r="F193" s="2"/>
      <c r="G193" s="2"/>
      <c r="H193" s="2"/>
      <c r="I193" s="2"/>
      <c r="J193" s="2"/>
      <c r="K193" s="2"/>
    </row>
    <row r="194" spans="1:11" x14ac:dyDescent="0.3">
      <c r="A194" s="2">
        <v>1433.16</v>
      </c>
      <c r="B194" s="2">
        <v>1160</v>
      </c>
      <c r="C194" s="2"/>
      <c r="D194" s="2">
        <v>105346.564604</v>
      </c>
      <c r="E194" s="2">
        <v>0.31815818959883857</v>
      </c>
      <c r="F194" s="2"/>
      <c r="G194" s="2"/>
      <c r="H194" s="2"/>
      <c r="I194" s="2"/>
      <c r="J194" s="2"/>
      <c r="K194" s="2"/>
    </row>
    <row r="195" spans="1:11" x14ac:dyDescent="0.3">
      <c r="A195" s="2">
        <v>1453.16</v>
      </c>
      <c r="B195" s="2">
        <v>1180</v>
      </c>
      <c r="C195" s="2"/>
      <c r="D195" s="2">
        <v>103991.802604</v>
      </c>
      <c r="E195" s="2">
        <v>0.31822924330110897</v>
      </c>
      <c r="F195" s="2"/>
      <c r="G195" s="2"/>
      <c r="H195" s="2"/>
      <c r="I195" s="2"/>
      <c r="J195" s="2"/>
      <c r="K195" s="2"/>
    </row>
    <row r="196" spans="1:11" x14ac:dyDescent="0.3">
      <c r="A196" s="2">
        <v>1473.16</v>
      </c>
      <c r="B196" s="2">
        <v>1200</v>
      </c>
      <c r="C196" s="2"/>
      <c r="D196" s="2">
        <v>102637.04060399999</v>
      </c>
      <c r="E196" s="2">
        <v>0.31830162617217939</v>
      </c>
      <c r="F196" s="2"/>
      <c r="G196" s="2"/>
      <c r="H196" s="2"/>
      <c r="I196" s="2"/>
      <c r="J196" s="2"/>
      <c r="K196" s="2"/>
    </row>
    <row r="197" spans="1:11" x14ac:dyDescent="0.3">
      <c r="A197" s="2">
        <v>1493.16</v>
      </c>
      <c r="B197" s="2">
        <v>1220</v>
      </c>
      <c r="C197" s="2"/>
      <c r="D197" s="2">
        <v>101282.27860399999</v>
      </c>
      <c r="E197" s="2">
        <v>0.31837533821204977</v>
      </c>
      <c r="F197" s="2"/>
      <c r="G197" s="2"/>
      <c r="H197" s="2"/>
      <c r="I197" s="2"/>
      <c r="J197" s="2"/>
      <c r="K197" s="2"/>
    </row>
    <row r="198" spans="1:11" x14ac:dyDescent="0.3">
      <c r="A198" s="2">
        <f t="shared" ref="A198:A229" si="0">B198+273.16</f>
        <v>-6.839999999999975</v>
      </c>
      <c r="B198" s="2">
        <v>-280</v>
      </c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3">
      <c r="A199" s="2">
        <f t="shared" si="0"/>
        <v>13.160000000000025</v>
      </c>
      <c r="B199" s="2">
        <v>-260</v>
      </c>
      <c r="C199" s="2"/>
      <c r="D199" s="2">
        <f t="shared" ref="D199:D230" si="1">IF(A199&lt;4,0,IF(A199&gt;1500,0,IF(A199&lt;=273,-0.000001145454*A199^4 +0.0009266601*A199^3 -0.3051404*A199^2 +5.020008*A199 +221736.6,IF(A199&lt;=1050,-0.1063196*A199^2 +35.72844*A199 +210987.5,IF(A199&lt;=1500,-67.7381*A199 +202426.1)))))</f>
        <v>221751.8949980113</v>
      </c>
      <c r="E199" s="2">
        <f t="shared" ref="E199:E230" si="2">IF(A199&lt;4,0,IF(A199&gt;1500,0,IF(A199&lt;=120,-0.000001662951*A199 +0.2850355,IF(A199&lt;=273,0.00000006558945*A199^2 -0.000007147353*A199 +0.2848011,IF(A199&lt;=1053,0.00000000001246582*A199^3 -0.00000003856929*A199^2 +0.00007030261*A199 +0.2712267,IF(A199&lt;=1500,0.000000001661461*A199^2 -0.000001242823*A199 +0.3165268))))))</f>
        <v>0.28501361556484001</v>
      </c>
      <c r="F199" s="2"/>
      <c r="G199" s="2"/>
      <c r="H199" s="2"/>
      <c r="I199" s="2"/>
      <c r="J199" s="2"/>
      <c r="K199" s="2"/>
    </row>
    <row r="200" spans="1:11" x14ac:dyDescent="0.3">
      <c r="A200" s="2">
        <f t="shared" si="0"/>
        <v>33.160000000000025</v>
      </c>
      <c r="B200" s="2">
        <v>-240</v>
      </c>
      <c r="C200" s="2"/>
      <c r="D200" s="2">
        <f t="shared" si="1"/>
        <v>221599.93864031669</v>
      </c>
      <c r="E200" s="2">
        <f t="shared" si="2"/>
        <v>0.28498035654484</v>
      </c>
      <c r="F200" s="2"/>
      <c r="G200" s="2"/>
      <c r="H200" s="2"/>
      <c r="I200" s="2"/>
      <c r="J200" s="2"/>
      <c r="K200" s="2"/>
    </row>
    <row r="201" spans="1:11" x14ac:dyDescent="0.3">
      <c r="A201" s="2">
        <f t="shared" si="0"/>
        <v>53.160000000000025</v>
      </c>
      <c r="B201" s="2">
        <v>-220</v>
      </c>
      <c r="C201" s="2"/>
      <c r="D201" s="2">
        <f t="shared" si="1"/>
        <v>221271.20501606594</v>
      </c>
      <c r="E201" s="2">
        <f t="shared" si="2"/>
        <v>0.28494709752483999</v>
      </c>
      <c r="F201" s="2"/>
      <c r="G201" s="2"/>
      <c r="H201" s="2"/>
      <c r="I201" s="2"/>
      <c r="J201" s="2"/>
      <c r="K201" s="2"/>
    </row>
    <row r="202" spans="1:11" x14ac:dyDescent="0.3">
      <c r="A202" s="2">
        <f t="shared" si="0"/>
        <v>73.160000000000025</v>
      </c>
      <c r="B202" s="2">
        <v>-200</v>
      </c>
      <c r="C202" s="2"/>
      <c r="D202" s="2">
        <f t="shared" si="1"/>
        <v>220800.6817534882</v>
      </c>
      <c r="E202" s="2">
        <f t="shared" si="2"/>
        <v>0.28491383850483998</v>
      </c>
      <c r="F202" s="2"/>
      <c r="G202" s="2"/>
      <c r="H202" s="2"/>
      <c r="I202" s="2"/>
      <c r="J202" s="2">
        <f t="shared" ref="J202:J248" si="3">IF(A202&lt;73,0,IF(A202&gt;1000,0,IF(A202&lt;=973,0.000001768457*A202^3 -0.002752955*A202^2 +1.794069*A202 +105.6645,IF(A202&lt;=1000,7.5312*A202 -6453.402))))</f>
        <v>222.87620467077139</v>
      </c>
      <c r="K202" s="2"/>
    </row>
    <row r="203" spans="1:11" x14ac:dyDescent="0.3">
      <c r="A203" s="2">
        <f t="shared" si="0"/>
        <v>93.160000000000025</v>
      </c>
      <c r="B203" s="2">
        <v>-180</v>
      </c>
      <c r="C203" s="2">
        <f t="shared" ref="C203:C246" si="4">IF(A203&lt;91,0,IF(A203&gt;960,0,IF(A203&lt;=190,-6.010914E-15*A203^3 +0.000000000002196832*A203^2 -0.0000000004306436*A203 +0.000007924,IF(A203&lt;=960,1.470685E-16*A203^3 -0.0000000000003511597*A203^2 -0.000000000100271*A203 +0.000007910967))))</f>
        <v>7.8980871580122591E-6</v>
      </c>
      <c r="D203" s="2">
        <f t="shared" si="1"/>
        <v>220218.95793745253</v>
      </c>
      <c r="E203" s="2">
        <f t="shared" si="2"/>
        <v>0.28488057948484002</v>
      </c>
      <c r="F203" s="2"/>
      <c r="G203" s="2"/>
      <c r="H203" s="2">
        <f t="shared" ref="H203:H246" si="5">IF(A203&lt;91,0,IF(A203&gt;960,0,IF(A203&lt;=410,8.156945E-14*A203^3 -0.00000000009244895*A203^2 +0.00000003775811*A203 +0.000006517108,IF(A203&lt;=960,4.782671E-17*A203^4 -0.0000000000001357633*A203^3 +0.0000000001324312*A203^2 -0.00000004591434*A203 +0.00001664716))))</f>
        <v>9.2982590898373426E-6</v>
      </c>
      <c r="I203" s="2"/>
      <c r="J203" s="2">
        <f t="shared" si="3"/>
        <v>250.33748701857655</v>
      </c>
      <c r="K203" s="2"/>
    </row>
    <row r="204" spans="1:11" x14ac:dyDescent="0.3">
      <c r="A204" s="2">
        <f t="shared" si="0"/>
        <v>113.16000000000003</v>
      </c>
      <c r="B204" s="2">
        <v>-160</v>
      </c>
      <c r="C204" s="2">
        <f t="shared" si="4"/>
        <v>7.8946891881352086E-6</v>
      </c>
      <c r="D204" s="2">
        <f t="shared" si="1"/>
        <v>219552.22410946811</v>
      </c>
      <c r="E204" s="2">
        <f t="shared" si="2"/>
        <v>0.28484732046484001</v>
      </c>
      <c r="F204" s="2"/>
      <c r="G204" s="2"/>
      <c r="H204" s="2">
        <f t="shared" si="5"/>
        <v>9.7241867361953378E-6</v>
      </c>
      <c r="I204" s="2"/>
      <c r="J204" s="2">
        <f t="shared" si="3"/>
        <v>275.9918040562697</v>
      </c>
      <c r="K204" s="2"/>
    </row>
    <row r="205" spans="1:11" x14ac:dyDescent="0.3">
      <c r="A205" s="2">
        <f t="shared" si="0"/>
        <v>133.16000000000003</v>
      </c>
      <c r="B205" s="2">
        <v>-140</v>
      </c>
      <c r="C205" s="2">
        <f t="shared" si="4"/>
        <v>7.8914162157903838E-6</v>
      </c>
      <c r="D205" s="2">
        <f t="shared" si="1"/>
        <v>218822.27226768399</v>
      </c>
      <c r="E205" s="2">
        <f t="shared" si="2"/>
        <v>0.28501236342165187</v>
      </c>
      <c r="F205" s="2"/>
      <c r="G205" s="2"/>
      <c r="H205" s="2">
        <f t="shared" si="5"/>
        <v>1.0098308180062133E-5</v>
      </c>
      <c r="I205" s="2">
        <f t="shared" ref="I205:I236" si="6">0.1*IF(A205&lt;122,0,IF(A205&gt;1200,0,IF(A205&lt;=1200,0.0000000002819746*A205^3 -0.0000004196927*A205^2 -0.0003185824*A205 +0.7684794)))</f>
        <v>7.1928093150600711E-2</v>
      </c>
      <c r="J205" s="2">
        <f t="shared" si="3"/>
        <v>299.92404171985083</v>
      </c>
      <c r="K205" s="2"/>
    </row>
    <row r="206" spans="1:11" x14ac:dyDescent="0.3">
      <c r="A206" s="2">
        <f t="shared" si="0"/>
        <v>153.16000000000003</v>
      </c>
      <c r="B206" s="2">
        <v>-120</v>
      </c>
      <c r="C206" s="2">
        <f t="shared" si="4"/>
        <v>7.8879797171057814E-6</v>
      </c>
      <c r="D206" s="2">
        <f t="shared" si="1"/>
        <v>218046.49586688937</v>
      </c>
      <c r="E206" s="2">
        <f t="shared" si="2"/>
        <v>0.28524500778813189</v>
      </c>
      <c r="F206" s="2"/>
      <c r="G206" s="2"/>
      <c r="H206" s="2">
        <f t="shared" si="5"/>
        <v>1.0424538755037728E-5</v>
      </c>
      <c r="I206" s="2">
        <f t="shared" si="6"/>
        <v>7.1085325971622593E-2</v>
      </c>
      <c r="J206" s="2">
        <f t="shared" si="3"/>
        <v>322.21908594531999</v>
      </c>
      <c r="K206" s="2"/>
    </row>
    <row r="207" spans="1:11" x14ac:dyDescent="0.3">
      <c r="A207" s="2">
        <f t="shared" si="0"/>
        <v>173.16000000000003</v>
      </c>
      <c r="B207" s="2">
        <v>-100</v>
      </c>
      <c r="C207" s="2">
        <f t="shared" si="4"/>
        <v>7.8840911682094032E-6</v>
      </c>
      <c r="D207" s="2">
        <f t="shared" si="1"/>
        <v>217237.8898185133</v>
      </c>
      <c r="E207" s="2">
        <f t="shared" si="2"/>
        <v>0.28553012371461189</v>
      </c>
      <c r="F207" s="2"/>
      <c r="G207" s="2"/>
      <c r="H207" s="2">
        <f t="shared" si="5"/>
        <v>1.0706793794722125E-5</v>
      </c>
      <c r="I207" s="2">
        <f t="shared" si="6"/>
        <v>7.0219348311781102E-2</v>
      </c>
      <c r="J207" s="2">
        <f t="shared" si="3"/>
        <v>342.96182266867709</v>
      </c>
      <c r="K207" s="2"/>
    </row>
    <row r="208" spans="1:11" x14ac:dyDescent="0.3">
      <c r="A208" s="2">
        <f t="shared" si="0"/>
        <v>193.16000000000003</v>
      </c>
      <c r="B208" s="2">
        <v>-80</v>
      </c>
      <c r="C208" s="2">
        <f t="shared" si="4"/>
        <v>7.8795565248860424E-6</v>
      </c>
      <c r="D208" s="2">
        <f t="shared" si="1"/>
        <v>216405.05049062497</v>
      </c>
      <c r="E208" s="2">
        <f t="shared" si="2"/>
        <v>0.28586771120109189</v>
      </c>
      <c r="F208" s="2"/>
      <c r="G208" s="2"/>
      <c r="H208" s="2">
        <f t="shared" si="5"/>
        <v>1.0948988632715319E-5</v>
      </c>
      <c r="I208" s="2">
        <f t="shared" si="6"/>
        <v>6.9331513649156268E-2</v>
      </c>
      <c r="J208" s="2">
        <f t="shared" si="3"/>
        <v>362.23713782592233</v>
      </c>
      <c r="K208" s="2"/>
    </row>
    <row r="209" spans="1:11" x14ac:dyDescent="0.3">
      <c r="A209" s="2">
        <f t="shared" si="0"/>
        <v>213.16000000000003</v>
      </c>
      <c r="B209" s="2">
        <v>-60</v>
      </c>
      <c r="C209" s="2">
        <f t="shared" si="4"/>
        <v>7.8750619410260354E-6</v>
      </c>
      <c r="D209" s="2">
        <f t="shared" si="1"/>
        <v>215552.17570793343</v>
      </c>
      <c r="E209" s="2">
        <f t="shared" si="2"/>
        <v>0.28625777024757187</v>
      </c>
      <c r="F209" s="2"/>
      <c r="G209" s="2"/>
      <c r="H209" s="2">
        <f t="shared" si="5"/>
        <v>1.1155038602617313E-5</v>
      </c>
      <c r="I209" s="2">
        <f t="shared" si="6"/>
        <v>6.8423175461828065E-2</v>
      </c>
      <c r="J209" s="2">
        <f t="shared" si="3"/>
        <v>380.12991735305536</v>
      </c>
      <c r="K209" s="2"/>
    </row>
    <row r="210" spans="1:11" x14ac:dyDescent="0.3">
      <c r="A210" s="2">
        <f t="shared" si="0"/>
        <v>233.16000000000003</v>
      </c>
      <c r="B210" s="2">
        <v>-40</v>
      </c>
      <c r="C210" s="2">
        <f t="shared" si="4"/>
        <v>7.8703616672975314E-6</v>
      </c>
      <c r="D210" s="2">
        <f t="shared" si="1"/>
        <v>214679.06475178784</v>
      </c>
      <c r="E210" s="2">
        <f t="shared" si="2"/>
        <v>0.2867003008540519</v>
      </c>
      <c r="F210" s="2"/>
      <c r="G210" s="2"/>
      <c r="H210" s="2">
        <f t="shared" si="5"/>
        <v>1.1328859038028109E-5</v>
      </c>
      <c r="I210" s="2">
        <f t="shared" si="6"/>
        <v>6.7495687227876494E-2</v>
      </c>
      <c r="J210" s="2">
        <f t="shared" si="3"/>
        <v>396.72504718607649</v>
      </c>
      <c r="K210" s="2"/>
    </row>
    <row r="211" spans="1:11" x14ac:dyDescent="0.3">
      <c r="A211" s="2">
        <f t="shared" si="0"/>
        <v>253.16000000000003</v>
      </c>
      <c r="B211" s="2">
        <v>-20</v>
      </c>
      <c r="C211" s="2">
        <f t="shared" si="4"/>
        <v>7.8654627629885329E-6</v>
      </c>
      <c r="D211" s="2">
        <f t="shared" si="1"/>
        <v>213781.11836017729</v>
      </c>
      <c r="E211" s="2">
        <f t="shared" si="2"/>
        <v>0.28719530302053187</v>
      </c>
      <c r="F211" s="2"/>
      <c r="G211" s="2"/>
      <c r="H211" s="2">
        <f t="shared" si="5"/>
        <v>1.1474365272547703E-5</v>
      </c>
      <c r="I211" s="2">
        <f t="shared" si="6"/>
        <v>6.6550402425381558E-2</v>
      </c>
      <c r="J211" s="2">
        <f t="shared" si="3"/>
        <v>412.10741326098571</v>
      </c>
      <c r="K211" s="2"/>
    </row>
    <row r="212" spans="1:11" x14ac:dyDescent="0.3">
      <c r="A212" s="2">
        <f t="shared" si="0"/>
        <v>273.16000000000003</v>
      </c>
      <c r="B212" s="2">
        <v>0</v>
      </c>
      <c r="C212" s="2">
        <f t="shared" si="4"/>
        <v>7.8603722873870374E-6</v>
      </c>
      <c r="D212" s="2">
        <f t="shared" si="1"/>
        <v>212813.89639996225</v>
      </c>
      <c r="E212" s="2">
        <f t="shared" si="2"/>
        <v>0.28780674091727054</v>
      </c>
      <c r="F212" s="2"/>
      <c r="G212" s="2"/>
      <c r="H212" s="2">
        <f t="shared" si="5"/>
        <v>1.1595472639776099E-5</v>
      </c>
      <c r="I212" s="2">
        <f t="shared" si="6"/>
        <v>6.5588674532423272E-2</v>
      </c>
      <c r="J212" s="2">
        <f t="shared" si="3"/>
        <v>426.36190151378287</v>
      </c>
      <c r="K212" s="2"/>
    </row>
    <row r="213" spans="1:11" x14ac:dyDescent="0.3">
      <c r="A213" s="2">
        <f t="shared" si="0"/>
        <v>293.16000000000003</v>
      </c>
      <c r="B213" s="2">
        <v>20</v>
      </c>
      <c r="C213" s="2">
        <f t="shared" si="4"/>
        <v>7.8550972997810474E-6</v>
      </c>
      <c r="D213" s="2">
        <f t="shared" si="1"/>
        <v>212324.24688252225</v>
      </c>
      <c r="E213" s="2">
        <f t="shared" si="2"/>
        <v>0.2888359370995604</v>
      </c>
      <c r="F213" s="2"/>
      <c r="G213" s="2"/>
      <c r="H213" s="2">
        <f t="shared" si="5"/>
        <v>1.1696096473313294E-5</v>
      </c>
      <c r="I213" s="2">
        <f t="shared" si="6"/>
        <v>6.4611857027081637E-2</v>
      </c>
      <c r="J213" s="2">
        <f t="shared" si="3"/>
        <v>439.57339788046795</v>
      </c>
      <c r="K213" s="2"/>
    </row>
    <row r="214" spans="1:11" x14ac:dyDescent="0.3">
      <c r="A214" s="2">
        <f t="shared" si="0"/>
        <v>313.16000000000003</v>
      </c>
      <c r="B214" s="2">
        <v>40</v>
      </c>
      <c r="C214" s="2">
        <f t="shared" si="4"/>
        <v>7.8496448594585586E-6</v>
      </c>
      <c r="D214" s="2">
        <f t="shared" si="1"/>
        <v>211749.54168508225</v>
      </c>
      <c r="E214" s="2">
        <f t="shared" si="2"/>
        <v>0.28984304860134913</v>
      </c>
      <c r="F214" s="2"/>
      <c r="G214" s="2"/>
      <c r="H214" s="2">
        <f t="shared" si="5"/>
        <v>1.1780152106759291E-5</v>
      </c>
      <c r="I214" s="2">
        <f t="shared" si="6"/>
        <v>6.3621303387436628E-2</v>
      </c>
      <c r="J214" s="2">
        <f t="shared" si="3"/>
        <v>451.82678829704116</v>
      </c>
      <c r="K214" s="2"/>
    </row>
    <row r="215" spans="1:11" x14ac:dyDescent="0.3">
      <c r="A215" s="2">
        <f t="shared" si="0"/>
        <v>333.16</v>
      </c>
      <c r="B215" s="2">
        <v>60</v>
      </c>
      <c r="C215" s="2">
        <f t="shared" si="4"/>
        <v>7.844022025707577E-6</v>
      </c>
      <c r="D215" s="2">
        <f t="shared" si="1"/>
        <v>211089.78080764224</v>
      </c>
      <c r="E215" s="2">
        <f t="shared" si="2"/>
        <v>0.29082867378199673</v>
      </c>
      <c r="F215" s="2"/>
      <c r="G215" s="2"/>
      <c r="H215" s="2">
        <f t="shared" si="5"/>
        <v>1.1851554873714085E-5</v>
      </c>
      <c r="I215" s="2">
        <f t="shared" si="6"/>
        <v>6.2618367091568261E-2</v>
      </c>
      <c r="J215" s="2">
        <f t="shared" si="3"/>
        <v>463.20695869950237</v>
      </c>
      <c r="K215" s="2"/>
    </row>
    <row r="216" spans="1:11" x14ac:dyDescent="0.3">
      <c r="A216" s="2">
        <f t="shared" si="0"/>
        <v>353.16</v>
      </c>
      <c r="B216" s="2">
        <v>80</v>
      </c>
      <c r="C216" s="2">
        <f t="shared" si="4"/>
        <v>7.8382358578160965E-6</v>
      </c>
      <c r="D216" s="2">
        <f t="shared" si="1"/>
        <v>210344.96425020223</v>
      </c>
      <c r="E216" s="2">
        <f t="shared" si="2"/>
        <v>0.29179341100086326</v>
      </c>
      <c r="F216" s="2"/>
      <c r="G216" s="2"/>
      <c r="H216" s="2">
        <f t="shared" si="5"/>
        <v>1.1914220107777682E-5</v>
      </c>
      <c r="I216" s="2">
        <f t="shared" si="6"/>
        <v>6.1604401617556537E-2</v>
      </c>
      <c r="J216" s="2">
        <f t="shared" si="3"/>
        <v>473.79879502385143</v>
      </c>
      <c r="K216" s="2"/>
    </row>
    <row r="217" spans="1:11" x14ac:dyDescent="0.3">
      <c r="A217" s="2">
        <f t="shared" si="0"/>
        <v>373.16</v>
      </c>
      <c r="B217" s="2">
        <v>100</v>
      </c>
      <c r="C217" s="2">
        <f t="shared" si="4"/>
        <v>7.8322934150721214E-6</v>
      </c>
      <c r="D217" s="2">
        <f t="shared" si="1"/>
        <v>209515.09201276224</v>
      </c>
      <c r="E217" s="2">
        <f t="shared" si="2"/>
        <v>0.29273785861730861</v>
      </c>
      <c r="F217" s="2"/>
      <c r="G217" s="2"/>
      <c r="H217" s="2">
        <f t="shared" si="5"/>
        <v>1.1972063142550074E-5</v>
      </c>
      <c r="I217" s="2">
        <f t="shared" si="6"/>
        <v>6.0580760443481443E-2</v>
      </c>
      <c r="J217" s="2">
        <f t="shared" si="3"/>
        <v>483.68718320608866</v>
      </c>
      <c r="K217" s="2"/>
    </row>
    <row r="218" spans="1:11" x14ac:dyDescent="0.3">
      <c r="A218" s="2">
        <f t="shared" si="0"/>
        <v>393.16</v>
      </c>
      <c r="B218" s="2">
        <v>120</v>
      </c>
      <c r="C218" s="2">
        <f t="shared" si="4"/>
        <v>7.8262017567636508E-6</v>
      </c>
      <c r="D218" s="2">
        <f t="shared" si="1"/>
        <v>208600.16409532225</v>
      </c>
      <c r="E218" s="2">
        <f t="shared" si="2"/>
        <v>0.29366261499069285</v>
      </c>
      <c r="F218" s="2"/>
      <c r="G218" s="2"/>
      <c r="H218" s="2">
        <f t="shared" si="5"/>
        <v>1.2028999311631268E-5</v>
      </c>
      <c r="I218" s="2">
        <f t="shared" si="6"/>
        <v>5.9548797047422997E-2</v>
      </c>
      <c r="J218" s="2">
        <f t="shared" si="3"/>
        <v>492.95700918221382</v>
      </c>
      <c r="K218" s="2"/>
    </row>
    <row r="219" spans="1:11" x14ac:dyDescent="0.3">
      <c r="A219" s="2">
        <f t="shared" si="0"/>
        <v>413.16</v>
      </c>
      <c r="B219" s="2">
        <v>140</v>
      </c>
      <c r="C219" s="2">
        <f t="shared" si="4"/>
        <v>7.8199679421786838E-6</v>
      </c>
      <c r="D219" s="2">
        <f t="shared" si="1"/>
        <v>207600.18049788225</v>
      </c>
      <c r="E219" s="2">
        <f t="shared" si="2"/>
        <v>0.29456827848037598</v>
      </c>
      <c r="F219" s="2"/>
      <c r="G219" s="2"/>
      <c r="H219" s="2">
        <f t="shared" si="5"/>
        <v>1.2102006672775304E-5</v>
      </c>
      <c r="I219" s="2">
        <f t="shared" si="6"/>
        <v>5.8509864907461198E-2</v>
      </c>
      <c r="J219" s="2">
        <f t="shared" si="3"/>
        <v>501.69315888822689</v>
      </c>
      <c r="K219" s="2"/>
    </row>
    <row r="220" spans="1:11" x14ac:dyDescent="0.3">
      <c r="A220" s="2">
        <f t="shared" si="0"/>
        <v>433.16</v>
      </c>
      <c r="B220" s="2">
        <v>160</v>
      </c>
      <c r="C220" s="2">
        <f t="shared" si="4"/>
        <v>7.8135990306052196E-6</v>
      </c>
      <c r="D220" s="2">
        <f t="shared" si="1"/>
        <v>206515.14122044225</v>
      </c>
      <c r="E220" s="2">
        <f t="shared" si="2"/>
        <v>0.295455447445718</v>
      </c>
      <c r="F220" s="2"/>
      <c r="G220" s="2"/>
      <c r="H220" s="2">
        <f t="shared" si="5"/>
        <v>1.2256488827879707E-5</v>
      </c>
      <c r="I220" s="2">
        <f t="shared" si="6"/>
        <v>5.7465317501676029E-2</v>
      </c>
      <c r="J220" s="2">
        <f t="shared" si="3"/>
        <v>509.98051826012806</v>
      </c>
      <c r="K220" s="2"/>
    </row>
    <row r="221" spans="1:11" x14ac:dyDescent="0.3">
      <c r="A221" s="2">
        <f t="shared" si="0"/>
        <v>453.16</v>
      </c>
      <c r="B221" s="2">
        <v>180</v>
      </c>
      <c r="C221" s="2">
        <f t="shared" si="4"/>
        <v>7.8071020813312606E-6</v>
      </c>
      <c r="D221" s="2">
        <f t="shared" si="1"/>
        <v>205345.04626300224</v>
      </c>
      <c r="E221" s="2">
        <f t="shared" si="2"/>
        <v>0.29632472024607887</v>
      </c>
      <c r="F221" s="2"/>
      <c r="G221" s="2"/>
      <c r="H221" s="2">
        <f t="shared" si="5"/>
        <v>1.2418867221661665E-5</v>
      </c>
      <c r="I221" s="2">
        <f t="shared" si="6"/>
        <v>5.6416508308147512E-2</v>
      </c>
      <c r="J221" s="2">
        <f t="shared" si="3"/>
        <v>517.90397323391721</v>
      </c>
      <c r="K221" s="2"/>
    </row>
    <row r="222" spans="1:11" x14ac:dyDescent="0.3">
      <c r="A222" s="2">
        <f t="shared" si="0"/>
        <v>473.16</v>
      </c>
      <c r="B222" s="2">
        <v>200</v>
      </c>
      <c r="C222" s="2">
        <f t="shared" si="4"/>
        <v>7.8004841536448061E-6</v>
      </c>
      <c r="D222" s="2">
        <f t="shared" si="1"/>
        <v>204089.89562556223</v>
      </c>
      <c r="E222" s="2">
        <f t="shared" si="2"/>
        <v>0.29717669524081869</v>
      </c>
      <c r="F222" s="2"/>
      <c r="G222" s="2"/>
      <c r="H222" s="2">
        <f t="shared" si="5"/>
        <v>1.2586694633603477E-5</v>
      </c>
      <c r="I222" s="2">
        <f t="shared" si="6"/>
        <v>5.5364790804955627E-2</v>
      </c>
      <c r="J222" s="2">
        <f t="shared" si="3"/>
        <v>525.54840974559431</v>
      </c>
      <c r="K222" s="2"/>
    </row>
    <row r="223" spans="1:11" x14ac:dyDescent="0.3">
      <c r="A223" s="2">
        <f t="shared" si="0"/>
        <v>493.16</v>
      </c>
      <c r="B223" s="2">
        <v>220</v>
      </c>
      <c r="C223" s="2">
        <f t="shared" si="4"/>
        <v>7.793752306833855E-6</v>
      </c>
      <c r="D223" s="2">
        <f t="shared" si="1"/>
        <v>202749.68930812224</v>
      </c>
      <c r="E223" s="2">
        <f t="shared" si="2"/>
        <v>0.29801197078929731</v>
      </c>
      <c r="F223" s="2"/>
      <c r="G223" s="2"/>
      <c r="H223" s="2">
        <f t="shared" si="5"/>
        <v>1.2757707497753833E-5</v>
      </c>
      <c r="I223" s="2">
        <f t="shared" si="6"/>
        <v>5.4311518470180377E-2</v>
      </c>
      <c r="J223" s="2">
        <f t="shared" si="3"/>
        <v>532.99871373115946</v>
      </c>
      <c r="K223" s="2"/>
    </row>
    <row r="224" spans="1:11" x14ac:dyDescent="0.3">
      <c r="A224" s="2">
        <f t="shared" si="0"/>
        <v>513.16000000000008</v>
      </c>
      <c r="B224" s="2">
        <v>240</v>
      </c>
      <c r="C224" s="2">
        <f t="shared" si="4"/>
        <v>7.7869136001864084E-6</v>
      </c>
      <c r="D224" s="2">
        <f t="shared" si="1"/>
        <v>201324.42731068222</v>
      </c>
      <c r="E224" s="2">
        <f t="shared" si="2"/>
        <v>0.29883114525087484</v>
      </c>
      <c r="F224" s="2"/>
      <c r="G224" s="2"/>
      <c r="H224" s="2">
        <f t="shared" si="5"/>
        <v>1.2929825902727808E-5</v>
      </c>
      <c r="I224" s="2">
        <f t="shared" si="6"/>
        <v>5.325804478190177E-2</v>
      </c>
      <c r="J224" s="2">
        <f t="shared" si="3"/>
        <v>540.33977112661273</v>
      </c>
      <c r="K224" s="2"/>
    </row>
    <row r="225" spans="1:11" x14ac:dyDescent="0.3">
      <c r="A225" s="2">
        <f t="shared" si="0"/>
        <v>533.16000000000008</v>
      </c>
      <c r="B225" s="2">
        <v>260</v>
      </c>
      <c r="C225" s="2">
        <f t="shared" si="4"/>
        <v>7.7799750929904652E-6</v>
      </c>
      <c r="D225" s="2">
        <f t="shared" si="1"/>
        <v>199814.10963324225</v>
      </c>
      <c r="E225" s="2">
        <f t="shared" si="2"/>
        <v>0.29963481698491123</v>
      </c>
      <c r="F225" s="2"/>
      <c r="G225" s="2"/>
      <c r="H225" s="2">
        <f t="shared" si="5"/>
        <v>1.3101153591706918E-5</v>
      </c>
      <c r="I225" s="2">
        <f t="shared" si="6"/>
        <v>5.2205723218199808E-2</v>
      </c>
      <c r="J225" s="2">
        <f t="shared" si="3"/>
        <v>547.65646786795378</v>
      </c>
      <c r="K225" s="2"/>
    </row>
    <row r="226" spans="1:11" x14ac:dyDescent="0.3">
      <c r="A226" s="2">
        <f t="shared" si="0"/>
        <v>553.16000000000008</v>
      </c>
      <c r="B226" s="2">
        <v>280</v>
      </c>
      <c r="C226" s="2">
        <f t="shared" si="4"/>
        <v>7.7729438445340246E-6</v>
      </c>
      <c r="D226" s="2">
        <f t="shared" si="1"/>
        <v>198218.73627580222</v>
      </c>
      <c r="E226" s="2">
        <f t="shared" si="2"/>
        <v>0.30042358435076655</v>
      </c>
      <c r="F226" s="2"/>
      <c r="G226" s="2"/>
      <c r="H226" s="2">
        <f t="shared" si="5"/>
        <v>1.3269977962439039E-5</v>
      </c>
      <c r="I226" s="2">
        <f t="shared" si="6"/>
        <v>5.1155907257154479E-2</v>
      </c>
      <c r="J226" s="2">
        <f t="shared" si="3"/>
        <v>555.03368989118292</v>
      </c>
      <c r="K226" s="2"/>
    </row>
    <row r="227" spans="1:11" x14ac:dyDescent="0.3">
      <c r="A227" s="2">
        <f t="shared" si="0"/>
        <v>573.16000000000008</v>
      </c>
      <c r="B227" s="2">
        <v>300</v>
      </c>
      <c r="C227" s="2">
        <f t="shared" si="4"/>
        <v>7.7658269141050908E-6</v>
      </c>
      <c r="D227" s="2">
        <f t="shared" si="1"/>
        <v>196538.30723836223</v>
      </c>
      <c r="E227" s="2">
        <f t="shared" si="2"/>
        <v>0.30119804570780073</v>
      </c>
      <c r="F227" s="2"/>
      <c r="G227" s="2"/>
      <c r="H227" s="2">
        <f t="shared" si="5"/>
        <v>1.3434770067238465E-5</v>
      </c>
      <c r="I227" s="2">
        <f t="shared" si="6"/>
        <v>5.0109950376845791E-2</v>
      </c>
      <c r="J227" s="2">
        <f t="shared" si="3"/>
        <v>562.55632313230012</v>
      </c>
      <c r="K227" s="2"/>
    </row>
    <row r="228" spans="1:11" x14ac:dyDescent="0.3">
      <c r="A228" s="2">
        <f t="shared" si="0"/>
        <v>593.16000000000008</v>
      </c>
      <c r="B228" s="2">
        <v>320</v>
      </c>
      <c r="C228" s="2">
        <f t="shared" si="4"/>
        <v>7.7586313609916596E-6</v>
      </c>
      <c r="D228" s="2">
        <f t="shared" si="1"/>
        <v>194772.82252092223</v>
      </c>
      <c r="E228" s="2">
        <f t="shared" si="2"/>
        <v>0.30195879941537379</v>
      </c>
      <c r="F228" s="2"/>
      <c r="G228" s="2"/>
      <c r="H228" s="2">
        <f t="shared" si="5"/>
        <v>1.3594184612985891E-5</v>
      </c>
      <c r="I228" s="2">
        <f t="shared" si="6"/>
        <v>4.9069206055353747E-2</v>
      </c>
      <c r="J228" s="2">
        <f t="shared" si="3"/>
        <v>570.30925352730537</v>
      </c>
      <c r="K228" s="2"/>
    </row>
    <row r="229" spans="1:11" x14ac:dyDescent="0.3">
      <c r="A229" s="2">
        <f t="shared" si="0"/>
        <v>613.16000000000008</v>
      </c>
      <c r="B229" s="2">
        <v>340</v>
      </c>
      <c r="C229" s="2">
        <f t="shared" si="4"/>
        <v>7.7513642444817317E-6</v>
      </c>
      <c r="D229" s="2">
        <f t="shared" si="1"/>
        <v>192922.28212348223</v>
      </c>
      <c r="E229" s="2">
        <f t="shared" si="2"/>
        <v>0.30270644383284573</v>
      </c>
      <c r="F229" s="2"/>
      <c r="G229" s="2"/>
      <c r="H229" s="2">
        <f t="shared" si="5"/>
        <v>1.3747059961128404E-5</v>
      </c>
      <c r="I229" s="2">
        <f t="shared" si="6"/>
        <v>4.8035027770758347E-2</v>
      </c>
      <c r="J229" s="2">
        <f t="shared" si="3"/>
        <v>578.37736701219842</v>
      </c>
      <c r="K229" s="2"/>
    </row>
    <row r="230" spans="1:11" x14ac:dyDescent="0.3">
      <c r="A230" s="2">
        <f t="shared" ref="A230:A261" si="7">B230+273.16</f>
        <v>633.16000000000008</v>
      </c>
      <c r="B230" s="2">
        <v>360</v>
      </c>
      <c r="C230" s="2">
        <f t="shared" si="4"/>
        <v>7.744032623863308E-6</v>
      </c>
      <c r="D230" s="2">
        <f t="shared" si="1"/>
        <v>190986.68604604225</v>
      </c>
      <c r="E230" s="2">
        <f t="shared" si="2"/>
        <v>0.30344157731957649</v>
      </c>
      <c r="F230" s="2"/>
      <c r="G230" s="2"/>
      <c r="H230" s="2">
        <f t="shared" si="5"/>
        <v>1.3892418127679495E-5</v>
      </c>
      <c r="I230" s="2">
        <f t="shared" si="6"/>
        <v>4.7008769001139573E-2</v>
      </c>
      <c r="J230" s="2">
        <f t="shared" si="3"/>
        <v>586.84554952297935</v>
      </c>
      <c r="K230" s="2"/>
    </row>
    <row r="231" spans="1:11" x14ac:dyDescent="0.3">
      <c r="A231" s="2">
        <f t="shared" si="7"/>
        <v>653.16000000000008</v>
      </c>
      <c r="B231" s="2">
        <v>380</v>
      </c>
      <c r="C231" s="2">
        <f t="shared" si="4"/>
        <v>7.7366435584243893E-6</v>
      </c>
      <c r="D231" s="2">
        <f t="shared" ref="D231:D262" si="8">IF(A231&lt;4,0,IF(A231&gt;1500,0,IF(A231&lt;=273,-0.000001145454*A231^4 +0.0009266601*A231^3 -0.3051404*A231^2 +5.020008*A231 +221736.6,IF(A231&lt;=1050,-0.1063196*A231^2 +35.72844*A231 +210987.5,IF(A231&lt;=1500,-67.7381*A231 +202426.1)))))</f>
        <v>188966.03428860224</v>
      </c>
      <c r="E231" s="2">
        <f t="shared" ref="E231:E262" si="9">IF(A231&lt;4,0,IF(A231&gt;1500,0,IF(A231&lt;=120,-0.000001662951*A231 +0.2850355,IF(A231&lt;=273,0.00000006558945*A231^2 -0.000007147353*A231 +0.2848011,IF(A231&lt;=1053,0.00000000001246582*A231^3 -0.00000003856929*A231^2 +0.00007030261*A231 +0.2712267,IF(A231&lt;=1500,0.000000001661461*A231^2 -0.000001242823*A231 +0.3165268))))))</f>
        <v>0.3041647982349262</v>
      </c>
      <c r="F231" s="2"/>
      <c r="G231" s="2"/>
      <c r="H231" s="2">
        <f t="shared" si="5"/>
        <v>1.402946478321906E-5</v>
      </c>
      <c r="I231" s="2">
        <f t="shared" si="6"/>
        <v>4.5991783224577448E-2</v>
      </c>
      <c r="J231" s="2">
        <f t="shared" si="3"/>
        <v>595.79868699564861</v>
      </c>
      <c r="K231" s="2"/>
    </row>
    <row r="232" spans="1:11" x14ac:dyDescent="0.3">
      <c r="A232" s="2">
        <f t="shared" si="7"/>
        <v>673.16000000000008</v>
      </c>
      <c r="B232" s="2">
        <v>400</v>
      </c>
      <c r="C232" s="2">
        <f t="shared" si="4"/>
        <v>7.7292041074529748E-6</v>
      </c>
      <c r="D232" s="2">
        <f t="shared" si="8"/>
        <v>186860.32685116224</v>
      </c>
      <c r="E232" s="2">
        <f t="shared" si="9"/>
        <v>0.30487670493825475</v>
      </c>
      <c r="F232" s="2"/>
      <c r="G232" s="2"/>
      <c r="H232" s="2">
        <f t="shared" si="5"/>
        <v>1.415758925289337E-5</v>
      </c>
      <c r="I232" s="2">
        <f t="shared" si="6"/>
        <v>4.4985423919151966E-2</v>
      </c>
      <c r="J232" s="2">
        <f t="shared" si="3"/>
        <v>605.32166536620593</v>
      </c>
      <c r="K232" s="2"/>
    </row>
    <row r="233" spans="1:11" x14ac:dyDescent="0.3">
      <c r="A233" s="2">
        <f t="shared" si="7"/>
        <v>693.16000000000008</v>
      </c>
      <c r="B233" s="2">
        <v>420</v>
      </c>
      <c r="C233" s="2">
        <f t="shared" si="4"/>
        <v>7.7217213302370635E-6</v>
      </c>
      <c r="D233" s="2">
        <f t="shared" si="8"/>
        <v>184669.56373372223</v>
      </c>
      <c r="E233" s="2">
        <f t="shared" si="9"/>
        <v>0.30557789578892225</v>
      </c>
      <c r="F233" s="2"/>
      <c r="G233" s="2"/>
      <c r="H233" s="2">
        <f t="shared" si="5"/>
        <v>1.4276364516415147E-5</v>
      </c>
      <c r="I233" s="2">
        <f t="shared" si="6"/>
        <v>4.3991044562943116E-2</v>
      </c>
      <c r="J233" s="2">
        <f t="shared" si="3"/>
        <v>615.49937057065108</v>
      </c>
      <c r="K233" s="2"/>
    </row>
    <row r="234" spans="1:11" x14ac:dyDescent="0.3">
      <c r="A234" s="2">
        <f t="shared" si="7"/>
        <v>713.16000000000008</v>
      </c>
      <c r="B234" s="2">
        <v>440</v>
      </c>
      <c r="C234" s="2">
        <f t="shared" si="4"/>
        <v>7.7142022860646564E-6</v>
      </c>
      <c r="D234" s="2">
        <f t="shared" si="8"/>
        <v>182393.74493628222</v>
      </c>
      <c r="E234" s="2">
        <f t="shared" si="9"/>
        <v>0.30626896914628854</v>
      </c>
      <c r="F234" s="2"/>
      <c r="G234" s="2"/>
      <c r="H234" s="2">
        <f t="shared" si="5"/>
        <v>1.4385547208063477E-5</v>
      </c>
      <c r="I234" s="2">
        <f t="shared" si="6"/>
        <v>4.3009998634030912E-2</v>
      </c>
      <c r="J234" s="2">
        <f t="shared" si="3"/>
        <v>626.41668854498425</v>
      </c>
      <c r="K234" s="2"/>
    </row>
    <row r="235" spans="1:11" x14ac:dyDescent="0.3">
      <c r="A235" s="2">
        <f t="shared" si="7"/>
        <v>733.16000000000008</v>
      </c>
      <c r="B235" s="2">
        <v>460</v>
      </c>
      <c r="C235" s="2">
        <f t="shared" si="4"/>
        <v>7.7066540342237524E-6</v>
      </c>
      <c r="D235" s="2">
        <f t="shared" si="8"/>
        <v>180032.87045884223</v>
      </c>
      <c r="E235" s="2">
        <f t="shared" si="9"/>
        <v>0.30695052336971379</v>
      </c>
      <c r="F235" s="2"/>
      <c r="G235" s="2"/>
      <c r="H235" s="2">
        <f t="shared" si="5"/>
        <v>1.448507761668383E-5</v>
      </c>
      <c r="I235" s="2">
        <f t="shared" si="6"/>
        <v>4.2043639610495342E-2</v>
      </c>
      <c r="J235" s="2">
        <f t="shared" si="3"/>
        <v>638.1585052252052</v>
      </c>
      <c r="K235" s="2"/>
    </row>
    <row r="236" spans="1:11" x14ac:dyDescent="0.3">
      <c r="A236" s="2">
        <f t="shared" si="7"/>
        <v>753.16000000000008</v>
      </c>
      <c r="B236" s="2">
        <v>480</v>
      </c>
      <c r="C236" s="2">
        <f t="shared" si="4"/>
        <v>7.6990836340023542E-6</v>
      </c>
      <c r="D236" s="2">
        <f t="shared" si="8"/>
        <v>177586.94030140224</v>
      </c>
      <c r="E236" s="2">
        <f t="shared" si="9"/>
        <v>0.30762315681855784</v>
      </c>
      <c r="F236" s="2"/>
      <c r="G236" s="2"/>
      <c r="H236" s="2">
        <f t="shared" si="5"/>
        <v>1.4575079685688121E-5</v>
      </c>
      <c r="I236" s="2">
        <f t="shared" si="6"/>
        <v>4.109332097041643E-2</v>
      </c>
      <c r="J236" s="2">
        <f t="shared" si="3"/>
        <v>650.80970654731448</v>
      </c>
      <c r="K236" s="2"/>
    </row>
    <row r="237" spans="1:11" x14ac:dyDescent="0.3">
      <c r="A237" s="2">
        <f t="shared" si="7"/>
        <v>773.16000000000008</v>
      </c>
      <c r="B237" s="2">
        <v>500</v>
      </c>
      <c r="C237" s="2">
        <f t="shared" si="4"/>
        <v>7.6914981446884574E-6</v>
      </c>
      <c r="D237" s="2">
        <f t="shared" si="8"/>
        <v>175055.95446396223</v>
      </c>
      <c r="E237" s="2">
        <f t="shared" si="9"/>
        <v>0.30828746785218086</v>
      </c>
      <c r="F237" s="2"/>
      <c r="G237" s="2"/>
      <c r="H237" s="2">
        <f t="shared" si="5"/>
        <v>1.4655861013054627E-5</v>
      </c>
      <c r="I237" s="2">
        <f t="shared" ref="I237:I258" si="10">0.1*IF(A237&lt;122,0,IF(A237&gt;1200,0,IF(A237&lt;=1200,0.0000000002819746*A237^3 -0.0000004196927*A237^2 -0.0003185824*A237 +0.7684794)))</f>
        <v>4.0160396191874136E-2</v>
      </c>
      <c r="J237" s="2">
        <f t="shared" si="3"/>
        <v>664.45517844731148</v>
      </c>
      <c r="K237" s="2"/>
    </row>
    <row r="238" spans="1:11" x14ac:dyDescent="0.3">
      <c r="A238" s="2">
        <f t="shared" si="7"/>
        <v>793.16000000000008</v>
      </c>
      <c r="B238" s="2">
        <v>520</v>
      </c>
      <c r="C238" s="2">
        <f t="shared" si="4"/>
        <v>7.6839046255700663E-6</v>
      </c>
      <c r="D238" s="2">
        <f t="shared" si="8"/>
        <v>172439.91294652224</v>
      </c>
      <c r="E238" s="2">
        <f t="shared" si="9"/>
        <v>0.30894405482994269</v>
      </c>
      <c r="F238" s="2"/>
      <c r="G238" s="2"/>
      <c r="H238" s="2">
        <f t="shared" si="5"/>
        <v>1.4727912851328029E-5</v>
      </c>
      <c r="I238" s="2">
        <f t="shared" si="10"/>
        <v>3.9246218752948488E-2</v>
      </c>
      <c r="J238" s="2">
        <f t="shared" si="3"/>
        <v>679.17980686119677</v>
      </c>
      <c r="K238" s="2"/>
    </row>
    <row r="239" spans="1:11" x14ac:dyDescent="0.3">
      <c r="A239" s="2">
        <f t="shared" si="7"/>
        <v>813.16000000000008</v>
      </c>
      <c r="B239" s="2">
        <v>540</v>
      </c>
      <c r="C239" s="2">
        <f t="shared" si="4"/>
        <v>7.67631013593518E-6</v>
      </c>
      <c r="D239" s="2">
        <f t="shared" si="8"/>
        <v>169738.81574908225</v>
      </c>
      <c r="E239" s="2">
        <f t="shared" si="9"/>
        <v>0.30959351611120345</v>
      </c>
      <c r="F239" s="2"/>
      <c r="G239" s="2"/>
      <c r="H239" s="2">
        <f t="shared" si="5"/>
        <v>1.479191010761944E-5</v>
      </c>
      <c r="I239" s="2">
        <f t="shared" si="10"/>
        <v>3.8352142131719481E-2</v>
      </c>
      <c r="J239" s="2">
        <f t="shared" si="3"/>
        <v>695.06847772496997</v>
      </c>
      <c r="K239" s="2"/>
    </row>
    <row r="240" spans="1:11" x14ac:dyDescent="0.3">
      <c r="A240" s="2">
        <f t="shared" si="7"/>
        <v>833.16000000000008</v>
      </c>
      <c r="B240" s="2">
        <v>560</v>
      </c>
      <c r="C240" s="2">
        <f t="shared" si="4"/>
        <v>7.6687217350717959E-6</v>
      </c>
      <c r="D240" s="2">
        <f t="shared" si="8"/>
        <v>166952.66287164224</v>
      </c>
      <c r="E240" s="2">
        <f t="shared" si="9"/>
        <v>0.31023645005532302</v>
      </c>
      <c r="F240" s="2"/>
      <c r="G240" s="2"/>
      <c r="H240" s="2">
        <f t="shared" si="5"/>
        <v>1.4848711343606348E-5</v>
      </c>
      <c r="I240" s="2">
        <f t="shared" si="10"/>
        <v>3.7479519806267118E-2</v>
      </c>
      <c r="J240" s="2">
        <f t="shared" si="3"/>
        <v>712.20607697463106</v>
      </c>
      <c r="K240" s="2"/>
    </row>
    <row r="241" spans="1:11" x14ac:dyDescent="0.3">
      <c r="A241" s="2">
        <f t="shared" si="7"/>
        <v>853.16000000000008</v>
      </c>
      <c r="B241" s="2">
        <v>580</v>
      </c>
      <c r="C241" s="2">
        <f t="shared" si="4"/>
        <v>7.6611464822679183E-6</v>
      </c>
      <c r="D241" s="2">
        <f t="shared" si="8"/>
        <v>164081.45431420224</v>
      </c>
      <c r="E241" s="2">
        <f t="shared" si="9"/>
        <v>0.31087345502166153</v>
      </c>
      <c r="F241" s="2"/>
      <c r="G241" s="2"/>
      <c r="H241" s="2">
        <f t="shared" si="5"/>
        <v>1.489935877553263E-5</v>
      </c>
      <c r="I241" s="2">
        <f t="shared" si="10"/>
        <v>3.6629705254671387E-2</v>
      </c>
      <c r="J241" s="2">
        <f t="shared" si="3"/>
        <v>730.67749054618014</v>
      </c>
      <c r="K241" s="2"/>
    </row>
    <row r="242" spans="1:11" x14ac:dyDescent="0.3">
      <c r="A242" s="2">
        <f t="shared" si="7"/>
        <v>873.16000000000008</v>
      </c>
      <c r="B242" s="2">
        <v>600</v>
      </c>
      <c r="C242" s="2">
        <f t="shared" si="4"/>
        <v>7.6535914368115428E-6</v>
      </c>
      <c r="D242" s="2">
        <f t="shared" si="8"/>
        <v>161125.19007676223</v>
      </c>
      <c r="E242" s="2">
        <f t="shared" si="9"/>
        <v>0.31150512936957886</v>
      </c>
      <c r="F242" s="2"/>
      <c r="G242" s="2"/>
      <c r="H242" s="2">
        <f t="shared" si="5"/>
        <v>1.4945078274208597E-5</v>
      </c>
      <c r="I242" s="2">
        <f t="shared" si="10"/>
        <v>3.5804051955012309E-2</v>
      </c>
      <c r="J242" s="2">
        <f t="shared" si="3"/>
        <v>750.56760437561718</v>
      </c>
      <c r="K242" s="2"/>
    </row>
    <row r="243" spans="1:11" x14ac:dyDescent="0.3">
      <c r="A243" s="2">
        <f t="shared" si="7"/>
        <v>893.16000000000008</v>
      </c>
      <c r="B243" s="2">
        <v>620</v>
      </c>
      <c r="C243" s="2">
        <f t="shared" si="4"/>
        <v>7.6460636579906704E-6</v>
      </c>
      <c r="D243" s="2">
        <f t="shared" si="8"/>
        <v>158083.87015932222</v>
      </c>
      <c r="E243" s="2">
        <f t="shared" si="9"/>
        <v>0.31213207145843513</v>
      </c>
      <c r="F243" s="2"/>
      <c r="G243" s="2"/>
      <c r="H243" s="2">
        <f t="shared" si="5"/>
        <v>1.4987279365010902E-5</v>
      </c>
      <c r="I243" s="2">
        <f t="shared" si="10"/>
        <v>3.5003913385369866E-2</v>
      </c>
      <c r="J243" s="2">
        <f t="shared" si="3"/>
        <v>771.96130439894262</v>
      </c>
      <c r="K243" s="2"/>
    </row>
    <row r="244" spans="1:11" x14ac:dyDescent="0.3">
      <c r="A244" s="2">
        <f t="shared" si="7"/>
        <v>913.16000000000008</v>
      </c>
      <c r="B244" s="2">
        <v>640</v>
      </c>
      <c r="C244" s="2">
        <f t="shared" si="4"/>
        <v>7.6385702050933035E-6</v>
      </c>
      <c r="D244" s="2">
        <f t="shared" si="8"/>
        <v>154957.49456188222</v>
      </c>
      <c r="E244" s="2">
        <f t="shared" si="9"/>
        <v>0.3127548796475903</v>
      </c>
      <c r="F244" s="2"/>
      <c r="G244" s="2"/>
      <c r="H244" s="2">
        <f t="shared" si="5"/>
        <v>1.502755522788268E-5</v>
      </c>
      <c r="I244" s="2">
        <f t="shared" si="10"/>
        <v>3.4230643023824059E-2</v>
      </c>
      <c r="J244" s="2">
        <f t="shared" si="3"/>
        <v>794.94347655215563</v>
      </c>
      <c r="K244" s="2"/>
    </row>
    <row r="245" spans="1:11" x14ac:dyDescent="0.3">
      <c r="A245" s="2">
        <f t="shared" si="7"/>
        <v>933.16000000000008</v>
      </c>
      <c r="B245" s="2">
        <v>660</v>
      </c>
      <c r="C245" s="2">
        <f t="shared" si="4"/>
        <v>7.6311181374074412E-6</v>
      </c>
      <c r="D245" s="2">
        <f t="shared" si="8"/>
        <v>151746.06328444224</v>
      </c>
      <c r="E245" s="2">
        <f t="shared" si="9"/>
        <v>0.31337415229640431</v>
      </c>
      <c r="F245" s="2"/>
      <c r="G245" s="2"/>
      <c r="H245" s="2">
        <f t="shared" si="5"/>
        <v>1.5067682697333405E-5</v>
      </c>
      <c r="I245" s="2">
        <f t="shared" si="10"/>
        <v>3.3485594348454897E-2</v>
      </c>
      <c r="J245" s="2">
        <f t="shared" si="3"/>
        <v>819.59900677125677</v>
      </c>
      <c r="K245" s="2"/>
    </row>
    <row r="246" spans="1:11" x14ac:dyDescent="0.3">
      <c r="A246" s="2">
        <f t="shared" si="7"/>
        <v>953.16000000000008</v>
      </c>
      <c r="B246" s="2">
        <v>680</v>
      </c>
      <c r="C246" s="2">
        <f t="shared" si="4"/>
        <v>7.6237145142210818E-6</v>
      </c>
      <c r="D246" s="2">
        <f t="shared" si="8"/>
        <v>148449.57632700223</v>
      </c>
      <c r="E246" s="2">
        <f t="shared" si="9"/>
        <v>0.31399048776423716</v>
      </c>
      <c r="F246" s="2"/>
      <c r="G246" s="2"/>
      <c r="H246" s="2">
        <f t="shared" si="5"/>
        <v>1.5109622262438981E-5</v>
      </c>
      <c r="I246" s="2">
        <f t="shared" si="10"/>
        <v>3.2770120837342369E-2</v>
      </c>
      <c r="J246" s="2">
        <f t="shared" si="3"/>
        <v>846.01278099224612</v>
      </c>
      <c r="K246" s="2"/>
    </row>
    <row r="247" spans="1:11" x14ac:dyDescent="0.3">
      <c r="A247" s="2">
        <f t="shared" si="7"/>
        <v>973.16000000000008</v>
      </c>
      <c r="B247" s="2">
        <v>700</v>
      </c>
      <c r="C247" s="2"/>
      <c r="D247" s="2">
        <f t="shared" si="8"/>
        <v>145068.03368956223</v>
      </c>
      <c r="E247" s="2">
        <f t="shared" si="9"/>
        <v>0.31460448441044897</v>
      </c>
      <c r="F247" s="2"/>
      <c r="G247" s="2"/>
      <c r="H247" s="2"/>
      <c r="I247" s="2">
        <f t="shared" si="10"/>
        <v>3.2085575968566482E-2</v>
      </c>
      <c r="J247" s="2">
        <f t="shared" si="3"/>
        <v>875.66059200000109</v>
      </c>
      <c r="K247" s="2"/>
    </row>
    <row r="248" spans="1:11" x14ac:dyDescent="0.3">
      <c r="A248" s="2">
        <f t="shared" si="7"/>
        <v>993.16000000000008</v>
      </c>
      <c r="B248" s="2">
        <v>720</v>
      </c>
      <c r="C248" s="2"/>
      <c r="D248" s="2">
        <f t="shared" si="8"/>
        <v>141601.43537212221</v>
      </c>
      <c r="E248" s="2">
        <f t="shared" si="9"/>
        <v>0.31521674059439958</v>
      </c>
      <c r="F248" s="2"/>
      <c r="G248" s="2"/>
      <c r="H248" s="2"/>
      <c r="I248" s="2">
        <f t="shared" si="10"/>
        <v>3.1433313220207232E-2</v>
      </c>
      <c r="J248" s="2">
        <f t="shared" si="3"/>
        <v>1026.2845920000009</v>
      </c>
      <c r="K248" s="2"/>
    </row>
    <row r="249" spans="1:11" x14ac:dyDescent="0.3">
      <c r="A249" s="2">
        <f t="shared" si="7"/>
        <v>1013.1600000000001</v>
      </c>
      <c r="B249" s="2">
        <v>740</v>
      </c>
      <c r="C249" s="2"/>
      <c r="D249" s="2">
        <f t="shared" si="8"/>
        <v>138049.78137468224</v>
      </c>
      <c r="E249" s="2">
        <f t="shared" si="9"/>
        <v>0.31582785467544916</v>
      </c>
      <c r="F249" s="2"/>
      <c r="G249" s="2"/>
      <c r="H249" s="2"/>
      <c r="I249" s="2">
        <f t="shared" si="10"/>
        <v>3.0814686070344634E-2</v>
      </c>
      <c r="J249" s="2"/>
      <c r="K249" s="2"/>
    </row>
    <row r="250" spans="1:11" x14ac:dyDescent="0.3">
      <c r="A250" s="2">
        <f t="shared" si="7"/>
        <v>1033.1600000000001</v>
      </c>
      <c r="B250" s="2">
        <v>760</v>
      </c>
      <c r="C250" s="2"/>
      <c r="D250" s="2">
        <f t="shared" si="8"/>
        <v>134413.07169724224</v>
      </c>
      <c r="E250" s="2">
        <f t="shared" si="9"/>
        <v>0.31643842501295755</v>
      </c>
      <c r="F250" s="2"/>
      <c r="G250" s="2"/>
      <c r="H250" s="2"/>
      <c r="I250" s="2">
        <f t="shared" si="10"/>
        <v>3.0231047997058665E-2</v>
      </c>
      <c r="J250" s="2"/>
      <c r="K250" s="2"/>
    </row>
    <row r="251" spans="1:11" x14ac:dyDescent="0.3">
      <c r="A251" s="2">
        <f t="shared" si="7"/>
        <v>1053.1600000000001</v>
      </c>
      <c r="B251" s="2">
        <v>780</v>
      </c>
      <c r="C251" s="2"/>
      <c r="D251" s="2">
        <f t="shared" si="8"/>
        <v>131087.04260400002</v>
      </c>
      <c r="E251" s="2">
        <f t="shared" si="9"/>
        <v>0.31706071132770097</v>
      </c>
      <c r="F251" s="2"/>
      <c r="G251" s="2"/>
      <c r="H251" s="2"/>
      <c r="I251" s="2">
        <f t="shared" si="10"/>
        <v>2.9683752478429346E-2</v>
      </c>
      <c r="J251" s="2"/>
      <c r="K251" s="2"/>
    </row>
    <row r="252" spans="1:11" x14ac:dyDescent="0.3">
      <c r="A252" s="2">
        <f t="shared" si="7"/>
        <v>1073.1600000000001</v>
      </c>
      <c r="B252" s="2">
        <v>800</v>
      </c>
      <c r="C252" s="2"/>
      <c r="D252" s="2">
        <f t="shared" si="8"/>
        <v>129732.280604</v>
      </c>
      <c r="E252" s="2">
        <f t="shared" si="9"/>
        <v>0.31710651082277136</v>
      </c>
      <c r="F252" s="2"/>
      <c r="G252" s="2"/>
      <c r="H252" s="2"/>
      <c r="I252" s="2">
        <f t="shared" si="10"/>
        <v>2.9174152992536652E-2</v>
      </c>
      <c r="J252" s="2"/>
      <c r="K252" s="2"/>
    </row>
    <row r="253" spans="1:11" x14ac:dyDescent="0.3">
      <c r="A253" s="2">
        <f t="shared" si="7"/>
        <v>1093.1600000000001</v>
      </c>
      <c r="B253" s="2">
        <v>820</v>
      </c>
      <c r="C253" s="2"/>
      <c r="D253" s="2">
        <f t="shared" si="8"/>
        <v>128377.518604</v>
      </c>
      <c r="E253" s="2">
        <f t="shared" si="9"/>
        <v>0.31715363948664177</v>
      </c>
      <c r="F253" s="2"/>
      <c r="G253" s="2"/>
      <c r="H253" s="2"/>
      <c r="I253" s="2">
        <f t="shared" si="10"/>
        <v>2.8703603017460607E-2</v>
      </c>
      <c r="J253" s="2"/>
      <c r="K253" s="2"/>
    </row>
    <row r="254" spans="1:11" x14ac:dyDescent="0.3">
      <c r="A254" s="2">
        <f t="shared" si="7"/>
        <v>1113.1600000000001</v>
      </c>
      <c r="B254" s="2">
        <v>840</v>
      </c>
      <c r="C254" s="2"/>
      <c r="D254" s="2">
        <f t="shared" si="8"/>
        <v>127022.75660399999</v>
      </c>
      <c r="E254" s="2">
        <f t="shared" si="9"/>
        <v>0.31720209731931215</v>
      </c>
      <c r="F254" s="2"/>
      <c r="G254" s="2"/>
      <c r="H254" s="2"/>
      <c r="I254" s="2">
        <f t="shared" si="10"/>
        <v>2.8273456031281202E-2</v>
      </c>
      <c r="J254" s="2"/>
      <c r="K254" s="2"/>
    </row>
    <row r="255" spans="1:11" x14ac:dyDescent="0.3">
      <c r="A255" s="2">
        <f t="shared" si="7"/>
        <v>1133.1600000000001</v>
      </c>
      <c r="B255" s="2">
        <v>860</v>
      </c>
      <c r="C255" s="2"/>
      <c r="D255" s="2">
        <f t="shared" si="8"/>
        <v>125667.99460399999</v>
      </c>
      <c r="E255" s="2">
        <f t="shared" si="9"/>
        <v>0.31725188432078255</v>
      </c>
      <c r="F255" s="2"/>
      <c r="G255" s="2"/>
      <c r="H255" s="2"/>
      <c r="I255" s="2">
        <f t="shared" si="10"/>
        <v>2.7885065512078439E-2</v>
      </c>
      <c r="J255" s="2"/>
      <c r="K255" s="2"/>
    </row>
    <row r="256" spans="1:11" x14ac:dyDescent="0.3">
      <c r="A256" s="2">
        <f t="shared" si="7"/>
        <v>1153.1600000000001</v>
      </c>
      <c r="B256" s="2">
        <v>880</v>
      </c>
      <c r="C256" s="2"/>
      <c r="D256" s="2">
        <f t="shared" si="8"/>
        <v>124313.23260399999</v>
      </c>
      <c r="E256" s="2">
        <f t="shared" si="9"/>
        <v>0.31730300049105298</v>
      </c>
      <c r="F256" s="2"/>
      <c r="G256" s="2"/>
      <c r="H256" s="2"/>
      <c r="I256" s="2">
        <f t="shared" si="10"/>
        <v>2.7539784937932306E-2</v>
      </c>
      <c r="J256" s="2"/>
      <c r="K256" s="2"/>
    </row>
    <row r="257" spans="1:11" x14ac:dyDescent="0.3">
      <c r="A257" s="2">
        <f t="shared" si="7"/>
        <v>1173.1600000000001</v>
      </c>
      <c r="B257" s="2">
        <v>900</v>
      </c>
      <c r="C257" s="2"/>
      <c r="D257" s="2">
        <f t="shared" si="8"/>
        <v>122958.470604</v>
      </c>
      <c r="E257" s="2">
        <f t="shared" si="9"/>
        <v>0.31735544583012337</v>
      </c>
      <c r="F257" s="2"/>
      <c r="G257" s="2"/>
      <c r="H257" s="2"/>
      <c r="I257" s="2">
        <f t="shared" si="10"/>
        <v>2.7238967786922832E-2</v>
      </c>
      <c r="J257" s="2"/>
      <c r="K257" s="2"/>
    </row>
    <row r="258" spans="1:11" x14ac:dyDescent="0.3">
      <c r="A258" s="2">
        <f t="shared" si="7"/>
        <v>1193.1600000000001</v>
      </c>
      <c r="B258" s="2">
        <v>920</v>
      </c>
      <c r="C258" s="2"/>
      <c r="D258" s="2">
        <f t="shared" si="8"/>
        <v>121603.708604</v>
      </c>
      <c r="E258" s="2">
        <f t="shared" si="9"/>
        <v>0.31740922033799374</v>
      </c>
      <c r="F258" s="2"/>
      <c r="G258" s="2"/>
      <c r="H258" s="2"/>
      <c r="I258" s="2">
        <f t="shared" si="10"/>
        <v>2.6983967537129977E-2</v>
      </c>
      <c r="J258" s="2"/>
      <c r="K258" s="2"/>
    </row>
    <row r="259" spans="1:11" x14ac:dyDescent="0.3">
      <c r="A259" s="2">
        <f t="shared" si="7"/>
        <v>1213.1600000000001</v>
      </c>
      <c r="B259" s="2">
        <v>940</v>
      </c>
      <c r="C259" s="2"/>
      <c r="D259" s="2">
        <f t="shared" si="8"/>
        <v>120248.946604</v>
      </c>
      <c r="E259" s="2">
        <f t="shared" si="9"/>
        <v>0.31746432401466418</v>
      </c>
      <c r="F259" s="2"/>
      <c r="G259" s="2"/>
      <c r="H259" s="2"/>
      <c r="I259" s="2"/>
      <c r="J259" s="2"/>
      <c r="K259" s="2"/>
    </row>
    <row r="260" spans="1:11" x14ac:dyDescent="0.3">
      <c r="A260" s="2">
        <f t="shared" si="7"/>
        <v>1233.1600000000001</v>
      </c>
      <c r="B260" s="2">
        <v>960</v>
      </c>
      <c r="C260" s="2"/>
      <c r="D260" s="2">
        <f t="shared" si="8"/>
        <v>118894.18460399999</v>
      </c>
      <c r="E260" s="2">
        <f t="shared" si="9"/>
        <v>0.31752075686013453</v>
      </c>
      <c r="F260" s="2"/>
      <c r="G260" s="2"/>
      <c r="H260" s="2"/>
      <c r="I260" s="2"/>
      <c r="J260" s="2"/>
      <c r="K260" s="2"/>
    </row>
    <row r="261" spans="1:11" x14ac:dyDescent="0.3">
      <c r="A261" s="2">
        <f t="shared" si="7"/>
        <v>1253.1600000000001</v>
      </c>
      <c r="B261" s="2">
        <v>980</v>
      </c>
      <c r="C261" s="2"/>
      <c r="D261" s="2">
        <f t="shared" si="8"/>
        <v>117539.42260399999</v>
      </c>
      <c r="E261" s="2">
        <f t="shared" si="9"/>
        <v>0.31757851887440497</v>
      </c>
      <c r="F261" s="2"/>
      <c r="G261" s="2"/>
      <c r="H261" s="2"/>
      <c r="I261" s="2"/>
      <c r="J261" s="2"/>
      <c r="K261" s="2"/>
    </row>
    <row r="262" spans="1:11" x14ac:dyDescent="0.3">
      <c r="A262" s="2">
        <f t="shared" ref="A262:A274" si="11">B262+273.16</f>
        <v>1273.1600000000001</v>
      </c>
      <c r="B262" s="2">
        <v>1000</v>
      </c>
      <c r="C262" s="2"/>
      <c r="D262" s="2">
        <f t="shared" si="8"/>
        <v>116184.66060399999</v>
      </c>
      <c r="E262" s="2">
        <f t="shared" si="9"/>
        <v>0.31763761005747537</v>
      </c>
      <c r="F262" s="2"/>
      <c r="G262" s="2"/>
      <c r="H262" s="2"/>
      <c r="I262" s="2"/>
      <c r="J262" s="2"/>
      <c r="K262" s="2"/>
    </row>
    <row r="263" spans="1:11" x14ac:dyDescent="0.3">
      <c r="A263" s="2">
        <f t="shared" si="11"/>
        <v>1293.1600000000001</v>
      </c>
      <c r="B263" s="2">
        <v>1020</v>
      </c>
      <c r="C263" s="2"/>
      <c r="D263" s="2">
        <f t="shared" ref="D263:D273" si="12">IF(A263&lt;4,0,IF(A263&gt;1500,0,IF(A263&lt;=273,-0.000001145454*A263^4 +0.0009266601*A263^3 -0.3051404*A263^2 +5.020008*A263 +221736.6,IF(A263&lt;=1050,-0.1063196*A263^2 +35.72844*A263 +210987.5,IF(A263&lt;=1500,-67.7381*A263 +202426.1)))))</f>
        <v>114829.898604</v>
      </c>
      <c r="E263" s="2">
        <f t="shared" ref="E263:E273" si="13">IF(A263&lt;4,0,IF(A263&gt;1500,0,IF(A263&lt;=120,-0.000001662951*A263 +0.2850355,IF(A263&lt;=273,0.00000006558945*A263^2 -0.000007147353*A263 +0.2848011,IF(A263&lt;=1053,0.00000000001246582*A263^3 -0.00000003856929*A263^2 +0.00007030261*A263 +0.2712267,IF(A263&lt;=1500,0.000000001661461*A263^2 -0.000001242823*A263 +0.3165268))))))</f>
        <v>0.31769803040934574</v>
      </c>
      <c r="F263" s="2"/>
      <c r="G263" s="2"/>
      <c r="H263" s="2"/>
      <c r="I263" s="2"/>
      <c r="J263" s="2"/>
      <c r="K263" s="2"/>
    </row>
    <row r="264" spans="1:11" x14ac:dyDescent="0.3">
      <c r="A264" s="2">
        <f t="shared" si="11"/>
        <v>1313.16</v>
      </c>
      <c r="B264" s="2">
        <v>1040</v>
      </c>
      <c r="C264" s="2"/>
      <c r="D264" s="2">
        <f t="shared" si="12"/>
        <v>113475.136604</v>
      </c>
      <c r="E264" s="2">
        <f t="shared" si="13"/>
        <v>0.31775977993001614</v>
      </c>
      <c r="F264" s="2"/>
      <c r="G264" s="2"/>
      <c r="H264" s="2"/>
      <c r="I264" s="2"/>
      <c r="J264" s="2"/>
      <c r="K264" s="2"/>
    </row>
    <row r="265" spans="1:11" x14ac:dyDescent="0.3">
      <c r="A265" s="2">
        <f t="shared" si="11"/>
        <v>1333.16</v>
      </c>
      <c r="B265" s="2">
        <v>1060</v>
      </c>
      <c r="C265" s="2"/>
      <c r="D265" s="2">
        <f t="shared" si="12"/>
        <v>112120.374604</v>
      </c>
      <c r="E265" s="2">
        <f t="shared" si="13"/>
        <v>0.31782285861948656</v>
      </c>
      <c r="F265" s="2"/>
      <c r="G265" s="2"/>
      <c r="H265" s="2"/>
      <c r="I265" s="2"/>
      <c r="J265" s="2"/>
      <c r="K265" s="2"/>
    </row>
    <row r="266" spans="1:11" x14ac:dyDescent="0.3">
      <c r="A266" s="2">
        <f t="shared" si="11"/>
        <v>1353.16</v>
      </c>
      <c r="B266" s="2">
        <v>1080</v>
      </c>
      <c r="C266" s="2"/>
      <c r="D266" s="2">
        <f t="shared" si="12"/>
        <v>110765.61260399999</v>
      </c>
      <c r="E266" s="2">
        <f t="shared" si="13"/>
        <v>0.31788726647775695</v>
      </c>
      <c r="F266" s="2"/>
      <c r="G266" s="2"/>
      <c r="H266" s="2"/>
      <c r="I266" s="2"/>
      <c r="J266" s="2"/>
      <c r="K266" s="2"/>
    </row>
    <row r="267" spans="1:11" x14ac:dyDescent="0.3">
      <c r="A267" s="2">
        <f t="shared" si="11"/>
        <v>1373.16</v>
      </c>
      <c r="B267" s="2">
        <v>1100</v>
      </c>
      <c r="C267" s="2"/>
      <c r="D267" s="2">
        <f t="shared" si="12"/>
        <v>109410.85060399999</v>
      </c>
      <c r="E267" s="2">
        <f t="shared" si="13"/>
        <v>0.31795300350482736</v>
      </c>
      <c r="F267" s="2"/>
      <c r="G267" s="2"/>
      <c r="H267" s="2"/>
      <c r="I267" s="2"/>
      <c r="J267" s="2"/>
      <c r="K267" s="2"/>
    </row>
    <row r="268" spans="1:11" x14ac:dyDescent="0.3">
      <c r="A268" s="2">
        <f t="shared" si="11"/>
        <v>1393.16</v>
      </c>
      <c r="B268" s="2">
        <v>1120</v>
      </c>
      <c r="C268" s="2"/>
      <c r="D268" s="2">
        <f t="shared" si="12"/>
        <v>108056.08860399999</v>
      </c>
      <c r="E268" s="2">
        <f t="shared" si="13"/>
        <v>0.31802006970069774</v>
      </c>
      <c r="F268" s="2"/>
      <c r="G268" s="2"/>
      <c r="H268" s="2"/>
      <c r="I268" s="2"/>
      <c r="J268" s="2"/>
      <c r="K268" s="2"/>
    </row>
    <row r="269" spans="1:11" x14ac:dyDescent="0.3">
      <c r="A269" s="2">
        <f t="shared" si="11"/>
        <v>1413.16</v>
      </c>
      <c r="B269" s="2">
        <v>1140</v>
      </c>
      <c r="C269" s="2"/>
      <c r="D269" s="2">
        <f t="shared" si="12"/>
        <v>106701.326604</v>
      </c>
      <c r="E269" s="2">
        <f t="shared" si="13"/>
        <v>0.31808846506536814</v>
      </c>
      <c r="F269" s="2"/>
      <c r="G269" s="2"/>
      <c r="H269" s="2"/>
      <c r="I269" s="2"/>
      <c r="J269" s="2"/>
      <c r="K269" s="2"/>
    </row>
    <row r="270" spans="1:11" x14ac:dyDescent="0.3">
      <c r="A270" s="2">
        <f t="shared" si="11"/>
        <v>1433.16</v>
      </c>
      <c r="B270" s="2">
        <v>1160</v>
      </c>
      <c r="C270" s="2"/>
      <c r="D270" s="2">
        <f t="shared" si="12"/>
        <v>105346.564604</v>
      </c>
      <c r="E270" s="2">
        <f t="shared" si="13"/>
        <v>0.31815818959883857</v>
      </c>
      <c r="F270" s="2"/>
      <c r="G270" s="2"/>
      <c r="H270" s="2"/>
      <c r="I270" s="2"/>
      <c r="J270" s="2"/>
      <c r="K270" s="2"/>
    </row>
    <row r="271" spans="1:11" x14ac:dyDescent="0.3">
      <c r="A271" s="2">
        <f t="shared" si="11"/>
        <v>1453.16</v>
      </c>
      <c r="B271" s="2">
        <v>1180</v>
      </c>
      <c r="C271" s="2"/>
      <c r="D271" s="2">
        <f t="shared" si="12"/>
        <v>103991.802604</v>
      </c>
      <c r="E271" s="2">
        <f t="shared" si="13"/>
        <v>0.31822924330110897</v>
      </c>
      <c r="F271" s="2"/>
      <c r="G271" s="2"/>
      <c r="H271" s="2"/>
      <c r="I271" s="2"/>
      <c r="J271" s="2"/>
      <c r="K271" s="2"/>
    </row>
    <row r="272" spans="1:11" x14ac:dyDescent="0.3">
      <c r="A272" s="2">
        <f t="shared" si="11"/>
        <v>1473.16</v>
      </c>
      <c r="B272" s="2">
        <v>1200</v>
      </c>
      <c r="C272" s="2"/>
      <c r="D272" s="2">
        <f t="shared" si="12"/>
        <v>102637.04060399999</v>
      </c>
      <c r="E272" s="2">
        <f t="shared" si="13"/>
        <v>0.31830162617217939</v>
      </c>
      <c r="F272" s="2"/>
      <c r="G272" s="2"/>
      <c r="H272" s="2"/>
      <c r="I272" s="2"/>
      <c r="J272" s="2"/>
      <c r="K272" s="2"/>
    </row>
    <row r="273" spans="1:11" x14ac:dyDescent="0.3">
      <c r="A273" s="2">
        <f t="shared" si="11"/>
        <v>1493.16</v>
      </c>
      <c r="B273" s="2">
        <v>1220</v>
      </c>
      <c r="C273" s="2"/>
      <c r="D273" s="2">
        <f t="shared" si="12"/>
        <v>101282.27860399999</v>
      </c>
      <c r="E273" s="2">
        <f t="shared" si="13"/>
        <v>0.31837533821204977</v>
      </c>
      <c r="F273" s="2"/>
      <c r="G273" s="2"/>
      <c r="H273" s="2"/>
      <c r="I273" s="2"/>
      <c r="J273" s="2"/>
      <c r="K273" s="2"/>
    </row>
    <row r="274" spans="1:11" x14ac:dyDescent="0.3">
      <c r="A274" s="2">
        <f t="shared" si="11"/>
        <v>-6.839999999999975</v>
      </c>
      <c r="B274" s="2">
        <v>-280</v>
      </c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3">
      <c r="A275" s="2">
        <f t="shared" ref="A275:A338" si="14">B275+273.16</f>
        <v>13.160000000000025</v>
      </c>
      <c r="B275" s="2">
        <v>-260</v>
      </c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3">
      <c r="A276" s="2">
        <f t="shared" si="14"/>
        <v>33.160000000000025</v>
      </c>
      <c r="B276" s="2">
        <v>-240</v>
      </c>
      <c r="C276" s="2">
        <f t="shared" ref="C276:C307" si="15">IF(A276&lt;20,0,IF(A276&gt;1550,0,IF(A276&lt;=245,5.417178E-18*A276^4 -3.984294E-15*A276^3 +0.000000000000457245*A276^2 -0.00000000008823456*A276 +0.000007847989,IF(A276&lt;=1550,2.245476E-20*A276^4 -2.789323E-16*A276^3 +0.0000000000004471352*A276^2 -0.0000000004706124*A276 +0.000007906957))))</f>
        <v>7.8454271954978978E-6</v>
      </c>
      <c r="D276" s="2"/>
      <c r="E276" s="2"/>
      <c r="F276" s="2"/>
      <c r="G276" s="2"/>
      <c r="H276" s="2">
        <f t="shared" ref="H276:H339" si="16">IF(A276&lt;20,0,IF(A276&gt;1550,0,IF(A276&lt;=250,-3.770999E-15*A276^4 +0.000000000001752039*A276^3 -0.0000000002502488*A276^2 +0.0000000333286*A276 +0.000006526915,IF(A276&lt;=1550,-2.291489E-19*A276^4 +9.499836E-16*A276^3 +0.000000000007714895*A276^2 -0.0000000122627*A276 +0.00001443853))))</f>
        <v>7.4162452265225784E-6</v>
      </c>
      <c r="I276" s="2"/>
      <c r="J276" s="2"/>
      <c r="K276" s="2"/>
    </row>
    <row r="277" spans="1:11" x14ac:dyDescent="0.3">
      <c r="A277" s="2">
        <f t="shared" si="14"/>
        <v>53.160000000000025</v>
      </c>
      <c r="B277" s="2">
        <v>-220</v>
      </c>
      <c r="C277" s="2">
        <f t="shared" si="15"/>
        <v>7.8440353231387111E-6</v>
      </c>
      <c r="D277" s="2"/>
      <c r="E277" s="2"/>
      <c r="F277" s="2"/>
      <c r="G277" s="2"/>
      <c r="H277" s="2">
        <f t="shared" si="16"/>
        <v>7.824555696992675E-6</v>
      </c>
      <c r="I277" s="2"/>
      <c r="J277" s="2"/>
      <c r="K277" s="2"/>
    </row>
    <row r="278" spans="1:11" x14ac:dyDescent="0.3">
      <c r="A278" s="2">
        <f t="shared" si="14"/>
        <v>73.160000000000025</v>
      </c>
      <c r="B278" s="2">
        <v>-200</v>
      </c>
      <c r="C278" s="2">
        <f t="shared" si="15"/>
        <v>7.8425761306724871E-6</v>
      </c>
      <c r="D278" s="2"/>
      <c r="E278" s="2"/>
      <c r="F278" s="2"/>
      <c r="G278" s="2"/>
      <c r="H278" s="2">
        <f t="shared" si="16"/>
        <v>8.2038399649750237E-6</v>
      </c>
      <c r="I278" s="2"/>
      <c r="J278" s="2"/>
      <c r="K278" s="2"/>
    </row>
    <row r="279" spans="1:11" x14ac:dyDescent="0.3">
      <c r="A279" s="2">
        <f t="shared" si="14"/>
        <v>93.160000000000025</v>
      </c>
      <c r="B279" s="2">
        <v>-180</v>
      </c>
      <c r="C279" s="2">
        <f t="shared" si="15"/>
        <v>7.8409240645880228E-6</v>
      </c>
      <c r="D279" s="2"/>
      <c r="E279" s="2"/>
      <c r="F279" s="2"/>
      <c r="G279" s="2"/>
      <c r="H279" s="2">
        <f t="shared" si="16"/>
        <v>8.5924660534763424E-6</v>
      </c>
      <c r="I279" s="2"/>
      <c r="J279" s="2"/>
      <c r="K279" s="2"/>
    </row>
    <row r="280" spans="1:11" x14ac:dyDescent="0.3">
      <c r="A280" s="2">
        <f t="shared" si="14"/>
        <v>113.16000000000003</v>
      </c>
      <c r="B280" s="2">
        <v>-160</v>
      </c>
      <c r="C280" s="2">
        <f t="shared" si="15"/>
        <v>7.8389743733376332E-6</v>
      </c>
      <c r="D280" s="2"/>
      <c r="E280" s="2"/>
      <c r="F280" s="2"/>
      <c r="G280" s="2"/>
      <c r="H280" s="2">
        <f t="shared" si="16"/>
        <v>9.0143213493433504E-6</v>
      </c>
      <c r="I280" s="2"/>
      <c r="J280" s="2"/>
      <c r="K280" s="2"/>
    </row>
    <row r="281" spans="1:11" x14ac:dyDescent="0.3">
      <c r="A281" s="2">
        <f t="shared" si="14"/>
        <v>133.16000000000003</v>
      </c>
      <c r="B281" s="2">
        <v>-140</v>
      </c>
      <c r="C281" s="2">
        <f t="shared" si="15"/>
        <v>7.836643107337155E-6</v>
      </c>
      <c r="D281" s="2"/>
      <c r="E281" s="2"/>
      <c r="F281" s="2"/>
      <c r="G281" s="2"/>
      <c r="H281" s="2">
        <f t="shared" si="16"/>
        <v>9.4788126032627715E-6</v>
      </c>
      <c r="I281" s="2"/>
      <c r="J281" s="2"/>
      <c r="K281" s="2"/>
    </row>
    <row r="282" spans="1:11" x14ac:dyDescent="0.3">
      <c r="A282" s="2">
        <f t="shared" si="14"/>
        <v>153.16000000000003</v>
      </c>
      <c r="B282" s="2">
        <v>-120</v>
      </c>
      <c r="C282" s="2">
        <f t="shared" si="15"/>
        <v>7.8338671189659462E-6</v>
      </c>
      <c r="D282" s="2"/>
      <c r="E282" s="2"/>
      <c r="F282" s="2"/>
      <c r="G282" s="2"/>
      <c r="H282" s="2">
        <f t="shared" si="16"/>
        <v>9.9808659297613225E-6</v>
      </c>
      <c r="I282" s="2"/>
      <c r="J282" s="2"/>
      <c r="K282" s="2"/>
    </row>
    <row r="283" spans="1:11" x14ac:dyDescent="0.3">
      <c r="A283" s="2">
        <f t="shared" si="14"/>
        <v>173.16000000000003</v>
      </c>
      <c r="B283" s="2">
        <v>-100</v>
      </c>
      <c r="C283" s="2">
        <f t="shared" si="15"/>
        <v>7.8306040625668799E-6</v>
      </c>
      <c r="D283" s="2"/>
      <c r="E283" s="2"/>
      <c r="F283" s="2"/>
      <c r="G283" s="2"/>
      <c r="H283" s="2">
        <f t="shared" si="16"/>
        <v>1.0500926807205723E-5</v>
      </c>
      <c r="I283" s="2"/>
      <c r="J283" s="2"/>
      <c r="K283" s="2"/>
    </row>
    <row r="284" spans="1:11" x14ac:dyDescent="0.3">
      <c r="A284" s="2">
        <f t="shared" si="14"/>
        <v>193.16000000000003</v>
      </c>
      <c r="B284" s="2">
        <v>-80</v>
      </c>
      <c r="C284" s="2">
        <f t="shared" si="15"/>
        <v>7.8268323944463539E-6</v>
      </c>
      <c r="D284" s="2"/>
      <c r="E284" s="2"/>
      <c r="F284" s="2"/>
      <c r="G284" s="2"/>
      <c r="H284" s="2">
        <f t="shared" si="16"/>
        <v>1.1004960077802696E-5</v>
      </c>
      <c r="I284" s="2"/>
      <c r="J284" s="2"/>
      <c r="K284" s="2"/>
    </row>
    <row r="285" spans="1:11" x14ac:dyDescent="0.3">
      <c r="A285" s="2">
        <f t="shared" si="14"/>
        <v>213.16000000000003</v>
      </c>
      <c r="B285" s="2">
        <v>-60</v>
      </c>
      <c r="C285" s="2">
        <f t="shared" si="15"/>
        <v>7.8225513728742842E-6</v>
      </c>
      <c r="D285" s="2"/>
      <c r="E285" s="2"/>
      <c r="F285" s="2"/>
      <c r="G285" s="2"/>
      <c r="H285" s="2">
        <f t="shared" si="16"/>
        <v>1.1444449947598956E-5</v>
      </c>
      <c r="I285" s="2"/>
      <c r="J285" s="2"/>
      <c r="K285" s="2"/>
    </row>
    <row r="286" spans="1:11" x14ac:dyDescent="0.3">
      <c r="A286" s="2">
        <f t="shared" si="14"/>
        <v>233.16000000000003</v>
      </c>
      <c r="B286" s="2">
        <v>-40</v>
      </c>
      <c r="C286" s="2">
        <f t="shared" si="15"/>
        <v>7.8177810580841066E-6</v>
      </c>
      <c r="D286" s="2"/>
      <c r="E286" s="2"/>
      <c r="F286" s="2"/>
      <c r="G286" s="2"/>
      <c r="H286" s="2">
        <f t="shared" si="16"/>
        <v>1.175639998648123E-5</v>
      </c>
      <c r="I286" s="2"/>
      <c r="J286" s="2"/>
      <c r="K286" s="2"/>
    </row>
    <row r="287" spans="1:11" x14ac:dyDescent="0.3">
      <c r="A287" s="2">
        <f t="shared" si="14"/>
        <v>253.16000000000003</v>
      </c>
      <c r="B287" s="2">
        <v>-20</v>
      </c>
      <c r="C287" s="2">
        <f t="shared" si="15"/>
        <v>7.8120402045048855E-6</v>
      </c>
      <c r="D287" s="2"/>
      <c r="E287" s="2"/>
      <c r="F287" s="2"/>
      <c r="G287" s="2"/>
      <c r="H287" s="2">
        <f t="shared" si="16"/>
        <v>1.1843024645959069E-5</v>
      </c>
      <c r="I287" s="2"/>
      <c r="J287" s="2"/>
      <c r="K287" s="2"/>
    </row>
    <row r="288" spans="1:11" x14ac:dyDescent="0.3">
      <c r="A288" s="2">
        <f t="shared" si="14"/>
        <v>273.16000000000003</v>
      </c>
      <c r="B288" s="2">
        <v>0</v>
      </c>
      <c r="C288" s="2">
        <f t="shared" si="15"/>
        <v>7.806207891306879E-6</v>
      </c>
      <c r="D288" s="2"/>
      <c r="E288" s="2"/>
      <c r="F288" s="2"/>
      <c r="G288" s="2"/>
      <c r="H288" s="2">
        <f t="shared" si="16"/>
        <v>1.1682595404649821E-5</v>
      </c>
      <c r="I288" s="2">
        <f>0.1*IF(A288&lt;273,0,IF(A288&gt;1668,0,IF(A288&lt;=1668,-0.00000004718606*A288^2 +0.0002545374*A288 +0.02116666)))</f>
        <v>8.7175242936095281E-3</v>
      </c>
      <c r="J288" s="2">
        <f t="shared" ref="J288:J322" si="17">IF(A288&lt;273,0,IF(A288&gt;1474,0,IF(A288&lt;=954,0.963743*A288 -14.57509,IF(A288&lt;=996,-8.497503*A288 +9011.202,IF(A288&lt;=1474,0.3961449*A288 +153.2494)))))</f>
        <v>248.68094788000002</v>
      </c>
      <c r="K288" s="2"/>
    </row>
    <row r="289" spans="1:11" x14ac:dyDescent="0.3">
      <c r="A289" s="2">
        <f t="shared" si="14"/>
        <v>293.16000000000003</v>
      </c>
      <c r="B289" s="2">
        <v>20</v>
      </c>
      <c r="C289" s="2">
        <f t="shared" si="15"/>
        <v>7.8005584722679814E-6</v>
      </c>
      <c r="D289" s="2">
        <f t="shared" ref="D289:D303" si="18">IF(A289&lt;293,0,IF(A289&gt;588,0,IF(A289&lt;=588,-0.02859546*A289^2 -33.89949*A289 +209065.7)))</f>
        <v>196670.15202368662</v>
      </c>
      <c r="E289" s="2">
        <v>0.27200000000000002</v>
      </c>
      <c r="F289" s="2">
        <v>1000</v>
      </c>
      <c r="G289" s="2">
        <v>1103</v>
      </c>
      <c r="H289" s="2">
        <f t="shared" si="16"/>
        <v>1.1528878728400473E-5</v>
      </c>
      <c r="I289" s="2">
        <f t="shared" ref="I289:I352" si="19">0.1*IF(A289&lt;273,0,IF(A289&gt;1668,0,IF(A289&lt;=1668,-0.00000004718606*A289^2 +0.0002545374*A289 +0.02116666)))</f>
        <v>9.1731542746111283E-3</v>
      </c>
      <c r="J289" s="2">
        <f t="shared" si="17"/>
        <v>267.95580788000007</v>
      </c>
      <c r="K289" s="2"/>
    </row>
    <row r="290" spans="1:11" x14ac:dyDescent="0.3">
      <c r="A290" s="2">
        <f t="shared" si="14"/>
        <v>313.16000000000003</v>
      </c>
      <c r="B290" s="2">
        <v>40</v>
      </c>
      <c r="C290" s="2">
        <f t="shared" si="15"/>
        <v>7.7950797794294387E-6</v>
      </c>
      <c r="D290" s="2">
        <f t="shared" si="18"/>
        <v>195645.40223754264</v>
      </c>
      <c r="E290" s="2"/>
      <c r="F290" s="2"/>
      <c r="G290" s="2"/>
      <c r="H290" s="2">
        <f t="shared" si="16"/>
        <v>1.1381907758349739E-5</v>
      </c>
      <c r="I290" s="2">
        <f t="shared" si="19"/>
        <v>9.6250093708127281E-3</v>
      </c>
      <c r="J290" s="2">
        <f t="shared" si="17"/>
        <v>287.23066788000006</v>
      </c>
      <c r="K290" s="2"/>
    </row>
    <row r="291" spans="1:11" x14ac:dyDescent="0.3">
      <c r="A291" s="2">
        <f t="shared" si="14"/>
        <v>333.16</v>
      </c>
      <c r="B291" s="2">
        <v>60</v>
      </c>
      <c r="C291" s="2">
        <f t="shared" si="15"/>
        <v>7.7897597310587825E-6</v>
      </c>
      <c r="D291" s="2">
        <f t="shared" si="18"/>
        <v>194597.77608339864</v>
      </c>
      <c r="E291" s="2"/>
      <c r="F291" s="2"/>
      <c r="G291" s="2"/>
      <c r="H291" s="2">
        <f t="shared" si="16"/>
        <v>1.1241714755704562E-5</v>
      </c>
      <c r="I291" s="2">
        <f t="shared" si="19"/>
        <v>1.0073089582214329E-2</v>
      </c>
      <c r="J291" s="2">
        <f t="shared" si="17"/>
        <v>306.50552788000005</v>
      </c>
      <c r="K291" s="2"/>
    </row>
    <row r="292" spans="1:11" x14ac:dyDescent="0.3">
      <c r="A292" s="2">
        <f t="shared" si="14"/>
        <v>353.16</v>
      </c>
      <c r="B292" s="2">
        <v>80</v>
      </c>
      <c r="C292" s="2">
        <f t="shared" si="15"/>
        <v>7.7845863316498179E-6</v>
      </c>
      <c r="D292" s="2">
        <f t="shared" si="18"/>
        <v>193527.27356125464</v>
      </c>
      <c r="E292" s="2"/>
      <c r="F292" s="2"/>
      <c r="G292" s="2"/>
      <c r="H292" s="2">
        <f t="shared" si="16"/>
        <v>1.11083311017401E-5</v>
      </c>
      <c r="I292" s="2">
        <f t="shared" si="19"/>
        <v>1.051739490881593E-2</v>
      </c>
      <c r="J292" s="2">
        <f t="shared" si="17"/>
        <v>325.78038788000003</v>
      </c>
      <c r="K292" s="2"/>
    </row>
    <row r="293" spans="1:11" x14ac:dyDescent="0.3">
      <c r="A293" s="2">
        <f t="shared" si="14"/>
        <v>373.16</v>
      </c>
      <c r="B293" s="2">
        <v>100</v>
      </c>
      <c r="C293" s="2">
        <f t="shared" si="15"/>
        <v>7.7795476719226286E-6</v>
      </c>
      <c r="D293" s="2">
        <f t="shared" si="18"/>
        <v>192433.89467111064</v>
      </c>
      <c r="E293" s="2"/>
      <c r="F293" s="2"/>
      <c r="G293" s="2"/>
      <c r="H293" s="2">
        <f t="shared" si="16"/>
        <v>1.0981787297799745E-5</v>
      </c>
      <c r="I293" s="2">
        <f t="shared" si="19"/>
        <v>1.0957925350617528E-2</v>
      </c>
      <c r="J293" s="2">
        <f t="shared" si="17"/>
        <v>345.05524788000002</v>
      </c>
      <c r="K293" s="2"/>
    </row>
    <row r="294" spans="1:11" x14ac:dyDescent="0.3">
      <c r="A294" s="2">
        <f t="shared" si="14"/>
        <v>393.16</v>
      </c>
      <c r="B294" s="2">
        <v>120</v>
      </c>
      <c r="C294" s="2">
        <f t="shared" si="15"/>
        <v>7.7746319288235784E-6</v>
      </c>
      <c r="D294" s="2">
        <f t="shared" si="18"/>
        <v>191317.63941296664</v>
      </c>
      <c r="E294" s="2"/>
      <c r="F294" s="2"/>
      <c r="G294" s="2"/>
      <c r="H294" s="2">
        <f t="shared" si="16"/>
        <v>1.0862112965295106E-5</v>
      </c>
      <c r="I294" s="2">
        <f t="shared" si="19"/>
        <v>1.139468090761913E-2</v>
      </c>
      <c r="J294" s="2">
        <f t="shared" si="17"/>
        <v>364.33010788000001</v>
      </c>
      <c r="K294" s="2"/>
    </row>
    <row r="295" spans="1:11" x14ac:dyDescent="0.3">
      <c r="A295" s="2">
        <f t="shared" si="14"/>
        <v>413.16</v>
      </c>
      <c r="B295" s="2">
        <v>140</v>
      </c>
      <c r="C295" s="2">
        <f t="shared" si="15"/>
        <v>7.7698273655253101E-6</v>
      </c>
      <c r="D295" s="2">
        <f t="shared" si="18"/>
        <v>190178.50778682262</v>
      </c>
      <c r="E295" s="2"/>
      <c r="F295" s="2"/>
      <c r="G295" s="2"/>
      <c r="H295" s="2">
        <f t="shared" si="16"/>
        <v>1.074933684570602E-5</v>
      </c>
      <c r="I295" s="2">
        <f t="shared" si="19"/>
        <v>1.1827661579820729E-2</v>
      </c>
      <c r="J295" s="2">
        <f t="shared" si="17"/>
        <v>383.60496788000006</v>
      </c>
      <c r="K295" s="2"/>
    </row>
    <row r="296" spans="1:11" x14ac:dyDescent="0.3">
      <c r="A296" s="2">
        <f t="shared" si="14"/>
        <v>433.16</v>
      </c>
      <c r="B296" s="2">
        <v>160</v>
      </c>
      <c r="C296" s="2">
        <f t="shared" si="15"/>
        <v>7.765122331426743E-6</v>
      </c>
      <c r="D296" s="2">
        <f t="shared" si="18"/>
        <v>189016.49979267863</v>
      </c>
      <c r="E296" s="2"/>
      <c r="F296" s="2"/>
      <c r="G296" s="2"/>
      <c r="H296" s="2">
        <f t="shared" si="16"/>
        <v>1.0643486800580545E-5</v>
      </c>
      <c r="I296" s="2">
        <f t="shared" si="19"/>
        <v>1.2256867367222328E-2</v>
      </c>
      <c r="J296" s="2">
        <f t="shared" si="17"/>
        <v>402.87982788000005</v>
      </c>
      <c r="K296" s="2"/>
    </row>
    <row r="297" spans="1:11" x14ac:dyDescent="0.3">
      <c r="A297" s="2">
        <f t="shared" si="14"/>
        <v>453.16</v>
      </c>
      <c r="B297" s="2">
        <v>180</v>
      </c>
      <c r="C297" s="2">
        <f t="shared" si="15"/>
        <v>7.7605052621530736E-6</v>
      </c>
      <c r="D297" s="2">
        <f t="shared" si="18"/>
        <v>187831.61543053464</v>
      </c>
      <c r="E297" s="2"/>
      <c r="F297" s="2"/>
      <c r="G297" s="2"/>
      <c r="H297" s="2">
        <f t="shared" si="16"/>
        <v>1.0544589811534966E-5</v>
      </c>
      <c r="I297" s="2">
        <f t="shared" si="19"/>
        <v>1.2682298269823929E-2</v>
      </c>
      <c r="J297" s="2">
        <f t="shared" si="17"/>
        <v>422.15468788000004</v>
      </c>
      <c r="K297" s="2"/>
    </row>
    <row r="298" spans="1:11" x14ac:dyDescent="0.3">
      <c r="A298" s="2">
        <f t="shared" si="14"/>
        <v>473.16</v>
      </c>
      <c r="B298" s="2">
        <v>200</v>
      </c>
      <c r="C298" s="2">
        <f t="shared" si="15"/>
        <v>7.7559646795557818E-6</v>
      </c>
      <c r="D298" s="2">
        <f t="shared" si="18"/>
        <v>186623.85470039063</v>
      </c>
      <c r="E298" s="2"/>
      <c r="F298" s="2"/>
      <c r="G298" s="2"/>
      <c r="H298" s="2">
        <f t="shared" si="16"/>
        <v>1.0452671980253787E-5</v>
      </c>
      <c r="I298" s="2">
        <f t="shared" si="19"/>
        <v>1.3103954287625529E-2</v>
      </c>
      <c r="J298" s="2">
        <f t="shared" si="17"/>
        <v>441.42954788000003</v>
      </c>
      <c r="K298" s="2"/>
    </row>
    <row r="299" spans="1:11" x14ac:dyDescent="0.3">
      <c r="A299" s="2">
        <f t="shared" si="14"/>
        <v>493.16</v>
      </c>
      <c r="B299" s="2">
        <v>220</v>
      </c>
      <c r="C299" s="2">
        <f t="shared" si="15"/>
        <v>7.7514891917126212E-6</v>
      </c>
      <c r="D299" s="2">
        <f t="shared" si="18"/>
        <v>185393.21760224664</v>
      </c>
      <c r="E299" s="2"/>
      <c r="F299" s="2"/>
      <c r="G299" s="2"/>
      <c r="H299" s="2">
        <f t="shared" si="16"/>
        <v>1.0367758528489744E-5</v>
      </c>
      <c r="I299" s="2">
        <f t="shared" si="19"/>
        <v>1.352183542062713E-2</v>
      </c>
      <c r="J299" s="2">
        <f t="shared" si="17"/>
        <v>460.70440788000002</v>
      </c>
      <c r="K299" s="2"/>
    </row>
    <row r="300" spans="1:11" x14ac:dyDescent="0.3">
      <c r="A300" s="2">
        <f t="shared" si="14"/>
        <v>513.16000000000008</v>
      </c>
      <c r="B300" s="2">
        <v>240</v>
      </c>
      <c r="C300" s="2">
        <f t="shared" si="15"/>
        <v>7.747067492927624E-6</v>
      </c>
      <c r="D300" s="2">
        <f t="shared" si="18"/>
        <v>184139.70413610263</v>
      </c>
      <c r="E300" s="2"/>
      <c r="F300" s="2"/>
      <c r="G300" s="2"/>
      <c r="H300" s="2">
        <f t="shared" si="16"/>
        <v>1.0289873798063788E-5</v>
      </c>
      <c r="I300" s="2">
        <f t="shared" si="19"/>
        <v>1.3935941668828729E-2</v>
      </c>
      <c r="J300" s="2">
        <f t="shared" si="17"/>
        <v>479.97926788000012</v>
      </c>
      <c r="K300" s="2"/>
    </row>
    <row r="301" spans="1:11" x14ac:dyDescent="0.3">
      <c r="A301" s="2">
        <f t="shared" si="14"/>
        <v>533.16000000000008</v>
      </c>
      <c r="B301" s="2">
        <v>260</v>
      </c>
      <c r="C301" s="2">
        <f t="shared" si="15"/>
        <v>7.7426883637311045E-6</v>
      </c>
      <c r="D301" s="2">
        <f t="shared" si="18"/>
        <v>182863.31430195863</v>
      </c>
      <c r="E301" s="2"/>
      <c r="F301" s="2"/>
      <c r="G301" s="2"/>
      <c r="H301" s="2">
        <f t="shared" si="16"/>
        <v>1.0219041250865101E-5</v>
      </c>
      <c r="I301" s="2">
        <f t="shared" si="19"/>
        <v>1.4346273032230329E-2</v>
      </c>
      <c r="J301" s="2">
        <f t="shared" si="17"/>
        <v>499.25412788000011</v>
      </c>
      <c r="K301" s="2"/>
    </row>
    <row r="302" spans="1:11" x14ac:dyDescent="0.3">
      <c r="A302" s="2">
        <f t="shared" si="14"/>
        <v>553.16000000000008</v>
      </c>
      <c r="B302" s="2">
        <v>280</v>
      </c>
      <c r="C302" s="2">
        <f t="shared" si="15"/>
        <v>7.7383406708796535E-6</v>
      </c>
      <c r="D302" s="2">
        <f t="shared" si="18"/>
        <v>181564.04809981462</v>
      </c>
      <c r="E302" s="2"/>
      <c r="F302" s="2"/>
      <c r="G302" s="2"/>
      <c r="H302" s="2">
        <f t="shared" si="16"/>
        <v>1.0155283468851087E-5</v>
      </c>
      <c r="I302" s="2">
        <f t="shared" si="19"/>
        <v>1.4752829510831931E-2</v>
      </c>
      <c r="J302" s="2">
        <f t="shared" si="17"/>
        <v>518.52898788000005</v>
      </c>
      <c r="K302" s="2"/>
    </row>
    <row r="303" spans="1:11" x14ac:dyDescent="0.3">
      <c r="A303" s="2">
        <f t="shared" si="14"/>
        <v>573.16000000000008</v>
      </c>
      <c r="B303" s="2">
        <v>300</v>
      </c>
      <c r="C303" s="2">
        <f t="shared" si="15"/>
        <v>7.7340133673561374E-6</v>
      </c>
      <c r="D303" s="2">
        <f t="shared" si="18"/>
        <v>180241.90552967062</v>
      </c>
      <c r="E303" s="2"/>
      <c r="F303" s="2"/>
      <c r="G303" s="2"/>
      <c r="H303" s="2">
        <f t="shared" si="16"/>
        <v>1.0098622154047372E-5</v>
      </c>
      <c r="I303" s="2">
        <f t="shared" si="19"/>
        <v>1.5155611104633532E-2</v>
      </c>
      <c r="J303" s="2">
        <f t="shared" si="17"/>
        <v>537.80384788000003</v>
      </c>
      <c r="K303" s="2"/>
    </row>
    <row r="304" spans="1:11" x14ac:dyDescent="0.3">
      <c r="A304" s="2">
        <f t="shared" si="14"/>
        <v>593.16000000000008</v>
      </c>
      <c r="B304" s="2">
        <v>320</v>
      </c>
      <c r="C304" s="2">
        <f t="shared" si="15"/>
        <v>7.7296954923697045E-6</v>
      </c>
      <c r="D304" s="2"/>
      <c r="E304" s="2"/>
      <c r="F304" s="2"/>
      <c r="G304" s="2"/>
      <c r="H304" s="2">
        <f t="shared" si="16"/>
        <v>1.0049078128547807E-5</v>
      </c>
      <c r="I304" s="2">
        <f t="shared" si="19"/>
        <v>1.5554617813635131E-2</v>
      </c>
      <c r="J304" s="2">
        <f t="shared" si="17"/>
        <v>557.07870788000002</v>
      </c>
      <c r="K304" s="2"/>
    </row>
    <row r="305" spans="1:11" x14ac:dyDescent="0.3">
      <c r="A305" s="2">
        <f t="shared" si="14"/>
        <v>613.16000000000008</v>
      </c>
      <c r="B305" s="2">
        <v>340</v>
      </c>
      <c r="C305" s="2">
        <f t="shared" si="15"/>
        <v>7.7253761713557816E-6</v>
      </c>
      <c r="D305" s="2"/>
      <c r="E305" s="2"/>
      <c r="F305" s="2"/>
      <c r="G305" s="2"/>
      <c r="H305" s="2">
        <f t="shared" si="16"/>
        <v>1.0006671334514469E-5</v>
      </c>
      <c r="I305" s="2">
        <f t="shared" si="19"/>
        <v>1.594984963783673E-2</v>
      </c>
      <c r="J305" s="2">
        <f t="shared" si="17"/>
        <v>576.35356788000001</v>
      </c>
      <c r="K305" s="2"/>
    </row>
    <row r="306" spans="1:11" x14ac:dyDescent="0.3">
      <c r="A306" s="2">
        <f t="shared" si="14"/>
        <v>633.16000000000008</v>
      </c>
      <c r="B306" s="2">
        <v>360</v>
      </c>
      <c r="C306" s="2">
        <f t="shared" si="15"/>
        <v>7.7210446159760691E-6</v>
      </c>
      <c r="D306" s="2"/>
      <c r="E306" s="2"/>
      <c r="F306" s="2"/>
      <c r="G306" s="2"/>
      <c r="H306" s="2">
        <f t="shared" si="16"/>
        <v>9.9714208341776541E-6</v>
      </c>
      <c r="I306" s="2">
        <f t="shared" si="19"/>
        <v>1.634130657723833E-2</v>
      </c>
      <c r="J306" s="2">
        <f t="shared" si="17"/>
        <v>595.62842788</v>
      </c>
      <c r="K306" s="2"/>
    </row>
    <row r="307" spans="1:11" x14ac:dyDescent="0.3">
      <c r="A307" s="2">
        <f t="shared" si="14"/>
        <v>653.16000000000008</v>
      </c>
      <c r="B307" s="2">
        <v>380</v>
      </c>
      <c r="C307" s="2">
        <f t="shared" si="15"/>
        <v>7.7166901241185545E-6</v>
      </c>
      <c r="D307" s="2"/>
      <c r="E307" s="2"/>
      <c r="F307" s="2"/>
      <c r="G307" s="2"/>
      <c r="H307" s="2">
        <f t="shared" si="16"/>
        <v>9.9433448098358906E-6</v>
      </c>
      <c r="I307" s="2">
        <f t="shared" si="19"/>
        <v>1.6728988631839931E-2</v>
      </c>
      <c r="J307" s="2">
        <f t="shared" si="17"/>
        <v>614.90328787999999</v>
      </c>
      <c r="K307" s="2"/>
    </row>
    <row r="308" spans="1:11" x14ac:dyDescent="0.3">
      <c r="A308" s="2">
        <f t="shared" si="14"/>
        <v>673.16000000000008</v>
      </c>
      <c r="B308" s="2">
        <v>400</v>
      </c>
      <c r="C308" s="2">
        <f t="shared" ref="C308:C339" si="20">IF(A308&lt;20,0,IF(A308&gt;1550,0,IF(A308&lt;=245,5.417178E-18*A308^4 -3.984294E-15*A308^3 +0.000000000000457245*A308^2 -0.00000000008823456*A308 +0.000007847989,IF(A308&lt;=1550,2.245476E-20*A308^4 -2.789323E-16*A308^3 +0.0000000000004471352*A308^2 -0.0000000004706124*A308 +0.000007906957))))</f>
        <v>7.7123020798974935E-6</v>
      </c>
      <c r="D308" s="2"/>
      <c r="E308" s="2"/>
      <c r="F308" s="2"/>
      <c r="G308" s="2"/>
      <c r="H308" s="2">
        <f t="shared" si="16"/>
        <v>9.9224605638559205E-6</v>
      </c>
      <c r="I308" s="2">
        <f t="shared" si="19"/>
        <v>1.711289580164153E-2</v>
      </c>
      <c r="J308" s="2">
        <f t="shared" si="17"/>
        <v>634.1781478800001</v>
      </c>
      <c r="K308" s="2"/>
    </row>
    <row r="309" spans="1:11" x14ac:dyDescent="0.3">
      <c r="A309" s="2">
        <f t="shared" si="14"/>
        <v>693.16000000000008</v>
      </c>
      <c r="B309" s="2">
        <v>420</v>
      </c>
      <c r="C309" s="2">
        <f t="shared" si="20"/>
        <v>7.7078699536534293E-6</v>
      </c>
      <c r="D309" s="2"/>
      <c r="E309" s="2"/>
      <c r="F309" s="2"/>
      <c r="G309" s="2"/>
      <c r="H309" s="2">
        <f t="shared" si="16"/>
        <v>9.908784518672721E-6</v>
      </c>
      <c r="I309" s="2">
        <f t="shared" si="19"/>
        <v>1.7493028086643127E-2</v>
      </c>
      <c r="J309" s="2">
        <f t="shared" si="17"/>
        <v>653.45300788000009</v>
      </c>
      <c r="K309" s="2"/>
    </row>
    <row r="310" spans="1:11" x14ac:dyDescent="0.3">
      <c r="A310" s="2">
        <f t="shared" si="14"/>
        <v>713.16000000000008</v>
      </c>
      <c r="B310" s="2">
        <v>440</v>
      </c>
      <c r="C310" s="2">
        <f t="shared" si="20"/>
        <v>7.7033833019531781E-6</v>
      </c>
      <c r="D310" s="2"/>
      <c r="E310" s="2"/>
      <c r="F310" s="2"/>
      <c r="G310" s="2"/>
      <c r="H310" s="2">
        <f t="shared" si="16"/>
        <v>9.902332216789483E-6</v>
      </c>
      <c r="I310" s="2">
        <f t="shared" si="19"/>
        <v>1.7869385486844729E-2</v>
      </c>
      <c r="J310" s="2">
        <f t="shared" si="17"/>
        <v>672.72786788000008</v>
      </c>
      <c r="K310" s="2"/>
    </row>
    <row r="311" spans="1:11" x14ac:dyDescent="0.3">
      <c r="A311" s="2">
        <f t="shared" si="14"/>
        <v>733.16000000000008</v>
      </c>
      <c r="B311" s="2">
        <v>460</v>
      </c>
      <c r="C311" s="2">
        <f t="shared" si="20"/>
        <v>7.6988317675898352E-6</v>
      </c>
      <c r="D311" s="2"/>
      <c r="E311" s="2"/>
      <c r="F311" s="2"/>
      <c r="G311" s="2"/>
      <c r="H311" s="2">
        <f t="shared" si="16"/>
        <v>9.9031183207776276E-6</v>
      </c>
      <c r="I311" s="2">
        <f t="shared" si="19"/>
        <v>1.8241968002246332E-2</v>
      </c>
      <c r="J311" s="2">
        <f t="shared" si="17"/>
        <v>692.00272788000007</v>
      </c>
      <c r="K311" s="2"/>
    </row>
    <row r="312" spans="1:11" x14ac:dyDescent="0.3">
      <c r="A312" s="2">
        <f t="shared" si="14"/>
        <v>753.16000000000008</v>
      </c>
      <c r="B312" s="2">
        <v>480</v>
      </c>
      <c r="C312" s="2">
        <f t="shared" si="20"/>
        <v>7.6942050795827742E-6</v>
      </c>
      <c r="D312" s="2"/>
      <c r="E312" s="2"/>
      <c r="F312" s="2"/>
      <c r="G312" s="2"/>
      <c r="H312" s="2">
        <f t="shared" si="16"/>
        <v>9.9111566132767978E-6</v>
      </c>
      <c r="I312" s="2">
        <f t="shared" si="19"/>
        <v>1.8610775632847933E-2</v>
      </c>
      <c r="J312" s="2">
        <f t="shared" si="17"/>
        <v>711.27758788000006</v>
      </c>
      <c r="K312" s="2"/>
    </row>
    <row r="313" spans="1:11" x14ac:dyDescent="0.3">
      <c r="A313" s="2">
        <f t="shared" si="14"/>
        <v>773.16000000000008</v>
      </c>
      <c r="B313" s="2">
        <v>500</v>
      </c>
      <c r="C313" s="2">
        <f t="shared" si="20"/>
        <v>7.6894930531776507E-6</v>
      </c>
      <c r="D313" s="2"/>
      <c r="E313" s="2"/>
      <c r="F313" s="2"/>
      <c r="G313" s="2"/>
      <c r="H313" s="2">
        <f t="shared" si="16"/>
        <v>9.9264599969948638E-6</v>
      </c>
      <c r="I313" s="2">
        <f t="shared" si="19"/>
        <v>1.8975808378649532E-2</v>
      </c>
      <c r="J313" s="2">
        <f t="shared" si="17"/>
        <v>730.55244788000005</v>
      </c>
      <c r="K313" s="2"/>
    </row>
    <row r="314" spans="1:11" x14ac:dyDescent="0.3">
      <c r="A314" s="2">
        <f t="shared" si="14"/>
        <v>793.16000000000008</v>
      </c>
      <c r="B314" s="2">
        <v>520</v>
      </c>
      <c r="C314" s="2">
        <f t="shared" si="20"/>
        <v>7.6846855898463939E-6</v>
      </c>
      <c r="D314" s="2"/>
      <c r="E314" s="2"/>
      <c r="F314" s="2"/>
      <c r="G314" s="2"/>
      <c r="H314" s="2">
        <f t="shared" si="16"/>
        <v>9.9490404947079108E-6</v>
      </c>
      <c r="I314" s="2">
        <f t="shared" si="19"/>
        <v>1.9337066239651132E-2</v>
      </c>
      <c r="J314" s="2">
        <f t="shared" si="17"/>
        <v>749.82730788000003</v>
      </c>
      <c r="K314" s="2"/>
    </row>
    <row r="315" spans="1:11" x14ac:dyDescent="0.3">
      <c r="A315" s="2">
        <f t="shared" si="14"/>
        <v>813.16000000000008</v>
      </c>
      <c r="B315" s="2">
        <v>540</v>
      </c>
      <c r="C315" s="2">
        <f t="shared" si="20"/>
        <v>7.6797726772872132E-6</v>
      </c>
      <c r="D315" s="2"/>
      <c r="E315" s="2"/>
      <c r="F315" s="2"/>
      <c r="G315" s="2"/>
      <c r="H315" s="2">
        <f t="shared" si="16"/>
        <v>9.9789092492602596E-6</v>
      </c>
      <c r="I315" s="2">
        <f t="shared" si="19"/>
        <v>1.969454921585273E-2</v>
      </c>
      <c r="J315" s="2">
        <f t="shared" si="17"/>
        <v>769.10216788000002</v>
      </c>
      <c r="K315" s="2"/>
    </row>
    <row r="316" spans="1:11" x14ac:dyDescent="0.3">
      <c r="A316" s="2">
        <f t="shared" si="14"/>
        <v>833.16000000000008</v>
      </c>
      <c r="B316" s="2">
        <v>560</v>
      </c>
      <c r="C316" s="2">
        <f t="shared" si="20"/>
        <v>7.6747443894245985E-6</v>
      </c>
      <c r="D316" s="2"/>
      <c r="E316" s="2"/>
      <c r="F316" s="2"/>
      <c r="G316" s="2"/>
      <c r="H316" s="2">
        <f t="shared" si="16"/>
        <v>1.0016076523564446E-5</v>
      </c>
      <c r="I316" s="2">
        <f t="shared" si="19"/>
        <v>2.0048257307254333E-2</v>
      </c>
      <c r="J316" s="2">
        <f t="shared" si="17"/>
        <v>788.37702788000001</v>
      </c>
      <c r="K316" s="2"/>
    </row>
    <row r="317" spans="1:11" x14ac:dyDescent="0.3">
      <c r="A317" s="2">
        <f t="shared" si="14"/>
        <v>853.16000000000008</v>
      </c>
      <c r="B317" s="2">
        <v>580</v>
      </c>
      <c r="C317" s="2">
        <f t="shared" si="20"/>
        <v>7.669590886409313E-6</v>
      </c>
      <c r="D317" s="2"/>
      <c r="E317" s="2"/>
      <c r="F317" s="2"/>
      <c r="G317" s="2"/>
      <c r="H317" s="2">
        <f t="shared" si="16"/>
        <v>1.0060551700601238E-5</v>
      </c>
      <c r="I317" s="2">
        <f t="shared" si="19"/>
        <v>2.039819051385593E-2</v>
      </c>
      <c r="J317" s="2">
        <f t="shared" si="17"/>
        <v>807.65188788</v>
      </c>
      <c r="K317" s="2"/>
    </row>
    <row r="318" spans="1:11" x14ac:dyDescent="0.3">
      <c r="A318" s="2">
        <f t="shared" si="14"/>
        <v>873.16000000000008</v>
      </c>
      <c r="B318" s="2">
        <v>600</v>
      </c>
      <c r="C318" s="2">
        <f t="shared" si="20"/>
        <v>7.6643024146184053E-6</v>
      </c>
      <c r="D318" s="2"/>
      <c r="E318" s="2"/>
      <c r="F318" s="2"/>
      <c r="G318" s="2"/>
      <c r="H318" s="2">
        <f t="shared" si="16"/>
        <v>1.0112343283419619E-5</v>
      </c>
      <c r="I318" s="2">
        <f t="shared" si="19"/>
        <v>2.0744348835657532E-2</v>
      </c>
      <c r="J318" s="2">
        <f t="shared" si="17"/>
        <v>826.92674787999999</v>
      </c>
      <c r="K318" s="2"/>
    </row>
    <row r="319" spans="1:11" x14ac:dyDescent="0.3">
      <c r="A319" s="2">
        <f t="shared" si="14"/>
        <v>893.16000000000008</v>
      </c>
      <c r="B319" s="2">
        <v>620</v>
      </c>
      <c r="C319" s="2">
        <f t="shared" si="20"/>
        <v>7.658869306655196E-6</v>
      </c>
      <c r="D319" s="2"/>
      <c r="E319" s="2"/>
      <c r="F319" s="2"/>
      <c r="G319" s="2"/>
      <c r="H319" s="2">
        <f t="shared" si="16"/>
        <v>1.01714588951368E-5</v>
      </c>
      <c r="I319" s="2">
        <f t="shared" si="19"/>
        <v>2.1086732272659128E-2</v>
      </c>
      <c r="J319" s="2">
        <f t="shared" si="17"/>
        <v>846.2016078800001</v>
      </c>
      <c r="K319" s="2"/>
    </row>
    <row r="320" spans="1:11" x14ac:dyDescent="0.3">
      <c r="A320" s="2">
        <f t="shared" si="14"/>
        <v>913.16000000000008</v>
      </c>
      <c r="B320" s="2">
        <v>640</v>
      </c>
      <c r="C320" s="2">
        <f t="shared" si="20"/>
        <v>7.6532819813492857E-6</v>
      </c>
      <c r="D320" s="2"/>
      <c r="E320" s="2"/>
      <c r="F320" s="2"/>
      <c r="G320" s="2"/>
      <c r="H320" s="2">
        <f t="shared" si="16"/>
        <v>1.0237905278938218E-5</v>
      </c>
      <c r="I320" s="2">
        <f t="shared" si="19"/>
        <v>2.1425340824860729E-2</v>
      </c>
      <c r="J320" s="2">
        <f t="shared" si="17"/>
        <v>865.47646788000009</v>
      </c>
      <c r="K320" s="2"/>
    </row>
    <row r="321" spans="1:11" x14ac:dyDescent="0.3">
      <c r="A321" s="2">
        <f t="shared" si="14"/>
        <v>933.16000000000008</v>
      </c>
      <c r="B321" s="2">
        <v>660</v>
      </c>
      <c r="C321" s="2">
        <f t="shared" si="20"/>
        <v>7.6475309437565573E-6</v>
      </c>
      <c r="D321" s="2"/>
      <c r="E321" s="2"/>
      <c r="F321" s="2"/>
      <c r="G321" s="2"/>
      <c r="H321" s="2">
        <f t="shared" si="16"/>
        <v>1.0311688298077534E-5</v>
      </c>
      <c r="I321" s="2">
        <f t="shared" si="19"/>
        <v>2.1760174492262332E-2</v>
      </c>
      <c r="J321" s="2">
        <f t="shared" si="17"/>
        <v>884.75132788000008</v>
      </c>
      <c r="K321" s="2"/>
    </row>
    <row r="322" spans="1:11" x14ac:dyDescent="0.3">
      <c r="A322" s="2">
        <f t="shared" si="14"/>
        <v>953.16000000000008</v>
      </c>
      <c r="B322" s="2">
        <v>680</v>
      </c>
      <c r="C322" s="2">
        <f t="shared" si="20"/>
        <v>7.6416067851591687E-6</v>
      </c>
      <c r="D322" s="2"/>
      <c r="E322" s="2"/>
      <c r="F322" s="2"/>
      <c r="G322" s="2"/>
      <c r="H322" s="2">
        <f t="shared" si="16"/>
        <v>1.0392812935876628E-5</v>
      </c>
      <c r="I322" s="2">
        <f t="shared" si="19"/>
        <v>2.2091233274863932E-2</v>
      </c>
      <c r="J322" s="2">
        <f t="shared" si="17"/>
        <v>904.02618788000007</v>
      </c>
      <c r="K322" s="2"/>
    </row>
    <row r="323" spans="1:11" x14ac:dyDescent="0.3">
      <c r="A323" s="2">
        <f t="shared" si="14"/>
        <v>973.16000000000008</v>
      </c>
      <c r="B323" s="2">
        <v>700</v>
      </c>
      <c r="C323" s="2">
        <f t="shared" si="20"/>
        <v>7.6355001830655548E-6</v>
      </c>
      <c r="D323" s="2"/>
      <c r="E323" s="2"/>
      <c r="F323" s="2"/>
      <c r="G323" s="2"/>
      <c r="H323" s="2">
        <f t="shared" si="16"/>
        <v>1.048128329572561E-5</v>
      </c>
      <c r="I323" s="2">
        <f t="shared" si="19"/>
        <v>2.241851717266553E-2</v>
      </c>
      <c r="J323" s="2"/>
      <c r="K323" s="2"/>
    </row>
    <row r="324" spans="1:11" x14ac:dyDescent="0.3">
      <c r="A324" s="2">
        <f t="shared" si="14"/>
        <v>993.16000000000008</v>
      </c>
      <c r="B324" s="2">
        <v>720</v>
      </c>
      <c r="C324" s="2">
        <f t="shared" si="20"/>
        <v>7.6292019012104332E-6</v>
      </c>
      <c r="D324" s="2"/>
      <c r="E324" s="2"/>
      <c r="F324" s="2"/>
      <c r="G324" s="2"/>
      <c r="H324" s="2">
        <f t="shared" si="16"/>
        <v>1.0577102601082811E-5</v>
      </c>
      <c r="I324" s="2">
        <f t="shared" si="19"/>
        <v>2.2742026185667133E-2</v>
      </c>
      <c r="J324" s="2"/>
      <c r="K324" s="2"/>
    </row>
    <row r="325" spans="1:11" x14ac:dyDescent="0.3">
      <c r="A325" s="2">
        <f t="shared" si="14"/>
        <v>1013.1600000000001</v>
      </c>
      <c r="B325" s="2">
        <v>740</v>
      </c>
      <c r="C325" s="2">
        <f t="shared" si="20"/>
        <v>7.6227027895547953E-6</v>
      </c>
      <c r="D325" s="2"/>
      <c r="E325" s="2"/>
      <c r="F325" s="2"/>
      <c r="G325" s="2"/>
      <c r="H325" s="2">
        <f t="shared" si="16"/>
        <v>1.0680273195474785E-5</v>
      </c>
      <c r="I325" s="2">
        <f t="shared" si="19"/>
        <v>2.3061760313868734E-2</v>
      </c>
      <c r="J325" s="2"/>
      <c r="K325" s="2"/>
    </row>
    <row r="326" spans="1:11" x14ac:dyDescent="0.3">
      <c r="A326" s="2">
        <f t="shared" si="14"/>
        <v>1033.1600000000001</v>
      </c>
      <c r="B326" s="2">
        <v>760</v>
      </c>
      <c r="C326" s="2">
        <f t="shared" si="20"/>
        <v>7.6159937842859133E-6</v>
      </c>
      <c r="D326" s="2"/>
      <c r="E326" s="2"/>
      <c r="F326" s="2"/>
      <c r="G326" s="2"/>
      <c r="H326" s="2">
        <f t="shared" si="16"/>
        <v>1.0790796542496313E-5</v>
      </c>
      <c r="I326" s="2">
        <f t="shared" si="19"/>
        <v>2.3377719557270332E-2</v>
      </c>
      <c r="J326" s="2"/>
      <c r="K326" s="2"/>
    </row>
    <row r="327" spans="1:11" x14ac:dyDescent="0.3">
      <c r="A327" s="2">
        <f t="shared" si="14"/>
        <v>1053.1600000000001</v>
      </c>
      <c r="B327" s="2">
        <v>780</v>
      </c>
      <c r="C327" s="2">
        <f t="shared" si="20"/>
        <v>7.6090659078173392E-6</v>
      </c>
      <c r="D327" s="2"/>
      <c r="E327" s="2"/>
      <c r="F327" s="2"/>
      <c r="G327" s="2"/>
      <c r="H327" s="2">
        <f t="shared" si="16"/>
        <v>1.0908673225810399E-5</v>
      </c>
      <c r="I327" s="2">
        <f t="shared" si="19"/>
        <v>2.3689903915871932E-2</v>
      </c>
      <c r="J327" s="2"/>
      <c r="K327" s="2"/>
    </row>
    <row r="328" spans="1:11" x14ac:dyDescent="0.3">
      <c r="A328" s="2">
        <f t="shared" si="14"/>
        <v>1073.1600000000001</v>
      </c>
      <c r="B328" s="2">
        <v>800</v>
      </c>
      <c r="C328" s="2">
        <f t="shared" si="20"/>
        <v>7.6019102687889006E-6</v>
      </c>
      <c r="D328" s="2"/>
      <c r="E328" s="2"/>
      <c r="F328" s="2"/>
      <c r="G328" s="2"/>
      <c r="H328" s="2">
        <f t="shared" si="16"/>
        <v>1.1033902949148265E-5</v>
      </c>
      <c r="I328" s="2">
        <f t="shared" si="19"/>
        <v>2.3998313389673533E-2</v>
      </c>
      <c r="J328" s="2"/>
      <c r="K328" s="2"/>
    </row>
    <row r="329" spans="1:11" x14ac:dyDescent="0.3">
      <c r="A329" s="2">
        <f t="shared" si="14"/>
        <v>1093.1600000000001</v>
      </c>
      <c r="B329" s="2">
        <v>820</v>
      </c>
      <c r="C329" s="2">
        <f t="shared" si="20"/>
        <v>7.5945180620667051E-6</v>
      </c>
      <c r="D329" s="2"/>
      <c r="E329" s="2"/>
      <c r="F329" s="2"/>
      <c r="G329" s="2"/>
      <c r="H329" s="2">
        <f t="shared" si="16"/>
        <v>1.1166484536309372E-5</v>
      </c>
      <c r="I329" s="2">
        <f t="shared" si="19"/>
        <v>2.4302947978675132E-2</v>
      </c>
      <c r="J329" s="2"/>
      <c r="K329" s="2"/>
    </row>
    <row r="330" spans="1:11" x14ac:dyDescent="0.3">
      <c r="A330" s="2">
        <f t="shared" si="14"/>
        <v>1113.1600000000001</v>
      </c>
      <c r="B330" s="2">
        <v>840</v>
      </c>
      <c r="C330" s="2">
        <f t="shared" si="20"/>
        <v>7.5868805687431375E-6</v>
      </c>
      <c r="D330" s="2"/>
      <c r="E330" s="2"/>
      <c r="F330" s="2"/>
      <c r="G330" s="2"/>
      <c r="H330" s="2">
        <f t="shared" si="16"/>
        <v>1.1306415931161385E-5</v>
      </c>
      <c r="I330" s="2">
        <f t="shared" si="19"/>
        <v>2.4603807682876733E-2</v>
      </c>
      <c r="J330" s="2"/>
      <c r="K330" s="2"/>
    </row>
    <row r="331" spans="1:11" x14ac:dyDescent="0.3">
      <c r="A331" s="2">
        <f t="shared" si="14"/>
        <v>1133.1600000000001</v>
      </c>
      <c r="B331" s="2">
        <v>860</v>
      </c>
      <c r="C331" s="2">
        <f t="shared" si="20"/>
        <v>7.5789891561368626E-6</v>
      </c>
      <c r="D331" s="2"/>
      <c r="E331" s="2"/>
      <c r="F331" s="2"/>
      <c r="G331" s="2"/>
      <c r="H331" s="2">
        <f t="shared" si="16"/>
        <v>1.1453694197640207E-5</v>
      </c>
      <c r="I331" s="2">
        <f t="shared" si="19"/>
        <v>2.4900892502278334E-2</v>
      </c>
      <c r="J331" s="2"/>
      <c r="K331" s="2"/>
    </row>
    <row r="332" spans="1:11" x14ac:dyDescent="0.3">
      <c r="A332" s="2">
        <f t="shared" si="14"/>
        <v>1153.1600000000001</v>
      </c>
      <c r="B332" s="2">
        <v>880</v>
      </c>
      <c r="C332" s="2">
        <f t="shared" si="20"/>
        <v>7.5708352777928232E-6</v>
      </c>
      <c r="D332" s="2"/>
      <c r="E332" s="2"/>
      <c r="F332" s="2"/>
      <c r="G332" s="2"/>
      <c r="H332" s="2">
        <f t="shared" si="16"/>
        <v>1.1608315519749968E-5</v>
      </c>
      <c r="I332" s="2">
        <f t="shared" si="19"/>
        <v>2.5194202436879927E-2</v>
      </c>
      <c r="J332" s="2"/>
      <c r="K332" s="2"/>
    </row>
    <row r="333" spans="1:11" x14ac:dyDescent="0.3">
      <c r="A333" s="2">
        <f t="shared" si="14"/>
        <v>1173.1600000000001</v>
      </c>
      <c r="B333" s="2">
        <v>900</v>
      </c>
      <c r="C333" s="2">
        <f t="shared" si="20"/>
        <v>7.5624104734822387E-6</v>
      </c>
      <c r="D333" s="2"/>
      <c r="E333" s="2"/>
      <c r="F333" s="2"/>
      <c r="G333" s="2"/>
      <c r="H333" s="2">
        <f t="shared" si="16"/>
        <v>1.1770275201563006E-5</v>
      </c>
      <c r="I333" s="2">
        <f t="shared" si="19"/>
        <v>2.5483737486681531E-2</v>
      </c>
      <c r="J333" s="2"/>
      <c r="K333" s="2"/>
    </row>
    <row r="334" spans="1:11" x14ac:dyDescent="0.3">
      <c r="A334" s="2">
        <f t="shared" si="14"/>
        <v>1193.1600000000001</v>
      </c>
      <c r="B334" s="2">
        <v>920</v>
      </c>
      <c r="C334" s="2">
        <f t="shared" si="20"/>
        <v>7.5537063692026093E-6</v>
      </c>
      <c r="D334" s="2"/>
      <c r="E334" s="2"/>
      <c r="F334" s="2"/>
      <c r="G334" s="2"/>
      <c r="H334" s="2">
        <f t="shared" si="16"/>
        <v>1.1939567667219899E-5</v>
      </c>
      <c r="I334" s="2">
        <f t="shared" si="19"/>
        <v>2.5769497651683126E-2</v>
      </c>
      <c r="J334" s="2"/>
      <c r="K334" s="2"/>
    </row>
    <row r="335" spans="1:11" x14ac:dyDescent="0.3">
      <c r="A335" s="2">
        <f t="shared" si="14"/>
        <v>1213.1600000000001</v>
      </c>
      <c r="B335" s="2">
        <v>940</v>
      </c>
      <c r="C335" s="2">
        <f t="shared" si="20"/>
        <v>7.5447146771777123E-6</v>
      </c>
      <c r="D335" s="2"/>
      <c r="E335" s="2"/>
      <c r="F335" s="2"/>
      <c r="G335" s="2"/>
      <c r="H335" s="2">
        <f t="shared" si="16"/>
        <v>1.2116186460929439E-5</v>
      </c>
      <c r="I335" s="2">
        <f t="shared" si="19"/>
        <v>2.6051482931884737E-2</v>
      </c>
      <c r="J335" s="2"/>
      <c r="K335" s="2"/>
    </row>
    <row r="336" spans="1:11" x14ac:dyDescent="0.3">
      <c r="A336" s="2">
        <f t="shared" si="14"/>
        <v>1233.1600000000001</v>
      </c>
      <c r="B336" s="2">
        <v>960</v>
      </c>
      <c r="C336" s="2">
        <f t="shared" si="20"/>
        <v>7.5354271958576043E-6</v>
      </c>
      <c r="D336" s="2"/>
      <c r="E336" s="2"/>
      <c r="F336" s="2"/>
      <c r="G336" s="2"/>
      <c r="H336" s="2">
        <f t="shared" si="16"/>
        <v>1.2300124246968644E-5</v>
      </c>
      <c r="I336" s="2">
        <f t="shared" si="19"/>
        <v>2.6329693327286331E-2</v>
      </c>
      <c r="J336" s="2"/>
      <c r="K336" s="2"/>
    </row>
    <row r="337" spans="1:11" x14ac:dyDescent="0.3">
      <c r="A337" s="2">
        <f t="shared" si="14"/>
        <v>1253.1600000000001</v>
      </c>
      <c r="B337" s="2">
        <v>980</v>
      </c>
      <c r="C337" s="2">
        <f t="shared" si="20"/>
        <v>7.525835809918618E-6</v>
      </c>
      <c r="D337" s="2"/>
      <c r="E337" s="2"/>
      <c r="F337" s="2"/>
      <c r="G337" s="2"/>
      <c r="H337" s="2">
        <f t="shared" si="16"/>
        <v>1.2491372809682764E-5</v>
      </c>
      <c r="I337" s="2">
        <f t="shared" si="19"/>
        <v>2.6604128837887927E-2</v>
      </c>
      <c r="J337" s="2"/>
      <c r="K337" s="2"/>
    </row>
    <row r="338" spans="1:11" x14ac:dyDescent="0.3">
      <c r="A338" s="2">
        <f t="shared" si="14"/>
        <v>1273.1600000000001</v>
      </c>
      <c r="B338" s="2">
        <v>1000</v>
      </c>
      <c r="C338" s="2">
        <f t="shared" si="20"/>
        <v>7.5159324902633682E-6</v>
      </c>
      <c r="D338" s="2"/>
      <c r="E338" s="2"/>
      <c r="F338" s="2"/>
      <c r="G338" s="2"/>
      <c r="H338" s="2">
        <f t="shared" si="16"/>
        <v>1.268992305348526E-5</v>
      </c>
      <c r="I338" s="2">
        <f t="shared" si="19"/>
        <v>2.6874789463689531E-2</v>
      </c>
      <c r="J338" s="2"/>
      <c r="K338" s="2"/>
    </row>
    <row r="339" spans="1:11" x14ac:dyDescent="0.3">
      <c r="A339" s="2">
        <f t="shared" ref="A339:A357" si="21">B339+273.16</f>
        <v>1293.1600000000001</v>
      </c>
      <c r="B339" s="2">
        <v>1020</v>
      </c>
      <c r="C339" s="2">
        <f t="shared" si="20"/>
        <v>7.5057092940207447E-6</v>
      </c>
      <c r="D339" s="2"/>
      <c r="E339" s="2"/>
      <c r="F339" s="2"/>
      <c r="G339" s="2"/>
      <c r="H339" s="2">
        <f t="shared" si="16"/>
        <v>1.2895765002857825E-5</v>
      </c>
      <c r="I339" s="2">
        <f t="shared" si="19"/>
        <v>2.7141675204691129E-2</v>
      </c>
      <c r="J339" s="2"/>
      <c r="K339" s="2"/>
    </row>
    <row r="340" spans="1:11" x14ac:dyDescent="0.3">
      <c r="A340" s="2">
        <f t="shared" si="21"/>
        <v>1313.16</v>
      </c>
      <c r="B340" s="2">
        <v>1040</v>
      </c>
      <c r="C340" s="2">
        <f t="shared" ref="C340:C351" si="22">IF(A340&lt;20,0,IF(A340&gt;1550,0,IF(A340&lt;=245,5.417178E-18*A340^4 -3.984294E-15*A340^3 +0.000000000000457245*A340^2 -0.00000000008823456*A340 +0.000007847989,IF(A340&lt;=1550,2.245476E-20*A340^4 -2.789323E-16*A340^3 +0.0000000000004471352*A340^2 -0.0000000004706124*A340 +0.000007906957))))</f>
        <v>7.4951583645459187E-6</v>
      </c>
      <c r="D340" s="2"/>
      <c r="E340" s="2"/>
      <c r="F340" s="2"/>
      <c r="G340" s="2"/>
      <c r="H340" s="2">
        <f t="shared" ref="H340:H351" si="23">IF(A340&lt;20,0,IF(A340&gt;1550,0,IF(A340&lt;=250,-3.770999E-15*A340^4 +0.000000000001752039*A340^3 -0.0000000002502488*A340^2 +0.0000000333286*A340 +0.000006526915,IF(A340&lt;=1550,-2.291489E-19*A340^4 +9.499836E-16*A340^3 +0.000000000007714895*A340^2 -0.0000000122627*A340 +0.00001443853))))</f>
        <v>1.3108887802350374E-5</v>
      </c>
      <c r="I340" s="2">
        <f t="shared" si="19"/>
        <v>2.7404786060892736E-2</v>
      </c>
      <c r="J340" s="2"/>
      <c r="K340" s="2"/>
    </row>
    <row r="341" spans="1:11" x14ac:dyDescent="0.3">
      <c r="A341" s="2">
        <f t="shared" si="21"/>
        <v>1333.16</v>
      </c>
      <c r="B341" s="2">
        <v>1060</v>
      </c>
      <c r="C341" s="2">
        <f t="shared" si="22"/>
        <v>7.4842719314203354E-6</v>
      </c>
      <c r="D341" s="2"/>
      <c r="E341" s="2"/>
      <c r="F341" s="2"/>
      <c r="G341" s="2"/>
      <c r="H341" s="2">
        <f t="shared" si="23"/>
        <v>1.3329279716581046E-5</v>
      </c>
      <c r="I341" s="2">
        <f t="shared" si="19"/>
        <v>2.7664122032294333E-2</v>
      </c>
      <c r="J341" s="2"/>
      <c r="K341" s="2"/>
    </row>
    <row r="342" spans="1:11" x14ac:dyDescent="0.3">
      <c r="A342" s="2">
        <f t="shared" si="21"/>
        <v>1353.16</v>
      </c>
      <c r="B342" s="2">
        <v>1080</v>
      </c>
      <c r="C342" s="2">
        <f t="shared" si="22"/>
        <v>7.4730423104517242E-6</v>
      </c>
      <c r="D342" s="2"/>
      <c r="E342" s="2"/>
      <c r="F342" s="2"/>
      <c r="G342" s="2"/>
      <c r="H342" s="2">
        <f t="shared" si="23"/>
        <v>1.355692813023621E-5</v>
      </c>
      <c r="I342" s="2">
        <f t="shared" si="19"/>
        <v>2.7919683118895929E-2</v>
      </c>
      <c r="J342" s="2"/>
      <c r="K342" s="2"/>
    </row>
    <row r="343" spans="1:11" x14ac:dyDescent="0.3">
      <c r="A343" s="2">
        <f t="shared" si="21"/>
        <v>1373.16</v>
      </c>
      <c r="B343" s="2">
        <v>1100</v>
      </c>
      <c r="C343" s="2">
        <f t="shared" si="22"/>
        <v>7.4614619036740875E-6</v>
      </c>
      <c r="D343" s="2"/>
      <c r="E343" s="2"/>
      <c r="F343" s="2"/>
      <c r="G343" s="2"/>
      <c r="H343" s="2">
        <f t="shared" si="23"/>
        <v>1.3791819548070447E-5</v>
      </c>
      <c r="I343" s="2">
        <f t="shared" si="19"/>
        <v>2.8171469320697529E-2</v>
      </c>
      <c r="J343" s="2"/>
      <c r="K343" s="2"/>
    </row>
    <row r="344" spans="1:11" x14ac:dyDescent="0.3">
      <c r="A344" s="2">
        <f t="shared" si="21"/>
        <v>1393.16</v>
      </c>
      <c r="B344" s="2">
        <v>1120</v>
      </c>
      <c r="C344" s="2">
        <f t="shared" si="22"/>
        <v>7.44952319934771E-6</v>
      </c>
      <c r="D344" s="2"/>
      <c r="E344" s="2"/>
      <c r="F344" s="2"/>
      <c r="G344" s="2"/>
      <c r="H344" s="2">
        <f t="shared" si="23"/>
        <v>1.4033939594906568E-5</v>
      </c>
      <c r="I344" s="2">
        <f t="shared" si="19"/>
        <v>2.841948063769913E-2</v>
      </c>
      <c r="J344" s="2"/>
      <c r="K344" s="2"/>
    </row>
    <row r="345" spans="1:11" x14ac:dyDescent="0.3">
      <c r="A345" s="2">
        <f t="shared" si="21"/>
        <v>1413.16</v>
      </c>
      <c r="B345" s="2">
        <v>1140</v>
      </c>
      <c r="C345" s="2">
        <f t="shared" si="22"/>
        <v>7.4372187719591531E-6</v>
      </c>
      <c r="D345" s="2"/>
      <c r="E345" s="2"/>
      <c r="F345" s="2"/>
      <c r="G345" s="2"/>
      <c r="H345" s="2">
        <f t="shared" si="23"/>
        <v>1.4283273015635614E-5</v>
      </c>
      <c r="I345" s="2">
        <f t="shared" si="19"/>
        <v>2.8663717069900736E-2</v>
      </c>
      <c r="J345" s="2"/>
      <c r="K345" s="2"/>
    </row>
    <row r="346" spans="1:11" x14ac:dyDescent="0.3">
      <c r="A346" s="2">
        <f t="shared" si="21"/>
        <v>1433.16</v>
      </c>
      <c r="B346" s="2">
        <v>1160</v>
      </c>
      <c r="C346" s="2">
        <f t="shared" si="22"/>
        <v>7.4245412822212563E-6</v>
      </c>
      <c r="D346" s="2"/>
      <c r="E346" s="2"/>
      <c r="F346" s="2"/>
      <c r="G346" s="2"/>
      <c r="H346" s="2">
        <f t="shared" si="23"/>
        <v>1.4539803675216838E-5</v>
      </c>
      <c r="I346" s="2">
        <f t="shared" si="19"/>
        <v>2.890417861730233E-2</v>
      </c>
      <c r="J346" s="2"/>
      <c r="K346" s="2"/>
    </row>
    <row r="347" spans="1:11" x14ac:dyDescent="0.3">
      <c r="A347" s="2">
        <f t="shared" si="21"/>
        <v>1453.16</v>
      </c>
      <c r="B347" s="2">
        <v>1180</v>
      </c>
      <c r="C347" s="2">
        <f t="shared" si="22"/>
        <v>7.4114834770731381E-6</v>
      </c>
      <c r="D347" s="2"/>
      <c r="E347" s="2"/>
      <c r="F347" s="2"/>
      <c r="G347" s="2"/>
      <c r="H347" s="2">
        <f t="shared" si="23"/>
        <v>1.4803514558677727E-5</v>
      </c>
      <c r="I347" s="2">
        <f t="shared" si="19"/>
        <v>2.9140865279903928E-2</v>
      </c>
      <c r="J347" s="2"/>
      <c r="K347" s="2"/>
    </row>
    <row r="348" spans="1:11" x14ac:dyDescent="0.3">
      <c r="A348" s="2">
        <f t="shared" si="21"/>
        <v>1473.16</v>
      </c>
      <c r="B348" s="2">
        <v>1200</v>
      </c>
      <c r="C348" s="2">
        <f t="shared" si="22"/>
        <v>7.3980381896801959E-6</v>
      </c>
      <c r="D348" s="2"/>
      <c r="E348" s="2"/>
      <c r="F348" s="2"/>
      <c r="G348" s="2"/>
      <c r="H348" s="2">
        <f t="shared" si="23"/>
        <v>1.5074387771113988E-5</v>
      </c>
      <c r="I348" s="2">
        <f t="shared" si="19"/>
        <v>2.9373777057705532E-2</v>
      </c>
      <c r="J348" s="2"/>
      <c r="K348" s="2"/>
    </row>
    <row r="349" spans="1:11" x14ac:dyDescent="0.3">
      <c r="A349" s="2">
        <f t="shared" si="21"/>
        <v>1493.16</v>
      </c>
      <c r="B349" s="2">
        <v>1220</v>
      </c>
      <c r="C349" s="2">
        <f t="shared" si="22"/>
        <v>7.3841983394341039E-6</v>
      </c>
      <c r="D349" s="2"/>
      <c r="E349" s="2"/>
      <c r="F349" s="2"/>
      <c r="G349" s="2"/>
      <c r="H349" s="2">
        <f t="shared" si="23"/>
        <v>1.5352404537689552E-5</v>
      </c>
      <c r="I349" s="2">
        <f t="shared" si="19"/>
        <v>2.9602913950707133E-2</v>
      </c>
      <c r="J349" s="2"/>
      <c r="K349" s="2"/>
    </row>
    <row r="350" spans="1:11" x14ac:dyDescent="0.3">
      <c r="A350" s="2">
        <f t="shared" si="21"/>
        <v>1513.16</v>
      </c>
      <c r="B350" s="2">
        <v>1240</v>
      </c>
      <c r="C350" s="2">
        <f t="shared" si="22"/>
        <v>7.3699569319528158E-6</v>
      </c>
      <c r="D350" s="2"/>
      <c r="E350" s="2"/>
      <c r="F350" s="2"/>
      <c r="G350" s="2"/>
      <c r="H350" s="2">
        <f t="shared" si="23"/>
        <v>1.563754520363658E-5</v>
      </c>
      <c r="I350" s="2">
        <f t="shared" si="19"/>
        <v>2.9828275958908735E-2</v>
      </c>
      <c r="J350" s="2"/>
      <c r="K350" s="2"/>
    </row>
    <row r="351" spans="1:11" x14ac:dyDescent="0.3">
      <c r="A351" s="2">
        <f t="shared" si="21"/>
        <v>1533.16</v>
      </c>
      <c r="B351" s="2">
        <v>1260</v>
      </c>
      <c r="C351" s="2">
        <f t="shared" si="22"/>
        <v>7.3553070590805647E-6</v>
      </c>
      <c r="D351" s="2"/>
      <c r="E351" s="2"/>
      <c r="F351" s="2"/>
      <c r="G351" s="2"/>
      <c r="H351" s="2">
        <f t="shared" si="23"/>
        <v>1.5929789234255436E-5</v>
      </c>
      <c r="I351" s="2">
        <f t="shared" si="19"/>
        <v>3.0049863082310332E-2</v>
      </c>
      <c r="J351" s="2"/>
      <c r="K351" s="2"/>
    </row>
    <row r="352" spans="1:11" x14ac:dyDescent="0.3">
      <c r="A352" s="2">
        <f t="shared" si="21"/>
        <v>1553.16</v>
      </c>
      <c r="B352" s="2">
        <v>1280</v>
      </c>
      <c r="C352" s="2"/>
      <c r="D352" s="2"/>
      <c r="E352" s="2"/>
      <c r="F352" s="2"/>
      <c r="G352" s="2"/>
      <c r="H352" s="2"/>
      <c r="I352" s="2">
        <f t="shared" si="19"/>
        <v>3.026767532091193E-2</v>
      </c>
      <c r="J352" s="2"/>
      <c r="K352" s="2"/>
    </row>
    <row r="353" spans="1:11" x14ac:dyDescent="0.3">
      <c r="A353" s="2">
        <f t="shared" si="21"/>
        <v>1573.16</v>
      </c>
      <c r="B353" s="2">
        <v>1300</v>
      </c>
      <c r="C353" s="2"/>
      <c r="D353" s="2"/>
      <c r="E353" s="2"/>
      <c r="F353" s="2"/>
      <c r="G353" s="2"/>
      <c r="H353" s="2"/>
      <c r="I353" s="2">
        <f>0.1*IF(A353&lt;273,0,IF(A353&gt;1668,0,IF(A353&lt;=1668,-0.00000004718606*A353^2 +0.0002545374*A353 +0.02116666)))</f>
        <v>3.0481712674713536E-2</v>
      </c>
      <c r="J353" s="2"/>
      <c r="K353" s="2"/>
    </row>
    <row r="354" spans="1:11" x14ac:dyDescent="0.3">
      <c r="A354" s="2">
        <f t="shared" si="21"/>
        <v>1593.16</v>
      </c>
      <c r="B354" s="2">
        <v>1320</v>
      </c>
      <c r="C354" s="2"/>
      <c r="D354" s="2"/>
      <c r="E354" s="2"/>
      <c r="F354" s="2"/>
      <c r="G354" s="2"/>
      <c r="H354" s="2"/>
      <c r="I354" s="2">
        <f>0.1*IF(A354&lt;273,0,IF(A354&gt;1668,0,IF(A354&lt;=1668,-0.00000004718606*A354^2 +0.0002545374*A354 +0.02116666)))</f>
        <v>3.0691975143715133E-2</v>
      </c>
      <c r="J354" s="2"/>
      <c r="K354" s="2"/>
    </row>
    <row r="355" spans="1:11" x14ac:dyDescent="0.3">
      <c r="A355" s="2">
        <f t="shared" si="21"/>
        <v>1613.16</v>
      </c>
      <c r="B355" s="2">
        <v>1340</v>
      </c>
      <c r="C355" s="2"/>
      <c r="D355" s="2"/>
      <c r="E355" s="2"/>
      <c r="F355" s="2"/>
      <c r="G355" s="2"/>
      <c r="H355" s="2"/>
      <c r="I355" s="2">
        <f>0.1*IF(A355&lt;273,0,IF(A355&gt;1668,0,IF(A355&lt;=1668,-0.00000004718606*A355^2 +0.0002545374*A355 +0.02116666)))</f>
        <v>3.0898462727916728E-2</v>
      </c>
      <c r="J355" s="2"/>
      <c r="K355" s="2"/>
    </row>
    <row r="356" spans="1:11" x14ac:dyDescent="0.3">
      <c r="A356" s="2">
        <f t="shared" si="21"/>
        <v>1633.16</v>
      </c>
      <c r="B356" s="2">
        <v>1360</v>
      </c>
      <c r="C356" s="2"/>
      <c r="D356" s="2"/>
      <c r="E356" s="2"/>
      <c r="F356" s="2"/>
      <c r="G356" s="2"/>
      <c r="H356" s="2"/>
      <c r="I356" s="2">
        <f>0.1*IF(A356&lt;273,0,IF(A356&gt;1668,0,IF(A356&lt;=1668,-0.00000004718606*A356^2 +0.0002545374*A356 +0.02116666)))</f>
        <v>3.1101175427318328E-2</v>
      </c>
      <c r="J356" s="2"/>
      <c r="K356" s="2"/>
    </row>
    <row r="357" spans="1:11" x14ac:dyDescent="0.3">
      <c r="A357" s="2">
        <f t="shared" si="21"/>
        <v>1653.16</v>
      </c>
      <c r="B357" s="2">
        <v>1380</v>
      </c>
      <c r="C357" s="2"/>
      <c r="D357" s="2"/>
      <c r="E357" s="2"/>
      <c r="F357" s="2"/>
      <c r="G357" s="2"/>
      <c r="H357" s="2"/>
      <c r="I357" s="2">
        <f>0.1*IF(A357&lt;273,0,IF(A357&gt;1668,0,IF(A357&lt;=1668,-0.00000004718606*A357^2 +0.0002545374*A357 +0.02116666)))</f>
        <v>3.1300113241919933E-2</v>
      </c>
      <c r="J357" s="2"/>
      <c r="K3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C4E1-BD44-4892-A8BE-93FD2D5D0551}">
  <dimension ref="A1:K70"/>
  <sheetViews>
    <sheetView workbookViewId="0">
      <selection activeCell="L14" sqref="L14"/>
    </sheetView>
  </sheetViews>
  <sheetFormatPr defaultRowHeight="14.4" x14ac:dyDescent="0.3"/>
  <cols>
    <col min="1" max="1" width="8" bestFit="1" customWidth="1"/>
    <col min="2" max="2" width="6.6640625" bestFit="1" customWidth="1"/>
    <col min="3" max="3" width="12" bestFit="1" customWidth="1"/>
    <col min="4" max="4" width="16.88671875" customWidth="1"/>
    <col min="5" max="5" width="18.33203125" customWidth="1"/>
  </cols>
  <sheetData>
    <row r="1" spans="1:11" ht="43.2" x14ac:dyDescent="0.3">
      <c r="A1" s="1" t="s">
        <v>0</v>
      </c>
      <c r="B1" s="1" t="s">
        <v>7</v>
      </c>
      <c r="C1" s="1" t="s">
        <v>8</v>
      </c>
      <c r="D1" s="1" t="s">
        <v>1</v>
      </c>
      <c r="E1" s="1" t="s">
        <v>6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>
        <f>B2+273.16</f>
        <v>-6.839999999999975</v>
      </c>
      <c r="B2">
        <v>-280</v>
      </c>
    </row>
    <row r="3" spans="1:11" x14ac:dyDescent="0.3">
      <c r="A3">
        <f t="shared" ref="A3:A66" si="0">B3+273.16</f>
        <v>13.160000000000025</v>
      </c>
      <c r="B3">
        <v>-260</v>
      </c>
      <c r="C3">
        <f t="shared" ref="C3:C64" si="1">IF(A3&lt;4,0,IF(A3&gt;1250,0,IF(A3&lt;=90,-8.227902E-15*A3^3 -0.0000000000004310034*A3^2 +0.000000000001936185*A3 +0.000009028155,IF(A3&lt;=250,1.736657E-15*A3^3 -0.000000000001406238*A3^2 -0.00000000005885933*A3 +0.000009034264,IF(A3&lt;=1250,-8.730517E-14*A3^2 -0.0000000003926111*A3 +0.000009062604)))))</f>
        <v>9.028087084215626E-6</v>
      </c>
      <c r="D3">
        <f t="shared" ref="D3:D64" si="2">IF(A3&lt;4,0,IF(A3&gt;1250,0,IF(A3&lt;=300,-0.127*A3^2 -0.000000000003330669*A3 +137000,IF(A3&lt;=1250,-0.01292382*A3^2 -47.03751*A3 +140849.2))))</f>
        <v>136978.00542879995</v>
      </c>
      <c r="E3">
        <f t="shared" ref="E3:E17" si="3">IF(A3&lt;4,0,IF(A3&gt;300,0,IF(A3&lt;=300,-0.00000003529109*A3^2 +0.0000007672235*A3 +0.3378748)))</f>
        <v>0.3378787847526637</v>
      </c>
      <c r="F3">
        <f t="shared" ref="F3:F17" si="4">IF(A3&lt;4,0,IF(A3&gt;300,0,IF(A3&lt;=300,-0.01629927*A3 +34.70962)))</f>
        <v>34.495121606799998</v>
      </c>
      <c r="G3">
        <f t="shared" ref="G3:G17" si="5">IF(A3&lt;4,0,IF(A3&gt;295,0,IF(A3&lt;=295,0.001362768*A3^2 -1.138269*A3 +439.7735)))</f>
        <v>425.0298917537408</v>
      </c>
      <c r="J3">
        <f t="shared" ref="J3:J66" si="6">IF(A3&lt;1,0,IF(A3&gt;1300,0,IF(A3&lt;=18,0.00002246429*A3^4 +0.0002847033*A3^3 +0.003441219*A3^2 +0.00104457*A3 +0.008168055,IF(A3&lt;=60,0.0000003010206*A3^4 -0.001048364*A3^3 +0.1540539*A3^2 -3.767169*A3 +29.05972,IF(A3&lt;=300,-0.0000001357031*A3^4 +0.0001291112*A3^3 -0.04732108*A3^2 +8.236392*A3 -215.2814,IF(A3&lt;=1300,0.0000000001140747*A3^4 -0.0000001971221*A3^3 +0.00005535252*A3^2 +0.1338348*A3 +342.764))))))</f>
        <v>1.9405349811968367</v>
      </c>
    </row>
    <row r="4" spans="1:11" x14ac:dyDescent="0.3">
      <c r="A4">
        <f t="shared" si="0"/>
        <v>33.160000000000025</v>
      </c>
      <c r="B4">
        <v>-240</v>
      </c>
      <c r="C4">
        <f t="shared" si="1"/>
        <v>9.0274452708728042E-6</v>
      </c>
      <c r="D4">
        <f t="shared" si="2"/>
        <v>136860.35262879988</v>
      </c>
      <c r="E4">
        <f t="shared" si="3"/>
        <v>0.33786143555688769</v>
      </c>
      <c r="F4">
        <f t="shared" si="4"/>
        <v>34.169136206799998</v>
      </c>
      <c r="G4">
        <f t="shared" si="5"/>
        <v>403.52698002894078</v>
      </c>
      <c r="I4">
        <f t="shared" ref="I4:I67" si="7">0.1*IF(A4&lt;1,0,IF(A4&gt;1358,0,IF(A4&lt;=40,0.00000699799*A4^4 -0.0007168113*A4^3 +0.01387207*A4^2 +0.3666487*A4 +0.1255868,IF(A4&lt;=70,-0.000009504397*A4^3 +0.003738471*A4^2 -0.4525448*A4 +21.74919,IF(A4&lt;=100,0.0000000922619*A4^4 -0.00004470238*A4^3 +0.008176488*A4^2 -0.6753869*A4 +25.4587,IF(A4&lt;=300,-0.0000001266667*A4^3 +0.00008971429*A4^2 -0.02116905*A4 +5.554,IF(A4&lt;=1358,-2.64198E-15*A4^5 +0.0000000000106222*A4^4 -0.00000001570451*A4^3 +0.00001013916*A4^2 -0.003133575*A4 +4.237411)))))))</f>
        <v>0.98618163669613446</v>
      </c>
      <c r="J4">
        <f t="shared" si="6"/>
        <v>35.6740874011724</v>
      </c>
    </row>
    <row r="5" spans="1:11" x14ac:dyDescent="0.3">
      <c r="A5">
        <f t="shared" si="0"/>
        <v>53.160000000000025</v>
      </c>
      <c r="B5">
        <v>-220</v>
      </c>
      <c r="C5">
        <f t="shared" si="1"/>
        <v>9.025803845457216E-6</v>
      </c>
      <c r="D5">
        <f t="shared" si="2"/>
        <v>136641.09982879981</v>
      </c>
      <c r="E5">
        <f t="shared" si="3"/>
        <v>0.33781585348911169</v>
      </c>
      <c r="F5">
        <f t="shared" si="4"/>
        <v>33.843150806799997</v>
      </c>
      <c r="G5">
        <f t="shared" si="5"/>
        <v>383.11428270414081</v>
      </c>
      <c r="I5">
        <f t="shared" si="7"/>
        <v>0.68289338376579956</v>
      </c>
      <c r="J5">
        <f t="shared" si="6"/>
        <v>109.06003914607817</v>
      </c>
    </row>
    <row r="6" spans="1:11" x14ac:dyDescent="0.3">
      <c r="A6">
        <f t="shared" si="0"/>
        <v>73.160000000000025</v>
      </c>
      <c r="B6">
        <v>-200</v>
      </c>
      <c r="C6">
        <f t="shared" si="1"/>
        <v>9.0227678686728594E-6</v>
      </c>
      <c r="D6">
        <f t="shared" si="2"/>
        <v>136320.24702879976</v>
      </c>
      <c r="E6">
        <f t="shared" si="3"/>
        <v>0.33774203854933565</v>
      </c>
      <c r="F6">
        <f t="shared" si="4"/>
        <v>33.517165406800004</v>
      </c>
      <c r="G6">
        <f t="shared" si="5"/>
        <v>363.79179977934081</v>
      </c>
      <c r="I6">
        <f t="shared" si="7"/>
        <v>0.49496511786379965</v>
      </c>
      <c r="J6">
        <f t="shared" si="6"/>
        <v>180.68217704200472</v>
      </c>
    </row>
    <row r="7" spans="1:11" x14ac:dyDescent="0.3">
      <c r="A7">
        <f t="shared" si="0"/>
        <v>93.160000000000025</v>
      </c>
      <c r="B7">
        <v>-180</v>
      </c>
      <c r="C7">
        <f t="shared" si="1"/>
        <v>9.0179803411044583E-6</v>
      </c>
      <c r="D7">
        <f t="shared" si="2"/>
        <v>135897.7942287997</v>
      </c>
      <c r="E7">
        <f t="shared" si="3"/>
        <v>0.33763999073755968</v>
      </c>
      <c r="F7">
        <f t="shared" si="4"/>
        <v>33.191180006800003</v>
      </c>
      <c r="G7">
        <f t="shared" si="5"/>
        <v>345.55953125454079</v>
      </c>
      <c r="I7">
        <f t="shared" si="7"/>
        <v>0.43083561960405703</v>
      </c>
      <c r="J7">
        <f t="shared" si="6"/>
        <v>235.4984624086629</v>
      </c>
    </row>
    <row r="8" spans="1:11" x14ac:dyDescent="0.3">
      <c r="A8">
        <f t="shared" si="0"/>
        <v>113.16000000000003</v>
      </c>
      <c r="B8">
        <v>-160</v>
      </c>
      <c r="C8">
        <f t="shared" si="1"/>
        <v>9.0121128160624267E-6</v>
      </c>
      <c r="D8">
        <f t="shared" si="2"/>
        <v>135373.74142879964</v>
      </c>
      <c r="E8">
        <f t="shared" si="3"/>
        <v>0.33750971005378366</v>
      </c>
      <c r="F8">
        <f t="shared" si="4"/>
        <v>32.865194606800003</v>
      </c>
      <c r="G8">
        <f t="shared" si="5"/>
        <v>328.4174771297408</v>
      </c>
      <c r="I8">
        <f t="shared" si="7"/>
        <v>0.41237739798049039</v>
      </c>
      <c r="J8">
        <f t="shared" si="6"/>
        <v>275.6285143953753</v>
      </c>
    </row>
    <row r="9" spans="1:11" x14ac:dyDescent="0.3">
      <c r="A9">
        <f t="shared" si="0"/>
        <v>133.16000000000003</v>
      </c>
      <c r="B9">
        <v>-140</v>
      </c>
      <c r="C9">
        <f t="shared" si="1"/>
        <v>9.0055919488750823E-6</v>
      </c>
      <c r="D9">
        <f t="shared" si="2"/>
        <v>134748.08862879957</v>
      </c>
      <c r="E9">
        <f t="shared" si="3"/>
        <v>0.33735119649800765</v>
      </c>
      <c r="F9">
        <f t="shared" si="4"/>
        <v>32.539209206800003</v>
      </c>
      <c r="G9">
        <f t="shared" si="5"/>
        <v>312.3656374049408</v>
      </c>
      <c r="I9">
        <f t="shared" si="7"/>
        <v>0.40268283637641328</v>
      </c>
      <c r="J9">
        <f t="shared" si="6"/>
        <v>304.58183729731013</v>
      </c>
    </row>
    <row r="10" spans="1:11" x14ac:dyDescent="0.3">
      <c r="A10">
        <f t="shared" si="0"/>
        <v>153.16000000000003</v>
      </c>
      <c r="B10">
        <v>-120</v>
      </c>
      <c r="C10">
        <f t="shared" si="1"/>
        <v>8.9985010990784261E-6</v>
      </c>
      <c r="D10">
        <f t="shared" si="2"/>
        <v>134020.83582879949</v>
      </c>
      <c r="E10">
        <f t="shared" si="3"/>
        <v>0.33716445007023166</v>
      </c>
      <c r="F10">
        <f t="shared" si="4"/>
        <v>32.213223806800002</v>
      </c>
      <c r="G10">
        <f t="shared" si="5"/>
        <v>297.40401208014077</v>
      </c>
      <c r="I10">
        <f t="shared" si="7"/>
        <v>0.39611735290705619</v>
      </c>
      <c r="J10">
        <f t="shared" si="6"/>
        <v>325.346835505635</v>
      </c>
    </row>
    <row r="11" spans="1:11" x14ac:dyDescent="0.3">
      <c r="A11">
        <f t="shared" si="0"/>
        <v>173.16000000000003</v>
      </c>
      <c r="B11">
        <v>-100</v>
      </c>
      <c r="C11">
        <f t="shared" si="1"/>
        <v>8.9909236262084596E-6</v>
      </c>
      <c r="D11">
        <f t="shared" si="2"/>
        <v>133191.98302879941</v>
      </c>
      <c r="E11">
        <f t="shared" si="3"/>
        <v>0.33694947077045567</v>
      </c>
      <c r="F11">
        <f t="shared" si="4"/>
        <v>31.887238406800002</v>
      </c>
      <c r="G11">
        <f t="shared" si="5"/>
        <v>283.53260115534079</v>
      </c>
      <c r="I11">
        <f t="shared" si="7"/>
        <v>0.3920729474124191</v>
      </c>
      <c r="J11">
        <f t="shared" si="6"/>
        <v>340.39081350751826</v>
      </c>
    </row>
    <row r="12" spans="1:11" x14ac:dyDescent="0.3">
      <c r="A12">
        <f t="shared" si="0"/>
        <v>193.16000000000003</v>
      </c>
      <c r="B12">
        <v>-80</v>
      </c>
      <c r="C12">
        <f t="shared" si="1"/>
        <v>8.9829428898011789E-6</v>
      </c>
      <c r="D12">
        <f t="shared" si="2"/>
        <v>132261.53022879935</v>
      </c>
      <c r="E12">
        <f t="shared" si="3"/>
        <v>0.3367062585986797</v>
      </c>
      <c r="F12">
        <f t="shared" si="4"/>
        <v>31.561253006800001</v>
      </c>
      <c r="G12">
        <f t="shared" si="5"/>
        <v>270.75140463054083</v>
      </c>
      <c r="I12">
        <f t="shared" si="7"/>
        <v>0.38994161973250191</v>
      </c>
      <c r="J12">
        <f t="shared" si="6"/>
        <v>351.65997588612788</v>
      </c>
    </row>
    <row r="13" spans="1:11" x14ac:dyDescent="0.3">
      <c r="A13">
        <f t="shared" si="0"/>
        <v>213.16000000000003</v>
      </c>
      <c r="B13">
        <v>-60</v>
      </c>
      <c r="C13">
        <f t="shared" si="1"/>
        <v>8.9746422493925886E-6</v>
      </c>
      <c r="D13">
        <f t="shared" si="2"/>
        <v>131229.47742879929</v>
      </c>
      <c r="E13">
        <f t="shared" si="3"/>
        <v>0.33643481355490368</v>
      </c>
      <c r="F13">
        <f t="shared" si="4"/>
        <v>31.235267606800001</v>
      </c>
      <c r="G13">
        <f t="shared" si="5"/>
        <v>259.0604225057408</v>
      </c>
      <c r="I13">
        <f t="shared" si="7"/>
        <v>0.38911536970730481</v>
      </c>
      <c r="J13">
        <f t="shared" si="6"/>
        <v>360.57942732063168</v>
      </c>
    </row>
    <row r="14" spans="1:11" x14ac:dyDescent="0.3">
      <c r="A14">
        <f t="shared" si="0"/>
        <v>233.16000000000003</v>
      </c>
      <c r="B14">
        <v>-40</v>
      </c>
      <c r="C14">
        <f t="shared" si="1"/>
        <v>8.966105064518685E-6</v>
      </c>
      <c r="D14">
        <f t="shared" si="2"/>
        <v>130095.82462879922</v>
      </c>
      <c r="E14">
        <f t="shared" si="3"/>
        <v>0.33613513563912767</v>
      </c>
      <c r="F14">
        <f t="shared" si="4"/>
        <v>30.9092822068</v>
      </c>
      <c r="G14">
        <f t="shared" si="5"/>
        <v>248.45965478094081</v>
      </c>
      <c r="I14">
        <f t="shared" si="7"/>
        <v>0.38898619717682775</v>
      </c>
      <c r="J14">
        <f t="shared" si="6"/>
        <v>368.05317258619732</v>
      </c>
    </row>
    <row r="15" spans="1:11" x14ac:dyDescent="0.3">
      <c r="A15">
        <f t="shared" si="0"/>
        <v>253.16000000000003</v>
      </c>
      <c r="B15">
        <v>-20</v>
      </c>
      <c r="C15">
        <f t="shared" si="1"/>
        <v>8.9576151868358947E-6</v>
      </c>
      <c r="D15">
        <f t="shared" si="2"/>
        <v>128860.57182879915</v>
      </c>
      <c r="E15">
        <f t="shared" si="3"/>
        <v>0.33580722485135167</v>
      </c>
      <c r="F15">
        <f t="shared" si="4"/>
        <v>30.5832968068</v>
      </c>
      <c r="G15">
        <f t="shared" si="5"/>
        <v>238.94910145614082</v>
      </c>
      <c r="I15">
        <f t="shared" si="7"/>
        <v>0.3889461019810706</v>
      </c>
      <c r="J15">
        <f t="shared" si="6"/>
        <v>374.4641165539939</v>
      </c>
    </row>
    <row r="16" spans="1:11" x14ac:dyDescent="0.3">
      <c r="A16">
        <f t="shared" si="0"/>
        <v>273.16000000000003</v>
      </c>
      <c r="B16">
        <v>0</v>
      </c>
      <c r="C16">
        <f t="shared" si="1"/>
        <v>8.9488439556944053E-6</v>
      </c>
      <c r="D16">
        <f t="shared" si="2"/>
        <v>127523.7190287991</v>
      </c>
      <c r="E16">
        <f t="shared" si="3"/>
        <v>0.33545108119157568</v>
      </c>
      <c r="F16">
        <f t="shared" si="4"/>
        <v>30.2573114068</v>
      </c>
      <c r="G16">
        <f t="shared" si="5"/>
        <v>230.52876253134082</v>
      </c>
      <c r="I16">
        <f t="shared" si="7"/>
        <v>0.38838708396003341</v>
      </c>
      <c r="J16">
        <f t="shared" si="6"/>
        <v>379.67406419118868</v>
      </c>
    </row>
    <row r="17" spans="1:10" x14ac:dyDescent="0.3">
      <c r="A17">
        <f t="shared" si="0"/>
        <v>293.16000000000003</v>
      </c>
      <c r="B17">
        <v>20</v>
      </c>
      <c r="C17">
        <f t="shared" si="1"/>
        <v>8.9400028804169175E-6</v>
      </c>
      <c r="D17">
        <f t="shared" si="2"/>
        <v>126085.26622879902</v>
      </c>
      <c r="E17">
        <f t="shared" si="3"/>
        <v>0.33506670465979965</v>
      </c>
      <c r="F17">
        <f t="shared" si="4"/>
        <v>29.931326006799999</v>
      </c>
      <c r="G17">
        <f t="shared" si="5"/>
        <v>223.19863800654082</v>
      </c>
      <c r="I17">
        <f t="shared" si="7"/>
        <v>0.38670114295371638</v>
      </c>
      <c r="J17">
        <f t="shared" si="6"/>
        <v>383.02372056094953</v>
      </c>
    </row>
    <row r="18" spans="1:10" x14ac:dyDescent="0.3">
      <c r="A18">
        <f t="shared" si="0"/>
        <v>313.16000000000003</v>
      </c>
      <c r="B18">
        <v>40</v>
      </c>
      <c r="C18">
        <f t="shared" si="1"/>
        <v>8.9310919610034295E-6</v>
      </c>
      <c r="D18">
        <f t="shared" si="2"/>
        <v>124851.50486615903</v>
      </c>
      <c r="I18">
        <f t="shared" si="7"/>
        <v>0.38623356622906574</v>
      </c>
      <c r="J18">
        <f t="shared" si="6"/>
        <v>385.14731833677155</v>
      </c>
    </row>
    <row r="19" spans="1:10" x14ac:dyDescent="0.3">
      <c r="A19">
        <f t="shared" si="0"/>
        <v>333.16</v>
      </c>
      <c r="B19">
        <v>60</v>
      </c>
      <c r="C19">
        <f t="shared" si="1"/>
        <v>8.9221111974539414E-6</v>
      </c>
      <c r="D19">
        <f t="shared" si="2"/>
        <v>123743.69619931102</v>
      </c>
      <c r="I19">
        <f t="shared" si="7"/>
        <v>0.38581111458321715</v>
      </c>
      <c r="J19">
        <f t="shared" si="6"/>
        <v>387.61225476489068</v>
      </c>
    </row>
    <row r="20" spans="1:10" x14ac:dyDescent="0.3">
      <c r="A20">
        <f t="shared" si="0"/>
        <v>353.16</v>
      </c>
      <c r="B20">
        <v>80</v>
      </c>
      <c r="C20">
        <f t="shared" si="1"/>
        <v>8.9130605897684532E-6</v>
      </c>
      <c r="D20">
        <f t="shared" si="2"/>
        <v>122625.54847646302</v>
      </c>
      <c r="I20">
        <f t="shared" si="7"/>
        <v>0.38543205679735576</v>
      </c>
      <c r="J20">
        <f t="shared" si="6"/>
        <v>390.02467061872494</v>
      </c>
    </row>
    <row r="21" spans="1:10" x14ac:dyDescent="0.3">
      <c r="A21">
        <f t="shared" si="0"/>
        <v>373.16</v>
      </c>
      <c r="B21">
        <v>100</v>
      </c>
      <c r="C21">
        <f t="shared" si="1"/>
        <v>8.9039401379469665E-6</v>
      </c>
      <c r="D21">
        <f t="shared" si="2"/>
        <v>121497.06169761502</v>
      </c>
      <c r="I21">
        <f t="shared" si="7"/>
        <v>0.38507605114858973</v>
      </c>
      <c r="J21">
        <f t="shared" si="6"/>
        <v>392.38262004529224</v>
      </c>
    </row>
    <row r="22" spans="1:10" x14ac:dyDescent="0.3">
      <c r="A22">
        <f t="shared" si="0"/>
        <v>393.16</v>
      </c>
      <c r="B22">
        <v>120</v>
      </c>
      <c r="C22">
        <f t="shared" si="1"/>
        <v>8.8947498419894781E-6</v>
      </c>
      <c r="D22">
        <f t="shared" si="2"/>
        <v>120358.23586276702</v>
      </c>
      <c r="I22">
        <f t="shared" si="7"/>
        <v>0.38472504339884622</v>
      </c>
      <c r="J22">
        <f t="shared" si="6"/>
        <v>394.6845952384586</v>
      </c>
    </row>
    <row r="23" spans="1:10" x14ac:dyDescent="0.3">
      <c r="A23">
        <f t="shared" si="0"/>
        <v>413.16</v>
      </c>
      <c r="B23">
        <v>140</v>
      </c>
      <c r="C23">
        <f t="shared" si="1"/>
        <v>8.8854897018959894E-6</v>
      </c>
      <c r="D23">
        <f t="shared" si="2"/>
        <v>119209.07097191902</v>
      </c>
      <c r="I23">
        <f t="shared" si="7"/>
        <v>0.38436316534283926</v>
      </c>
      <c r="J23">
        <f t="shared" si="6"/>
        <v>396.92952643893801</v>
      </c>
    </row>
    <row r="24" spans="1:10" x14ac:dyDescent="0.3">
      <c r="A24">
        <f t="shared" si="0"/>
        <v>433.16</v>
      </c>
      <c r="B24">
        <v>160</v>
      </c>
      <c r="C24">
        <f t="shared" si="1"/>
        <v>8.8761597176665024E-6</v>
      </c>
      <c r="D24">
        <f t="shared" si="2"/>
        <v>118049.56702507102</v>
      </c>
      <c r="I24">
        <f t="shared" si="7"/>
        <v>0.38397663335603793</v>
      </c>
      <c r="J24">
        <f t="shared" si="6"/>
        <v>399.11678193429248</v>
      </c>
    </row>
    <row r="25" spans="1:10" x14ac:dyDescent="0.3">
      <c r="A25">
        <f t="shared" si="0"/>
        <v>453.16</v>
      </c>
      <c r="B25">
        <v>180</v>
      </c>
      <c r="C25">
        <f t="shared" si="1"/>
        <v>8.8667598893010135E-6</v>
      </c>
      <c r="D25">
        <f t="shared" si="2"/>
        <v>116879.72402222302</v>
      </c>
      <c r="I25">
        <f t="shared" si="7"/>
        <v>0.38355364694263416</v>
      </c>
      <c r="J25">
        <f t="shared" si="6"/>
        <v>401.24616805893191</v>
      </c>
    </row>
    <row r="26" spans="1:10" x14ac:dyDescent="0.3">
      <c r="A26">
        <f t="shared" si="0"/>
        <v>473.16</v>
      </c>
      <c r="B26">
        <v>200</v>
      </c>
      <c r="C26">
        <f t="shared" si="1"/>
        <v>8.8572902167995262E-6</v>
      </c>
      <c r="D26">
        <f t="shared" si="2"/>
        <v>115699.54196337503</v>
      </c>
      <c r="I26">
        <f t="shared" si="7"/>
        <v>0.38308428728351085</v>
      </c>
      <c r="J26">
        <f t="shared" si="6"/>
        <v>403.31792919411436</v>
      </c>
    </row>
    <row r="27" spans="1:10" x14ac:dyDescent="0.3">
      <c r="A27">
        <f t="shared" si="0"/>
        <v>493.16</v>
      </c>
      <c r="B27">
        <v>220</v>
      </c>
      <c r="C27">
        <f t="shared" si="1"/>
        <v>8.8477507001620388E-6</v>
      </c>
      <c r="D27">
        <f t="shared" si="2"/>
        <v>114509.02084852703</v>
      </c>
      <c r="I27">
        <f t="shared" si="7"/>
        <v>0.3825604157842098</v>
      </c>
      <c r="J27">
        <f t="shared" si="6"/>
        <v>405.33274776794582</v>
      </c>
    </row>
    <row r="28" spans="1:10" x14ac:dyDescent="0.3">
      <c r="A28">
        <f t="shared" si="0"/>
        <v>513.16000000000008</v>
      </c>
      <c r="B28">
        <v>240</v>
      </c>
      <c r="C28">
        <f t="shared" si="1"/>
        <v>8.8381413393885495E-6</v>
      </c>
      <c r="D28">
        <f t="shared" si="2"/>
        <v>113308.16067767901</v>
      </c>
      <c r="I28">
        <f t="shared" si="7"/>
        <v>0.38197557262289988</v>
      </c>
      <c r="J28">
        <f t="shared" si="6"/>
        <v>407.29174425538019</v>
      </c>
    </row>
    <row r="29" spans="1:10" x14ac:dyDescent="0.3">
      <c r="A29">
        <f t="shared" si="0"/>
        <v>533.16000000000008</v>
      </c>
      <c r="B29">
        <v>260</v>
      </c>
      <c r="C29">
        <f t="shared" si="1"/>
        <v>8.8284621344790618E-6</v>
      </c>
      <c r="D29">
        <f t="shared" si="2"/>
        <v>112096.96145083102</v>
      </c>
      <c r="I29">
        <f t="shared" si="7"/>
        <v>0.38132487529834491</v>
      </c>
      <c r="J29">
        <f t="shared" si="6"/>
        <v>409.19647717821954</v>
      </c>
    </row>
    <row r="30" spans="1:10" x14ac:dyDescent="0.3">
      <c r="A30">
        <f t="shared" si="0"/>
        <v>553.16000000000008</v>
      </c>
      <c r="B30">
        <v>280</v>
      </c>
      <c r="C30">
        <f t="shared" si="1"/>
        <v>8.818713085433574E-6</v>
      </c>
      <c r="D30">
        <f t="shared" si="2"/>
        <v>110875.42316798301</v>
      </c>
      <c r="I30">
        <f t="shared" si="7"/>
        <v>0.38060491717787132</v>
      </c>
      <c r="J30">
        <f t="shared" si="6"/>
        <v>411.04894310511384</v>
      </c>
    </row>
    <row r="31" spans="1:10" x14ac:dyDescent="0.3">
      <c r="A31">
        <f t="shared" si="0"/>
        <v>573.16000000000008</v>
      </c>
      <c r="B31">
        <v>300</v>
      </c>
      <c r="C31">
        <f t="shared" si="1"/>
        <v>8.8088941922520861E-6</v>
      </c>
      <c r="D31">
        <f t="shared" si="2"/>
        <v>109643.54582913502</v>
      </c>
      <c r="I31">
        <f t="shared" si="7"/>
        <v>0.37981366604533684</v>
      </c>
      <c r="J31">
        <f t="shared" si="6"/>
        <v>412.85157665156106</v>
      </c>
    </row>
    <row r="32" spans="1:10" x14ac:dyDescent="0.3">
      <c r="A32">
        <f t="shared" si="0"/>
        <v>593.16000000000008</v>
      </c>
      <c r="B32">
        <v>320</v>
      </c>
      <c r="C32">
        <f t="shared" si="1"/>
        <v>8.799005454934598E-6</v>
      </c>
      <c r="D32">
        <f t="shared" si="2"/>
        <v>108401.32943428701</v>
      </c>
      <c r="I32">
        <f t="shared" si="7"/>
        <v>0.3789503626490982</v>
      </c>
      <c r="J32">
        <f t="shared" si="6"/>
        <v>414.60725047990718</v>
      </c>
    </row>
    <row r="33" spans="1:10" x14ac:dyDescent="0.3">
      <c r="A33">
        <f t="shared" si="0"/>
        <v>613.16000000000008</v>
      </c>
      <c r="B33">
        <v>340</v>
      </c>
      <c r="C33">
        <f t="shared" si="1"/>
        <v>8.7890468734811098E-6</v>
      </c>
      <c r="D33">
        <f t="shared" si="2"/>
        <v>107148.77398343902</v>
      </c>
      <c r="I33">
        <f t="shared" si="7"/>
        <v>0.37801541924997872</v>
      </c>
      <c r="J33">
        <f t="shared" si="6"/>
        <v>416.31927529934615</v>
      </c>
    </row>
    <row r="34" spans="1:10" x14ac:dyDescent="0.3">
      <c r="A34">
        <f t="shared" si="0"/>
        <v>633.16000000000008</v>
      </c>
      <c r="B34">
        <v>360</v>
      </c>
      <c r="C34">
        <f t="shared" si="1"/>
        <v>8.7790184478916214E-6</v>
      </c>
      <c r="D34">
        <f t="shared" si="2"/>
        <v>105885.87947659101</v>
      </c>
      <c r="I34">
        <f t="shared" si="7"/>
        <v>0.37701031816923691</v>
      </c>
      <c r="J34">
        <f t="shared" si="6"/>
        <v>417.99139986592002</v>
      </c>
    </row>
    <row r="35" spans="1:10" x14ac:dyDescent="0.3">
      <c r="A35">
        <f t="shared" si="0"/>
        <v>653.16000000000008</v>
      </c>
      <c r="B35">
        <v>380</v>
      </c>
      <c r="C35">
        <f t="shared" si="1"/>
        <v>8.7689201781661347E-6</v>
      </c>
      <c r="D35">
        <f t="shared" si="2"/>
        <v>104612.64591374301</v>
      </c>
      <c r="I35">
        <f t="shared" si="7"/>
        <v>0.37593751033653416</v>
      </c>
      <c r="J35">
        <f t="shared" si="6"/>
        <v>419.62781098251867</v>
      </c>
    </row>
    <row r="36" spans="1:10" x14ac:dyDescent="0.3">
      <c r="A36">
        <f t="shared" si="0"/>
        <v>673.16000000000008</v>
      </c>
      <c r="B36">
        <v>400</v>
      </c>
      <c r="C36">
        <f t="shared" si="1"/>
        <v>8.7587520643046461E-6</v>
      </c>
      <c r="D36">
        <f t="shared" si="2"/>
        <v>103329.07329489502</v>
      </c>
      <c r="I36">
        <f t="shared" si="7"/>
        <v>0.37480031383790285</v>
      </c>
      <c r="J36">
        <f t="shared" si="6"/>
        <v>421.23313349888025</v>
      </c>
    </row>
    <row r="37" spans="1:10" x14ac:dyDescent="0.3">
      <c r="A37">
        <f t="shared" si="0"/>
        <v>693.16000000000008</v>
      </c>
      <c r="B37">
        <v>420</v>
      </c>
      <c r="C37">
        <f t="shared" si="1"/>
        <v>8.7485141063071573E-6</v>
      </c>
      <c r="D37">
        <f t="shared" si="2"/>
        <v>102035.16162004702</v>
      </c>
      <c r="I37">
        <f t="shared" si="7"/>
        <v>0.3736028124637143</v>
      </c>
      <c r="J37">
        <f t="shared" si="6"/>
        <v>422.81243031159056</v>
      </c>
    </row>
    <row r="38" spans="1:10" x14ac:dyDescent="0.3">
      <c r="A38">
        <f t="shared" si="0"/>
        <v>713.16000000000008</v>
      </c>
      <c r="B38">
        <v>440</v>
      </c>
      <c r="C38">
        <f t="shared" si="1"/>
        <v>8.7382063041736702E-6</v>
      </c>
      <c r="D38">
        <f t="shared" si="2"/>
        <v>100730.910889199</v>
      </c>
      <c r="I38">
        <f t="shared" si="7"/>
        <v>0.37234975425664679</v>
      </c>
      <c r="J38">
        <f t="shared" si="6"/>
        <v>424.37120236408379</v>
      </c>
    </row>
    <row r="39" spans="1:10" x14ac:dyDescent="0.3">
      <c r="A39">
        <f t="shared" si="0"/>
        <v>733.16000000000008</v>
      </c>
      <c r="B39">
        <v>460</v>
      </c>
      <c r="C39">
        <f t="shared" si="1"/>
        <v>8.7278286579041812E-6</v>
      </c>
      <c r="D39">
        <f t="shared" si="2"/>
        <v>99416.321102351008</v>
      </c>
      <c r="I39">
        <f t="shared" si="7"/>
        <v>0.37104645005965331</v>
      </c>
      <c r="J39">
        <f t="shared" si="6"/>
        <v>425.91538864664176</v>
      </c>
    </row>
    <row r="40" spans="1:10" x14ac:dyDescent="0.3">
      <c r="A40">
        <f t="shared" si="0"/>
        <v>753.16000000000008</v>
      </c>
      <c r="B40">
        <v>480</v>
      </c>
      <c r="C40">
        <f t="shared" si="1"/>
        <v>8.7173811674986938E-6</v>
      </c>
      <c r="D40">
        <f t="shared" si="2"/>
        <v>98091.392259503016</v>
      </c>
      <c r="I40">
        <f t="shared" si="7"/>
        <v>0.36969867206393009</v>
      </c>
      <c r="J40">
        <f t="shared" si="6"/>
        <v>427.45136619639447</v>
      </c>
    </row>
    <row r="41" spans="1:10" x14ac:dyDescent="0.3">
      <c r="A41">
        <f t="shared" si="0"/>
        <v>773.16000000000008</v>
      </c>
      <c r="B41">
        <v>500</v>
      </c>
      <c r="C41">
        <f t="shared" si="1"/>
        <v>8.7068638329572062E-6</v>
      </c>
      <c r="D41">
        <f t="shared" si="2"/>
        <v>96756.124360655012</v>
      </c>
      <c r="I41">
        <f t="shared" si="7"/>
        <v>0.36831255235688404</v>
      </c>
      <c r="J41">
        <f t="shared" si="6"/>
        <v>428.98595009731991</v>
      </c>
    </row>
    <row r="42" spans="1:10" x14ac:dyDescent="0.3">
      <c r="A42">
        <f t="shared" si="0"/>
        <v>793.16000000000008</v>
      </c>
      <c r="B42">
        <v>520</v>
      </c>
      <c r="C42">
        <f t="shared" si="1"/>
        <v>8.6962766542797185E-6</v>
      </c>
      <c r="D42">
        <f t="shared" si="2"/>
        <v>95410.517405807012</v>
      </c>
      <c r="I42">
        <f t="shared" si="7"/>
        <v>0.36689448147010145</v>
      </c>
      <c r="J42">
        <f t="shared" si="6"/>
        <v>430.52639348024417</v>
      </c>
    </row>
    <row r="43" spans="1:10" x14ac:dyDescent="0.3">
      <c r="A43">
        <f t="shared" si="0"/>
        <v>813.16000000000008</v>
      </c>
      <c r="B43">
        <v>540</v>
      </c>
      <c r="C43">
        <f t="shared" si="1"/>
        <v>8.6856196314662307E-6</v>
      </c>
      <c r="D43">
        <f t="shared" si="2"/>
        <v>94054.571394959014</v>
      </c>
      <c r="I43">
        <f t="shared" si="7"/>
        <v>0.36545100692731519</v>
      </c>
      <c r="J43">
        <f t="shared" si="6"/>
        <v>432.08038752284114</v>
      </c>
    </row>
    <row r="44" spans="1:10" x14ac:dyDescent="0.3">
      <c r="A44">
        <f t="shared" si="0"/>
        <v>833.16000000000008</v>
      </c>
      <c r="B44">
        <v>560</v>
      </c>
      <c r="C44">
        <f t="shared" si="1"/>
        <v>8.6748927645167411E-6</v>
      </c>
      <c r="D44">
        <f t="shared" si="2"/>
        <v>92688.286328111019</v>
      </c>
      <c r="I44">
        <f t="shared" si="7"/>
        <v>0.3639887317923729</v>
      </c>
      <c r="J44">
        <f t="shared" si="6"/>
        <v>433.65606144963283</v>
      </c>
    </row>
    <row r="45" spans="1:10" x14ac:dyDescent="0.3">
      <c r="A45">
        <f t="shared" si="0"/>
        <v>853.16000000000008</v>
      </c>
      <c r="B45">
        <v>580</v>
      </c>
      <c r="C45">
        <f t="shared" si="1"/>
        <v>8.6640960534312547E-6</v>
      </c>
      <c r="D45">
        <f t="shared" si="2"/>
        <v>91311.662205263012</v>
      </c>
      <c r="I45">
        <f t="shared" si="7"/>
        <v>0.36251421321720578</v>
      </c>
      <c r="J45">
        <f t="shared" si="6"/>
        <v>435.26198253198913</v>
      </c>
    </row>
    <row r="46" spans="1:10" x14ac:dyDescent="0.3">
      <c r="A46">
        <f t="shared" si="0"/>
        <v>873.16000000000008</v>
      </c>
      <c r="B46">
        <v>600</v>
      </c>
      <c r="C46">
        <f t="shared" si="1"/>
        <v>8.6532294982097665E-6</v>
      </c>
      <c r="D46">
        <f t="shared" si="2"/>
        <v>89924.699026415008</v>
      </c>
      <c r="I46">
        <f t="shared" si="7"/>
        <v>0.36103386098979545</v>
      </c>
      <c r="J46">
        <f t="shared" si="6"/>
        <v>436.9071560881282</v>
      </c>
    </row>
    <row r="47" spans="1:10" x14ac:dyDescent="0.3">
      <c r="A47">
        <f t="shared" si="0"/>
        <v>893.16000000000008</v>
      </c>
      <c r="B47">
        <v>620</v>
      </c>
      <c r="C47">
        <f t="shared" si="1"/>
        <v>8.6422930988522782E-6</v>
      </c>
      <c r="D47">
        <f t="shared" si="2"/>
        <v>88527.396791567007</v>
      </c>
      <c r="I47">
        <f t="shared" si="7"/>
        <v>0.35955383608214242</v>
      </c>
      <c r="J47">
        <f t="shared" si="6"/>
        <v>438.6010254831159</v>
      </c>
    </row>
    <row r="48" spans="1:10" x14ac:dyDescent="0.3">
      <c r="A48">
        <f t="shared" si="0"/>
        <v>913.16000000000008</v>
      </c>
      <c r="B48">
        <v>640</v>
      </c>
      <c r="C48">
        <f t="shared" si="1"/>
        <v>8.6312868553587897E-6</v>
      </c>
      <c r="D48">
        <f t="shared" si="2"/>
        <v>87119.755500719009</v>
      </c>
      <c r="I48">
        <f t="shared" si="7"/>
        <v>0.35807994919823477</v>
      </c>
      <c r="J48">
        <f t="shared" si="6"/>
        <v>440.3534721288662</v>
      </c>
    </row>
    <row r="49" spans="1:10" x14ac:dyDescent="0.3">
      <c r="A49">
        <f t="shared" si="0"/>
        <v>933.16000000000008</v>
      </c>
      <c r="B49">
        <v>660</v>
      </c>
      <c r="C49">
        <f t="shared" si="1"/>
        <v>8.6202107677293011E-6</v>
      </c>
      <c r="D49">
        <f t="shared" si="2"/>
        <v>85701.775153871014</v>
      </c>
      <c r="I49">
        <f t="shared" si="7"/>
        <v>0.35661755932201489</v>
      </c>
      <c r="J49">
        <f t="shared" si="6"/>
        <v>442.17481548414116</v>
      </c>
    </row>
    <row r="50" spans="1:10" x14ac:dyDescent="0.3">
      <c r="A50">
        <f t="shared" si="0"/>
        <v>953.16000000000008</v>
      </c>
      <c r="B50">
        <v>680</v>
      </c>
      <c r="C50">
        <f t="shared" si="1"/>
        <v>8.6090648359638141E-6</v>
      </c>
      <c r="D50">
        <f t="shared" si="2"/>
        <v>84273.455751023022</v>
      </c>
      <c r="I50">
        <f t="shared" si="7"/>
        <v>0.35517147226534829</v>
      </c>
      <c r="J50">
        <f t="shared" si="6"/>
        <v>444.07581305455074</v>
      </c>
    </row>
    <row r="51" spans="1:10" x14ac:dyDescent="0.3">
      <c r="A51">
        <f t="shared" si="0"/>
        <v>973.16000000000008</v>
      </c>
      <c r="B51">
        <v>700</v>
      </c>
      <c r="C51">
        <f t="shared" si="1"/>
        <v>8.5978490600623253E-6</v>
      </c>
      <c r="D51">
        <f t="shared" si="2"/>
        <v>82834.797292175004</v>
      </c>
      <c r="I51">
        <f t="shared" si="7"/>
        <v>0.35374583921599179</v>
      </c>
      <c r="J51">
        <f t="shared" si="6"/>
        <v>446.06766039255291</v>
      </c>
    </row>
    <row r="52" spans="1:10" x14ac:dyDescent="0.3">
      <c r="A52">
        <f t="shared" si="0"/>
        <v>993.16000000000008</v>
      </c>
      <c r="B52">
        <v>720</v>
      </c>
      <c r="C52">
        <f t="shared" si="1"/>
        <v>8.586563440024838E-6</v>
      </c>
      <c r="D52">
        <f t="shared" si="2"/>
        <v>81385.799777327018</v>
      </c>
      <c r="I52">
        <f t="shared" si="7"/>
        <v>0.35234405528556045</v>
      </c>
      <c r="J52">
        <f t="shared" si="6"/>
        <v>448.16199109745367</v>
      </c>
    </row>
    <row r="53" spans="1:10" x14ac:dyDescent="0.3">
      <c r="A53">
        <f t="shared" si="0"/>
        <v>1013.1600000000001</v>
      </c>
      <c r="B53">
        <v>740</v>
      </c>
      <c r="C53">
        <f t="shared" si="1"/>
        <v>8.5752079758513506E-6</v>
      </c>
      <c r="D53">
        <f t="shared" si="2"/>
        <v>79926.463206479006</v>
      </c>
      <c r="I53">
        <f t="shared" si="7"/>
        <v>0.350968658057497</v>
      </c>
      <c r="J53">
        <f t="shared" si="6"/>
        <v>450.37087681540697</v>
      </c>
    </row>
    <row r="54" spans="1:10" x14ac:dyDescent="0.3">
      <c r="A54">
        <f t="shared" si="0"/>
        <v>1033.1600000000001</v>
      </c>
      <c r="B54">
        <v>760</v>
      </c>
      <c r="C54">
        <f t="shared" si="1"/>
        <v>8.5637826675418614E-6</v>
      </c>
      <c r="D54">
        <f t="shared" si="2"/>
        <v>78456.787579631011</v>
      </c>
      <c r="I54">
        <f t="shared" si="7"/>
        <v>0.34962122613503854</v>
      </c>
      <c r="J54">
        <f t="shared" si="6"/>
        <v>452.70682723941491</v>
      </c>
    </row>
    <row r="55" spans="1:10" x14ac:dyDescent="0.3">
      <c r="A55">
        <f t="shared" si="0"/>
        <v>1053.1600000000001</v>
      </c>
      <c r="B55">
        <v>780</v>
      </c>
      <c r="C55">
        <f t="shared" si="1"/>
        <v>8.5522875150963737E-6</v>
      </c>
      <c r="D55">
        <f t="shared" si="2"/>
        <v>76976.772896783019</v>
      </c>
      <c r="I55">
        <f t="shared" si="7"/>
        <v>0.34830227768918515</v>
      </c>
      <c r="J55">
        <f t="shared" si="6"/>
        <v>455.18279010932724</v>
      </c>
    </row>
    <row r="56" spans="1:10" x14ac:dyDescent="0.3">
      <c r="A56">
        <f t="shared" si="0"/>
        <v>1073.1600000000001</v>
      </c>
      <c r="B56">
        <v>800</v>
      </c>
      <c r="C56">
        <f t="shared" si="1"/>
        <v>8.5407225185148859E-6</v>
      </c>
      <c r="D56">
        <f t="shared" si="2"/>
        <v>75486.419157935015</v>
      </c>
      <c r="I56">
        <f t="shared" si="7"/>
        <v>0.34701116900666856</v>
      </c>
      <c r="J56">
        <f t="shared" si="6"/>
        <v>457.81215121184221</v>
      </c>
    </row>
    <row r="57" spans="1:10" x14ac:dyDescent="0.3">
      <c r="A57">
        <f t="shared" si="0"/>
        <v>1093.1600000000001</v>
      </c>
      <c r="B57">
        <v>820</v>
      </c>
      <c r="C57">
        <f t="shared" si="1"/>
        <v>8.529087677797398E-6</v>
      </c>
      <c r="D57">
        <f t="shared" si="2"/>
        <v>73985.726363087015</v>
      </c>
      <c r="I57">
        <f t="shared" si="7"/>
        <v>0.34574599303791875</v>
      </c>
      <c r="J57">
        <f t="shared" si="6"/>
        <v>460.60873438050561</v>
      </c>
    </row>
    <row r="58" spans="1:10" x14ac:dyDescent="0.3">
      <c r="A58">
        <f t="shared" si="0"/>
        <v>1113.1600000000001</v>
      </c>
      <c r="B58">
        <v>840</v>
      </c>
      <c r="C58">
        <f t="shared" si="1"/>
        <v>8.5173829929439099E-6</v>
      </c>
      <c r="D58">
        <f t="shared" si="2"/>
        <v>72474.694512239017</v>
      </c>
      <c r="I58">
        <f t="shared" si="7"/>
        <v>0.34450347794503233</v>
      </c>
      <c r="J58">
        <f t="shared" si="6"/>
        <v>463.58680149571154</v>
      </c>
    </row>
    <row r="59" spans="1:10" x14ac:dyDescent="0.3">
      <c r="A59">
        <f t="shared" si="0"/>
        <v>1133.1600000000001</v>
      </c>
      <c r="B59">
        <v>860</v>
      </c>
      <c r="C59">
        <f t="shared" si="1"/>
        <v>8.5056084639544217E-6</v>
      </c>
      <c r="D59">
        <f t="shared" si="2"/>
        <v>70953.323605391022</v>
      </c>
      <c r="I59">
        <f t="shared" si="7"/>
        <v>0.34327888564974257</v>
      </c>
      <c r="J59">
        <f t="shared" si="6"/>
        <v>466.76105248470191</v>
      </c>
    </row>
    <row r="60" spans="1:10" x14ac:dyDescent="0.3">
      <c r="A60">
        <f t="shared" si="0"/>
        <v>1153.1600000000001</v>
      </c>
      <c r="B60">
        <v>880</v>
      </c>
      <c r="C60">
        <f t="shared" si="1"/>
        <v>8.4937640908289334E-6</v>
      </c>
      <c r="D60">
        <f t="shared" si="2"/>
        <v>69421.613642543016</v>
      </c>
      <c r="I60">
        <f t="shared" si="7"/>
        <v>0.3420659103813829</v>
      </c>
      <c r="J60">
        <f t="shared" si="6"/>
        <v>470.14662532156672</v>
      </c>
    </row>
    <row r="61" spans="1:10" x14ac:dyDescent="0.3">
      <c r="A61">
        <f t="shared" si="0"/>
        <v>1173.1600000000001</v>
      </c>
      <c r="B61">
        <v>900</v>
      </c>
      <c r="C61">
        <f t="shared" si="1"/>
        <v>8.4818498735674467E-6</v>
      </c>
      <c r="D61">
        <f t="shared" si="2"/>
        <v>67879.564623695012</v>
      </c>
      <c r="I61">
        <f t="shared" si="7"/>
        <v>0.34085657722486079</v>
      </c>
      <c r="J61">
        <f t="shared" si="6"/>
        <v>473.75909602724397</v>
      </c>
    </row>
    <row r="62" spans="1:10" x14ac:dyDescent="0.3">
      <c r="A62">
        <f t="shared" si="0"/>
        <v>1193.1600000000001</v>
      </c>
      <c r="B62">
        <v>920</v>
      </c>
      <c r="C62">
        <f t="shared" si="1"/>
        <v>8.4698658121699581E-6</v>
      </c>
      <c r="D62">
        <f t="shared" si="2"/>
        <v>66327.176548847012</v>
      </c>
      <c r="I62">
        <f t="shared" si="7"/>
        <v>0.33964114066862006</v>
      </c>
      <c r="J62">
        <f t="shared" si="6"/>
        <v>477.61447866951971</v>
      </c>
    </row>
    <row r="63" spans="1:10" x14ac:dyDescent="0.3">
      <c r="A63">
        <f t="shared" si="0"/>
        <v>1213.1600000000001</v>
      </c>
      <c r="B63">
        <v>940</v>
      </c>
      <c r="C63">
        <f t="shared" si="1"/>
        <v>8.4578119066364694E-6</v>
      </c>
      <c r="D63">
        <f t="shared" si="2"/>
        <v>64764.449417999014</v>
      </c>
      <c r="I63">
        <f t="shared" si="7"/>
        <v>0.33840798315261267</v>
      </c>
      <c r="J63">
        <f t="shared" si="6"/>
        <v>481.72922536302775</v>
      </c>
    </row>
    <row r="64" spans="1:10" x14ac:dyDescent="0.3">
      <c r="A64">
        <f t="shared" si="0"/>
        <v>1233.1600000000001</v>
      </c>
      <c r="B64">
        <v>960</v>
      </c>
      <c r="C64">
        <f t="shared" si="1"/>
        <v>8.4456881569669822E-6</v>
      </c>
      <c r="D64">
        <f t="shared" si="2"/>
        <v>63191.383231151005</v>
      </c>
      <c r="I64">
        <f t="shared" si="7"/>
        <v>0.33714351361626554</v>
      </c>
      <c r="J64">
        <f t="shared" si="6"/>
        <v>486.12022626925022</v>
      </c>
    </row>
    <row r="65" spans="1:10" x14ac:dyDescent="0.3">
      <c r="A65">
        <f t="shared" si="0"/>
        <v>1253.1600000000001</v>
      </c>
      <c r="B65">
        <v>980</v>
      </c>
      <c r="I65">
        <f t="shared" si="7"/>
        <v>0.33583206604644927</v>
      </c>
      <c r="J65">
        <f t="shared" si="6"/>
        <v>490.80480959651703</v>
      </c>
    </row>
    <row r="66" spans="1:10" x14ac:dyDescent="0.3">
      <c r="A66">
        <f t="shared" si="0"/>
        <v>1273.1600000000001</v>
      </c>
      <c r="B66">
        <v>1000</v>
      </c>
      <c r="I66">
        <f t="shared" si="7"/>
        <v>0.33445579802544345</v>
      </c>
      <c r="J66">
        <f t="shared" si="6"/>
        <v>495.80074160000618</v>
      </c>
    </row>
    <row r="67" spans="1:10" x14ac:dyDescent="0.3">
      <c r="A67">
        <f t="shared" ref="A67:A70" si="8">B67+273.16</f>
        <v>1293.1600000000001</v>
      </c>
      <c r="B67">
        <v>1020</v>
      </c>
      <c r="I67">
        <f t="shared" si="7"/>
        <v>0.33299458927890796</v>
      </c>
      <c r="J67">
        <f t="shared" ref="J67" si="9">IF(A67&lt;1,0,IF(A67&gt;1300,0,IF(A67&lt;=18,0.00002246429*A67^4 +0.0002847033*A67^3 +0.003441219*A67^2 +0.00104457*A67 +0.008168055,IF(A67&lt;=60,0.0000003010206*A67^4 -0.001048364*A67^3 +0.1540539*A67^2 -3.767169*A67 +29.05972,IF(A67&lt;=300,-0.0000001357031*A67^4 +0.0001291112*A67^3 -0.04732108*A67^2 +8.236392*A67 -215.2814,IF(A67&lt;=1300,0.0000000001140747*A67^4 -0.0000001971221*A67^3 +0.00005535252*A67^2 +0.1338348*A67 +342.764))))))</f>
        <v>501.12622658174382</v>
      </c>
    </row>
    <row r="68" spans="1:10" x14ac:dyDescent="0.3">
      <c r="A68">
        <f t="shared" si="8"/>
        <v>1313.16</v>
      </c>
      <c r="B68">
        <v>1040</v>
      </c>
      <c r="I68">
        <f t="shared" ref="I68:I70" si="10">0.1*IF(A68&lt;1,0,IF(A68&gt;1358,0,IF(A68&lt;=40,0.00000699799*A68^4 -0.0007168113*A68^3 +0.01387207*A68^2 +0.3666487*A68 +0.1255868,IF(A68&lt;=70,-0.000009504397*A68^3 +0.003738471*A68^2 -0.4525448*A68 +21.74919,IF(A68&lt;=100,0.0000000922619*A68^4 -0.00004470238*A68^3 +0.008176488*A68^2 -0.6753869*A68 +25.4587,IF(A68&lt;=300,-0.0000001266667*A68^3 +0.00008971429*A68^2 -0.02116905*A68 +5.554,IF(A68&lt;=1358,-2.64198E-15*A68^5 +0.0000000000106222*A68^4 -0.00000001570451*A68^3 +0.00001013916*A68^2 -0.003133575*A68 +4.237411)))))))</f>
        <v>0.33142594022384869</v>
      </c>
    </row>
    <row r="69" spans="1:10" x14ac:dyDescent="0.3">
      <c r="A69">
        <f t="shared" si="8"/>
        <v>1333.16</v>
      </c>
      <c r="B69">
        <v>1060</v>
      </c>
      <c r="I69">
        <f t="shared" si="10"/>
        <v>0.32972487051658739</v>
      </c>
    </row>
    <row r="70" spans="1:10" x14ac:dyDescent="0.3">
      <c r="A70">
        <f t="shared" si="8"/>
        <v>1353.16</v>
      </c>
      <c r="B70">
        <v>1080</v>
      </c>
      <c r="I70">
        <f t="shared" si="10"/>
        <v>0.32786381760073025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88F1-9AB9-447E-BA03-3916FB2614DD}">
  <dimension ref="A1:K60"/>
  <sheetViews>
    <sheetView workbookViewId="0">
      <selection sqref="A1:K1"/>
    </sheetView>
  </sheetViews>
  <sheetFormatPr defaultRowHeight="14.4" x14ac:dyDescent="0.3"/>
  <sheetData>
    <row r="1" spans="1:11" ht="43.2" x14ac:dyDescent="0.3">
      <c r="A1" s="1" t="s">
        <v>0</v>
      </c>
      <c r="B1" s="1" t="s">
        <v>7</v>
      </c>
      <c r="C1" s="1" t="s">
        <v>8</v>
      </c>
      <c r="D1" s="1" t="s">
        <v>1</v>
      </c>
      <c r="E1" s="1" t="s">
        <v>6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>
        <f>B2+273.16</f>
        <v>-6.839999999999975</v>
      </c>
      <c r="B2">
        <v>-280</v>
      </c>
    </row>
    <row r="3" spans="1:11" x14ac:dyDescent="0.3">
      <c r="A3">
        <f t="shared" ref="A3:A60" si="0">B3+273.16</f>
        <v>13.160000000000025</v>
      </c>
      <c r="B3">
        <v>-260</v>
      </c>
      <c r="I3">
        <f t="shared" ref="I3:I59" si="1">0.1*IF(A3&lt;0,0,IF(A3&gt;1950,0,IF(A3&lt;=50,0.000000002851803*A3^5 -0.0000002974167*A3^4 +0.000006355161*A3^3 -0.00006261944*A3^2 +0.0146129*A3,IF(A3&lt;=326,0.00000000008903946*A3^4 -0.00000008255595*A3^3 +0.0000288092*A3^2 -0.004851624*A3 +0.5817412,IF(A3&lt;=977,0.0000000000006191111*A3^4 -0.000000001937431*A3^3 +0.00000233331*A3^2 -0.001227486*A3 +0.4195804,IF(A3&lt;=1950,0.00000001376649*A3^2 +0.00004158454*A3 +0.1513513))))))</f>
        <v>1.8815031364212052E-2</v>
      </c>
    </row>
    <row r="4" spans="1:11" x14ac:dyDescent="0.3">
      <c r="A4">
        <f t="shared" si="0"/>
        <v>33.160000000000025</v>
      </c>
      <c r="B4">
        <v>-240</v>
      </c>
      <c r="I4">
        <f t="shared" si="1"/>
        <v>4.0216714879730851E-2</v>
      </c>
    </row>
    <row r="5" spans="1:11" x14ac:dyDescent="0.3">
      <c r="A5">
        <f t="shared" si="0"/>
        <v>53.160000000000025</v>
      </c>
      <c r="B5">
        <v>-220</v>
      </c>
      <c r="I5">
        <f t="shared" si="1"/>
        <v>3.9355200858263245E-2</v>
      </c>
    </row>
    <row r="6" spans="1:11" x14ac:dyDescent="0.3">
      <c r="A6">
        <f t="shared" si="0"/>
        <v>73.160000000000025</v>
      </c>
      <c r="B6">
        <v>-200</v>
      </c>
      <c r="I6">
        <f t="shared" si="1"/>
        <v>3.5121783795563286E-2</v>
      </c>
    </row>
    <row r="7" spans="1:11" x14ac:dyDescent="0.3">
      <c r="A7">
        <f t="shared" si="0"/>
        <v>93.160000000000025</v>
      </c>
      <c r="B7">
        <v>-180</v>
      </c>
      <c r="C7">
        <f t="shared" ref="C7:C38" si="2">IF(A7&lt;93,0,IF(A7&gt;1144,0,IF(A7&lt;=1144,-1.218339E-17*A7^3 +2.570905E-15*A7^2 -0.0000000001176636*A7 +0.000004534619)))</f>
        <v>4.5236699208956066E-6</v>
      </c>
      <c r="D7">
        <f t="shared" ref="D7:D55" si="3">IF(A7&lt;93,0,IF(A7&gt;1073,0,IF(A7&lt;=293,-0.03281022*A7^2 -48.23066*A7 +126353.9,IF(A7&lt;=1073,-59.31971*A7 +126792.3))))</f>
        <v>121575.97884953117</v>
      </c>
      <c r="H7">
        <f t="shared" ref="H7:H59" si="4">IF(A7&lt;93,0,IF(A7&gt;1144,0,IF(A7&lt;=1144,6.372378E-17*A7^3 +0.0000000000007401699*A7^2 +0.0000000004532008*A7 +0.000008587807)))</f>
        <v>8.6365024840721311E-6</v>
      </c>
      <c r="I7">
        <f t="shared" si="1"/>
        <v>3.1975156894400496E-2</v>
      </c>
    </row>
    <row r="8" spans="1:11" x14ac:dyDescent="0.3">
      <c r="A8">
        <f t="shared" si="0"/>
        <v>113.16000000000003</v>
      </c>
      <c r="B8">
        <v>-160</v>
      </c>
      <c r="C8">
        <f t="shared" si="2"/>
        <v>4.5213194537835626E-6</v>
      </c>
      <c r="D8">
        <f t="shared" si="3"/>
        <v>120475.97755772316</v>
      </c>
      <c r="H8">
        <f t="shared" si="4"/>
        <v>8.6486615534479996E-6</v>
      </c>
      <c r="I8">
        <f t="shared" si="1"/>
        <v>2.9661218407451985E-2</v>
      </c>
      <c r="J8">
        <f t="shared" ref="J8:J60" si="5">IF(A8&lt;100,0,IF(A8&gt;1944,0,IF(A8&lt;=300,-0.00000004762589*A8^4 +0.00006044771*A8^3 -0.02978493*A8^2 +7.086583*A8 -167.7468,IF(A8&lt;=900,-0.0000001720171*A8^3 +0.000212593*A8^2 +0.1524656*A8 +464.052,IF(A8&lt;=1156,-0.00000003171822*A8^4 +0.0001335042*A8^3 -0.2048109*A8^2 +136.7738*A8 -33066.63,IF(A8&lt;=1944,0.00006657229*A8^2 +0.1230479*A8 +352.8258))))))</f>
        <v>332.55086156822739</v>
      </c>
    </row>
    <row r="9" spans="1:11" x14ac:dyDescent="0.3">
      <c r="A9">
        <f t="shared" si="0"/>
        <v>133.16000000000003</v>
      </c>
      <c r="B9">
        <v>-140</v>
      </c>
      <c r="C9">
        <f t="shared" si="2"/>
        <v>4.5189677345817282E-6</v>
      </c>
      <c r="D9">
        <f t="shared" si="3"/>
        <v>119349.72808991517</v>
      </c>
      <c r="H9">
        <f t="shared" si="4"/>
        <v>8.6614300651029356E-6</v>
      </c>
      <c r="I9">
        <f t="shared" si="1"/>
        <v>2.7960057740034901E-2</v>
      </c>
      <c r="J9">
        <f t="shared" si="5"/>
        <v>375.51992323130492</v>
      </c>
    </row>
    <row r="10" spans="1:11" x14ac:dyDescent="0.3">
      <c r="A10">
        <f t="shared" si="0"/>
        <v>153.16000000000003</v>
      </c>
      <c r="B10">
        <v>-120</v>
      </c>
      <c r="C10">
        <f t="shared" si="2"/>
        <v>4.5166141784873849E-6</v>
      </c>
      <c r="D10">
        <f t="shared" si="3"/>
        <v>118197.23044610716</v>
      </c>
      <c r="H10">
        <f t="shared" si="4"/>
        <v>8.674811077778379E-6</v>
      </c>
      <c r="I10">
        <f t="shared" si="1"/>
        <v>2.6685955450106349E-2</v>
      </c>
      <c r="J10">
        <f t="shared" si="5"/>
        <v>409.91040534472893</v>
      </c>
    </row>
    <row r="11" spans="1:11" x14ac:dyDescent="0.3">
      <c r="A11">
        <f t="shared" si="0"/>
        <v>173.16000000000003</v>
      </c>
      <c r="B11">
        <v>-100</v>
      </c>
      <c r="C11">
        <f t="shared" si="2"/>
        <v>4.5142582006978113E-6</v>
      </c>
      <c r="D11">
        <f t="shared" si="3"/>
        <v>117018.48462629916</v>
      </c>
      <c r="H11">
        <f t="shared" si="4"/>
        <v>8.6888076502157699E-6</v>
      </c>
      <c r="I11">
        <f t="shared" si="1"/>
        <v>2.5687383248263442E-2</v>
      </c>
      <c r="J11">
        <f t="shared" si="5"/>
        <v>437.31471848531817</v>
      </c>
    </row>
    <row r="12" spans="1:11" x14ac:dyDescent="0.3">
      <c r="A12">
        <f t="shared" si="0"/>
        <v>193.16000000000003</v>
      </c>
      <c r="B12">
        <v>-80</v>
      </c>
      <c r="C12">
        <f t="shared" si="2"/>
        <v>4.511899216410288E-6</v>
      </c>
      <c r="D12">
        <f t="shared" si="3"/>
        <v>115813.49063049116</v>
      </c>
      <c r="H12">
        <f t="shared" si="4"/>
        <v>8.7034228411565483E-6</v>
      </c>
      <c r="I12">
        <f t="shared" si="1"/>
        <v>2.4847003997743301E-2</v>
      </c>
      <c r="J12">
        <f t="shared" si="5"/>
        <v>459.14238981229244</v>
      </c>
    </row>
    <row r="13" spans="1:11" x14ac:dyDescent="0.3">
      <c r="A13">
        <f t="shared" si="0"/>
        <v>213.16000000000003</v>
      </c>
      <c r="B13">
        <v>-60</v>
      </c>
      <c r="C13">
        <f t="shared" si="2"/>
        <v>4.5095366408220943E-6</v>
      </c>
      <c r="D13">
        <f t="shared" si="3"/>
        <v>114582.24845868316</v>
      </c>
      <c r="H13">
        <f t="shared" si="4"/>
        <v>8.7186597093421542E-6</v>
      </c>
      <c r="I13">
        <f t="shared" si="1"/>
        <v>2.4081671714423072E-2</v>
      </c>
      <c r="J13">
        <f t="shared" si="5"/>
        <v>476.62006306727051</v>
      </c>
    </row>
    <row r="14" spans="1:11" x14ac:dyDescent="0.3">
      <c r="A14">
        <f t="shared" si="0"/>
        <v>233.16000000000003</v>
      </c>
      <c r="B14">
        <v>-40</v>
      </c>
      <c r="C14">
        <f t="shared" si="2"/>
        <v>4.5071698891305118E-6</v>
      </c>
      <c r="D14">
        <f t="shared" si="3"/>
        <v>113324.75811087516</v>
      </c>
      <c r="H14">
        <f t="shared" si="4"/>
        <v>8.7345213135140276E-6</v>
      </c>
      <c r="I14">
        <f t="shared" si="1"/>
        <v>2.3342431566819845E-2</v>
      </c>
      <c r="J14">
        <f t="shared" si="5"/>
        <v>490.79149857427149</v>
      </c>
    </row>
    <row r="15" spans="1:11" x14ac:dyDescent="0.3">
      <c r="A15">
        <f t="shared" si="0"/>
        <v>253.16000000000003</v>
      </c>
      <c r="B15">
        <v>-20</v>
      </c>
      <c r="C15">
        <f t="shared" si="2"/>
        <v>4.504798376532819E-6</v>
      </c>
      <c r="D15">
        <f t="shared" si="3"/>
        <v>112041.01958706716</v>
      </c>
      <c r="H15">
        <f t="shared" si="4"/>
        <v>8.7510107124136084E-6</v>
      </c>
      <c r="I15">
        <f t="shared" si="1"/>
        <v>2.2614519876090745E-2</v>
      </c>
      <c r="J15">
        <f t="shared" si="5"/>
        <v>502.51757323971526</v>
      </c>
    </row>
    <row r="16" spans="1:11" x14ac:dyDescent="0.3">
      <c r="A16">
        <f t="shared" si="0"/>
        <v>273.16000000000003</v>
      </c>
      <c r="B16">
        <v>0</v>
      </c>
      <c r="C16">
        <f t="shared" si="2"/>
        <v>4.5024215182262965E-6</v>
      </c>
      <c r="D16">
        <f t="shared" si="3"/>
        <v>110731.03288725916</v>
      </c>
      <c r="H16">
        <f t="shared" si="4"/>
        <v>8.7681309647823366E-6</v>
      </c>
      <c r="I16">
        <f t="shared" si="1"/>
        <v>2.1917364116032869E-2</v>
      </c>
      <c r="J16">
        <f t="shared" si="5"/>
        <v>512.47628055242023</v>
      </c>
    </row>
    <row r="17" spans="1:10" x14ac:dyDescent="0.3">
      <c r="A17">
        <f t="shared" si="0"/>
        <v>293.16000000000003</v>
      </c>
      <c r="B17">
        <v>20</v>
      </c>
      <c r="C17">
        <f t="shared" si="2"/>
        <v>4.5000387294082245E-6</v>
      </c>
      <c r="D17">
        <f t="shared" si="3"/>
        <v>109402.1338164</v>
      </c>
      <c r="E17">
        <f t="shared" ref="E17:E55" si="6">IF(A17&lt;293,0,IF(A17&gt;1073,0,IF(A17&lt;=1073,0.00000000005510325*A17^3 -0.00000004131016*A17^2 +0.00006715403*A17 +0.3207911)))</f>
        <v>0.33831599087968606</v>
      </c>
      <c r="F17">
        <f t="shared" ref="F17:F46" si="7">IF(A17&lt;293,0,IF(A17&gt;875,0,IF(A17&lt;=875,0.000000002420523*A17^4 -0.000007662266*A17^3 +0.009440299*A17^2 -5.4581*A17 +1319.53)))</f>
        <v>355.58668045625041</v>
      </c>
      <c r="G17">
        <f t="shared" ref="G17:G46" si="8">IF(A17&lt;293,0,IF(A17&gt;875,0,IF(A17&lt;=875,0.00000000001797929*A17^5 -0.00000005847073*A17^4 +0.00007145299*A17^3 -0.03901978*A17^2 +8.062348*A17 +89.65788)))</f>
        <v>507.06113050034583</v>
      </c>
      <c r="H17">
        <f t="shared" si="4"/>
        <v>8.7858851293616523E-6</v>
      </c>
      <c r="I17">
        <f t="shared" si="1"/>
        <v>2.1304582913083438E-2</v>
      </c>
      <c r="J17">
        <f t="shared" si="5"/>
        <v>521.16273058360628</v>
      </c>
    </row>
    <row r="18" spans="1:10" x14ac:dyDescent="0.3">
      <c r="A18">
        <f t="shared" si="0"/>
        <v>313.16000000000003</v>
      </c>
      <c r="B18">
        <v>40</v>
      </c>
      <c r="C18">
        <f t="shared" si="2"/>
        <v>4.497649425275882E-6</v>
      </c>
      <c r="D18">
        <f t="shared" si="3"/>
        <v>108215.73961640001</v>
      </c>
      <c r="E18">
        <f t="shared" si="6"/>
        <v>0.33946209727202287</v>
      </c>
      <c r="F18">
        <f t="shared" si="7"/>
        <v>324.03487291942986</v>
      </c>
      <c r="G18">
        <f t="shared" si="8"/>
        <v>474.04687263293431</v>
      </c>
      <c r="H18">
        <f t="shared" si="4"/>
        <v>8.8042762648929972E-6</v>
      </c>
      <c r="I18">
        <f t="shared" si="1"/>
        <v>2.0863986046319408E-2</v>
      </c>
      <c r="J18">
        <f t="shared" si="5"/>
        <v>527.36407296629216</v>
      </c>
    </row>
    <row r="19" spans="1:10" x14ac:dyDescent="0.3">
      <c r="A19">
        <f t="shared" si="0"/>
        <v>333.16</v>
      </c>
      <c r="B19">
        <v>60</v>
      </c>
      <c r="C19">
        <f t="shared" si="2"/>
        <v>4.4952530210265508E-6</v>
      </c>
      <c r="D19">
        <f t="shared" si="3"/>
        <v>107029.3454164</v>
      </c>
      <c r="E19">
        <f t="shared" si="6"/>
        <v>0.34061657025740766</v>
      </c>
      <c r="F19">
        <f t="shared" si="7"/>
        <v>295.41666047343892</v>
      </c>
      <c r="G19">
        <f t="shared" si="8"/>
        <v>440.40330940259969</v>
      </c>
      <c r="H19">
        <f t="shared" si="4"/>
        <v>8.8233074301178078E-6</v>
      </c>
      <c r="I19">
        <f t="shared" si="1"/>
        <v>2.0560091377972937E-2</v>
      </c>
      <c r="J19">
        <f t="shared" si="5"/>
        <v>532.08325372027252</v>
      </c>
    </row>
    <row r="20" spans="1:10" x14ac:dyDescent="0.3">
      <c r="A20">
        <f t="shared" si="0"/>
        <v>353.16</v>
      </c>
      <c r="B20">
        <v>80</v>
      </c>
      <c r="C20">
        <f t="shared" si="2"/>
        <v>4.4928489318575092E-6</v>
      </c>
      <c r="D20">
        <f t="shared" si="3"/>
        <v>105842.9512164</v>
      </c>
      <c r="E20">
        <f t="shared" si="6"/>
        <v>0.34178205479184043</v>
      </c>
      <c r="F20">
        <f t="shared" si="7"/>
        <v>269.51443986311119</v>
      </c>
      <c r="G20">
        <f t="shared" si="8"/>
        <v>406.83438799288319</v>
      </c>
      <c r="H20">
        <f t="shared" si="4"/>
        <v>8.8429816837775259E-6</v>
      </c>
      <c r="I20">
        <f t="shared" si="1"/>
        <v>2.0138946118842323E-2</v>
      </c>
      <c r="J20">
        <f t="shared" si="5"/>
        <v>536.83496675336653</v>
      </c>
    </row>
    <row r="21" spans="1:10" x14ac:dyDescent="0.3">
      <c r="A21">
        <f t="shared" si="0"/>
        <v>373.16</v>
      </c>
      <c r="B21">
        <v>100</v>
      </c>
      <c r="C21">
        <f t="shared" si="2"/>
        <v>4.490436572966038E-6</v>
      </c>
      <c r="D21">
        <f t="shared" si="3"/>
        <v>104656.55701640001</v>
      </c>
      <c r="E21">
        <f t="shared" si="6"/>
        <v>0.34296119583132123</v>
      </c>
      <c r="F21">
        <f t="shared" si="7"/>
        <v>246.11990264160181</v>
      </c>
      <c r="G21">
        <f t="shared" si="8"/>
        <v>373.93453560504508</v>
      </c>
      <c r="H21">
        <f t="shared" si="4"/>
        <v>8.8633020846135914E-6</v>
      </c>
      <c r="I21">
        <f t="shared" si="1"/>
        <v>1.9777335967132034E-2</v>
      </c>
      <c r="J21">
        <f t="shared" si="5"/>
        <v>541.610955244774</v>
      </c>
    </row>
    <row r="22" spans="1:10" x14ac:dyDescent="0.3">
      <c r="A22">
        <f t="shared" si="0"/>
        <v>393.16</v>
      </c>
      <c r="B22">
        <v>120</v>
      </c>
      <c r="C22">
        <f t="shared" si="2"/>
        <v>4.4880153595494173E-6</v>
      </c>
      <c r="D22">
        <f t="shared" si="3"/>
        <v>103470.1628164</v>
      </c>
      <c r="E22">
        <f t="shared" si="6"/>
        <v>0.34415663833185001</v>
      </c>
      <c r="F22">
        <f t="shared" si="7"/>
        <v>225.03403517038555</v>
      </c>
      <c r="G22">
        <f t="shared" si="8"/>
        <v>342.19556350543303</v>
      </c>
      <c r="H22">
        <f t="shared" si="4"/>
        <v>8.884271691367446E-6</v>
      </c>
      <c r="I22">
        <f t="shared" si="1"/>
        <v>1.9470278112673933E-2</v>
      </c>
      <c r="J22">
        <f t="shared" si="5"/>
        <v>546.40296237369523</v>
      </c>
    </row>
    <row r="23" spans="1:10" x14ac:dyDescent="0.3">
      <c r="A23">
        <f t="shared" si="0"/>
        <v>413.16</v>
      </c>
      <c r="B23">
        <v>140</v>
      </c>
      <c r="C23">
        <f t="shared" si="2"/>
        <v>4.4855847068049262E-6</v>
      </c>
      <c r="D23">
        <f t="shared" si="3"/>
        <v>102283.7686164</v>
      </c>
      <c r="E23">
        <f t="shared" si="6"/>
        <v>0.34537102724942681</v>
      </c>
      <c r="F23">
        <f t="shared" si="7"/>
        <v>206.06711861925646</v>
      </c>
      <c r="G23">
        <f t="shared" si="8"/>
        <v>312.01357107283297</v>
      </c>
      <c r="H23">
        <f t="shared" si="4"/>
        <v>8.9058935627805263E-6</v>
      </c>
      <c r="I23">
        <f t="shared" si="1"/>
        <v>1.921302748396226E-2</v>
      </c>
      <c r="J23">
        <f t="shared" si="5"/>
        <v>551.20273131933004</v>
      </c>
    </row>
    <row r="24" spans="1:10" x14ac:dyDescent="0.3">
      <c r="A24">
        <f t="shared" si="0"/>
        <v>433.16</v>
      </c>
      <c r="B24">
        <v>160</v>
      </c>
      <c r="C24">
        <f t="shared" si="2"/>
        <v>4.4831440299298455E-6</v>
      </c>
      <c r="D24">
        <f t="shared" si="3"/>
        <v>101097.37441640001</v>
      </c>
      <c r="E24">
        <f t="shared" si="6"/>
        <v>0.34660700754005158</v>
      </c>
      <c r="F24">
        <f t="shared" si="7"/>
        <v>189.03872896632924</v>
      </c>
      <c r="G24">
        <f t="shared" si="8"/>
        <v>283.69584984584048</v>
      </c>
      <c r="H24">
        <f t="shared" si="4"/>
        <v>8.9281707575942758E-6</v>
      </c>
      <c r="I24">
        <f t="shared" si="1"/>
        <v>1.900107674815369E-2</v>
      </c>
      <c r="J24">
        <f t="shared" si="5"/>
        <v>556.00200526087838</v>
      </c>
    </row>
    <row r="25" spans="1:10" x14ac:dyDescent="0.3">
      <c r="A25">
        <f t="shared" si="0"/>
        <v>453.16</v>
      </c>
      <c r="B25">
        <v>180</v>
      </c>
      <c r="C25">
        <f t="shared" si="2"/>
        <v>4.4806927441214553E-6</v>
      </c>
      <c r="D25">
        <f t="shared" si="3"/>
        <v>99910.980216399999</v>
      </c>
      <c r="E25">
        <f t="shared" si="6"/>
        <v>0.34786722415972438</v>
      </c>
      <c r="F25">
        <f t="shared" si="7"/>
        <v>173.77773699803879</v>
      </c>
      <c r="G25">
        <f t="shared" si="8"/>
        <v>257.46778757020434</v>
      </c>
      <c r="H25">
        <f t="shared" si="4"/>
        <v>8.951106334550131E-6</v>
      </c>
      <c r="I25">
        <f t="shared" si="1"/>
        <v>1.8830156311067277E-2</v>
      </c>
      <c r="J25">
        <f t="shared" si="5"/>
        <v>560.79252737754041</v>
      </c>
    </row>
    <row r="26" spans="1:10" x14ac:dyDescent="0.3">
      <c r="A26">
        <f t="shared" si="0"/>
        <v>473.16</v>
      </c>
      <c r="B26">
        <v>200</v>
      </c>
      <c r="C26">
        <f t="shared" si="2"/>
        <v>4.4782302645770355E-6</v>
      </c>
      <c r="D26">
        <f t="shared" si="3"/>
        <v>98724.586016400004</v>
      </c>
      <c r="E26">
        <f t="shared" si="6"/>
        <v>0.34915432206444519</v>
      </c>
      <c r="F26">
        <f t="shared" si="7"/>
        <v>160.12230830913904</v>
      </c>
      <c r="G26">
        <f t="shared" si="8"/>
        <v>233.47977224620379</v>
      </c>
      <c r="H26">
        <f t="shared" si="4"/>
        <v>8.9747033523895353E-6</v>
      </c>
      <c r="I26">
        <f t="shared" si="1"/>
        <v>1.8696234317184479E-2</v>
      </c>
      <c r="J26">
        <f t="shared" si="5"/>
        <v>565.56604084851597</v>
      </c>
    </row>
    <row r="27" spans="1:10" x14ac:dyDescent="0.3">
      <c r="A27">
        <f t="shared" si="0"/>
        <v>493.16</v>
      </c>
      <c r="B27">
        <v>220</v>
      </c>
      <c r="C27">
        <f t="shared" si="2"/>
        <v>4.4757560064938654E-6</v>
      </c>
      <c r="D27">
        <f t="shared" si="3"/>
        <v>97538.191816400009</v>
      </c>
      <c r="E27">
        <f t="shared" si="6"/>
        <v>0.35047094621021402</v>
      </c>
      <c r="F27">
        <f t="shared" si="7"/>
        <v>147.91990330270505</v>
      </c>
      <c r="G27">
        <f t="shared" si="8"/>
        <v>211.81409617599618</v>
      </c>
      <c r="H27">
        <f t="shared" si="4"/>
        <v>8.9989648698539253E-6</v>
      </c>
      <c r="I27">
        <f t="shared" si="1"/>
        <v>1.8595516649649153E-2</v>
      </c>
      <c r="J27">
        <f t="shared" si="5"/>
        <v>570.31428885300511</v>
      </c>
    </row>
    <row r="28" spans="1:10" x14ac:dyDescent="0.3">
      <c r="A28">
        <f t="shared" si="0"/>
        <v>513.16000000000008</v>
      </c>
      <c r="B28">
        <v>240</v>
      </c>
      <c r="C28">
        <f t="shared" si="2"/>
        <v>4.4732693850692257E-6</v>
      </c>
      <c r="D28">
        <f t="shared" si="3"/>
        <v>96351.797616399999</v>
      </c>
      <c r="E28">
        <f t="shared" si="6"/>
        <v>0.35181974155303081</v>
      </c>
      <c r="F28">
        <f t="shared" si="7"/>
        <v>137.02727719013137</v>
      </c>
      <c r="G28">
        <f t="shared" si="8"/>
        <v>192.49186001098977</v>
      </c>
      <c r="H28">
        <f t="shared" si="4"/>
        <v>9.0238939456847445E-6</v>
      </c>
      <c r="I28">
        <f t="shared" si="1"/>
        <v>1.8524446930267564E-2</v>
      </c>
      <c r="J28">
        <f t="shared" si="5"/>
        <v>575.02901457020789</v>
      </c>
    </row>
    <row r="29" spans="1:10" x14ac:dyDescent="0.3">
      <c r="A29">
        <f t="shared" si="0"/>
        <v>533.16000000000008</v>
      </c>
      <c r="B29">
        <v>260</v>
      </c>
      <c r="C29">
        <f t="shared" si="2"/>
        <v>4.4707698155003965E-6</v>
      </c>
      <c r="D29">
        <f t="shared" si="3"/>
        <v>95165.40341639999</v>
      </c>
      <c r="E29">
        <f t="shared" si="6"/>
        <v>0.35320335304889555</v>
      </c>
      <c r="F29">
        <f t="shared" si="7"/>
        <v>127.3104799911323</v>
      </c>
      <c r="G29">
        <f t="shared" si="8"/>
        <v>175.4798767991854</v>
      </c>
      <c r="H29">
        <f t="shared" si="4"/>
        <v>9.049493638623431E-6</v>
      </c>
      <c r="I29">
        <f t="shared" si="1"/>
        <v>1.8479706519508365E-2</v>
      </c>
      <c r="J29">
        <f t="shared" si="5"/>
        <v>579.70196117932426</v>
      </c>
    </row>
    <row r="30" spans="1:10" x14ac:dyDescent="0.3">
      <c r="A30">
        <f t="shared" si="0"/>
        <v>553.16000000000008</v>
      </c>
      <c r="B30">
        <v>280</v>
      </c>
      <c r="C30">
        <f t="shared" si="2"/>
        <v>4.4682567129846577E-6</v>
      </c>
      <c r="D30">
        <f t="shared" si="3"/>
        <v>93979.009216399994</v>
      </c>
      <c r="E30">
        <f t="shared" si="6"/>
        <v>0.35462442565380836</v>
      </c>
      <c r="F30">
        <f t="shared" si="7"/>
        <v>118.64485653374209</v>
      </c>
      <c r="G30">
        <f t="shared" si="8"/>
        <v>160.69757603255337</v>
      </c>
      <c r="H30">
        <f t="shared" si="4"/>
        <v>9.0757670074114249E-6</v>
      </c>
      <c r="I30">
        <f t="shared" si="1"/>
        <v>1.8458214516502616E-2</v>
      </c>
      <c r="J30">
        <f t="shared" si="5"/>
        <v>584.32487185955426</v>
      </c>
    </row>
    <row r="31" spans="1:10" x14ac:dyDescent="0.3">
      <c r="A31">
        <f t="shared" si="0"/>
        <v>573.16000000000008</v>
      </c>
      <c r="B31">
        <v>300</v>
      </c>
      <c r="C31">
        <f t="shared" si="2"/>
        <v>4.4657294927192886E-6</v>
      </c>
      <c r="D31">
        <f t="shared" si="3"/>
        <v>92792.615016399999</v>
      </c>
      <c r="E31">
        <f t="shared" si="6"/>
        <v>0.35608560432376918</v>
      </c>
      <c r="F31">
        <f t="shared" si="7"/>
        <v>110.91504645431633</v>
      </c>
      <c r="G31">
        <f t="shared" si="8"/>
        <v>148.02390769438287</v>
      </c>
      <c r="H31">
        <f t="shared" si="4"/>
        <v>9.1027171107901662E-6</v>
      </c>
      <c r="I31">
        <f t="shared" si="1"/>
        <v>1.8457127759043797E-2</v>
      </c>
      <c r="J31">
        <f t="shared" si="5"/>
        <v>588.88948979009785</v>
      </c>
    </row>
    <row r="32" spans="1:10" x14ac:dyDescent="0.3">
      <c r="A32">
        <f t="shared" si="0"/>
        <v>593.16000000000008</v>
      </c>
      <c r="B32">
        <v>320</v>
      </c>
      <c r="C32">
        <f t="shared" si="2"/>
        <v>4.46318756990157E-6</v>
      </c>
      <c r="D32">
        <f t="shared" si="3"/>
        <v>91606.220816399989</v>
      </c>
      <c r="E32">
        <f t="shared" si="6"/>
        <v>0.35758953401477794</v>
      </c>
      <c r="F32">
        <f t="shared" si="7"/>
        <v>104.01498419752875</v>
      </c>
      <c r="G32">
        <f t="shared" si="8"/>
        <v>137.30424630665155</v>
      </c>
      <c r="H32">
        <f t="shared" si="4"/>
        <v>9.130347007501095E-6</v>
      </c>
      <c r="I32">
        <f t="shared" si="1"/>
        <v>1.8473840823587735E-2</v>
      </c>
      <c r="J32">
        <f t="shared" si="5"/>
        <v>593.38755815015497</v>
      </c>
    </row>
    <row r="33" spans="1:10" x14ac:dyDescent="0.3">
      <c r="A33">
        <f t="shared" si="0"/>
        <v>613.16000000000008</v>
      </c>
      <c r="B33">
        <v>340</v>
      </c>
      <c r="C33">
        <f t="shared" si="2"/>
        <v>4.4606303597287819E-6</v>
      </c>
      <c r="D33">
        <f t="shared" si="3"/>
        <v>90419.826616399994</v>
      </c>
      <c r="E33">
        <f t="shared" si="6"/>
        <v>0.35913885968283477</v>
      </c>
      <c r="F33">
        <f t="shared" si="7"/>
        <v>97.847899016374186</v>
      </c>
      <c r="G33">
        <f t="shared" si="8"/>
        <v>128.35729497737364</v>
      </c>
      <c r="H33">
        <f t="shared" si="4"/>
        <v>9.1586597562856511E-6</v>
      </c>
      <c r="I33">
        <f t="shared" si="1"/>
        <v>1.8505986025252701E-2</v>
      </c>
      <c r="J33">
        <f t="shared" si="5"/>
        <v>597.81082011892579</v>
      </c>
    </row>
    <row r="34" spans="1:10" x14ac:dyDescent="0.3">
      <c r="A34">
        <f t="shared" si="0"/>
        <v>633.16000000000008</v>
      </c>
      <c r="B34">
        <v>360</v>
      </c>
      <c r="C34">
        <f t="shared" si="2"/>
        <v>4.4580572773982034E-6</v>
      </c>
      <c r="D34">
        <f t="shared" si="3"/>
        <v>89233.432416399999</v>
      </c>
      <c r="E34">
        <f t="shared" si="6"/>
        <v>0.36073622628393953</v>
      </c>
      <c r="F34">
        <f t="shared" si="7"/>
        <v>92.326314972167211</v>
      </c>
      <c r="G34">
        <f t="shared" si="8"/>
        <v>120.98198944797176</v>
      </c>
      <c r="H34">
        <f t="shared" si="4"/>
        <v>9.1876584158852745E-6</v>
      </c>
      <c r="I34">
        <f t="shared" si="1"/>
        <v>1.8551433417819368E-2</v>
      </c>
      <c r="J34">
        <f t="shared" si="5"/>
        <v>602.15101887561013</v>
      </c>
    </row>
    <row r="35" spans="1:10" x14ac:dyDescent="0.3">
      <c r="A35">
        <f t="shared" si="0"/>
        <v>653.16000000000008</v>
      </c>
      <c r="B35">
        <v>380</v>
      </c>
      <c r="C35">
        <f t="shared" si="2"/>
        <v>4.4554677381071162E-6</v>
      </c>
      <c r="D35">
        <f t="shared" si="3"/>
        <v>88047.038216399989</v>
      </c>
      <c r="E35">
        <f t="shared" si="6"/>
        <v>0.36238427877409235</v>
      </c>
      <c r="F35">
        <f t="shared" si="7"/>
        <v>87.372050934542358</v>
      </c>
      <c r="G35">
        <f t="shared" si="8"/>
        <v>114.96440214062321</v>
      </c>
      <c r="H35">
        <f t="shared" si="4"/>
        <v>9.2173460450414054E-6</v>
      </c>
      <c r="I35">
        <f t="shared" si="1"/>
        <v>1.8608290793730782E-2</v>
      </c>
      <c r="J35">
        <f t="shared" si="5"/>
        <v>606.39989759940818</v>
      </c>
    </row>
    <row r="36" spans="1:10" x14ac:dyDescent="0.3">
      <c r="A36">
        <f t="shared" si="0"/>
        <v>673.16000000000008</v>
      </c>
      <c r="B36">
        <v>400</v>
      </c>
      <c r="C36">
        <f t="shared" si="2"/>
        <v>4.4528611570527979E-6</v>
      </c>
      <c r="D36">
        <f t="shared" si="3"/>
        <v>86860.644016399994</v>
      </c>
      <c r="E36">
        <f t="shared" si="6"/>
        <v>0.36408566210929311</v>
      </c>
      <c r="F36">
        <f t="shared" si="7"/>
        <v>82.916220581454354</v>
      </c>
      <c r="G36">
        <f t="shared" si="8"/>
        <v>110.08464620564089</v>
      </c>
      <c r="H36">
        <f t="shared" si="4"/>
        <v>9.2477257024954836E-6</v>
      </c>
      <c r="I36">
        <f t="shared" si="1"/>
        <v>1.8674903684092397E-2</v>
      </c>
      <c r="J36">
        <f t="shared" si="5"/>
        <v>610.54919946951964</v>
      </c>
    </row>
    <row r="37" spans="1:10" x14ac:dyDescent="0.3">
      <c r="A37">
        <f t="shared" si="0"/>
        <v>693.16000000000008</v>
      </c>
      <c r="B37">
        <v>420</v>
      </c>
      <c r="C37">
        <f t="shared" si="2"/>
        <v>4.4502369494325309E-6</v>
      </c>
      <c r="D37">
        <f t="shared" si="3"/>
        <v>85674.249816399999</v>
      </c>
      <c r="E37">
        <f t="shared" si="6"/>
        <v>0.36584302124554191</v>
      </c>
      <c r="F37">
        <f t="shared" si="7"/>
        <v>78.899232399176753</v>
      </c>
      <c r="G37">
        <f t="shared" si="8"/>
        <v>106.12377956881326</v>
      </c>
      <c r="H37">
        <f t="shared" si="4"/>
        <v>9.2788004469889509E-6</v>
      </c>
      <c r="I37">
        <f t="shared" si="1"/>
        <v>1.8749855358672081E-2</v>
      </c>
      <c r="J37">
        <f t="shared" si="5"/>
        <v>614.59066766514479</v>
      </c>
    </row>
    <row r="38" spans="1:10" x14ac:dyDescent="0.3">
      <c r="A38">
        <f t="shared" si="0"/>
        <v>713.16000000000008</v>
      </c>
      <c r="B38">
        <v>440</v>
      </c>
      <c r="C38">
        <f t="shared" si="2"/>
        <v>4.4475945304435935E-6</v>
      </c>
      <c r="D38">
        <f t="shared" si="3"/>
        <v>84487.855616399989</v>
      </c>
      <c r="E38">
        <f t="shared" si="6"/>
        <v>0.3676590011388387</v>
      </c>
      <c r="F38">
        <f t="shared" si="7"/>
        <v>75.270789682306486</v>
      </c>
      <c r="G38">
        <f t="shared" si="8"/>
        <v>102.87070897875699</v>
      </c>
      <c r="H38">
        <f t="shared" si="4"/>
        <v>9.3105733372632456E-6</v>
      </c>
      <c r="I38">
        <f t="shared" si="1"/>
        <v>1.8831966825900111E-2</v>
      </c>
      <c r="J38">
        <f t="shared" si="5"/>
        <v>618.51604536548371</v>
      </c>
    </row>
    <row r="39" spans="1:10" x14ac:dyDescent="0.3">
      <c r="A39">
        <f t="shared" si="0"/>
        <v>733.16000000000008</v>
      </c>
      <c r="B39">
        <v>460</v>
      </c>
      <c r="C39">
        <f t="shared" ref="C39:C59" si="9">IF(A39&lt;93,0,IF(A39&gt;1144,0,IF(A39&lt;=1144,-1.218339E-17*A39^3 +2.570905E-15*A39^2 -0.0000000001176636*A39 +0.000004534619)))</f>
        <v>4.4449333152832667E-6</v>
      </c>
      <c r="D39">
        <f t="shared" si="3"/>
        <v>83301.461416399994</v>
      </c>
      <c r="E39">
        <f t="shared" si="6"/>
        <v>0.36953624674518348</v>
      </c>
      <c r="F39">
        <f t="shared" si="7"/>
        <v>71.989890533754306</v>
      </c>
      <c r="G39">
        <f t="shared" si="8"/>
        <v>100.12909405432609</v>
      </c>
      <c r="H39">
        <f t="shared" si="4"/>
        <v>9.3430474320598059E-6</v>
      </c>
      <c r="I39">
        <f t="shared" si="1"/>
        <v>1.8920296832869107E-2</v>
      </c>
      <c r="J39">
        <f t="shared" si="5"/>
        <v>622.31707574973598</v>
      </c>
    </row>
    <row r="40" spans="1:10" x14ac:dyDescent="0.3">
      <c r="A40">
        <f t="shared" si="0"/>
        <v>753.16000000000008</v>
      </c>
      <c r="B40">
        <v>480</v>
      </c>
      <c r="C40">
        <f t="shared" si="9"/>
        <v>4.4422527191488304E-6</v>
      </c>
      <c r="D40">
        <f t="shared" si="3"/>
        <v>82115.067216399999</v>
      </c>
      <c r="E40">
        <f t="shared" si="6"/>
        <v>0.3714774030205763</v>
      </c>
      <c r="F40">
        <f t="shared" si="7"/>
        <v>69.024827864759345</v>
      </c>
      <c r="G40">
        <f t="shared" si="8"/>
        <v>97.724251331906345</v>
      </c>
      <c r="H40">
        <f t="shared" si="4"/>
        <v>9.3762257901200753E-6</v>
      </c>
      <c r="I40">
        <f t="shared" si="1"/>
        <v>1.9014141865334139E-2</v>
      </c>
      <c r="J40">
        <f t="shared" si="5"/>
        <v>625.98550199710201</v>
      </c>
    </row>
    <row r="41" spans="1:10" x14ac:dyDescent="0.3">
      <c r="A41">
        <f t="shared" si="0"/>
        <v>773.16000000000008</v>
      </c>
      <c r="B41">
        <v>500</v>
      </c>
      <c r="C41">
        <f t="shared" si="9"/>
        <v>4.4395521572375637E-6</v>
      </c>
      <c r="D41">
        <f t="shared" si="3"/>
        <v>80928.673016399989</v>
      </c>
      <c r="E41">
        <f t="shared" si="6"/>
        <v>0.3734851149210171</v>
      </c>
      <c r="F41">
        <f t="shared" si="7"/>
        <v>66.353189394871833</v>
      </c>
      <c r="G41">
        <f t="shared" si="8"/>
        <v>95.510058312830807</v>
      </c>
      <c r="H41">
        <f t="shared" si="4"/>
        <v>9.410111470185492E-6</v>
      </c>
      <c r="I41">
        <f t="shared" si="1"/>
        <v>1.9113036147712689E-2</v>
      </c>
      <c r="J41">
        <f t="shared" si="5"/>
        <v>629.51306728678151</v>
      </c>
    </row>
    <row r="42" spans="1:10" x14ac:dyDescent="0.3">
      <c r="A42">
        <f t="shared" si="0"/>
        <v>793.16000000000008</v>
      </c>
      <c r="B42">
        <v>520</v>
      </c>
      <c r="C42">
        <f t="shared" si="9"/>
        <v>4.4368310447467476E-6</v>
      </c>
      <c r="D42">
        <f t="shared" si="3"/>
        <v>79742.278816399994</v>
      </c>
      <c r="E42">
        <f t="shared" si="6"/>
        <v>0.37556202740250588</v>
      </c>
      <c r="F42">
        <f t="shared" si="7"/>
        <v>63.961857651969467</v>
      </c>
      <c r="G42">
        <f t="shared" si="8"/>
        <v>93.37585751067698</v>
      </c>
      <c r="H42">
        <f t="shared" si="4"/>
        <v>9.444707530997496E-6</v>
      </c>
      <c r="I42">
        <f t="shared" si="1"/>
        <v>1.9216751643084604E-2</v>
      </c>
      <c r="J42">
        <f t="shared" si="5"/>
        <v>632.89151479797476</v>
      </c>
    </row>
    <row r="43" spans="1:10" x14ac:dyDescent="0.3">
      <c r="A43">
        <f t="shared" si="0"/>
        <v>813.16000000000008</v>
      </c>
      <c r="B43">
        <v>540</v>
      </c>
      <c r="C43">
        <f t="shared" si="9"/>
        <v>4.4340887968736612E-6</v>
      </c>
      <c r="D43">
        <f t="shared" si="3"/>
        <v>78555.884616399999</v>
      </c>
      <c r="E43">
        <f t="shared" si="6"/>
        <v>0.37771078542104264</v>
      </c>
      <c r="F43">
        <f t="shared" si="7"/>
        <v>61.847009972244678</v>
      </c>
      <c r="G43">
        <f t="shared" si="8"/>
        <v>91.253360498711373</v>
      </c>
      <c r="H43">
        <f t="shared" si="4"/>
        <v>9.4800170312975274E-6</v>
      </c>
      <c r="I43">
        <f t="shared" si="1"/>
        <v>1.9325298053192136E-2</v>
      </c>
      <c r="J43">
        <f t="shared" si="5"/>
        <v>636.1125877098815</v>
      </c>
    </row>
    <row r="44" spans="1:10" x14ac:dyDescent="0.3">
      <c r="A44">
        <f t="shared" si="0"/>
        <v>833.16000000000008</v>
      </c>
      <c r="B44">
        <v>560</v>
      </c>
      <c r="C44">
        <f t="shared" si="9"/>
        <v>4.4313248288155861E-6</v>
      </c>
      <c r="D44">
        <f t="shared" si="3"/>
        <v>77369.490416399989</v>
      </c>
      <c r="E44">
        <f t="shared" si="6"/>
        <v>0.37993403393262748</v>
      </c>
      <c r="F44">
        <f t="shared" si="7"/>
        <v>60.014118500214181</v>
      </c>
      <c r="G44">
        <f t="shared" si="8"/>
        <v>89.123551957193087</v>
      </c>
      <c r="H44">
        <f t="shared" si="4"/>
        <v>9.5160430298270262E-6</v>
      </c>
      <c r="I44">
        <f t="shared" si="1"/>
        <v>1.9438922818439949E-2</v>
      </c>
      <c r="J44">
        <f t="shared" si="5"/>
        <v>639.16802920170187</v>
      </c>
    </row>
    <row r="45" spans="1:10" x14ac:dyDescent="0.3">
      <c r="A45">
        <f t="shared" si="0"/>
        <v>853.16000000000008</v>
      </c>
      <c r="B45">
        <v>580</v>
      </c>
      <c r="C45">
        <f t="shared" si="9"/>
        <v>4.4285385557698007E-6</v>
      </c>
      <c r="D45">
        <f t="shared" si="3"/>
        <v>76183.096216400008</v>
      </c>
      <c r="E45">
        <f t="shared" si="6"/>
        <v>0.38223441789326024</v>
      </c>
      <c r="F45">
        <f t="shared" si="7"/>
        <v>58.477950188710793</v>
      </c>
      <c r="G45">
        <f t="shared" si="8"/>
        <v>87.023593720706486</v>
      </c>
      <c r="H45">
        <f t="shared" si="4"/>
        <v>9.5527885853274323E-6</v>
      </c>
      <c r="I45">
        <f t="shared" si="1"/>
        <v>1.9558111117895113E-2</v>
      </c>
      <c r="J45">
        <f t="shared" si="5"/>
        <v>642.04958245263583</v>
      </c>
    </row>
    <row r="46" spans="1:10" x14ac:dyDescent="0.3">
      <c r="A46">
        <f t="shared" si="0"/>
        <v>873.16000000000008</v>
      </c>
      <c r="B46">
        <v>600</v>
      </c>
      <c r="C46">
        <f t="shared" si="9"/>
        <v>4.425729392933585E-6</v>
      </c>
      <c r="D46">
        <f t="shared" si="3"/>
        <v>74996.702016399999</v>
      </c>
      <c r="E46">
        <f t="shared" si="6"/>
        <v>0.38461458225894107</v>
      </c>
      <c r="F46">
        <f t="shared" si="7"/>
        <v>57.262566798889793</v>
      </c>
      <c r="G46">
        <f t="shared" si="8"/>
        <v>85.053728825593936</v>
      </c>
      <c r="H46">
        <f t="shared" si="4"/>
        <v>9.5902567565401857E-6</v>
      </c>
      <c r="I46">
        <f t="shared" si="1"/>
        <v>1.9683585869287062E-2</v>
      </c>
      <c r="J46">
        <f t="shared" si="5"/>
        <v>644.74899064188344</v>
      </c>
    </row>
    <row r="47" spans="1:10" x14ac:dyDescent="0.3">
      <c r="A47">
        <f t="shared" si="0"/>
        <v>893.16000000000008</v>
      </c>
      <c r="B47">
        <v>620</v>
      </c>
      <c r="C47">
        <f t="shared" si="9"/>
        <v>4.4228967555042199E-6</v>
      </c>
      <c r="D47">
        <f t="shared" si="3"/>
        <v>73810.307816399989</v>
      </c>
      <c r="E47">
        <f t="shared" si="6"/>
        <v>0.38707717198566982</v>
      </c>
      <c r="H47">
        <f t="shared" si="4"/>
        <v>9.6284506022067281E-6</v>
      </c>
      <c r="I47">
        <f t="shared" si="1"/>
        <v>1.9816307729007662E-2</v>
      </c>
      <c r="J47">
        <f t="shared" si="5"/>
        <v>647.25799694864463</v>
      </c>
    </row>
    <row r="48" spans="1:10" x14ac:dyDescent="0.3">
      <c r="A48">
        <f t="shared" si="0"/>
        <v>913.16000000000008</v>
      </c>
      <c r="B48">
        <v>640</v>
      </c>
      <c r="C48">
        <f t="shared" si="9"/>
        <v>4.4200400586789853E-6</v>
      </c>
      <c r="D48">
        <f t="shared" si="3"/>
        <v>72623.913616400008</v>
      </c>
      <c r="E48">
        <f t="shared" si="6"/>
        <v>0.38962483202944664</v>
      </c>
      <c r="H48">
        <f t="shared" si="4"/>
        <v>9.6673731810684962E-6</v>
      </c>
      <c r="I48">
        <f t="shared" si="1"/>
        <v>1.9957475092111227E-2</v>
      </c>
      <c r="J48">
        <f t="shared" si="5"/>
        <v>648.01547890644724</v>
      </c>
    </row>
    <row r="49" spans="1:10" x14ac:dyDescent="0.3">
      <c r="A49">
        <f t="shared" si="0"/>
        <v>933.16000000000008</v>
      </c>
      <c r="B49">
        <v>660</v>
      </c>
      <c r="C49">
        <f t="shared" si="9"/>
        <v>4.4171587176551612E-6</v>
      </c>
      <c r="D49">
        <f t="shared" si="3"/>
        <v>71437.519416399999</v>
      </c>
      <c r="E49">
        <f t="shared" si="6"/>
        <v>0.39226020734627143</v>
      </c>
      <c r="H49">
        <f t="shared" si="4"/>
        <v>9.7070275518669332E-6</v>
      </c>
      <c r="I49">
        <f t="shared" si="1"/>
        <v>2.0108524092314312E-2</v>
      </c>
      <c r="J49">
        <f t="shared" si="5"/>
        <v>650.80907914593263</v>
      </c>
    </row>
    <row r="50" spans="1:10" x14ac:dyDescent="0.3">
      <c r="A50">
        <f t="shared" si="0"/>
        <v>953.16000000000008</v>
      </c>
      <c r="B50">
        <v>680</v>
      </c>
      <c r="C50">
        <f t="shared" si="9"/>
        <v>4.4142521476300269E-6</v>
      </c>
      <c r="D50">
        <f t="shared" si="3"/>
        <v>70251.125216399989</v>
      </c>
      <c r="E50">
        <f t="shared" si="6"/>
        <v>0.39498594289214423</v>
      </c>
      <c r="H50">
        <f t="shared" si="4"/>
        <v>9.7474167733434776E-6</v>
      </c>
      <c r="I50">
        <f t="shared" si="1"/>
        <v>2.0271128601996043E-2</v>
      </c>
      <c r="J50">
        <f t="shared" si="5"/>
        <v>656.16248518386419</v>
      </c>
    </row>
    <row r="51" spans="1:10" x14ac:dyDescent="0.3">
      <c r="A51">
        <f t="shared" si="0"/>
        <v>973.16000000000008</v>
      </c>
      <c r="B51">
        <v>700</v>
      </c>
      <c r="C51">
        <f t="shared" si="9"/>
        <v>4.4113197638008623E-6</v>
      </c>
      <c r="D51">
        <f t="shared" si="3"/>
        <v>69064.731016400008</v>
      </c>
      <c r="E51">
        <f t="shared" si="6"/>
        <v>0.39780468362306498</v>
      </c>
      <c r="H51">
        <f t="shared" si="4"/>
        <v>9.7885439042395693E-6</v>
      </c>
      <c r="I51">
        <f t="shared" si="1"/>
        <v>2.0447200232197923E-2</v>
      </c>
      <c r="J51">
        <f t="shared" si="5"/>
        <v>664.7401501961649</v>
      </c>
    </row>
    <row r="52" spans="1:10" x14ac:dyDescent="0.3">
      <c r="A52">
        <f t="shared" si="0"/>
        <v>993.16000000000008</v>
      </c>
      <c r="B52">
        <v>720</v>
      </c>
      <c r="C52">
        <f t="shared" si="9"/>
        <v>4.408360981364949E-6</v>
      </c>
      <c r="D52">
        <f t="shared" si="3"/>
        <v>67878.336816399998</v>
      </c>
      <c r="E52">
        <f t="shared" si="6"/>
        <v>0.4007190744950338</v>
      </c>
      <c r="H52">
        <f t="shared" si="4"/>
        <v>9.8304120032966483E-6</v>
      </c>
      <c r="I52">
        <f t="shared" si="1"/>
        <v>2.0623021023669457E-2</v>
      </c>
      <c r="J52">
        <f t="shared" si="5"/>
        <v>677.08472939399508</v>
      </c>
    </row>
    <row r="53" spans="1:10" x14ac:dyDescent="0.3">
      <c r="A53">
        <f t="shared" si="0"/>
        <v>1013.1600000000001</v>
      </c>
      <c r="B53">
        <v>740</v>
      </c>
      <c r="C53">
        <f t="shared" si="9"/>
        <v>4.4053752155195655E-6</v>
      </c>
      <c r="D53">
        <f t="shared" si="3"/>
        <v>66691.942616399989</v>
      </c>
      <c r="E53">
        <f t="shared" si="6"/>
        <v>0.40373176046405057</v>
      </c>
      <c r="H53">
        <f t="shared" si="4"/>
        <v>9.8730241292561545E-6</v>
      </c>
      <c r="I53">
        <f t="shared" si="1"/>
        <v>2.0761430072103057E-2</v>
      </c>
      <c r="J53">
        <f t="shared" si="5"/>
        <v>693.61708002375235</v>
      </c>
    </row>
    <row r="54" spans="1:10" x14ac:dyDescent="0.3">
      <c r="A54">
        <f t="shared" si="0"/>
        <v>1033.1600000000001</v>
      </c>
      <c r="B54">
        <v>760</v>
      </c>
      <c r="C54">
        <f t="shared" si="9"/>
        <v>4.4023618814619918E-6</v>
      </c>
      <c r="D54">
        <f t="shared" si="3"/>
        <v>65505.548416400001</v>
      </c>
      <c r="E54">
        <f t="shared" si="6"/>
        <v>0.40684538648611535</v>
      </c>
      <c r="H54">
        <f t="shared" si="4"/>
        <v>9.9163833408595298E-6</v>
      </c>
      <c r="I54">
        <f t="shared" si="1"/>
        <v>2.0900940439736657E-2</v>
      </c>
      <c r="J54">
        <f t="shared" si="5"/>
        <v>714.63626136696985</v>
      </c>
    </row>
    <row r="55" spans="1:10" x14ac:dyDescent="0.3">
      <c r="A55">
        <f t="shared" si="0"/>
        <v>1053.1600000000001</v>
      </c>
      <c r="B55">
        <v>780</v>
      </c>
      <c r="C55">
        <f t="shared" si="9"/>
        <v>4.3993203943895086E-6</v>
      </c>
      <c r="D55">
        <f t="shared" si="3"/>
        <v>64319.154216399998</v>
      </c>
      <c r="E55">
        <f t="shared" si="6"/>
        <v>0.41006259751722818</v>
      </c>
      <c r="H55">
        <f t="shared" si="4"/>
        <v>9.9604926968482107E-6</v>
      </c>
      <c r="I55">
        <f t="shared" si="1"/>
        <v>2.1041552126570256E-2</v>
      </c>
      <c r="J55">
        <f t="shared" si="5"/>
        <v>740.31953474040347</v>
      </c>
    </row>
    <row r="56" spans="1:10" x14ac:dyDescent="0.3">
      <c r="A56">
        <f t="shared" si="0"/>
        <v>1073.1600000000001</v>
      </c>
      <c r="B56">
        <v>800</v>
      </c>
      <c r="C56">
        <f t="shared" si="9"/>
        <v>4.3962501694993959E-6</v>
      </c>
      <c r="H56">
        <f t="shared" si="4"/>
        <v>1.0005355255963641E-5</v>
      </c>
      <c r="I56">
        <f t="shared" si="1"/>
        <v>2.1183265132603855E-2</v>
      </c>
      <c r="J56">
        <f t="shared" si="5"/>
        <v>770.7223634960028</v>
      </c>
    </row>
    <row r="57" spans="1:10" x14ac:dyDescent="0.3">
      <c r="A57">
        <f t="shared" si="0"/>
        <v>1093.1600000000001</v>
      </c>
      <c r="B57">
        <v>820</v>
      </c>
      <c r="C57">
        <f t="shared" si="9"/>
        <v>4.393150621988933E-6</v>
      </c>
      <c r="H57">
        <f t="shared" si="4"/>
        <v>1.0050974076947256E-5</v>
      </c>
      <c r="I57">
        <f t="shared" si="1"/>
        <v>2.1326079457837457E-2</v>
      </c>
      <c r="J57">
        <f t="shared" si="5"/>
        <v>805.77841302095476</v>
      </c>
    </row>
    <row r="58" spans="1:10" x14ac:dyDescent="0.3">
      <c r="A58">
        <f t="shared" si="0"/>
        <v>1113.1600000000001</v>
      </c>
      <c r="B58">
        <v>840</v>
      </c>
      <c r="C58">
        <f t="shared" si="9"/>
        <v>4.3900211670554007E-6</v>
      </c>
      <c r="H58">
        <f t="shared" si="4"/>
        <v>1.0097352218540502E-5</v>
      </c>
      <c r="I58">
        <f t="shared" si="1"/>
        <v>2.1469995102271058E-2</v>
      </c>
      <c r="J58">
        <f t="shared" si="5"/>
        <v>845.29955073766905</v>
      </c>
    </row>
    <row r="59" spans="1:10" x14ac:dyDescent="0.3">
      <c r="A59">
        <f t="shared" si="0"/>
        <v>1133.1600000000001</v>
      </c>
      <c r="B59">
        <v>860</v>
      </c>
      <c r="C59">
        <f t="shared" si="9"/>
        <v>4.386861219896079E-6</v>
      </c>
      <c r="H59">
        <f t="shared" si="4"/>
        <v>1.0144492739484814E-5</v>
      </c>
      <c r="I59">
        <f t="shared" si="1"/>
        <v>2.1615012065904656E-2</v>
      </c>
      <c r="J59">
        <f t="shared" si="5"/>
        <v>888.97584610363265</v>
      </c>
    </row>
    <row r="60" spans="1:10" x14ac:dyDescent="0.3">
      <c r="A60">
        <f t="shared" si="0"/>
        <v>1153.1600000000001</v>
      </c>
      <c r="B60">
        <v>880</v>
      </c>
      <c r="J60">
        <f t="shared" si="5"/>
        <v>936.37557061159896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43DA-4FD3-4487-8476-D4645ED117F3}">
  <dimension ref="A1:K234"/>
  <sheetViews>
    <sheetView workbookViewId="0">
      <selection activeCell="K14" sqref="K14"/>
    </sheetView>
  </sheetViews>
  <sheetFormatPr defaultRowHeight="14.4" x14ac:dyDescent="0.3"/>
  <sheetData>
    <row r="1" spans="1:11" ht="43.2" x14ac:dyDescent="0.3">
      <c r="A1" s="1" t="s">
        <v>0</v>
      </c>
      <c r="B1" s="1" t="s">
        <v>7</v>
      </c>
      <c r="C1" s="1" t="s">
        <v>8</v>
      </c>
      <c r="D1" s="1" t="s">
        <v>1</v>
      </c>
      <c r="E1" s="1" t="s">
        <v>6</v>
      </c>
      <c r="F1" s="1" t="s">
        <v>9</v>
      </c>
      <c r="G1" s="1" t="s">
        <v>10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3">
      <c r="A2">
        <v>-6.839999999999975</v>
      </c>
      <c r="B2">
        <v>-280</v>
      </c>
    </row>
    <row r="3" spans="1:11" x14ac:dyDescent="0.3">
      <c r="A3">
        <v>13.160000000000025</v>
      </c>
      <c r="B3">
        <v>-260</v>
      </c>
      <c r="D3">
        <v>78256.514494032701</v>
      </c>
      <c r="E3">
        <v>0.31680470654896403</v>
      </c>
    </row>
    <row r="4" spans="1:11" x14ac:dyDescent="0.3">
      <c r="A4">
        <v>33.160000000000025</v>
      </c>
      <c r="B4">
        <v>-240</v>
      </c>
      <c r="D4">
        <v>78056.017511408703</v>
      </c>
      <c r="E4">
        <v>0.31792006049200294</v>
      </c>
    </row>
    <row r="5" spans="1:11" x14ac:dyDescent="0.3">
      <c r="A5">
        <v>53.160000000000025</v>
      </c>
      <c r="B5">
        <v>-220</v>
      </c>
      <c r="D5">
        <v>77805.763600784703</v>
      </c>
      <c r="E5">
        <v>0.31934496977885202</v>
      </c>
    </row>
    <row r="6" spans="1:11" x14ac:dyDescent="0.3">
      <c r="A6">
        <v>73.160000000000025</v>
      </c>
      <c r="B6">
        <v>-200</v>
      </c>
      <c r="D6">
        <v>77505.752762160701</v>
      </c>
      <c r="E6">
        <v>0.32101393723640287</v>
      </c>
    </row>
    <row r="7" spans="1:11" x14ac:dyDescent="0.3">
      <c r="A7">
        <v>93.160000000000025</v>
      </c>
      <c r="B7">
        <v>-180</v>
      </c>
      <c r="D7">
        <v>77155.98499553671</v>
      </c>
      <c r="E7">
        <v>0.32285803764098686</v>
      </c>
      <c r="F7">
        <v>122.40486191651183</v>
      </c>
      <c r="G7">
        <v>308.92093861248287</v>
      </c>
    </row>
    <row r="8" spans="1:11" x14ac:dyDescent="0.3">
      <c r="A8">
        <v>113.16000000000003</v>
      </c>
      <c r="B8">
        <v>-160</v>
      </c>
      <c r="D8">
        <v>76756.460300912702</v>
      </c>
      <c r="E8">
        <v>0.32480491771837566</v>
      </c>
      <c r="F8">
        <v>119.10739972147184</v>
      </c>
      <c r="G8">
        <v>287.19334338101891</v>
      </c>
    </row>
    <row r="9" spans="1:11" x14ac:dyDescent="0.3">
      <c r="A9">
        <v>133.16000000000003</v>
      </c>
      <c r="B9">
        <v>-140</v>
      </c>
      <c r="D9">
        <v>76307.178678288707</v>
      </c>
      <c r="E9">
        <v>0.32677879614378075</v>
      </c>
      <c r="F9">
        <v>115.71520464643183</v>
      </c>
      <c r="G9">
        <v>270.17421633355491</v>
      </c>
      <c r="I9">
        <v>8.4314215685045699E-2</v>
      </c>
      <c r="J9">
        <v>613.24785184738755</v>
      </c>
    </row>
    <row r="10" spans="1:11" x14ac:dyDescent="0.3">
      <c r="A10">
        <v>153.16000000000003</v>
      </c>
      <c r="B10">
        <v>-120</v>
      </c>
      <c r="D10">
        <v>75808.140127664708</v>
      </c>
      <c r="E10">
        <v>0.32870046354185356</v>
      </c>
      <c r="F10">
        <v>112.22827669139184</v>
      </c>
      <c r="G10">
        <v>257.18230547009085</v>
      </c>
      <c r="I10">
        <v>9.1312512908047649E-2</v>
      </c>
      <c r="J10">
        <v>655.94481333913609</v>
      </c>
    </row>
    <row r="11" spans="1:11" x14ac:dyDescent="0.3">
      <c r="A11">
        <v>173.16000000000003</v>
      </c>
      <c r="B11">
        <v>-100</v>
      </c>
      <c r="D11">
        <v>75259.344649040708</v>
      </c>
      <c r="E11">
        <v>0.33048728248668574</v>
      </c>
      <c r="F11">
        <v>108.64661585635183</v>
      </c>
      <c r="G11">
        <v>247.53635879062688</v>
      </c>
      <c r="I11">
        <v>9.7476121352137624E-2</v>
      </c>
      <c r="J11">
        <v>693.56173998905933</v>
      </c>
    </row>
    <row r="12" spans="1:11" x14ac:dyDescent="0.3">
      <c r="A12">
        <v>193.16000000000003</v>
      </c>
      <c r="B12">
        <v>-80</v>
      </c>
      <c r="D12">
        <v>74660.792242416705</v>
      </c>
      <c r="E12">
        <v>0.33205318750180873</v>
      </c>
      <c r="F12">
        <v>104.97022214131184</v>
      </c>
      <c r="G12">
        <v>240.55512429516295</v>
      </c>
      <c r="I12">
        <v>0.10292219735331556</v>
      </c>
      <c r="J12">
        <v>726.65782240707438</v>
      </c>
    </row>
    <row r="13" spans="1:11" x14ac:dyDescent="0.3">
      <c r="A13">
        <v>213.16000000000003</v>
      </c>
      <c r="B13">
        <v>-60</v>
      </c>
      <c r="D13">
        <v>74012.482907792699</v>
      </c>
      <c r="E13">
        <v>0.33330868506019407</v>
      </c>
      <c r="F13">
        <v>101.19909554627182</v>
      </c>
      <c r="G13">
        <v>235.55734998369888</v>
      </c>
      <c r="I13">
        <v>0.1077678972475815</v>
      </c>
      <c r="J13">
        <v>755.76509021877871</v>
      </c>
    </row>
    <row r="14" spans="1:11" x14ac:dyDescent="0.3">
      <c r="A14">
        <v>233.16000000000003</v>
      </c>
      <c r="B14">
        <v>-40</v>
      </c>
      <c r="D14">
        <v>73314.416645168705</v>
      </c>
      <c r="E14">
        <v>0.33416085358425329</v>
      </c>
      <c r="F14">
        <v>97.333236071231823</v>
      </c>
      <c r="G14">
        <v>231.86178385623498</v>
      </c>
      <c r="I14">
        <v>0.11213037737093548</v>
      </c>
      <c r="J14">
        <v>781.38841206544998</v>
      </c>
    </row>
    <row r="15" spans="1:11" x14ac:dyDescent="0.3">
      <c r="A15">
        <v>253.16000000000003</v>
      </c>
      <c r="B15">
        <v>-20</v>
      </c>
      <c r="D15">
        <v>72566.593454544709</v>
      </c>
      <c r="E15">
        <v>0.33451334344583789</v>
      </c>
      <c r="F15">
        <v>95</v>
      </c>
      <c r="G15">
        <v>228.78717391277092</v>
      </c>
      <c r="I15">
        <v>0.11612679405937741</v>
      </c>
      <c r="J15">
        <v>804.00549560404545</v>
      </c>
    </row>
    <row r="16" spans="1:11" x14ac:dyDescent="0.3">
      <c r="A16">
        <v>273.16000000000003</v>
      </c>
      <c r="B16">
        <v>0</v>
      </c>
      <c r="C16">
        <v>2.723553994443275E-6</v>
      </c>
      <c r="D16">
        <v>71769.01333592071</v>
      </c>
      <c r="E16">
        <v>0.3342663769662394</v>
      </c>
      <c r="F16">
        <v>95</v>
      </c>
      <c r="G16">
        <v>225.65226815330681</v>
      </c>
      <c r="H16">
        <v>2.1931509154299194E-5</v>
      </c>
      <c r="I16">
        <v>0.11987430364890735</v>
      </c>
      <c r="J16">
        <v>824.06688750720309</v>
      </c>
    </row>
    <row r="17" spans="1:10" x14ac:dyDescent="0.3">
      <c r="A17">
        <v>293.16000000000003</v>
      </c>
      <c r="B17">
        <v>20</v>
      </c>
      <c r="C17">
        <v>2.7199731979451654E-6</v>
      </c>
      <c r="D17">
        <v>70921.676289296709</v>
      </c>
      <c r="E17">
        <v>0.33331674841618936</v>
      </c>
      <c r="F17">
        <v>95</v>
      </c>
      <c r="G17">
        <v>221.77581457784294</v>
      </c>
      <c r="H17">
        <v>2.2133438499001913E-5</v>
      </c>
      <c r="I17">
        <v>0.12349006247552533</v>
      </c>
      <c r="J17">
        <v>841.99597346323924</v>
      </c>
    </row>
    <row r="18" spans="1:10" x14ac:dyDescent="0.3">
      <c r="A18">
        <v>313.16000000000003</v>
      </c>
      <c r="B18">
        <v>40</v>
      </c>
      <c r="C18">
        <v>2.7163321197878129E-6</v>
      </c>
      <c r="D18">
        <v>70065.133031017118</v>
      </c>
      <c r="F18">
        <v>95</v>
      </c>
      <c r="G18">
        <v>216.47656118637877</v>
      </c>
      <c r="H18">
        <v>2.2335692039544636E-5</v>
      </c>
      <c r="I18">
        <v>0.12709122687523128</v>
      </c>
      <c r="J18">
        <v>858.18897817615232</v>
      </c>
    </row>
    <row r="19" spans="1:10" x14ac:dyDescent="0.3">
      <c r="A19">
        <v>333.16</v>
      </c>
      <c r="B19">
        <v>60</v>
      </c>
      <c r="C19">
        <v>2.7126310554050264E-6</v>
      </c>
      <c r="D19">
        <v>69145.32603629712</v>
      </c>
      <c r="F19">
        <v>95</v>
      </c>
      <c r="G19">
        <v>209.07325597891503</v>
      </c>
      <c r="H19">
        <v>2.2538269775927353E-5</v>
      </c>
      <c r="I19">
        <v>0.1307949531840252</v>
      </c>
      <c r="J19">
        <v>873.01496536561933</v>
      </c>
    </row>
    <row r="20" spans="1:10" x14ac:dyDescent="0.3">
      <c r="A20">
        <v>353.16</v>
      </c>
      <c r="B20">
        <v>80</v>
      </c>
      <c r="C20">
        <v>2.7088703002306135E-6</v>
      </c>
      <c r="D20">
        <v>68012.509201577122</v>
      </c>
      <c r="F20">
        <v>95</v>
      </c>
      <c r="G20">
        <v>198.88464695545093</v>
      </c>
      <c r="H20">
        <v>2.2741171708150073E-5</v>
      </c>
      <c r="I20">
        <v>0.13471839773790717</v>
      </c>
      <c r="J20">
        <v>886.8158377669979</v>
      </c>
    </row>
    <row r="21" spans="1:10" x14ac:dyDescent="0.3">
      <c r="A21">
        <v>373.16</v>
      </c>
      <c r="B21">
        <v>100</v>
      </c>
      <c r="C21">
        <v>2.7050501496983821E-6</v>
      </c>
      <c r="D21">
        <v>66666.682526857127</v>
      </c>
      <c r="F21">
        <v>94.920626850053168</v>
      </c>
      <c r="G21">
        <v>184.9029917770051</v>
      </c>
      <c r="H21">
        <v>2.2944397836212794E-5</v>
      </c>
      <c r="I21">
        <v>0.13897871687287716</v>
      </c>
      <c r="J21">
        <v>899.90633713132559</v>
      </c>
    </row>
    <row r="22" spans="1:10" x14ac:dyDescent="0.3">
      <c r="A22">
        <v>393.16</v>
      </c>
      <c r="B22">
        <v>120</v>
      </c>
      <c r="C22">
        <v>2.7011708992421405E-6</v>
      </c>
      <c r="D22">
        <v>65107.846012137117</v>
      </c>
      <c r="F22">
        <v>94.066879960798133</v>
      </c>
      <c r="G22">
        <v>167.79554955474256</v>
      </c>
      <c r="H22">
        <v>2.3147948160115516E-5</v>
      </c>
      <c r="I22">
        <v>0.14369306692493505</v>
      </c>
      <c r="J22">
        <v>912.57404422531897</v>
      </c>
    </row>
    <row r="23" spans="1:10" x14ac:dyDescent="0.3">
      <c r="A23">
        <v>413.16</v>
      </c>
      <c r="B23">
        <v>140</v>
      </c>
      <c r="C23">
        <v>2.6972328442956966E-6</v>
      </c>
      <c r="D23">
        <v>63335.999657417116</v>
      </c>
      <c r="F23">
        <v>91.972730500270927</v>
      </c>
      <c r="G23">
        <v>149.17520761624243</v>
      </c>
      <c r="H23">
        <v>2.3351822679858235E-5</v>
      </c>
      <c r="I23">
        <v>0.148978604230081</v>
      </c>
      <c r="J23">
        <v>925.07937883137663</v>
      </c>
    </row>
    <row r="24" spans="1:10" x14ac:dyDescent="0.3">
      <c r="A24">
        <v>433.16</v>
      </c>
      <c r="B24">
        <v>160</v>
      </c>
      <c r="C24">
        <v>2.6932362802928585E-6</v>
      </c>
      <c r="D24">
        <v>61351.143462697117</v>
      </c>
      <c r="F24">
        <v>88.446070005363936</v>
      </c>
      <c r="G24">
        <v>130.29591390308352</v>
      </c>
      <c r="H24">
        <v>2.3556021395440954E-5</v>
      </c>
      <c r="I24">
        <v>0.15495248512431495</v>
      </c>
      <c r="J24">
        <v>937.65559974757559</v>
      </c>
    </row>
    <row r="25" spans="1:10" x14ac:dyDescent="0.3">
      <c r="A25">
        <v>453.16</v>
      </c>
      <c r="B25">
        <v>180</v>
      </c>
      <c r="C25">
        <v>2.6891815026674336E-6</v>
      </c>
      <c r="D25">
        <v>59153.277427977126</v>
      </c>
      <c r="F25">
        <v>83.455942524979719</v>
      </c>
      <c r="G25">
        <v>112.6133109744509</v>
      </c>
      <c r="H25">
        <v>2.3760544306863676E-5</v>
      </c>
      <c r="I25">
        <v>0.16173186594363695</v>
      </c>
      <c r="J25">
        <v>950.50880478767328</v>
      </c>
    </row>
    <row r="26" spans="1:10" x14ac:dyDescent="0.3">
      <c r="A26">
        <v>473.16</v>
      </c>
      <c r="B26">
        <v>200</v>
      </c>
      <c r="C26">
        <v>2.6850688068532307E-6</v>
      </c>
      <c r="D26">
        <v>56742.401553257114</v>
      </c>
      <c r="F26">
        <v>77.132544620006911</v>
      </c>
      <c r="G26">
        <v>97.784736007121765</v>
      </c>
      <c r="H26">
        <v>2.3965391414126396E-5</v>
      </c>
      <c r="I26">
        <v>0.16943390302404693</v>
      </c>
      <c r="J26">
        <v>963.81793078110707</v>
      </c>
    </row>
    <row r="27" spans="1:10" x14ac:dyDescent="0.3">
      <c r="A27">
        <v>493.16</v>
      </c>
      <c r="B27">
        <v>220</v>
      </c>
      <c r="C27">
        <v>2.6808984882840576E-6</v>
      </c>
      <c r="D27">
        <v>54118.515838537118</v>
      </c>
      <c r="F27">
        <v>70.211986878037976</v>
      </c>
      <c r="G27">
        <v>89.277215416909257</v>
      </c>
      <c r="H27">
        <v>2.4170562717229114E-5</v>
      </c>
      <c r="I27">
        <v>0.17261460511040691</v>
      </c>
      <c r="J27">
        <v>977.73475357299401</v>
      </c>
    </row>
    <row r="28" spans="1:10" x14ac:dyDescent="0.3">
      <c r="A28">
        <v>513.16000000000008</v>
      </c>
      <c r="B28">
        <v>240</v>
      </c>
      <c r="C28">
        <v>2.6766708423937221E-6</v>
      </c>
      <c r="D28">
        <v>51281.620283817108</v>
      </c>
      <c r="F28">
        <v>64.121432586129401</v>
      </c>
      <c r="G28">
        <v>81.843462785743895</v>
      </c>
      <c r="H28">
        <v>2.4376058216171835E-5</v>
      </c>
      <c r="I28">
        <v>0.1742184926011269</v>
      </c>
      <c r="J28">
        <v>992.38388802413226</v>
      </c>
    </row>
    <row r="29" spans="1:10" x14ac:dyDescent="0.3">
      <c r="A29">
        <v>533.16000000000008</v>
      </c>
      <c r="B29">
        <v>260</v>
      </c>
      <c r="C29">
        <v>2.6723861646160321E-6</v>
      </c>
      <c r="D29">
        <v>48231.7148890971</v>
      </c>
      <c r="F29">
        <v>57.826753463276361</v>
      </c>
      <c r="G29">
        <v>74.371647950866645</v>
      </c>
      <c r="H29">
        <v>2.4581877910954556E-5</v>
      </c>
      <c r="I29">
        <v>0.17537378193184688</v>
      </c>
      <c r="J29">
        <v>1007.8627880109992</v>
      </c>
    </row>
    <row r="30" spans="1:10" x14ac:dyDescent="0.3">
      <c r="A30">
        <v>553.16000000000008</v>
      </c>
      <c r="B30">
        <v>280</v>
      </c>
      <c r="C30">
        <v>2.6680447503847957E-6</v>
      </c>
      <c r="D30">
        <v>44968.799654377115</v>
      </c>
      <c r="F30">
        <v>51.559355541480215</v>
      </c>
      <c r="G30">
        <v>67.048235648277341</v>
      </c>
      <c r="H30">
        <v>2.4788021801577274E-5</v>
      </c>
      <c r="I30">
        <v>0.17608047310256691</v>
      </c>
      <c r="J30">
        <v>1024.2417464257517</v>
      </c>
    </row>
    <row r="31" spans="1:10" x14ac:dyDescent="0.3">
      <c r="A31">
        <v>573.16000000000008</v>
      </c>
      <c r="B31">
        <v>300</v>
      </c>
      <c r="C31">
        <v>2.6636468951338212E-6</v>
      </c>
      <c r="D31">
        <v>41492.874579657102</v>
      </c>
      <c r="F31">
        <v>45.550644852739595</v>
      </c>
      <c r="G31">
        <v>60.059690613976272</v>
      </c>
      <c r="H31">
        <v>2.4994489888039997E-5</v>
      </c>
      <c r="I31">
        <v>0.17633856611328694</v>
      </c>
      <c r="J31">
        <v>1041.5638951762273</v>
      </c>
    </row>
    <row r="32" spans="1:10" x14ac:dyDescent="0.3">
      <c r="A32">
        <v>593.16000000000008</v>
      </c>
      <c r="B32">
        <v>320</v>
      </c>
      <c r="C32">
        <v>2.6591928942969161E-6</v>
      </c>
      <c r="D32">
        <v>37803.93966493709</v>
      </c>
      <c r="F32">
        <v>40.032027429054722</v>
      </c>
      <c r="G32">
        <v>53.592477583962818</v>
      </c>
      <c r="H32">
        <v>2.5201282170342713E-5</v>
      </c>
      <c r="I32">
        <v>0.1761480609640069</v>
      </c>
      <c r="J32">
        <v>1059.8452051859438</v>
      </c>
    </row>
    <row r="33" spans="1:10" x14ac:dyDescent="0.3">
      <c r="A33">
        <v>613.16000000000008</v>
      </c>
      <c r="B33">
        <v>340</v>
      </c>
      <c r="C33">
        <v>2.654683043307889E-6</v>
      </c>
      <c r="D33">
        <v>33901.994910217109</v>
      </c>
      <c r="F33">
        <v>35.234909302426502</v>
      </c>
      <c r="G33">
        <v>47.83306129423795</v>
      </c>
      <c r="H33">
        <v>2.5408398648485436E-5</v>
      </c>
      <c r="I33">
        <v>0.17550895765472696</v>
      </c>
      <c r="J33">
        <v>1079.0744863940988</v>
      </c>
    </row>
    <row r="34" spans="1:10" x14ac:dyDescent="0.3">
      <c r="A34">
        <v>633.16000000000008</v>
      </c>
      <c r="B34">
        <v>360</v>
      </c>
      <c r="C34">
        <v>2.6501176376005474E-6</v>
      </c>
      <c r="D34">
        <v>29787.040315497099</v>
      </c>
      <c r="F34">
        <v>31.39069650485402</v>
      </c>
      <c r="G34">
        <v>42.967906480800821</v>
      </c>
      <c r="H34">
        <v>2.5615839322468157E-5</v>
      </c>
      <c r="I34">
        <v>0.17442125618544693</v>
      </c>
      <c r="J34">
        <v>1099.2133877555691</v>
      </c>
    </row>
    <row r="35" spans="1:10" x14ac:dyDescent="0.3">
      <c r="A35">
        <v>653.16000000000008</v>
      </c>
      <c r="B35">
        <v>380</v>
      </c>
      <c r="C35">
        <v>2.6454969726086994E-6</v>
      </c>
      <c r="H35">
        <v>2.5823604192290877E-5</v>
      </c>
      <c r="I35">
        <v>0.1728849565561669</v>
      </c>
      <c r="J35">
        <v>1120.1963972409123</v>
      </c>
    </row>
    <row r="36" spans="1:10" x14ac:dyDescent="0.3">
      <c r="A36">
        <v>673.16000000000008</v>
      </c>
      <c r="B36">
        <v>400</v>
      </c>
      <c r="C36">
        <v>2.640821343766153E-6</v>
      </c>
      <c r="H36">
        <v>2.6031693257953595E-5</v>
      </c>
      <c r="I36">
        <v>0.17090005876688694</v>
      </c>
      <c r="J36">
        <v>1141.9308418363669</v>
      </c>
    </row>
    <row r="37" spans="1:10" x14ac:dyDescent="0.3">
      <c r="A37">
        <v>693.16000000000008</v>
      </c>
      <c r="B37">
        <v>420</v>
      </c>
      <c r="C37">
        <v>2.6360910465067163E-6</v>
      </c>
      <c r="H37">
        <v>2.6240106519456314E-5</v>
      </c>
      <c r="I37">
        <v>0.16846656281760689</v>
      </c>
      <c r="J37">
        <v>1164.2968875438494</v>
      </c>
    </row>
    <row r="38" spans="1:10" x14ac:dyDescent="0.3">
      <c r="A38">
        <f t="shared" ref="A38:A42" si="0">B38+273.16</f>
        <v>713.16000000000008</v>
      </c>
      <c r="B38">
        <v>440</v>
      </c>
      <c r="D38">
        <f t="shared" ref="D38:D40" si="1">IF(A38&lt;0,0,IF(A38&gt;773,0,IF(A38&lt;=113,-9.421265*A38 +78523.03,IF(A38&lt;=573,-0.0002651484*A38^3 +0.2398722*A38^2 -92.07519*A38 +85201.35,IF(A38&lt;=773,-0.1731429*A38^2 +112.1703*A38 +53946.53)))))</f>
        <v>45881.909501377741</v>
      </c>
      <c r="F38">
        <f t="shared" ref="F38:F42" si="2">IF(A38&lt;77,0,IF(A38&gt;813,0,IF(A38&lt;=245,0.0001065745*A38^2 -0.1236027*A38 +78.88553,IF(A38&lt;=423,0.0005496019*A38^2 -0.3068619*A38 +97.19154,IF(A38&lt;=504,-0.001619811*A38^2 +1.194629*A38 -149.7677,IF(A38&lt;=813,-0.000000008141864*A38^4 +0.00002206982*A38^3 -0.02198991*A38^2 +9.428236*A38 -1425.234))))))</f>
        <v>13.505763253847817</v>
      </c>
      <c r="G38">
        <f t="shared" ref="G38:G42" si="3">IF(A38&lt;77,0,IF(A38&gt;813,0,IF(A38&lt;=298,0.0000000351575*A38^4 -0.00004007856*A38^3 +0.01763749*A38^2 -3.621734*A38 +421.3621,IF(A38&lt;=373,125,IF(A38&lt;=523,-0.0000001533415*A38^4 +0.0003031546*A38^3 -0.2218406*A38^2 +70.73566*A38 -8158.881,IF(A38&lt;=813,-0.00000145659*A38^3 +0.00335389*A38^2 -2.638684*A38 +722.1519))))))</f>
        <v>17.805571889429416</v>
      </c>
      <c r="I38">
        <f t="shared" ref="I38:I42" si="4">0.1*IF(A38&lt;4,0,IF(A38&gt;811,0,IF(A38&lt;=130,0.0000002250241*A38^3 -0.00008948206*A38^2 +0.01660905*A38 -0.0135437,IF(A38&lt;=300,0.0000000205104*A38^3 -0.00002142331*A38^2 +0.008750948*A38 +0.3071577,IF(A38&lt;=811,-0.000002701638*A38^2 +0.003355001*A38 +0.79478)))))</f>
        <v>0.18133870298499874</v>
      </c>
      <c r="J38">
        <f t="shared" ref="J38:J42" si="5">IF(A38&lt;4,0,IF(A38&gt;811,0,IF(A38&lt;=30,-0.000003424451*A38^4 +0.002322067*A38^3 -0.04431492*A38^2 +0.4875691*A38 -1.171156,IF(A38&lt;=47,-0.00003107539*A38^4 +0.003243212*A38^3 +0.003521231*A38^2 -1.956906*A38 +26.58263,IF(A38&lt;=130,0.000003939163*A38^4 -0.001477856*A38^3 +0.1765625*A38^2 -1.139222*A38 -75.18213,IF(A38&lt;=145,0.0000001654763*A38^4 -0.0000674101*A38^3 -0.01210442*A38^2 +9.293216*A38 -264.7832,IF(A38&lt;=811,-0.000000006214813*A38^4 +0.00001619759*A38^3 -0.01535912*A38^2 +6.744725*A38 -5.605966)))))))</f>
        <v>1260.3112140824351</v>
      </c>
    </row>
    <row r="39" spans="1:10" x14ac:dyDescent="0.3">
      <c r="A39">
        <f t="shared" si="0"/>
        <v>733.16000000000008</v>
      </c>
      <c r="B39">
        <v>460</v>
      </c>
      <c r="D39">
        <f t="shared" si="1"/>
        <v>43116.914718817759</v>
      </c>
      <c r="F39">
        <f t="shared" si="2"/>
        <v>12.147245211560858</v>
      </c>
      <c r="G39">
        <f t="shared" si="3"/>
        <v>16.340610321762938</v>
      </c>
      <c r="I39">
        <f t="shared" si="4"/>
        <v>0.18023383884067873</v>
      </c>
      <c r="J39">
        <f t="shared" si="5"/>
        <v>1271.1325374912649</v>
      </c>
    </row>
    <row r="40" spans="1:10" x14ac:dyDescent="0.3">
      <c r="A40">
        <f t="shared" si="0"/>
        <v>753.16000000000008</v>
      </c>
      <c r="B40">
        <v>480</v>
      </c>
      <c r="D40">
        <f t="shared" si="1"/>
        <v>40213.405616257747</v>
      </c>
      <c r="F40">
        <f t="shared" si="2"/>
        <v>11.020965060085018</v>
      </c>
      <c r="G40">
        <f t="shared" si="3"/>
        <v>14.99576829553655</v>
      </c>
      <c r="I40">
        <f t="shared" si="4"/>
        <v>0.17891284365635873</v>
      </c>
      <c r="J40">
        <f t="shared" si="5"/>
        <v>1282.1306752380433</v>
      </c>
    </row>
    <row r="41" spans="1:10" x14ac:dyDescent="0.3">
      <c r="A41">
        <f t="shared" si="0"/>
        <v>773.16000000000008</v>
      </c>
      <c r="B41">
        <v>500</v>
      </c>
      <c r="F41">
        <f t="shared" si="2"/>
        <v>10.024538290573673</v>
      </c>
      <c r="G41">
        <f t="shared" si="3"/>
        <v>13.701129490750532</v>
      </c>
      <c r="I41">
        <f t="shared" si="4"/>
        <v>0.17737571743203873</v>
      </c>
      <c r="J41">
        <f t="shared" si="5"/>
        <v>1293.1963403603922</v>
      </c>
    </row>
    <row r="42" spans="1:10" x14ac:dyDescent="0.3">
      <c r="A42">
        <f t="shared" si="0"/>
        <v>793.16000000000008</v>
      </c>
      <c r="B42">
        <v>520</v>
      </c>
      <c r="F42">
        <f t="shared" si="2"/>
        <v>9.0243156364217612</v>
      </c>
      <c r="G42">
        <f t="shared" si="3"/>
        <v>12.386777587404254</v>
      </c>
      <c r="I42">
        <f t="shared" si="4"/>
        <v>0.17562246016771868</v>
      </c>
      <c r="J42">
        <f t="shared" si="5"/>
        <v>1304.1963810140051</v>
      </c>
    </row>
    <row r="43" spans="1:10" x14ac:dyDescent="0.3">
      <c r="A43">
        <v>-6.839999999999975</v>
      </c>
      <c r="B43">
        <v>-280</v>
      </c>
    </row>
    <row r="44" spans="1:10" x14ac:dyDescent="0.3">
      <c r="A44">
        <v>13.160000000000025</v>
      </c>
      <c r="B44">
        <v>-260</v>
      </c>
      <c r="D44">
        <v>78256.514494032701</v>
      </c>
      <c r="E44">
        <v>0.31680470654896403</v>
      </c>
    </row>
    <row r="45" spans="1:10" x14ac:dyDescent="0.3">
      <c r="A45">
        <v>33.160000000000025</v>
      </c>
      <c r="B45">
        <v>-240</v>
      </c>
      <c r="D45">
        <v>78056.017511408703</v>
      </c>
      <c r="E45">
        <v>0.31792006049200294</v>
      </c>
    </row>
    <row r="46" spans="1:10" x14ac:dyDescent="0.3">
      <c r="A46">
        <v>53.160000000000025</v>
      </c>
      <c r="B46">
        <v>-220</v>
      </c>
      <c r="D46">
        <v>77805.763600784703</v>
      </c>
      <c r="E46">
        <v>0.31934496977885202</v>
      </c>
    </row>
    <row r="47" spans="1:10" x14ac:dyDescent="0.3">
      <c r="A47">
        <v>73.160000000000025</v>
      </c>
      <c r="B47">
        <v>-200</v>
      </c>
      <c r="D47">
        <v>77505.752762160701</v>
      </c>
      <c r="E47">
        <v>0.32101393723640287</v>
      </c>
    </row>
    <row r="48" spans="1:10" x14ac:dyDescent="0.3">
      <c r="A48">
        <v>93.160000000000025</v>
      </c>
      <c r="B48">
        <v>-180</v>
      </c>
      <c r="D48">
        <v>77155.98499553671</v>
      </c>
      <c r="E48">
        <v>0.32285803764098686</v>
      </c>
      <c r="F48">
        <v>122.40486191651183</v>
      </c>
      <c r="G48">
        <v>308.92093861248287</v>
      </c>
    </row>
    <row r="49" spans="1:10" x14ac:dyDescent="0.3">
      <c r="A49">
        <v>113.16000000000003</v>
      </c>
      <c r="B49">
        <v>-160</v>
      </c>
      <c r="D49">
        <v>76756.460300912702</v>
      </c>
      <c r="E49">
        <v>0.32480491771837566</v>
      </c>
      <c r="F49">
        <v>119.10739972147184</v>
      </c>
      <c r="G49">
        <v>287.19334338101891</v>
      </c>
    </row>
    <row r="50" spans="1:10" x14ac:dyDescent="0.3">
      <c r="A50">
        <v>133.16000000000003</v>
      </c>
      <c r="B50">
        <v>-140</v>
      </c>
      <c r="D50">
        <v>76307.178678288707</v>
      </c>
      <c r="E50">
        <v>0.32677879614378075</v>
      </c>
      <c r="F50">
        <v>115.71520464643183</v>
      </c>
      <c r="G50">
        <v>270.17421633355491</v>
      </c>
      <c r="I50">
        <v>8.4314215685045699E-2</v>
      </c>
      <c r="J50">
        <v>613.24785184738755</v>
      </c>
    </row>
    <row r="51" spans="1:10" x14ac:dyDescent="0.3">
      <c r="A51">
        <v>153.16000000000003</v>
      </c>
      <c r="B51">
        <v>-120</v>
      </c>
      <c r="D51">
        <v>75808.140127664708</v>
      </c>
      <c r="E51">
        <v>0.32870046354185356</v>
      </c>
      <c r="F51">
        <v>112.22827669139184</v>
      </c>
      <c r="G51">
        <v>257.18230547009085</v>
      </c>
      <c r="I51">
        <v>9.1312512908047649E-2</v>
      </c>
      <c r="J51">
        <v>655.94481333913609</v>
      </c>
    </row>
    <row r="52" spans="1:10" x14ac:dyDescent="0.3">
      <c r="A52">
        <v>173.16000000000003</v>
      </c>
      <c r="B52">
        <v>-100</v>
      </c>
      <c r="D52">
        <v>75259.344649040708</v>
      </c>
      <c r="E52">
        <v>0.33048728248668574</v>
      </c>
      <c r="F52">
        <v>108.64661585635183</v>
      </c>
      <c r="G52">
        <v>247.53635879062688</v>
      </c>
      <c r="I52">
        <v>9.7476121352137624E-2</v>
      </c>
      <c r="J52">
        <v>693.56173998905933</v>
      </c>
    </row>
    <row r="53" spans="1:10" x14ac:dyDescent="0.3">
      <c r="A53">
        <v>193.16000000000003</v>
      </c>
      <c r="B53">
        <v>-80</v>
      </c>
      <c r="D53">
        <v>74660.792242416705</v>
      </c>
      <c r="E53">
        <v>0.33205318750180873</v>
      </c>
      <c r="F53">
        <v>104.97022214131184</v>
      </c>
      <c r="G53">
        <v>240.55512429516295</v>
      </c>
      <c r="I53">
        <v>0.10292219735331556</v>
      </c>
      <c r="J53">
        <v>726.65782240707438</v>
      </c>
    </row>
    <row r="54" spans="1:10" x14ac:dyDescent="0.3">
      <c r="A54">
        <v>213.16000000000003</v>
      </c>
      <c r="B54">
        <v>-60</v>
      </c>
      <c r="D54">
        <v>74012.482907792699</v>
      </c>
      <c r="E54">
        <v>0.33330868506019407</v>
      </c>
      <c r="F54">
        <v>101.19909554627182</v>
      </c>
      <c r="G54">
        <v>235.55734998369888</v>
      </c>
      <c r="I54">
        <v>0.1077678972475815</v>
      </c>
      <c r="J54">
        <v>755.76509021877871</v>
      </c>
    </row>
    <row r="55" spans="1:10" x14ac:dyDescent="0.3">
      <c r="A55">
        <v>233.16000000000003</v>
      </c>
      <c r="B55">
        <v>-40</v>
      </c>
      <c r="D55">
        <v>73314.416645168705</v>
      </c>
      <c r="E55">
        <v>0.33416085358425329</v>
      </c>
      <c r="F55">
        <v>97.333236071231823</v>
      </c>
      <c r="G55">
        <v>231.86178385623498</v>
      </c>
      <c r="I55">
        <v>0.11213037737093548</v>
      </c>
      <c r="J55">
        <v>781.38841206544998</v>
      </c>
    </row>
    <row r="56" spans="1:10" x14ac:dyDescent="0.3">
      <c r="A56">
        <v>253.16000000000003</v>
      </c>
      <c r="B56">
        <v>-20</v>
      </c>
      <c r="D56">
        <v>72566.593454544709</v>
      </c>
      <c r="E56">
        <v>0.33451334344583789</v>
      </c>
      <c r="F56">
        <v>95</v>
      </c>
      <c r="G56">
        <v>228.78717391277092</v>
      </c>
      <c r="I56">
        <v>0.11612679405937741</v>
      </c>
      <c r="J56">
        <v>804.00549560404545</v>
      </c>
    </row>
    <row r="57" spans="1:10" x14ac:dyDescent="0.3">
      <c r="A57">
        <v>273.16000000000003</v>
      </c>
      <c r="B57">
        <v>0</v>
      </c>
      <c r="C57">
        <v>2.723553994443275E-6</v>
      </c>
      <c r="D57">
        <v>71769.01333592071</v>
      </c>
      <c r="E57">
        <v>0.3342663769662394</v>
      </c>
      <c r="F57">
        <v>95</v>
      </c>
      <c r="G57">
        <v>225.65226815330681</v>
      </c>
      <c r="H57">
        <v>2.1931509154299194E-5</v>
      </c>
      <c r="I57">
        <v>0.11987430364890735</v>
      </c>
      <c r="J57">
        <v>824.06688750720309</v>
      </c>
    </row>
    <row r="58" spans="1:10" x14ac:dyDescent="0.3">
      <c r="A58">
        <v>293.16000000000003</v>
      </c>
      <c r="B58">
        <v>20</v>
      </c>
      <c r="C58">
        <v>2.7199731979451654E-6</v>
      </c>
      <c r="D58">
        <v>70921.676289296709</v>
      </c>
      <c r="E58">
        <v>0.33331674841618936</v>
      </c>
      <c r="F58">
        <v>95</v>
      </c>
      <c r="G58">
        <v>221.77581457784294</v>
      </c>
      <c r="H58">
        <v>2.2133438499001913E-5</v>
      </c>
      <c r="I58">
        <v>0.12349006247552533</v>
      </c>
      <c r="J58">
        <v>841.99597346323924</v>
      </c>
    </row>
    <row r="59" spans="1:10" x14ac:dyDescent="0.3">
      <c r="A59">
        <v>313.16000000000003</v>
      </c>
      <c r="B59">
        <v>40</v>
      </c>
      <c r="C59">
        <v>2.7163321197878129E-6</v>
      </c>
      <c r="D59">
        <v>70065.133031017118</v>
      </c>
      <c r="F59">
        <v>95</v>
      </c>
      <c r="G59">
        <v>216.47656118637877</v>
      </c>
      <c r="H59">
        <v>2.2335692039544636E-5</v>
      </c>
      <c r="I59">
        <v>0.12709122687523128</v>
      </c>
      <c r="J59">
        <v>858.18897817615232</v>
      </c>
    </row>
    <row r="60" spans="1:10" x14ac:dyDescent="0.3">
      <c r="A60">
        <v>333.16</v>
      </c>
      <c r="B60">
        <v>60</v>
      </c>
      <c r="C60">
        <v>2.7126310554050264E-6</v>
      </c>
      <c r="D60">
        <v>69145.32603629712</v>
      </c>
      <c r="F60">
        <v>95</v>
      </c>
      <c r="G60">
        <v>209.07325597891503</v>
      </c>
      <c r="H60">
        <v>2.2538269775927353E-5</v>
      </c>
      <c r="I60">
        <v>0.1307949531840252</v>
      </c>
      <c r="J60">
        <v>873.01496536561933</v>
      </c>
    </row>
    <row r="61" spans="1:10" x14ac:dyDescent="0.3">
      <c r="A61">
        <v>353.16</v>
      </c>
      <c r="B61">
        <v>80</v>
      </c>
      <c r="C61">
        <v>2.7088703002306135E-6</v>
      </c>
      <c r="D61">
        <v>68012.509201577122</v>
      </c>
      <c r="F61">
        <v>95</v>
      </c>
      <c r="G61">
        <v>198.88464695545093</v>
      </c>
      <c r="H61">
        <v>2.2741171708150073E-5</v>
      </c>
      <c r="I61">
        <v>0.13471839773790717</v>
      </c>
      <c r="J61">
        <v>886.8158377669979</v>
      </c>
    </row>
    <row r="62" spans="1:10" x14ac:dyDescent="0.3">
      <c r="A62">
        <v>373.16</v>
      </c>
      <c r="B62">
        <v>100</v>
      </c>
      <c r="C62">
        <v>2.7050501496983821E-6</v>
      </c>
      <c r="D62">
        <v>66666.682526857127</v>
      </c>
      <c r="F62">
        <v>94.920626850053168</v>
      </c>
      <c r="G62">
        <v>184.9029917770051</v>
      </c>
      <c r="H62">
        <v>2.2944397836212794E-5</v>
      </c>
      <c r="I62">
        <v>0.13897871687287716</v>
      </c>
      <c r="J62">
        <v>899.90633713132559</v>
      </c>
    </row>
    <row r="63" spans="1:10" x14ac:dyDescent="0.3">
      <c r="A63">
        <v>393.16</v>
      </c>
      <c r="B63">
        <v>120</v>
      </c>
      <c r="C63">
        <v>2.7011708992421405E-6</v>
      </c>
      <c r="D63">
        <v>65107.846012137117</v>
      </c>
      <c r="F63">
        <v>94.066879960798133</v>
      </c>
      <c r="G63">
        <v>167.79554955474256</v>
      </c>
      <c r="H63">
        <v>2.3147948160115516E-5</v>
      </c>
      <c r="I63">
        <v>0.14369306692493505</v>
      </c>
      <c r="J63">
        <v>912.57404422531897</v>
      </c>
    </row>
    <row r="64" spans="1:10" x14ac:dyDescent="0.3">
      <c r="A64">
        <v>413.16</v>
      </c>
      <c r="B64">
        <v>140</v>
      </c>
      <c r="C64">
        <v>2.6972328442956966E-6</v>
      </c>
      <c r="D64">
        <v>63335.999657417116</v>
      </c>
      <c r="F64">
        <v>91.972730500270927</v>
      </c>
      <c r="G64">
        <v>149.17520761624243</v>
      </c>
      <c r="H64">
        <v>2.3351822679858235E-5</v>
      </c>
      <c r="I64">
        <v>0.148978604230081</v>
      </c>
      <c r="J64">
        <v>925.07937883137663</v>
      </c>
    </row>
    <row r="65" spans="1:10" x14ac:dyDescent="0.3">
      <c r="A65">
        <v>433.16</v>
      </c>
      <c r="B65">
        <v>160</v>
      </c>
      <c r="C65">
        <v>2.6932362802928585E-6</v>
      </c>
      <c r="D65">
        <v>61351.143462697117</v>
      </c>
      <c r="F65">
        <v>88.446070005363936</v>
      </c>
      <c r="G65">
        <v>130.29591390308352</v>
      </c>
      <c r="H65">
        <v>2.3556021395440954E-5</v>
      </c>
      <c r="I65">
        <v>0.15495248512431495</v>
      </c>
      <c r="J65">
        <v>937.65559974757559</v>
      </c>
    </row>
    <row r="66" spans="1:10" x14ac:dyDescent="0.3">
      <c r="A66">
        <v>453.16</v>
      </c>
      <c r="B66">
        <v>180</v>
      </c>
      <c r="C66">
        <v>2.6891815026674336E-6</v>
      </c>
      <c r="D66">
        <v>59153.277427977126</v>
      </c>
      <c r="F66">
        <v>83.455942524979719</v>
      </c>
      <c r="G66">
        <v>112.6133109744509</v>
      </c>
      <c r="H66">
        <v>2.3760544306863676E-5</v>
      </c>
      <c r="I66">
        <v>0.16173186594363695</v>
      </c>
      <c r="J66">
        <v>950.50880478767328</v>
      </c>
    </row>
    <row r="67" spans="1:10" x14ac:dyDescent="0.3">
      <c r="A67">
        <v>473.16</v>
      </c>
      <c r="B67">
        <v>200</v>
      </c>
      <c r="C67">
        <v>2.6850688068532307E-6</v>
      </c>
      <c r="D67">
        <v>56742.401553257114</v>
      </c>
      <c r="F67">
        <v>77.132544620006911</v>
      </c>
      <c r="G67">
        <v>97.784736007121765</v>
      </c>
      <c r="H67">
        <v>2.3965391414126396E-5</v>
      </c>
      <c r="I67">
        <v>0.16943390302404693</v>
      </c>
      <c r="J67">
        <v>963.81793078110707</v>
      </c>
    </row>
    <row r="68" spans="1:10" x14ac:dyDescent="0.3">
      <c r="A68">
        <v>493.16</v>
      </c>
      <c r="B68">
        <v>220</v>
      </c>
      <c r="C68">
        <v>2.6808984882840576E-6</v>
      </c>
      <c r="D68">
        <v>54118.515838537118</v>
      </c>
      <c r="F68">
        <v>70.211986878037976</v>
      </c>
      <c r="G68">
        <v>89.277215416909257</v>
      </c>
      <c r="H68">
        <v>2.4170562717229114E-5</v>
      </c>
      <c r="I68">
        <v>0.17261460511040691</v>
      </c>
      <c r="J68">
        <v>977.73475357299401</v>
      </c>
    </row>
    <row r="69" spans="1:10" x14ac:dyDescent="0.3">
      <c r="A69">
        <v>513.16000000000008</v>
      </c>
      <c r="B69">
        <v>240</v>
      </c>
      <c r="C69">
        <v>2.6766708423937221E-6</v>
      </c>
      <c r="D69">
        <v>51281.620283817108</v>
      </c>
      <c r="F69">
        <v>64.121432586129401</v>
      </c>
      <c r="G69">
        <v>81.843462785743895</v>
      </c>
      <c r="H69">
        <v>2.4376058216171835E-5</v>
      </c>
      <c r="I69">
        <v>0.1742184926011269</v>
      </c>
      <c r="J69">
        <v>992.38388802413226</v>
      </c>
    </row>
    <row r="70" spans="1:10" x14ac:dyDescent="0.3">
      <c r="A70">
        <v>533.16000000000008</v>
      </c>
      <c r="B70">
        <v>260</v>
      </c>
      <c r="C70">
        <v>2.6723861646160321E-6</v>
      </c>
      <c r="D70">
        <v>48231.7148890971</v>
      </c>
      <c r="F70">
        <v>57.826753463276361</v>
      </c>
      <c r="G70">
        <v>74.371647950866645</v>
      </c>
      <c r="H70">
        <v>2.4581877910954556E-5</v>
      </c>
      <c r="I70">
        <v>0.17537378193184688</v>
      </c>
      <c r="J70">
        <v>1007.8627880109992</v>
      </c>
    </row>
    <row r="71" spans="1:10" x14ac:dyDescent="0.3">
      <c r="A71">
        <v>553.16000000000008</v>
      </c>
      <c r="B71">
        <v>280</v>
      </c>
      <c r="C71">
        <v>2.6680447503847957E-6</v>
      </c>
      <c r="D71">
        <v>44968.799654377115</v>
      </c>
      <c r="F71">
        <v>51.559355541480215</v>
      </c>
      <c r="G71">
        <v>67.048235648277341</v>
      </c>
      <c r="H71">
        <v>2.4788021801577274E-5</v>
      </c>
      <c r="I71">
        <v>0.17608047310256691</v>
      </c>
      <c r="J71">
        <v>1024.2417464257517</v>
      </c>
    </row>
    <row r="72" spans="1:10" x14ac:dyDescent="0.3">
      <c r="A72">
        <v>573.16000000000008</v>
      </c>
      <c r="B72">
        <v>300</v>
      </c>
      <c r="C72">
        <v>2.6636468951338212E-6</v>
      </c>
      <c r="D72">
        <v>41492.874579657102</v>
      </c>
      <c r="F72">
        <v>45.550644852739595</v>
      </c>
      <c r="G72">
        <v>60.059690613976272</v>
      </c>
      <c r="H72">
        <v>2.4994489888039997E-5</v>
      </c>
      <c r="I72">
        <v>0.17633856611328694</v>
      </c>
      <c r="J72">
        <v>1041.5638951762273</v>
      </c>
    </row>
    <row r="73" spans="1:10" x14ac:dyDescent="0.3">
      <c r="A73">
        <v>593.16000000000008</v>
      </c>
      <c r="B73">
        <v>320</v>
      </c>
      <c r="C73">
        <v>2.6591928942969161E-6</v>
      </c>
      <c r="D73">
        <v>37803.93966493709</v>
      </c>
      <c r="F73">
        <v>40.032027429054722</v>
      </c>
      <c r="G73">
        <v>53.592477583962818</v>
      </c>
      <c r="H73">
        <v>2.5201282170342713E-5</v>
      </c>
      <c r="I73">
        <v>0.1761480609640069</v>
      </c>
      <c r="J73">
        <v>1059.8452051859438</v>
      </c>
    </row>
    <row r="74" spans="1:10" x14ac:dyDescent="0.3">
      <c r="A74">
        <v>613.16000000000008</v>
      </c>
      <c r="B74">
        <v>340</v>
      </c>
      <c r="C74">
        <v>2.654683043307889E-6</v>
      </c>
      <c r="D74">
        <v>33901.994910217109</v>
      </c>
      <c r="F74">
        <v>35.234909302426502</v>
      </c>
      <c r="G74">
        <v>47.83306129423795</v>
      </c>
      <c r="H74">
        <v>2.5408398648485436E-5</v>
      </c>
      <c r="I74">
        <v>0.17550895765472696</v>
      </c>
      <c r="J74">
        <v>1079.0744863940988</v>
      </c>
    </row>
    <row r="75" spans="1:10" x14ac:dyDescent="0.3">
      <c r="A75">
        <v>633.16000000000008</v>
      </c>
      <c r="B75">
        <v>360</v>
      </c>
      <c r="C75">
        <v>2.6501176376005474E-6</v>
      </c>
      <c r="D75">
        <v>29787.040315497099</v>
      </c>
      <c r="F75">
        <v>31.39069650485402</v>
      </c>
      <c r="G75">
        <v>42.967906480800821</v>
      </c>
      <c r="H75">
        <v>2.5615839322468157E-5</v>
      </c>
      <c r="I75">
        <v>0.17442125618544693</v>
      </c>
      <c r="J75">
        <v>1099.2133877555691</v>
      </c>
    </row>
    <row r="76" spans="1:10" x14ac:dyDescent="0.3">
      <c r="A76">
        <v>653.16000000000008</v>
      </c>
      <c r="B76">
        <v>380</v>
      </c>
      <c r="C76">
        <v>2.6454969726086994E-6</v>
      </c>
      <c r="H76">
        <v>2.5823604192290877E-5</v>
      </c>
      <c r="I76">
        <v>0.1728849565561669</v>
      </c>
      <c r="J76">
        <v>1120.1963972409123</v>
      </c>
    </row>
    <row r="77" spans="1:10" x14ac:dyDescent="0.3">
      <c r="A77">
        <v>673.16000000000008</v>
      </c>
      <c r="B77">
        <v>400</v>
      </c>
      <c r="C77">
        <v>2.640821343766153E-6</v>
      </c>
      <c r="H77">
        <v>2.6031693257953595E-5</v>
      </c>
      <c r="I77">
        <v>0.17090005876688694</v>
      </c>
      <c r="J77">
        <v>1141.9308418363669</v>
      </c>
    </row>
    <row r="78" spans="1:10" x14ac:dyDescent="0.3">
      <c r="A78">
        <v>693.16000000000008</v>
      </c>
      <c r="B78">
        <v>420</v>
      </c>
      <c r="C78">
        <v>2.6360910465067163E-6</v>
      </c>
      <c r="H78">
        <v>2.6240106519456314E-5</v>
      </c>
      <c r="I78">
        <v>0.16846656281760689</v>
      </c>
      <c r="J78">
        <v>1164.2968875438494</v>
      </c>
    </row>
    <row r="79" spans="1:10" x14ac:dyDescent="0.3">
      <c r="A79">
        <f t="shared" ref="A79:A85" si="6">B79+273.16</f>
        <v>713.16000000000008</v>
      </c>
      <c r="B79">
        <v>440</v>
      </c>
      <c r="F79">
        <f t="shared" ref="F79:F83" si="7">IF(A79&lt;4,0,IF(A79&gt;813,0,IF(A79&lt;=193,-0.00000001080132*A79^4 +0.000004186894*A79^3 +0.0005843584*A79^2 -0.4076886*A79 +187.0892,IF(A79&lt;=450,145,IF(A79&lt;=478,-0.003246753*A79^2 +2.834416*A79 -473.0195,IF(A79&lt;=533,0.000000847702*A79^4 -0.001942621*A79^3 +1.665693*A79^2 -633.8212*A79 +90432.23,IF(A79&lt;=813,-0.0000000441445*A79^4 +0.0001192463*A79^3 -0.1187992*A79^2 +51.45111*A79 -8092.393)))))))</f>
        <v>12.600443625229673</v>
      </c>
      <c r="G79">
        <f t="shared" ref="G79:G83" si="8">IF(A79&lt;4,0,IF(A79&gt;813,0,IF(A79&lt;=193,-0.000000384327*A79^4 +0.0001995592*A79^3 -0.02699616*A79^2 -0.7785301*A79 +550.2608,IF(A79&lt;=373,0.00004871495*A79^2 -0.07845552*A79 +309.1912,IF(A79&lt;=813,-0.00000002258641*A79^4 +0.00005507812*A79^3 -0.04758236*A79^2 +16.4659*A79 -1656.057)))))</f>
        <v>21.507692329869997</v>
      </c>
      <c r="I79">
        <f t="shared" ref="I79:I85" si="9">0.1*IF(A79&lt;4,0,IF(A79&gt;849,0,IF(A79&lt;=130,0.00000008950483*A79^3 -0.00004145406*A79^2 +0.009981587*A79 -0.01051689,IF(A79&lt;=300,0.00000001597797*A79^3 -0.00001587888*A79^2 +0.006909558*A79 +0.11817,IF(A79&lt;=849,0.000000003182847*A79^3 -0.000006570887*A79^2 +0.004662148*A79 +0.3001698)))))</f>
        <v>0.14375467883285184</v>
      </c>
    </row>
    <row r="80" spans="1:10" x14ac:dyDescent="0.3">
      <c r="A80">
        <f t="shared" si="6"/>
        <v>733.16000000000008</v>
      </c>
      <c r="B80">
        <v>460</v>
      </c>
      <c r="F80">
        <f t="shared" si="7"/>
        <v>11.258429173798504</v>
      </c>
      <c r="G80">
        <f t="shared" si="8"/>
        <v>19.293724968795459</v>
      </c>
      <c r="I80">
        <f t="shared" si="9"/>
        <v>0.14405941819712662</v>
      </c>
    </row>
    <row r="81" spans="1:10" x14ac:dyDescent="0.3">
      <c r="A81">
        <f t="shared" si="6"/>
        <v>753.16000000000008</v>
      </c>
      <c r="B81">
        <v>480</v>
      </c>
      <c r="F81">
        <f t="shared" si="7"/>
        <v>10.789002383866318</v>
      </c>
      <c r="G81">
        <f t="shared" si="8"/>
        <v>17.645725831248228</v>
      </c>
      <c r="I81">
        <f t="shared" si="9"/>
        <v>0.1443985352669663</v>
      </c>
    </row>
    <row r="82" spans="1:10" x14ac:dyDescent="0.3">
      <c r="A82">
        <f t="shared" si="6"/>
        <v>773.16000000000008</v>
      </c>
      <c r="B82">
        <v>500</v>
      </c>
      <c r="F82">
        <f t="shared" si="7"/>
        <v>10.617151744405419</v>
      </c>
      <c r="G82">
        <f t="shared" si="8"/>
        <v>15.984663917747412</v>
      </c>
      <c r="I82">
        <f t="shared" si="9"/>
        <v>0.14478730770797063</v>
      </c>
    </row>
    <row r="83" spans="1:10" x14ac:dyDescent="0.3">
      <c r="A83">
        <f t="shared" si="6"/>
        <v>793.16000000000008</v>
      </c>
      <c r="B83">
        <v>520</v>
      </c>
      <c r="F83">
        <f t="shared" si="7"/>
        <v>9.9983508643599635</v>
      </c>
      <c r="G83">
        <f t="shared" si="8"/>
        <v>13.644776414431135</v>
      </c>
      <c r="I83">
        <f t="shared" si="9"/>
        <v>0.14524101318573987</v>
      </c>
    </row>
    <row r="84" spans="1:10" x14ac:dyDescent="0.3">
      <c r="A84">
        <f t="shared" si="6"/>
        <v>813.16000000000008</v>
      </c>
      <c r="B84">
        <v>540</v>
      </c>
      <c r="I84">
        <f t="shared" si="9"/>
        <v>0.14577492936587388</v>
      </c>
    </row>
    <row r="85" spans="1:10" x14ac:dyDescent="0.3">
      <c r="A85">
        <f t="shared" si="6"/>
        <v>833.16000000000008</v>
      </c>
      <c r="B85">
        <v>560</v>
      </c>
      <c r="I85">
        <f t="shared" si="9"/>
        <v>0.14640433391397273</v>
      </c>
    </row>
    <row r="86" spans="1:10" x14ac:dyDescent="0.3">
      <c r="A86">
        <v>-6.839999999999975</v>
      </c>
      <c r="B86">
        <v>-280</v>
      </c>
    </row>
    <row r="87" spans="1:10" x14ac:dyDescent="0.3">
      <c r="A87">
        <v>13.160000000000025</v>
      </c>
      <c r="B87">
        <v>-260</v>
      </c>
      <c r="D87">
        <v>78256.514494032701</v>
      </c>
      <c r="E87">
        <v>0.31680470654896403</v>
      </c>
    </row>
    <row r="88" spans="1:10" x14ac:dyDescent="0.3">
      <c r="A88">
        <v>33.160000000000025</v>
      </c>
      <c r="B88">
        <v>-240</v>
      </c>
      <c r="D88">
        <v>78056.017511408703</v>
      </c>
      <c r="E88">
        <v>0.31792006049200294</v>
      </c>
    </row>
    <row r="89" spans="1:10" x14ac:dyDescent="0.3">
      <c r="A89">
        <v>53.160000000000025</v>
      </c>
      <c r="B89">
        <v>-220</v>
      </c>
      <c r="D89">
        <v>77805.763600784703</v>
      </c>
      <c r="E89">
        <v>0.31934496977885202</v>
      </c>
    </row>
    <row r="90" spans="1:10" x14ac:dyDescent="0.3">
      <c r="A90">
        <v>73.160000000000025</v>
      </c>
      <c r="B90">
        <v>-200</v>
      </c>
      <c r="D90">
        <v>77505.752762160701</v>
      </c>
      <c r="E90">
        <v>0.32101393723640287</v>
      </c>
    </row>
    <row r="91" spans="1:10" x14ac:dyDescent="0.3">
      <c r="A91">
        <v>93.160000000000025</v>
      </c>
      <c r="B91">
        <v>-180</v>
      </c>
      <c r="D91">
        <v>77155.98499553671</v>
      </c>
      <c r="E91">
        <v>0.32285803764098686</v>
      </c>
      <c r="F91">
        <v>122.40486191651183</v>
      </c>
      <c r="G91">
        <v>308.92093861248287</v>
      </c>
    </row>
    <row r="92" spans="1:10" x14ac:dyDescent="0.3">
      <c r="A92">
        <v>113.16000000000003</v>
      </c>
      <c r="B92">
        <v>-160</v>
      </c>
      <c r="D92">
        <v>76756.460300912702</v>
      </c>
      <c r="E92">
        <v>0.32480491771837566</v>
      </c>
      <c r="F92">
        <v>119.10739972147184</v>
      </c>
      <c r="G92">
        <v>287.19334338101891</v>
      </c>
    </row>
    <row r="93" spans="1:10" x14ac:dyDescent="0.3">
      <c r="A93">
        <v>133.16000000000003</v>
      </c>
      <c r="B93">
        <v>-140</v>
      </c>
      <c r="D93">
        <v>76307.178678288707</v>
      </c>
      <c r="E93">
        <v>0.32677879614378075</v>
      </c>
      <c r="F93">
        <v>115.71520464643183</v>
      </c>
      <c r="G93">
        <v>270.17421633355491</v>
      </c>
      <c r="I93">
        <v>8.4314215685045699E-2</v>
      </c>
      <c r="J93">
        <v>613.24785184738755</v>
      </c>
    </row>
    <row r="94" spans="1:10" x14ac:dyDescent="0.3">
      <c r="A94">
        <v>153.16000000000003</v>
      </c>
      <c r="B94">
        <v>-120</v>
      </c>
      <c r="D94">
        <v>75808.140127664708</v>
      </c>
      <c r="E94">
        <v>0.32870046354185356</v>
      </c>
      <c r="F94">
        <v>112.22827669139184</v>
      </c>
      <c r="G94">
        <v>257.18230547009085</v>
      </c>
      <c r="I94">
        <v>9.1312512908047649E-2</v>
      </c>
      <c r="J94">
        <v>655.94481333913609</v>
      </c>
    </row>
    <row r="95" spans="1:10" x14ac:dyDescent="0.3">
      <c r="A95">
        <v>173.16000000000003</v>
      </c>
      <c r="B95">
        <v>-100</v>
      </c>
      <c r="D95">
        <v>75259.344649040708</v>
      </c>
      <c r="E95">
        <v>0.33048728248668574</v>
      </c>
      <c r="F95">
        <v>108.64661585635183</v>
      </c>
      <c r="G95">
        <v>247.53635879062688</v>
      </c>
      <c r="I95">
        <v>9.7476121352137624E-2</v>
      </c>
      <c r="J95">
        <v>693.56173998905933</v>
      </c>
    </row>
    <row r="96" spans="1:10" x14ac:dyDescent="0.3">
      <c r="A96">
        <v>193.16000000000003</v>
      </c>
      <c r="B96">
        <v>-80</v>
      </c>
      <c r="D96">
        <v>74660.792242416705</v>
      </c>
      <c r="E96">
        <v>0.33205318750180873</v>
      </c>
      <c r="F96">
        <v>104.97022214131184</v>
      </c>
      <c r="G96">
        <v>240.55512429516295</v>
      </c>
      <c r="I96">
        <v>0.10292219735331556</v>
      </c>
      <c r="J96">
        <v>726.65782240707438</v>
      </c>
    </row>
    <row r="97" spans="1:10" x14ac:dyDescent="0.3">
      <c r="A97">
        <v>213.16000000000003</v>
      </c>
      <c r="B97">
        <v>-60</v>
      </c>
      <c r="D97">
        <v>74012.482907792699</v>
      </c>
      <c r="E97">
        <v>0.33330868506019407</v>
      </c>
      <c r="F97">
        <v>101.19909554627182</v>
      </c>
      <c r="G97">
        <v>235.55734998369888</v>
      </c>
      <c r="I97">
        <v>0.1077678972475815</v>
      </c>
      <c r="J97">
        <v>755.76509021877871</v>
      </c>
    </row>
    <row r="98" spans="1:10" x14ac:dyDescent="0.3">
      <c r="A98">
        <v>233.16000000000003</v>
      </c>
      <c r="B98">
        <v>-40</v>
      </c>
      <c r="D98">
        <v>73314.416645168705</v>
      </c>
      <c r="E98">
        <v>0.33416085358425329</v>
      </c>
      <c r="F98">
        <v>97.333236071231823</v>
      </c>
      <c r="G98">
        <v>231.86178385623498</v>
      </c>
      <c r="I98">
        <v>0.11213037737093548</v>
      </c>
      <c r="J98">
        <v>781.38841206544998</v>
      </c>
    </row>
    <row r="99" spans="1:10" x14ac:dyDescent="0.3">
      <c r="A99">
        <v>253.16000000000003</v>
      </c>
      <c r="B99">
        <v>-20</v>
      </c>
      <c r="D99">
        <v>72566.593454544709</v>
      </c>
      <c r="E99">
        <v>0.33451334344583789</v>
      </c>
      <c r="F99">
        <v>95</v>
      </c>
      <c r="G99">
        <v>228.78717391277092</v>
      </c>
      <c r="I99">
        <v>0.11612679405937741</v>
      </c>
      <c r="J99">
        <v>804.00549560404545</v>
      </c>
    </row>
    <row r="100" spans="1:10" x14ac:dyDescent="0.3">
      <c r="A100">
        <v>273.16000000000003</v>
      </c>
      <c r="B100">
        <v>0</v>
      </c>
      <c r="C100">
        <v>2.723553994443275E-6</v>
      </c>
      <c r="D100">
        <v>71769.01333592071</v>
      </c>
      <c r="E100">
        <v>0.3342663769662394</v>
      </c>
      <c r="F100">
        <v>95</v>
      </c>
      <c r="G100">
        <v>225.65226815330681</v>
      </c>
      <c r="H100">
        <v>2.1931509154299194E-5</v>
      </c>
      <c r="I100">
        <v>0.11987430364890735</v>
      </c>
      <c r="J100">
        <v>824.06688750720309</v>
      </c>
    </row>
    <row r="101" spans="1:10" x14ac:dyDescent="0.3">
      <c r="A101">
        <v>293.16000000000003</v>
      </c>
      <c r="B101">
        <v>20</v>
      </c>
      <c r="C101">
        <v>2.7199731979451654E-6</v>
      </c>
      <c r="D101">
        <v>70921.676289296709</v>
      </c>
      <c r="E101">
        <v>0.33331674841618936</v>
      </c>
      <c r="F101">
        <v>95</v>
      </c>
      <c r="G101">
        <v>221.77581457784294</v>
      </c>
      <c r="H101">
        <v>2.2133438499001913E-5</v>
      </c>
      <c r="I101">
        <v>0.12349006247552533</v>
      </c>
      <c r="J101">
        <v>841.99597346323924</v>
      </c>
    </row>
    <row r="102" spans="1:10" x14ac:dyDescent="0.3">
      <c r="A102">
        <v>313.16000000000003</v>
      </c>
      <c r="B102">
        <v>40</v>
      </c>
      <c r="C102">
        <v>2.7163321197878129E-6</v>
      </c>
      <c r="D102">
        <v>70065.133031017118</v>
      </c>
      <c r="F102">
        <v>95</v>
      </c>
      <c r="G102">
        <v>216.47656118637877</v>
      </c>
      <c r="H102">
        <v>2.2335692039544636E-5</v>
      </c>
      <c r="I102">
        <v>0.12709122687523128</v>
      </c>
      <c r="J102">
        <v>858.18897817615232</v>
      </c>
    </row>
    <row r="103" spans="1:10" x14ac:dyDescent="0.3">
      <c r="A103">
        <v>333.16</v>
      </c>
      <c r="B103">
        <v>60</v>
      </c>
      <c r="C103">
        <v>2.7126310554050264E-6</v>
      </c>
      <c r="D103">
        <v>69145.32603629712</v>
      </c>
      <c r="F103">
        <v>95</v>
      </c>
      <c r="G103">
        <v>209.07325597891503</v>
      </c>
      <c r="H103">
        <v>2.2538269775927353E-5</v>
      </c>
      <c r="I103">
        <v>0.1307949531840252</v>
      </c>
      <c r="J103">
        <v>873.01496536561933</v>
      </c>
    </row>
    <row r="104" spans="1:10" x14ac:dyDescent="0.3">
      <c r="A104">
        <v>353.16</v>
      </c>
      <c r="B104">
        <v>80</v>
      </c>
      <c r="C104">
        <v>2.7088703002306135E-6</v>
      </c>
      <c r="D104">
        <v>68012.509201577122</v>
      </c>
      <c r="F104">
        <v>95</v>
      </c>
      <c r="G104">
        <v>198.88464695545093</v>
      </c>
      <c r="H104">
        <v>2.2741171708150073E-5</v>
      </c>
      <c r="I104">
        <v>0.13471839773790717</v>
      </c>
      <c r="J104">
        <v>886.8158377669979</v>
      </c>
    </row>
    <row r="105" spans="1:10" x14ac:dyDescent="0.3">
      <c r="A105">
        <v>373.16</v>
      </c>
      <c r="B105">
        <v>100</v>
      </c>
      <c r="C105">
        <v>2.7050501496983821E-6</v>
      </c>
      <c r="D105">
        <v>66666.682526857127</v>
      </c>
      <c r="F105">
        <v>94.920626850053168</v>
      </c>
      <c r="G105">
        <v>184.9029917770051</v>
      </c>
      <c r="H105">
        <v>2.2944397836212794E-5</v>
      </c>
      <c r="I105">
        <v>0.13897871687287716</v>
      </c>
      <c r="J105">
        <v>899.90633713132559</v>
      </c>
    </row>
    <row r="106" spans="1:10" x14ac:dyDescent="0.3">
      <c r="A106">
        <v>393.16</v>
      </c>
      <c r="B106">
        <v>120</v>
      </c>
      <c r="C106">
        <v>2.7011708992421405E-6</v>
      </c>
      <c r="D106">
        <v>65107.846012137117</v>
      </c>
      <c r="F106">
        <v>94.066879960798133</v>
      </c>
      <c r="G106">
        <v>167.79554955474256</v>
      </c>
      <c r="H106">
        <v>2.3147948160115516E-5</v>
      </c>
      <c r="I106">
        <v>0.14369306692493505</v>
      </c>
      <c r="J106">
        <v>912.57404422531897</v>
      </c>
    </row>
    <row r="107" spans="1:10" x14ac:dyDescent="0.3">
      <c r="A107">
        <v>413.16</v>
      </c>
      <c r="B107">
        <v>140</v>
      </c>
      <c r="C107">
        <v>2.6972328442956966E-6</v>
      </c>
      <c r="D107">
        <v>63335.999657417116</v>
      </c>
      <c r="F107">
        <v>91.972730500270927</v>
      </c>
      <c r="G107">
        <v>149.17520761624243</v>
      </c>
      <c r="H107">
        <v>2.3351822679858235E-5</v>
      </c>
      <c r="I107">
        <v>0.148978604230081</v>
      </c>
      <c r="J107">
        <v>925.07937883137663</v>
      </c>
    </row>
    <row r="108" spans="1:10" x14ac:dyDescent="0.3">
      <c r="A108">
        <v>433.16</v>
      </c>
      <c r="B108">
        <v>160</v>
      </c>
      <c r="C108">
        <v>2.6932362802928585E-6</v>
      </c>
      <c r="D108">
        <v>61351.143462697117</v>
      </c>
      <c r="F108">
        <v>88.446070005363936</v>
      </c>
      <c r="G108">
        <v>130.29591390308352</v>
      </c>
      <c r="H108">
        <v>2.3556021395440954E-5</v>
      </c>
      <c r="I108">
        <v>0.15495248512431495</v>
      </c>
      <c r="J108">
        <v>937.65559974757559</v>
      </c>
    </row>
    <row r="109" spans="1:10" x14ac:dyDescent="0.3">
      <c r="A109">
        <v>453.16</v>
      </c>
      <c r="B109">
        <v>180</v>
      </c>
      <c r="C109">
        <v>2.6891815026674336E-6</v>
      </c>
      <c r="D109">
        <v>59153.277427977126</v>
      </c>
      <c r="F109">
        <v>83.455942524979719</v>
      </c>
      <c r="G109">
        <v>112.6133109744509</v>
      </c>
      <c r="H109">
        <v>2.3760544306863676E-5</v>
      </c>
      <c r="I109">
        <v>0.16173186594363695</v>
      </c>
      <c r="J109">
        <v>950.50880478767328</v>
      </c>
    </row>
    <row r="110" spans="1:10" x14ac:dyDescent="0.3">
      <c r="A110">
        <v>473.16</v>
      </c>
      <c r="B110">
        <v>200</v>
      </c>
      <c r="C110">
        <v>2.6850688068532307E-6</v>
      </c>
      <c r="D110">
        <v>56742.401553257114</v>
      </c>
      <c r="F110">
        <v>77.132544620006911</v>
      </c>
      <c r="G110">
        <v>97.784736007121765</v>
      </c>
      <c r="H110">
        <v>2.3965391414126396E-5</v>
      </c>
      <c r="I110">
        <v>0.16943390302404693</v>
      </c>
      <c r="J110">
        <v>963.81793078110707</v>
      </c>
    </row>
    <row r="111" spans="1:10" x14ac:dyDescent="0.3">
      <c r="A111">
        <v>493.16</v>
      </c>
      <c r="B111">
        <v>220</v>
      </c>
      <c r="C111">
        <v>2.6808984882840576E-6</v>
      </c>
      <c r="D111">
        <v>54118.515838537118</v>
      </c>
      <c r="F111">
        <v>70.211986878037976</v>
      </c>
      <c r="G111">
        <v>89.277215416909257</v>
      </c>
      <c r="H111">
        <v>2.4170562717229114E-5</v>
      </c>
      <c r="I111">
        <v>0.17261460511040691</v>
      </c>
      <c r="J111">
        <v>977.73475357299401</v>
      </c>
    </row>
    <row r="112" spans="1:10" x14ac:dyDescent="0.3">
      <c r="A112">
        <v>513.16000000000008</v>
      </c>
      <c r="B112">
        <v>240</v>
      </c>
      <c r="C112">
        <v>2.6766708423937221E-6</v>
      </c>
      <c r="D112">
        <v>51281.620283817108</v>
      </c>
      <c r="F112">
        <v>64.121432586129401</v>
      </c>
      <c r="G112">
        <v>81.843462785743895</v>
      </c>
      <c r="H112">
        <v>2.4376058216171835E-5</v>
      </c>
      <c r="I112">
        <v>0.1742184926011269</v>
      </c>
      <c r="J112">
        <v>992.38388802413226</v>
      </c>
    </row>
    <row r="113" spans="1:10" x14ac:dyDescent="0.3">
      <c r="A113">
        <v>533.16000000000008</v>
      </c>
      <c r="B113">
        <v>260</v>
      </c>
      <c r="C113">
        <v>2.6723861646160321E-6</v>
      </c>
      <c r="D113">
        <v>48231.7148890971</v>
      </c>
      <c r="F113">
        <v>57.826753463276361</v>
      </c>
      <c r="G113">
        <v>74.371647950866645</v>
      </c>
      <c r="H113">
        <v>2.4581877910954556E-5</v>
      </c>
      <c r="I113">
        <v>0.17537378193184688</v>
      </c>
      <c r="J113">
        <v>1007.8627880109992</v>
      </c>
    </row>
    <row r="114" spans="1:10" x14ac:dyDescent="0.3">
      <c r="A114">
        <v>553.16000000000008</v>
      </c>
      <c r="B114">
        <v>280</v>
      </c>
      <c r="C114">
        <v>2.6680447503847957E-6</v>
      </c>
      <c r="D114">
        <v>44968.799654377115</v>
      </c>
      <c r="F114">
        <v>51.559355541480215</v>
      </c>
      <c r="G114">
        <v>67.048235648277341</v>
      </c>
      <c r="H114">
        <v>2.4788021801577274E-5</v>
      </c>
      <c r="I114">
        <v>0.17608047310256691</v>
      </c>
      <c r="J114">
        <v>1024.2417464257517</v>
      </c>
    </row>
    <row r="115" spans="1:10" x14ac:dyDescent="0.3">
      <c r="A115">
        <v>573.16000000000008</v>
      </c>
      <c r="B115">
        <v>300</v>
      </c>
      <c r="C115">
        <v>2.6636468951338212E-6</v>
      </c>
      <c r="D115">
        <v>41492.874579657102</v>
      </c>
      <c r="F115">
        <v>45.550644852739595</v>
      </c>
      <c r="G115">
        <v>60.059690613976272</v>
      </c>
      <c r="H115">
        <v>2.4994489888039997E-5</v>
      </c>
      <c r="I115">
        <v>0.17633856611328694</v>
      </c>
      <c r="J115">
        <v>1041.5638951762273</v>
      </c>
    </row>
    <row r="116" spans="1:10" x14ac:dyDescent="0.3">
      <c r="A116">
        <v>593.16000000000008</v>
      </c>
      <c r="B116">
        <v>320</v>
      </c>
      <c r="C116">
        <v>2.6591928942969161E-6</v>
      </c>
      <c r="D116">
        <v>37803.93966493709</v>
      </c>
      <c r="F116">
        <v>40.032027429054722</v>
      </c>
      <c r="G116">
        <v>53.592477583962818</v>
      </c>
      <c r="H116">
        <v>2.5201282170342713E-5</v>
      </c>
      <c r="I116">
        <v>0.1761480609640069</v>
      </c>
      <c r="J116">
        <v>1059.8452051859438</v>
      </c>
    </row>
    <row r="117" spans="1:10" x14ac:dyDescent="0.3">
      <c r="A117">
        <v>613.16000000000008</v>
      </c>
      <c r="B117">
        <v>340</v>
      </c>
      <c r="C117">
        <v>2.654683043307889E-6</v>
      </c>
      <c r="D117">
        <v>33901.994910217109</v>
      </c>
      <c r="F117">
        <v>35.234909302426502</v>
      </c>
      <c r="G117">
        <v>47.83306129423795</v>
      </c>
      <c r="H117">
        <v>2.5408398648485436E-5</v>
      </c>
      <c r="I117">
        <v>0.17550895765472696</v>
      </c>
      <c r="J117">
        <v>1079.0744863940988</v>
      </c>
    </row>
    <row r="118" spans="1:10" x14ac:dyDescent="0.3">
      <c r="A118">
        <v>633.16000000000008</v>
      </c>
      <c r="B118">
        <v>360</v>
      </c>
      <c r="C118">
        <v>2.6501176376005474E-6</v>
      </c>
      <c r="D118">
        <v>29787.040315497099</v>
      </c>
      <c r="F118">
        <v>31.39069650485402</v>
      </c>
      <c r="G118">
        <v>42.967906480800821</v>
      </c>
      <c r="H118">
        <v>2.5615839322468157E-5</v>
      </c>
      <c r="I118">
        <v>0.17442125618544693</v>
      </c>
      <c r="J118">
        <v>1099.2133877555691</v>
      </c>
    </row>
    <row r="119" spans="1:10" x14ac:dyDescent="0.3">
      <c r="A119">
        <v>653.16000000000008</v>
      </c>
      <c r="B119">
        <v>380</v>
      </c>
      <c r="C119">
        <v>2.6454969726086994E-6</v>
      </c>
      <c r="H119">
        <v>2.5823604192290877E-5</v>
      </c>
      <c r="I119">
        <v>0.1728849565561669</v>
      </c>
      <c r="J119">
        <v>1120.1963972409123</v>
      </c>
    </row>
    <row r="120" spans="1:10" x14ac:dyDescent="0.3">
      <c r="A120">
        <v>673.16000000000008</v>
      </c>
      <c r="B120">
        <v>400</v>
      </c>
      <c r="C120">
        <v>2.640821343766153E-6</v>
      </c>
      <c r="H120">
        <v>2.6031693257953595E-5</v>
      </c>
      <c r="I120">
        <v>0.17090005876688694</v>
      </c>
      <c r="J120">
        <v>1141.9308418363669</v>
      </c>
    </row>
    <row r="121" spans="1:10" x14ac:dyDescent="0.3">
      <c r="A121">
        <v>693.16000000000008</v>
      </c>
      <c r="B121">
        <v>420</v>
      </c>
      <c r="C121">
        <v>2.6360910465067163E-6</v>
      </c>
      <c r="H121">
        <v>2.6240106519456314E-5</v>
      </c>
      <c r="I121">
        <v>0.16846656281760689</v>
      </c>
      <c r="J121">
        <v>1164.2968875438494</v>
      </c>
    </row>
    <row r="122" spans="1:10" x14ac:dyDescent="0.3">
      <c r="A122">
        <v>-6.839999999999975</v>
      </c>
      <c r="B122">
        <v>-280</v>
      </c>
    </row>
    <row r="123" spans="1:10" x14ac:dyDescent="0.3">
      <c r="A123">
        <v>13.160000000000025</v>
      </c>
      <c r="B123">
        <v>-260</v>
      </c>
      <c r="D123">
        <v>398301.05625258142</v>
      </c>
      <c r="I123">
        <v>1.0827863820452005E-2</v>
      </c>
      <c r="J123">
        <v>0.21983690427391722</v>
      </c>
    </row>
    <row r="124" spans="1:10" x14ac:dyDescent="0.3">
      <c r="A124">
        <v>33.160000000000025</v>
      </c>
      <c r="B124">
        <v>-240</v>
      </c>
      <c r="C124">
        <v>3.9976277300901777E-6</v>
      </c>
      <c r="D124">
        <v>398182.36941994139</v>
      </c>
      <c r="H124">
        <v>2.4412848922141215E-6</v>
      </c>
      <c r="I124">
        <v>8.3858298768977976E-2</v>
      </c>
      <c r="J124">
        <v>3.6478493420933082</v>
      </c>
    </row>
    <row r="125" spans="1:10" x14ac:dyDescent="0.3">
      <c r="A125">
        <v>53.160000000000025</v>
      </c>
      <c r="B125">
        <v>-220</v>
      </c>
      <c r="C125">
        <v>3.9976387718492147E-6</v>
      </c>
      <c r="D125">
        <v>398018.67250730144</v>
      </c>
      <c r="H125">
        <v>2.6742387461245218E-6</v>
      </c>
      <c r="I125">
        <v>0.15054890075755295</v>
      </c>
      <c r="J125">
        <v>18.199050349612339</v>
      </c>
    </row>
    <row r="126" spans="1:10" x14ac:dyDescent="0.3">
      <c r="A126">
        <v>73.160000000000025</v>
      </c>
      <c r="B126">
        <v>-200</v>
      </c>
      <c r="C126">
        <v>3.997620365617535E-6</v>
      </c>
      <c r="D126">
        <v>397809.96551466139</v>
      </c>
      <c r="H126">
        <v>2.9108543488349216E-6</v>
      </c>
      <c r="I126">
        <v>0.1589889662243798</v>
      </c>
      <c r="J126">
        <v>51.722371507345471</v>
      </c>
    </row>
    <row r="127" spans="1:10" x14ac:dyDescent="0.3">
      <c r="A127">
        <v>93.160000000000025</v>
      </c>
      <c r="B127">
        <v>-180</v>
      </c>
      <c r="C127">
        <v>3.9975469703250271E-6</v>
      </c>
      <c r="D127">
        <v>397556.24844202143</v>
      </c>
      <c r="H127">
        <v>3.1511317003453214E-6</v>
      </c>
      <c r="I127">
        <v>0.13669949087935854</v>
      </c>
      <c r="J127">
        <v>104.30769676119692</v>
      </c>
    </row>
    <row r="128" spans="1:10" x14ac:dyDescent="0.3">
      <c r="A128">
        <v>113.16000000000003</v>
      </c>
      <c r="B128">
        <v>-160</v>
      </c>
      <c r="C128">
        <v>3.9973703263827608E-6</v>
      </c>
      <c r="D128">
        <v>397257.52128938143</v>
      </c>
      <c r="H128">
        <v>3.3950708006557219E-6</v>
      </c>
      <c r="I128">
        <v>0.11114432696022952</v>
      </c>
      <c r="J128">
        <v>171.64025756001058</v>
      </c>
    </row>
    <row r="129" spans="1:10" x14ac:dyDescent="0.3">
      <c r="A129">
        <v>133.16000000000003</v>
      </c>
      <c r="B129">
        <v>-140</v>
      </c>
      <c r="C129">
        <v>3.9970437678788272E-6</v>
      </c>
      <c r="D129">
        <v>396913.7840567414</v>
      </c>
      <c r="H129">
        <v>3.6426716497661217E-6</v>
      </c>
      <c r="I129">
        <v>9.3483768294483224E-2</v>
      </c>
      <c r="J129">
        <v>247.43835255775616</v>
      </c>
    </row>
    <row r="130" spans="1:10" x14ac:dyDescent="0.3">
      <c r="A130">
        <v>153.16000000000003</v>
      </c>
      <c r="B130">
        <v>-120</v>
      </c>
      <c r="C130">
        <v>3.9965465347741824E-6</v>
      </c>
      <c r="D130">
        <v>396525.03674410144</v>
      </c>
      <c r="H130">
        <v>3.8939342476765213E-6</v>
      </c>
      <c r="I130">
        <v>7.931294170284385E-2</v>
      </c>
      <c r="J130">
        <v>325.84386310806383</v>
      </c>
    </row>
    <row r="131" spans="1:10" x14ac:dyDescent="0.3">
      <c r="A131">
        <v>173.16000000000003</v>
      </c>
      <c r="B131">
        <v>-100</v>
      </c>
      <c r="C131">
        <v>3.9959080850984842E-6</v>
      </c>
      <c r="D131">
        <v>396091.27935146139</v>
      </c>
      <c r="H131">
        <v>4.1488585943869218E-6</v>
      </c>
      <c r="I131">
        <v>6.8016859436338659E-2</v>
      </c>
      <c r="J131">
        <v>403.07108100950251</v>
      </c>
    </row>
    <row r="132" spans="1:10" x14ac:dyDescent="0.3">
      <c r="A132">
        <v>193.16000000000003</v>
      </c>
      <c r="B132">
        <v>-80</v>
      </c>
      <c r="C132">
        <v>3.9952324071459334E-6</v>
      </c>
      <c r="D132">
        <v>395612.51187882142</v>
      </c>
      <c r="H132">
        <v>4.4074446898973223E-6</v>
      </c>
      <c r="I132">
        <v>5.9059189643108349E-2</v>
      </c>
      <c r="J132">
        <v>476.99267518879196</v>
      </c>
    </row>
    <row r="133" spans="1:10" x14ac:dyDescent="0.3">
      <c r="A133">
        <v>213.16000000000003</v>
      </c>
      <c r="B133">
        <v>-60</v>
      </c>
      <c r="C133">
        <v>3.9946759241810825E-6</v>
      </c>
      <c r="D133">
        <v>395088.73432618141</v>
      </c>
      <c r="H133">
        <v>4.6254058341451802E-6</v>
      </c>
      <c r="I133">
        <v>5.1976994147607369E-2</v>
      </c>
      <c r="J133">
        <v>546.07531841265245</v>
      </c>
    </row>
    <row r="134" spans="1:10" x14ac:dyDescent="0.3">
      <c r="A134">
        <v>233.16000000000003</v>
      </c>
      <c r="B134">
        <v>-40</v>
      </c>
      <c r="C134">
        <v>3.9935015949151518E-6</v>
      </c>
      <c r="D134">
        <v>394519.94669354142</v>
      </c>
      <c r="H134">
        <v>4.8278577234244821E-6</v>
      </c>
      <c r="I134">
        <v>4.6375466229803625E-2</v>
      </c>
      <c r="J134">
        <v>609.3796872878039</v>
      </c>
    </row>
    <row r="135" spans="1:10" x14ac:dyDescent="0.3">
      <c r="A135">
        <v>253.16000000000003</v>
      </c>
      <c r="B135">
        <v>-20</v>
      </c>
      <c r="C135">
        <v>3.9922767337667021E-6</v>
      </c>
      <c r="D135">
        <v>393906.1489809014</v>
      </c>
      <c r="H135">
        <v>5.0183912897164672E-6</v>
      </c>
      <c r="I135">
        <v>4.1922668404378666E-2</v>
      </c>
      <c r="J135">
        <v>666.56046226096578</v>
      </c>
    </row>
    <row r="136" spans="1:10" x14ac:dyDescent="0.3">
      <c r="A136">
        <v>273.16000000000003</v>
      </c>
      <c r="B136">
        <v>0</v>
      </c>
      <c r="C136">
        <v>3.9910031044691426E-6</v>
      </c>
      <c r="D136">
        <v>393247.3411882614</v>
      </c>
      <c r="H136">
        <v>5.1976512796858707E-6</v>
      </c>
      <c r="I136">
        <v>3.8344270199927477E-2</v>
      </c>
      <c r="J136">
        <v>717.86632761885858</v>
      </c>
    </row>
    <row r="137" spans="1:10" x14ac:dyDescent="0.3">
      <c r="A137">
        <v>293.16000000000003</v>
      </c>
      <c r="B137">
        <v>20</v>
      </c>
      <c r="C137">
        <v>3.9896824358033151E-6</v>
      </c>
      <c r="D137">
        <v>392557.43206107634</v>
      </c>
      <c r="E137">
        <v>0.22799201572263769</v>
      </c>
      <c r="G137">
        <v>203.13050675877574</v>
      </c>
      <c r="H137">
        <v>5.3662585190579207E-6</v>
      </c>
      <c r="I137">
        <v>3.5418285938159454E-2</v>
      </c>
      <c r="J137">
        <v>764.13997148820226</v>
      </c>
    </row>
    <row r="138" spans="1:10" x14ac:dyDescent="0.3">
      <c r="A138">
        <v>313.16000000000003</v>
      </c>
      <c r="B138">
        <v>40</v>
      </c>
      <c r="C138">
        <v>3.9883164215974968E-6</v>
      </c>
      <c r="D138">
        <v>391587.51084529399</v>
      </c>
      <c r="E138">
        <v>0.22832649943224889</v>
      </c>
      <c r="G138">
        <v>202.28932909384164</v>
      </c>
      <c r="H138">
        <v>5.524810357643232E-6</v>
      </c>
      <c r="I138">
        <v>3.3320978162103276E-2</v>
      </c>
      <c r="J138">
        <v>805.57487216179879</v>
      </c>
    </row>
    <row r="139" spans="1:10" x14ac:dyDescent="0.3">
      <c r="A139">
        <v>333.16</v>
      </c>
      <c r="B139">
        <v>60</v>
      </c>
      <c r="C139">
        <v>3.986906720727396E-6</v>
      </c>
      <c r="D139">
        <v>390614.96289671154</v>
      </c>
      <c r="E139">
        <v>0.22865900284826007</v>
      </c>
      <c r="G139">
        <v>201.52844973210114</v>
      </c>
      <c r="H139">
        <v>5.6738811143627121E-6</v>
      </c>
      <c r="I139">
        <v>3.1573290400036251E-2</v>
      </c>
      <c r="J139">
        <v>842.46081657585682</v>
      </c>
    </row>
    <row r="140" spans="1:10" x14ac:dyDescent="0.3">
      <c r="A140">
        <v>353.16</v>
      </c>
      <c r="B140">
        <v>80</v>
      </c>
      <c r="C140">
        <v>3.9854549571161547E-6</v>
      </c>
      <c r="D140">
        <v>389639.78821532917</v>
      </c>
      <c r="E140">
        <v>0.22898952597067129</v>
      </c>
      <c r="G140">
        <v>200.84061301275423</v>
      </c>
      <c r="H140">
        <v>5.8140225222724438E-6</v>
      </c>
      <c r="I140">
        <v>2.9918635796126337E-2</v>
      </c>
      <c r="J140">
        <v>875.83783865521673</v>
      </c>
    </row>
    <row r="141" spans="1:10" x14ac:dyDescent="0.3">
      <c r="A141">
        <v>373.16</v>
      </c>
      <c r="B141">
        <v>100</v>
      </c>
      <c r="C141">
        <v>3.9839627197343474E-6</v>
      </c>
      <c r="D141">
        <v>388661.98680114676</v>
      </c>
      <c r="E141">
        <v>0.22931806879948249</v>
      </c>
      <c r="G141">
        <v>200.21856327500092</v>
      </c>
      <c r="H141">
        <v>5.9457641735885874E-6</v>
      </c>
      <c r="I141">
        <v>2.8353486041651124E-2</v>
      </c>
      <c r="J141">
        <v>906.01708963913325</v>
      </c>
    </row>
    <row r="142" spans="1:10" x14ac:dyDescent="0.3">
      <c r="A142">
        <v>393.16</v>
      </c>
      <c r="B142">
        <v>120</v>
      </c>
      <c r="C142">
        <v>3.9824315625999815E-6</v>
      </c>
      <c r="D142">
        <v>387681.55865416437</v>
      </c>
      <c r="E142">
        <v>0.22964463133469368</v>
      </c>
      <c r="G142">
        <v>199.65504485804121</v>
      </c>
      <c r="H142">
        <v>6.0696139647122807E-6</v>
      </c>
      <c r="I142">
        <v>2.6874381155427431E-2</v>
      </c>
      <c r="J142">
        <v>933.29310424974119</v>
      </c>
    </row>
    <row r="143" spans="1:10" x14ac:dyDescent="0.3">
      <c r="A143">
        <v>413.16</v>
      </c>
      <c r="B143">
        <v>140</v>
      </c>
      <c r="C143">
        <v>3.9808630047784982E-6</v>
      </c>
      <c r="D143">
        <v>386698.50377438194</v>
      </c>
      <c r="E143">
        <v>0.2299692135763049</v>
      </c>
      <c r="G143">
        <v>199.14280210107512</v>
      </c>
      <c r="H143">
        <v>6.1860585412545294E-6</v>
      </c>
      <c r="I143">
        <v>2.5477929483811237E-2</v>
      </c>
      <c r="J143">
        <v>957.94380069205522</v>
      </c>
    </row>
    <row r="144" spans="1:10" x14ac:dyDescent="0.3">
      <c r="A144">
        <v>433.16</v>
      </c>
      <c r="B144">
        <v>160</v>
      </c>
      <c r="C144">
        <v>3.9792585303827703E-6</v>
      </c>
      <c r="D144">
        <v>385712.82216179959</v>
      </c>
      <c r="E144">
        <v>0.23029181552431607</v>
      </c>
      <c r="G144">
        <v>198.67457934330261</v>
      </c>
      <c r="H144">
        <v>6.2955637430611064E-6</v>
      </c>
      <c r="I144">
        <v>2.4160807700697728E-2</v>
      </c>
      <c r="J144">
        <v>980.23048065397188</v>
      </c>
    </row>
    <row r="145" spans="1:10" x14ac:dyDescent="0.3">
      <c r="A145">
        <v>453.16</v>
      </c>
      <c r="B145">
        <v>180</v>
      </c>
      <c r="C145">
        <v>3.977619588573106E-6</v>
      </c>
      <c r="D145">
        <v>384724.51381641719</v>
      </c>
      <c r="E145">
        <v>0.23061243717872729</v>
      </c>
      <c r="G145">
        <v>198.2431209239237</v>
      </c>
      <c r="H145">
        <v>6.3985750492374391E-6</v>
      </c>
      <c r="I145">
        <v>2.2919760807521318E-2</v>
      </c>
      <c r="J145">
        <v>1000.3978293062648</v>
      </c>
    </row>
    <row r="146" spans="1:10" x14ac:dyDescent="0.3">
      <c r="A146">
        <v>473.16</v>
      </c>
      <c r="B146">
        <v>200</v>
      </c>
      <c r="C146">
        <v>3.9759475935572432E-6</v>
      </c>
      <c r="D146">
        <v>383733.57873823476</v>
      </c>
      <c r="E146">
        <v>0.23093107853953848</v>
      </c>
      <c r="G146">
        <v>197.8411711821384</v>
      </c>
      <c r="H146">
        <v>6.4955180231735221E-6</v>
      </c>
      <c r="I146">
        <v>2.1751602133255568E-2</v>
      </c>
      <c r="J146">
        <v>1018.6739153025892</v>
      </c>
    </row>
    <row r="147" spans="1:10" x14ac:dyDescent="0.3">
      <c r="A147">
        <v>493.16</v>
      </c>
      <c r="B147">
        <v>220</v>
      </c>
      <c r="C147">
        <v>3.9742439245903545E-6</v>
      </c>
      <c r="D147">
        <v>382740.01692725235</v>
      </c>
      <c r="E147">
        <v>0.23124773960674969</v>
      </c>
      <c r="G147">
        <v>197.46147445714669</v>
      </c>
      <c r="H147">
        <v>6.5867987575687943E-6</v>
      </c>
      <c r="I147">
        <v>2.0653213334413303E-2</v>
      </c>
      <c r="J147">
        <v>1035.2701907794803</v>
      </c>
    </row>
    <row r="148" spans="1:10" x14ac:dyDescent="0.3">
      <c r="A148">
        <v>513.16000000000008</v>
      </c>
      <c r="B148">
        <v>240</v>
      </c>
      <c r="C148">
        <v>3.9725099259750467E-6</v>
      </c>
      <c r="D148">
        <v>381743.82838346995</v>
      </c>
      <c r="E148">
        <v>0.2315624203803609</v>
      </c>
      <c r="G148">
        <v>197.0967750881486</v>
      </c>
      <c r="H148">
        <v>6.6728043194570539E-6</v>
      </c>
      <c r="I148">
        <v>1.9621544395046511E-2</v>
      </c>
      <c r="J148">
        <v>1050.3814913563538</v>
      </c>
    </row>
    <row r="149" spans="1:10" x14ac:dyDescent="0.3">
      <c r="A149">
        <v>533.16000000000008</v>
      </c>
      <c r="B149">
        <v>260</v>
      </c>
      <c r="C149">
        <v>3.9707469070613565E-6</v>
      </c>
      <c r="D149">
        <v>380745.01310688758</v>
      </c>
      <c r="E149">
        <v>0.2318751208603721</v>
      </c>
      <c r="G149">
        <v>196.73981741434409</v>
      </c>
      <c r="H149">
        <v>6.7539031952313379E-6</v>
      </c>
      <c r="I149">
        <v>1.865361362674637E-2</v>
      </c>
      <c r="J149">
        <v>1064.1860361355039</v>
      </c>
    </row>
    <row r="150" spans="1:10" x14ac:dyDescent="0.3">
      <c r="A150">
        <v>553.16000000000008</v>
      </c>
      <c r="B150">
        <v>280</v>
      </c>
      <c r="C150">
        <v>3.9689561422467568E-6</v>
      </c>
      <c r="D150">
        <v>379743.57109750516</v>
      </c>
      <c r="E150">
        <v>0.23218584104678328</v>
      </c>
      <c r="G150">
        <v>196.38334577493316</v>
      </c>
      <c r="H150">
        <v>6.830445735668826E-6</v>
      </c>
      <c r="I150">
        <v>1.7746507668643299E-2</v>
      </c>
      <c r="J150">
        <v>1076.8454277021056</v>
      </c>
    </row>
    <row r="151" spans="1:10" x14ac:dyDescent="0.3">
      <c r="A151">
        <v>573.16000000000008</v>
      </c>
      <c r="B151">
        <v>300</v>
      </c>
      <c r="C151">
        <v>3.9671388709761507E-6</v>
      </c>
      <c r="D151">
        <v>378739.50235532277</v>
      </c>
      <c r="E151">
        <v>0.23249458093959449</v>
      </c>
      <c r="G151">
        <v>196.02010450911587</v>
      </c>
      <c r="H151">
        <v>6.90276460095574E-6</v>
      </c>
      <c r="I151">
        <v>1.6897381487406851E-2</v>
      </c>
      <c r="J151">
        <v>1088.5046521242143</v>
      </c>
    </row>
    <row r="152" spans="1:10" x14ac:dyDescent="0.3">
      <c r="A152">
        <v>593.16000000000008</v>
      </c>
      <c r="B152">
        <v>320</v>
      </c>
      <c r="C152">
        <v>3.9652962977418768E-6</v>
      </c>
      <c r="D152">
        <v>377732.80688034039</v>
      </c>
      <c r="E152">
        <v>0.23280134053880569</v>
      </c>
      <c r="G152">
        <v>195.64283795609219</v>
      </c>
      <c r="H152">
        <v>6.9711752057122243E-6</v>
      </c>
      <c r="I152">
        <v>1.6103458377245885E-2</v>
      </c>
      <c r="J152">
        <v>1099.2920789527648</v>
      </c>
    </row>
    <row r="153" spans="1:10" x14ac:dyDescent="0.3">
      <c r="A153">
        <v>613.16000000000008</v>
      </c>
      <c r="B153">
        <v>340</v>
      </c>
      <c r="C153">
        <v>3.9634295920837036E-6</v>
      </c>
      <c r="D153">
        <v>376723.48467255797</v>
      </c>
      <c r="E153">
        <v>0.2331061198444169</v>
      </c>
      <c r="G153">
        <v>195.24429045506204</v>
      </c>
      <c r="H153">
        <v>7.0359761640172655E-6</v>
      </c>
      <c r="I153">
        <v>1.5362029959908308E-2</v>
      </c>
      <c r="J153">
        <v>1109.3194612215721</v>
      </c>
    </row>
    <row r="154" spans="1:10" x14ac:dyDescent="0.3">
      <c r="A154">
        <v>633.16000000000008</v>
      </c>
      <c r="B154">
        <v>360</v>
      </c>
      <c r="C154">
        <v>3.9615398885888352E-6</v>
      </c>
      <c r="D154">
        <v>375711.53573197557</v>
      </c>
      <c r="E154">
        <v>0.23340891885642809</v>
      </c>
      <c r="G154">
        <v>194.81720634522554</v>
      </c>
      <c r="H154">
        <v>7.0974497344335693E-6</v>
      </c>
      <c r="I154">
        <v>1.467045618468138E-2</v>
      </c>
      <c r="J154">
        <v>1118.6819354473314</v>
      </c>
    </row>
    <row r="155" spans="1:10" x14ac:dyDescent="0.3">
      <c r="A155">
        <v>653.16000000000008</v>
      </c>
      <c r="B155">
        <v>380</v>
      </c>
      <c r="C155">
        <v>3.9596282868919084E-6</v>
      </c>
      <c r="D155">
        <v>374696.96005859319</v>
      </c>
      <c r="E155">
        <v>0.23370973757483929</v>
      </c>
      <c r="G155">
        <v>194.35432996578265</v>
      </c>
      <c r="H155">
        <v>7.1558622650324619E-6</v>
      </c>
      <c r="I155">
        <v>1.4026165328391483E-2</v>
      </c>
      <c r="J155">
        <v>1127.4580216296195</v>
      </c>
    </row>
    <row r="156" spans="1:10" x14ac:dyDescent="0.3">
      <c r="A156">
        <v>673.16000000000008</v>
      </c>
      <c r="B156">
        <v>400</v>
      </c>
      <c r="C156">
        <v>3.9576958516749918E-6</v>
      </c>
      <c r="D156">
        <v>373679.75765241077</v>
      </c>
      <c r="E156">
        <v>0.2340085759996505</v>
      </c>
      <c r="G156">
        <v>193.84840565593333</v>
      </c>
      <c r="H156">
        <v>7.2114646384187919E-6</v>
      </c>
      <c r="I156">
        <v>1.3426653995404193E-2</v>
      </c>
      <c r="J156">
        <v>1135.709623250887</v>
      </c>
    </row>
    <row r="157" spans="1:10" x14ac:dyDescent="0.3">
      <c r="A157">
        <v>693.16000000000008</v>
      </c>
      <c r="B157">
        <v>420</v>
      </c>
      <c r="C157">
        <v>3.9557436126675868E-6</v>
      </c>
      <c r="D157">
        <v>372659.92851342837</v>
      </c>
      <c r="E157">
        <v>0.23430543413086169</v>
      </c>
      <c r="G157">
        <v>193.29217775487763</v>
      </c>
      <c r="H157">
        <v>7.2644927167558167E-6</v>
      </c>
      <c r="I157">
        <v>1.2869487117624335E-2</v>
      </c>
      <c r="J157">
        <v>1143.4820272764732</v>
      </c>
    </row>
    <row r="158" spans="1:10" x14ac:dyDescent="0.3">
      <c r="A158">
        <v>713.16000000000008</v>
      </c>
      <c r="B158">
        <v>440</v>
      </c>
      <c r="C158">
        <v>3.9537725646466293E-6</v>
      </c>
      <c r="D158">
        <v>371637.47264164593</v>
      </c>
      <c r="E158">
        <v>0.23460031196847289</v>
      </c>
      <c r="G158">
        <v>192.67839060181552</v>
      </c>
      <c r="H158">
        <v>7.3151677867901061E-6</v>
      </c>
      <c r="I158">
        <v>1.2352297954495862E-2</v>
      </c>
      <c r="J158">
        <v>1150.8039041545912</v>
      </c>
    </row>
    <row r="159" spans="1:10" x14ac:dyDescent="0.3">
      <c r="A159">
        <v>733.16000000000008</v>
      </c>
      <c r="B159">
        <v>460</v>
      </c>
      <c r="C159">
        <v>3.9517836674364881E-6</v>
      </c>
      <c r="D159">
        <v>370612.39003706357</v>
      </c>
      <c r="E159">
        <v>0.23489320951248407</v>
      </c>
      <c r="G159">
        <v>191.99978853594703</v>
      </c>
      <c r="H159">
        <v>7.3636970048764352E-6</v>
      </c>
      <c r="I159">
        <v>1.1872788093001997E-2</v>
      </c>
      <c r="J159">
        <v>1157.6873078163362</v>
      </c>
    </row>
    <row r="160" spans="1:10" x14ac:dyDescent="0.3">
      <c r="A160">
        <v>753.16000000000008</v>
      </c>
      <c r="B160">
        <v>480</v>
      </c>
      <c r="C160">
        <v>3.9497778459089619E-6</v>
      </c>
      <c r="D160">
        <v>369584.68069968116</v>
      </c>
      <c r="E160">
        <v>0.2351841267628953</v>
      </c>
      <c r="G160">
        <v>191.24911589647212</v>
      </c>
      <c r="H160">
        <v>7.4102738420026764E-6</v>
      </c>
      <c r="I160">
        <v>1.1428727447665099E-2</v>
      </c>
      <c r="J160">
        <v>1164.1276756756838</v>
      </c>
    </row>
    <row r="161" spans="1:10" x14ac:dyDescent="0.3">
      <c r="A161">
        <v>773.16000000000008</v>
      </c>
      <c r="B161">
        <v>500</v>
      </c>
      <c r="C161">
        <v>3.9477559899832867E-6</v>
      </c>
      <c r="D161">
        <v>368554.34462949878</v>
      </c>
      <c r="E161">
        <v>0.2354730637197065</v>
      </c>
      <c r="G161">
        <v>190.4191170225908</v>
      </c>
      <c r="H161">
        <v>7.4550785288147094E-6</v>
      </c>
      <c r="I161">
        <v>1.1017954260546792E-2</v>
      </c>
      <c r="J161">
        <v>1170.1038286294884</v>
      </c>
    </row>
    <row r="162" spans="1:10" x14ac:dyDescent="0.3">
      <c r="A162">
        <v>793.16000000000008</v>
      </c>
      <c r="B162">
        <v>520</v>
      </c>
      <c r="C162">
        <v>3.9457189546261277E-6</v>
      </c>
      <c r="D162">
        <v>367521.38182651636</v>
      </c>
      <c r="E162">
        <v>0.23576002038291768</v>
      </c>
      <c r="G162">
        <v>189.50253625350311</v>
      </c>
      <c r="H162">
        <v>7.4982785006412973E-6</v>
      </c>
      <c r="I162">
        <v>1.0638375101247866E-2</v>
      </c>
      <c r="J162">
        <v>1175.5779710574857</v>
      </c>
    </row>
    <row r="163" spans="1:10" x14ac:dyDescent="0.3">
      <c r="A163">
        <v>813.16000000000008</v>
      </c>
      <c r="B163">
        <v>540</v>
      </c>
      <c r="C163">
        <v>3.9436675598515864E-6</v>
      </c>
      <c r="D163">
        <v>366485.79229073395</v>
      </c>
      <c r="E163">
        <v>0.23604499675252888</v>
      </c>
      <c r="G163">
        <v>188.49211792840902</v>
      </c>
      <c r="H163">
        <v>7.5400288425189974E-6</v>
      </c>
      <c r="I163">
        <v>1.0287964866908306E-2</v>
      </c>
      <c r="J163">
        <v>1180.508684822905</v>
      </c>
    </row>
    <row r="164" spans="1:10" x14ac:dyDescent="0.3">
      <c r="A164">
        <v>833.16000000000008</v>
      </c>
      <c r="B164">
        <v>560</v>
      </c>
      <c r="C164">
        <v>3.9416025907211943E-6</v>
      </c>
      <c r="D164">
        <v>365447.57602215157</v>
      </c>
      <c r="E164">
        <v>0.23632799282854008</v>
      </c>
      <c r="G164">
        <v>187.38060638650848</v>
      </c>
      <c r="H164">
        <v>7.580472734217054E-6</v>
      </c>
      <c r="I164">
        <v>9.9647667822073249E-3</v>
      </c>
      <c r="J164">
        <v>1185.4169358091576</v>
      </c>
    </row>
    <row r="165" spans="1:10" x14ac:dyDescent="0.3">
      <c r="A165">
        <v>853.16000000000008</v>
      </c>
      <c r="B165">
        <v>580</v>
      </c>
      <c r="C165">
        <v>3.9395247973439176E-6</v>
      </c>
      <c r="D165">
        <v>364406.73302076914</v>
      </c>
      <c r="E165">
        <v>0.2366090086109513</v>
      </c>
      <c r="G165">
        <v>186.16074596700159</v>
      </c>
      <c r="H165">
        <v>7.6197418952622881E-6</v>
      </c>
      <c r="I165">
        <v>9.6668923993633027E-3</v>
      </c>
      <c r="J165">
        <v>1190.1650775905971</v>
      </c>
    </row>
    <row r="166" spans="1:10" x14ac:dyDescent="0.3">
      <c r="A166">
        <v>873.16000000000008</v>
      </c>
      <c r="B166">
        <v>600</v>
      </c>
      <c r="C166">
        <v>3.937434894876156E-6</v>
      </c>
      <c r="D166">
        <v>363363.26328658673</v>
      </c>
      <c r="E166">
        <v>0.2368880440997625</v>
      </c>
      <c r="G166">
        <v>184.82528100908826</v>
      </c>
      <c r="H166">
        <v>7.6579570299640015E-6</v>
      </c>
      <c r="I166">
        <v>9.3925215981338073E-3</v>
      </c>
      <c r="J166">
        <v>1194.7597772436065</v>
      </c>
    </row>
    <row r="167" spans="1:10" x14ac:dyDescent="0.3">
      <c r="A167">
        <v>893.16000000000008</v>
      </c>
      <c r="B167">
        <v>620</v>
      </c>
      <c r="C167">
        <v>3.9353335635217394E-6</v>
      </c>
      <c r="D167">
        <v>362317.16681960435</v>
      </c>
      <c r="E167">
        <v>0.23716509929497367</v>
      </c>
      <c r="G167">
        <v>183.36695585196858</v>
      </c>
      <c r="H167">
        <v>7.6952282724388762E-6</v>
      </c>
      <c r="I167">
        <v>9.1399025858156964E-3</v>
      </c>
      <c r="J167">
        <v>1199.2075539848299</v>
      </c>
    </row>
    <row r="168" spans="1:10" x14ac:dyDescent="0.3">
      <c r="A168">
        <v>913.16000000000008</v>
      </c>
      <c r="B168">
        <v>640</v>
      </c>
      <c r="C168">
        <v>3.9332214485319339E-6</v>
      </c>
      <c r="D168">
        <v>361268.44361982198</v>
      </c>
      <c r="E168">
        <v>0.23744017419658489</v>
      </c>
      <c r="G168">
        <v>181.7785148348425</v>
      </c>
      <c r="H168">
        <v>7.7316556316358445E-6</v>
      </c>
      <c r="I168">
        <v>8.9073518972448973E-3</v>
      </c>
      <c r="J168">
        <v>1203.5147791711747</v>
      </c>
    </row>
    <row r="169" spans="1:10" x14ac:dyDescent="0.3">
      <c r="A169">
        <v>933.16000000000008</v>
      </c>
      <c r="B169">
        <v>660</v>
      </c>
      <c r="C169">
        <v>3.9310991602054367E-6</v>
      </c>
      <c r="D169">
        <v>360217.09368723957</v>
      </c>
      <c r="E169">
        <v>0.23771326880459609</v>
      </c>
      <c r="G169">
        <v>180.05270229690998</v>
      </c>
      <c r="H169">
        <v>7.7673294363610272E-6</v>
      </c>
      <c r="I169">
        <v>8.693254394796646E-3</v>
      </c>
      <c r="J169">
        <v>1207.6876762998104</v>
      </c>
    </row>
    <row r="170" spans="1:10" x14ac:dyDescent="0.3">
      <c r="A170">
        <v>953.16000000000008</v>
      </c>
      <c r="B170">
        <v>680</v>
      </c>
      <c r="C170">
        <v>3.9289672738883776E-6</v>
      </c>
      <c r="D170">
        <v>359163.11702185718</v>
      </c>
      <c r="E170">
        <v>0.2379843831190073</v>
      </c>
      <c r="G170">
        <v>178.18226257737103</v>
      </c>
      <c r="H170">
        <v>7.8023307803025908E-6</v>
      </c>
      <c r="I170">
        <v>8.4960632683853017E-3</v>
      </c>
      <c r="J170">
        <v>1211.7323210081686</v>
      </c>
    </row>
    <row r="171" spans="1:10" x14ac:dyDescent="0.3">
      <c r="A171">
        <v>973.16000000000008</v>
      </c>
      <c r="B171">
        <v>700</v>
      </c>
      <c r="C171">
        <v>3.9268263299743212E-6</v>
      </c>
      <c r="D171">
        <v>358106.51362367475</v>
      </c>
      <c r="E171">
        <v>0.23825351713981849</v>
      </c>
      <c r="G171">
        <v>176.15994001542575</v>
      </c>
      <c r="H171">
        <v>7.8367319670556631E-6</v>
      </c>
      <c r="I171">
        <v>8.3143000354644944E-3</v>
      </c>
      <c r="J171">
        <v>1215.6546410739436</v>
      </c>
    </row>
    <row r="172" spans="1:10" x14ac:dyDescent="0.3">
      <c r="A172">
        <v>993.16000000000008</v>
      </c>
      <c r="B172">
        <v>720</v>
      </c>
      <c r="C172">
        <v>3.9246768339042636E-6</v>
      </c>
      <c r="D172">
        <v>357047.2834926924</v>
      </c>
      <c r="E172">
        <v>0.23852067086702969</v>
      </c>
      <c r="G172">
        <v>173.97847895027405</v>
      </c>
      <c r="H172">
        <v>7.8705969551472327E-6</v>
      </c>
      <c r="I172">
        <v>8.1465545410270186E-3</v>
      </c>
      <c r="J172">
        <v>1219.4604164150921</v>
      </c>
    </row>
    <row r="173" spans="1:10" x14ac:dyDescent="0.3">
      <c r="A173">
        <v>1013.1600000000001</v>
      </c>
      <c r="B173">
        <v>740</v>
      </c>
      <c r="C173">
        <v>3.9225192561666339E-6</v>
      </c>
      <c r="D173">
        <v>355985.42662890995</v>
      </c>
      <c r="E173">
        <v>0.2387858443006409</v>
      </c>
      <c r="G173">
        <v>171.63062372111594</v>
      </c>
      <c r="H173">
        <v>7.9039818030610281E-6</v>
      </c>
      <c r="I173">
        <v>7.9914849576047994E-3</v>
      </c>
      <c r="J173">
        <v>1223.1552790898334</v>
      </c>
    </row>
    <row r="174" spans="1:10" x14ac:dyDescent="0.3">
      <c r="A174">
        <v>1033.1600000000001</v>
      </c>
      <c r="B174">
        <v>760</v>
      </c>
      <c r="C174">
        <v>3.9203540322972949E-6</v>
      </c>
      <c r="D174">
        <v>354920.94303232757</v>
      </c>
      <c r="E174">
        <v>0.23904903744065209</v>
      </c>
      <c r="G174">
        <v>169.10911866715139</v>
      </c>
      <c r="H174">
        <v>7.9369351142624264E-6</v>
      </c>
      <c r="I174">
        <v>7.8478177852691067E-3</v>
      </c>
      <c r="J174">
        <v>1226.7447132966486</v>
      </c>
    </row>
    <row r="175" spans="1:10" x14ac:dyDescent="0.3">
      <c r="A175">
        <v>1053.1600000000001</v>
      </c>
      <c r="B175">
        <v>780</v>
      </c>
      <c r="C175">
        <v>3.9181815628795419E-6</v>
      </c>
      <c r="D175">
        <v>353853.83270294516</v>
      </c>
      <c r="E175">
        <v>0.23931025028706329</v>
      </c>
      <c r="G175">
        <v>166.40670812758054</v>
      </c>
      <c r="H175">
        <v>7.9694984822233532E-6</v>
      </c>
      <c r="I175">
        <v>7.7143478516303434E-3</v>
      </c>
      <c r="J175">
        <v>1230.2340553742815</v>
      </c>
    </row>
    <row r="176" spans="1:10" x14ac:dyDescent="0.3">
      <c r="A176">
        <v>1073.1600000000001</v>
      </c>
      <c r="B176">
        <v>800</v>
      </c>
      <c r="C176">
        <v>3.9160022135441032E-6</v>
      </c>
      <c r="D176">
        <v>352784.09564076277</v>
      </c>
      <c r="E176">
        <v>0.23956948283987448</v>
      </c>
      <c r="G176">
        <v>163.46006950242736</v>
      </c>
      <c r="H176">
        <v>8.0017069354471608E-6</v>
      </c>
      <c r="I176">
        <v>7.5899383118380077E-3</v>
      </c>
      <c r="J176">
        <v>1233.6284938017388</v>
      </c>
    </row>
    <row r="177" spans="1:10" x14ac:dyDescent="0.3">
      <c r="A177">
        <v>1093.1600000000001</v>
      </c>
      <c r="B177">
        <v>820</v>
      </c>
      <c r="C177">
        <v>3.9138163149691406E-6</v>
      </c>
      <c r="D177">
        <v>351711.73184578039</v>
      </c>
      <c r="E177">
        <v>0.2398267350990857</v>
      </c>
      <c r="G177">
        <v>154.17265540143126</v>
      </c>
      <c r="H177">
        <v>8.0335893824935283E-6</v>
      </c>
      <c r="I177">
        <v>7.4735206485810005E-3</v>
      </c>
      <c r="J177">
        <v>1236.9330691982886</v>
      </c>
    </row>
    <row r="178" spans="1:10" x14ac:dyDescent="0.3">
      <c r="A178">
        <v>1113.1600000000001</v>
      </c>
      <c r="B178">
        <v>840</v>
      </c>
      <c r="C178">
        <v>3.9116241628802469E-6</v>
      </c>
      <c r="D178">
        <v>350636.74131799798</v>
      </c>
      <c r="E178">
        <v>0.2400820070646969</v>
      </c>
      <c r="G178">
        <v>146.47036646367633</v>
      </c>
      <c r="H178">
        <v>8.065169057003412E-6</v>
      </c>
      <c r="I178">
        <v>7.3640946720872737E-3</v>
      </c>
      <c r="J178">
        <v>1240.1526743234631</v>
      </c>
    </row>
    <row r="179" spans="1:10" x14ac:dyDescent="0.3">
      <c r="A179">
        <v>1133.1600000000001</v>
      </c>
      <c r="B179">
        <v>860</v>
      </c>
      <c r="C179">
        <v>3.9094260180504505E-6</v>
      </c>
      <c r="D179">
        <v>349559.12405741558</v>
      </c>
      <c r="E179">
        <v>0.24033529873670809</v>
      </c>
      <c r="G179">
        <v>140.3982801836828</v>
      </c>
      <c r="H179">
        <v>8.0964639627238174E-6</v>
      </c>
      <c r="I179">
        <v>7.260728520123938E-3</v>
      </c>
      <c r="J179">
        <v>1243.2920540770542</v>
      </c>
    </row>
    <row r="180" spans="1:10" x14ac:dyDescent="0.3">
      <c r="A180">
        <v>1153.1600000000001</v>
      </c>
      <c r="B180">
        <v>880</v>
      </c>
      <c r="C180">
        <v>3.9072221063002113E-6</v>
      </c>
      <c r="D180">
        <v>348478.88006403315</v>
      </c>
      <c r="E180">
        <v>0.24058661011511928</v>
      </c>
      <c r="G180">
        <v>135.91272462868073</v>
      </c>
      <c r="H180">
        <v>8.1274873185328308E-6</v>
      </c>
      <c r="I180">
        <v>7.1625586579975534E-3</v>
      </c>
      <c r="J180">
        <v>1246.3558054991188</v>
      </c>
    </row>
    <row r="181" spans="1:10" x14ac:dyDescent="0.3">
      <c r="A181">
        <v>1173.1600000000001</v>
      </c>
      <c r="B181">
        <v>900</v>
      </c>
      <c r="C181">
        <v>3.9050126184974232E-6</v>
      </c>
      <c r="D181">
        <v>347396.00933785073</v>
      </c>
      <c r="E181">
        <v>0.24083594119993049</v>
      </c>
      <c r="G181">
        <v>132.88127843885741</v>
      </c>
      <c r="H181">
        <v>8.1582480034644348E-6</v>
      </c>
      <c r="I181">
        <v>7.0687898785536168E-3</v>
      </c>
      <c r="J181">
        <v>1249.3483777699744</v>
      </c>
    </row>
    <row r="182" spans="1:10" x14ac:dyDescent="0.3">
      <c r="A182">
        <v>1193.1600000000001</v>
      </c>
      <c r="B182">
        <v>920</v>
      </c>
      <c r="C182">
        <v>3.9027977105574109E-6</v>
      </c>
      <c r="D182">
        <v>346310.51187886833</v>
      </c>
      <c r="E182">
        <v>0.24108329199114167</v>
      </c>
      <c r="G182">
        <v>131.08277082702261</v>
      </c>
      <c r="H182">
        <v>8.1887510017334322E-6</v>
      </c>
      <c r="I182">
        <v>6.9786953021768738E-3</v>
      </c>
      <c r="J182">
        <v>1252.2740722102026</v>
      </c>
    </row>
    <row r="183" spans="1:10" x14ac:dyDescent="0.3">
      <c r="A183">
        <v>1213.1600000000001</v>
      </c>
      <c r="B183">
        <v>940</v>
      </c>
      <c r="C183">
        <v>3.9005775034429345E-6</v>
      </c>
      <c r="D183">
        <v>345222.38768708595</v>
      </c>
      <c r="E183">
        <v>0.2413286624887529</v>
      </c>
      <c r="G183">
        <v>130.20728157900157</v>
      </c>
      <c r="H183">
        <v>8.2189978477603289E-6</v>
      </c>
      <c r="I183">
        <v>6.8916163767913877E-3</v>
      </c>
      <c r="J183">
        <v>1255.137042280646</v>
      </c>
    </row>
    <row r="184" spans="1:10" x14ac:dyDescent="0.3">
      <c r="A184">
        <v>1233.1600000000001</v>
      </c>
      <c r="B184">
        <v>960</v>
      </c>
      <c r="C184">
        <v>3.8983520831641852E-6</v>
      </c>
      <c r="D184">
        <v>344131.63676250353</v>
      </c>
      <c r="E184">
        <v>0.24157205269276408</v>
      </c>
      <c r="G184">
        <v>129.85614105316927</v>
      </c>
      <c r="H184">
        <v>8.2489870711962274E-6</v>
      </c>
      <c r="I184">
        <v>6.8069628778604013E-3</v>
      </c>
      <c r="J184">
        <v>1257.9412935824098</v>
      </c>
    </row>
    <row r="185" spans="1:10" x14ac:dyDescent="0.3">
      <c r="A185">
        <v>1253.1600000000001</v>
      </c>
      <c r="B185">
        <v>980</v>
      </c>
      <c r="C185">
        <v>3.8961215007787878E-6</v>
      </c>
      <c r="D185">
        <v>343038.25910512113</v>
      </c>
      <c r="E185">
        <v>0.24181346260317529</v>
      </c>
      <c r="G185">
        <v>129.54193018088699</v>
      </c>
      <c r="H185">
        <v>8.2787146419477571E-6</v>
      </c>
      <c r="I185">
        <v>6.7242129083862068E-3</v>
      </c>
      <c r="J185">
        <v>1260.6906838568621</v>
      </c>
    </row>
    <row r="186" spans="1:10" x14ac:dyDescent="0.3">
      <c r="A186">
        <v>1273.1600000000001</v>
      </c>
      <c r="B186">
        <v>1000</v>
      </c>
      <c r="C186">
        <v>3.8938857723918016E-6</v>
      </c>
      <c r="D186">
        <v>341942.25471493875</v>
      </c>
      <c r="E186">
        <v>0.24205289221998649</v>
      </c>
      <c r="G186">
        <v>128.68848046625499</v>
      </c>
      <c r="H186">
        <v>8.3081744152019339E-6</v>
      </c>
      <c r="I186">
        <v>6.6429128989103471E-3</v>
      </c>
      <c r="J186">
        <v>1263.3889229856336</v>
      </c>
    </row>
    <row r="187" spans="1:10" x14ac:dyDescent="0.3">
      <c r="A187">
        <v>1293.1600000000001</v>
      </c>
      <c r="B187">
        <v>1020</v>
      </c>
      <c r="C187">
        <v>3.8916448791557168E-6</v>
      </c>
      <c r="D187">
        <v>340843.62359195633</v>
      </c>
      <c r="E187">
        <v>0.24229034154319767</v>
      </c>
      <c r="G187">
        <v>126.63087398622883</v>
      </c>
      <c r="H187">
        <v>8.3373585764510498E-6</v>
      </c>
      <c r="I187">
        <v>6.5626776075138789E-3</v>
      </c>
      <c r="J187">
        <v>1266.0395729906159</v>
      </c>
    </row>
    <row r="188" spans="1:10" x14ac:dyDescent="0.3">
      <c r="A188">
        <v>1313.16</v>
      </c>
      <c r="B188">
        <v>1040</v>
      </c>
      <c r="C188">
        <v>3.8893987672704566E-6</v>
      </c>
      <c r="D188">
        <v>339742.36573617393</v>
      </c>
      <c r="E188">
        <v>0.24252581057280889</v>
      </c>
      <c r="G188">
        <v>122.61544339035754</v>
      </c>
      <c r="H188">
        <v>8.3662580865176037E-6</v>
      </c>
      <c r="I188">
        <v>6.4831901198165289E-3</v>
      </c>
      <c r="J188">
        <v>1268.6460480339649</v>
      </c>
    </row>
    <row r="189" spans="1:10" x14ac:dyDescent="0.3">
      <c r="A189">
        <v>1333.16</v>
      </c>
      <c r="B189">
        <v>1060</v>
      </c>
      <c r="C189">
        <v>3.8871473479833785E-6</v>
      </c>
      <c r="D189">
        <v>338638.48114759155</v>
      </c>
      <c r="E189">
        <v>0.24275929930882009</v>
      </c>
      <c r="G189">
        <v>115.7997719013365</v>
      </c>
      <c r="H189">
        <v>8.3948631265791877E-6</v>
      </c>
      <c r="I189">
        <v>6.4042018489775428E-3</v>
      </c>
      <c r="J189">
        <v>1271.2116144180982</v>
      </c>
    </row>
    <row r="190" spans="1:10" x14ac:dyDescent="0.3">
      <c r="A190">
        <v>1353.16</v>
      </c>
      <c r="B190">
        <v>1080</v>
      </c>
      <c r="C190">
        <v>3.8848904975892719E-6</v>
      </c>
      <c r="D190">
        <v>337531.96982620913</v>
      </c>
      <c r="E190">
        <v>0.24299080775123127</v>
      </c>
      <c r="G190">
        <v>105.252693314309</v>
      </c>
      <c r="H190">
        <v>8.4231635431933502E-6</v>
      </c>
      <c r="I190">
        <v>6.3255325356954334E-3</v>
      </c>
      <c r="J190">
        <v>1273.7393905856948</v>
      </c>
    </row>
    <row r="191" spans="1:10" x14ac:dyDescent="0.3">
      <c r="A191">
        <v>1373.16</v>
      </c>
      <c r="B191">
        <v>1100</v>
      </c>
      <c r="C191">
        <v>3.88262805743036E-6</v>
      </c>
      <c r="D191">
        <v>336422.83177202678</v>
      </c>
      <c r="E191">
        <v>0.24322033590004249</v>
      </c>
      <c r="H191">
        <v>8.4511492933225462E-6</v>
      </c>
      <c r="I191">
        <v>6.2470702482076762E-3</v>
      </c>
      <c r="J191">
        <v>1276.2323471196976</v>
      </c>
    </row>
    <row r="192" spans="1:10" x14ac:dyDescent="0.3">
      <c r="A192">
        <v>1393.16</v>
      </c>
      <c r="B192">
        <v>1120</v>
      </c>
      <c r="C192">
        <v>3.8803598338962977E-6</v>
      </c>
      <c r="D192">
        <v>335311.0669850444</v>
      </c>
      <c r="E192">
        <v>0.2434478837552537</v>
      </c>
      <c r="H192">
        <v>8.4788108893589768E-6</v>
      </c>
      <c r="I192">
        <v>6.1687713822911718E-3</v>
      </c>
      <c r="J192">
        <v>1278.693306743311</v>
      </c>
    </row>
    <row r="193" spans="1:10" x14ac:dyDescent="0.3">
      <c r="A193">
        <v>1413.16</v>
      </c>
      <c r="B193">
        <v>1140</v>
      </c>
      <c r="C193">
        <v>3.8780855984241744E-6</v>
      </c>
      <c r="D193">
        <v>329899.17823013663</v>
      </c>
      <c r="H193">
        <v>8.5061398441495537E-6</v>
      </c>
      <c r="I193">
        <v>6.0906606612617376E-3</v>
      </c>
      <c r="J193">
        <v>1281.1249443200024</v>
      </c>
    </row>
    <row r="194" spans="1:10" x14ac:dyDescent="0.3">
      <c r="A194">
        <v>1433.16</v>
      </c>
      <c r="B194">
        <v>1160</v>
      </c>
      <c r="C194">
        <v>3.8758050874985117E-6</v>
      </c>
      <c r="D194">
        <v>319566.37681925297</v>
      </c>
      <c r="H194">
        <v>8.5331291160206835E-6</v>
      </c>
      <c r="I194">
        <v>6.0128311359747277E-3</v>
      </c>
      <c r="J194">
        <v>1283.5297868535008</v>
      </c>
    </row>
    <row r="195" spans="1:10" x14ac:dyDescent="0.3">
      <c r="A195">
        <v>1453.16</v>
      </c>
      <c r="B195">
        <v>1180</v>
      </c>
      <c r="C195">
        <v>3.8735180026512643E-6</v>
      </c>
      <c r="D195">
        <v>306582.19554254413</v>
      </c>
      <c r="H195">
        <v>8.5597735538033039E-6</v>
      </c>
      <c r="I195">
        <v>5.9354441848245678E-3</v>
      </c>
      <c r="J195">
        <v>1285.9102134877985</v>
      </c>
    </row>
    <row r="196" spans="1:10" x14ac:dyDescent="0.3">
      <c r="A196">
        <v>1473.16</v>
      </c>
      <c r="B196">
        <v>1200</v>
      </c>
      <c r="C196">
        <v>3.8712240104618184E-6</v>
      </c>
      <c r="D196">
        <v>291532.86971989274</v>
      </c>
      <c r="H196">
        <v>8.5860703418576883E-6</v>
      </c>
      <c r="I196">
        <v>5.8587295137445539E-3</v>
      </c>
      <c r="J196">
        <v>1288.2684555071496</v>
      </c>
    </row>
    <row r="197" spans="1:10" x14ac:dyDescent="0.3">
      <c r="A197">
        <v>1493.16</v>
      </c>
      <c r="B197">
        <v>1220</v>
      </c>
      <c r="C197">
        <v>3.8689227425569962E-6</v>
      </c>
      <c r="D197">
        <v>274958.19820383191</v>
      </c>
      <c r="H197">
        <v>8.6120194450983431E-6</v>
      </c>
      <c r="I197">
        <v>5.7829851562077872E-3</v>
      </c>
      <c r="J197">
        <v>1290.6065963360707</v>
      </c>
    </row>
    <row r="198" spans="1:10" x14ac:dyDescent="0.3">
      <c r="A198">
        <v>1513.16</v>
      </c>
      <c r="B198">
        <v>1240</v>
      </c>
      <c r="C198">
        <v>3.8666137956110501E-6</v>
      </c>
      <c r="D198">
        <v>257351.54337969422</v>
      </c>
      <c r="H198">
        <v>8.6376240540189307E-6</v>
      </c>
      <c r="I198">
        <v>5.7085774732263291E-3</v>
      </c>
      <c r="J198">
        <v>1292.9265715393403</v>
      </c>
    </row>
    <row r="199" spans="1:10" x14ac:dyDescent="0.3">
      <c r="A199">
        <v>1533.16</v>
      </c>
      <c r="B199">
        <v>1260</v>
      </c>
      <c r="C199">
        <v>3.8642967313456662E-6</v>
      </c>
      <c r="D199">
        <v>239159.83116567135</v>
      </c>
      <c r="H199">
        <v>8.6628910297172006E-6</v>
      </c>
      <c r="I199">
        <v>5.6359411533511098E-3</v>
      </c>
      <c r="J199">
        <v>1295.2301688220009</v>
      </c>
    </row>
    <row r="200" spans="1:10" x14ac:dyDescent="0.3">
      <c r="A200">
        <v>1553.16</v>
      </c>
      <c r="B200">
        <v>1280</v>
      </c>
      <c r="C200">
        <v>3.8619710765299658E-6</v>
      </c>
      <c r="D200">
        <v>220783.55101287365</v>
      </c>
      <c r="H200">
        <v>8.6878313489197912E-6</v>
      </c>
      <c r="I200">
        <v>5.565579212672556E-3</v>
      </c>
      <c r="J200">
        <v>1297.5190280293559</v>
      </c>
    </row>
    <row r="201" spans="1:10" x14ac:dyDescent="0.3">
      <c r="A201">
        <v>1573.16</v>
      </c>
      <c r="B201">
        <v>1300</v>
      </c>
      <c r="C201">
        <v>3.8596363229804988E-6</v>
      </c>
      <c r="D201">
        <v>202576.75590491295</v>
      </c>
      <c r="H201">
        <v>8.7124605490072006E-6</v>
      </c>
      <c r="I201">
        <v>5.4980629948203187E-3</v>
      </c>
      <c r="J201">
        <v>1299.7946411469716</v>
      </c>
    </row>
    <row r="202" spans="1:10" x14ac:dyDescent="0.3">
      <c r="A202">
        <v>1593.16</v>
      </c>
      <c r="B202">
        <v>1320</v>
      </c>
      <c r="C202">
        <v>3.857291927561252E-6</v>
      </c>
      <c r="D202">
        <v>184847.06235843897</v>
      </c>
      <c r="H202">
        <v>8.7367991730386732E-6</v>
      </c>
      <c r="I202">
        <v>5.4340321709633217E-3</v>
      </c>
      <c r="J202">
        <v>1302.0583523006767</v>
      </c>
    </row>
    <row r="203" spans="1:10" x14ac:dyDescent="0.3">
      <c r="A203">
        <v>1613.16</v>
      </c>
      <c r="B203">
        <v>1340</v>
      </c>
      <c r="C203">
        <v>3.8549373121836435E-6</v>
      </c>
      <c r="D203">
        <v>167855.65042287111</v>
      </c>
      <c r="H203">
        <v>8.7608732147770357E-6</v>
      </c>
      <c r="I203">
        <v>5.3741947398094903E-3</v>
      </c>
      <c r="J203">
        <v>1304.3113577565618</v>
      </c>
    </row>
    <row r="204" spans="1:10" x14ac:dyDescent="0.3">
      <c r="A204">
        <v>1633.16</v>
      </c>
      <c r="B204">
        <v>1360</v>
      </c>
      <c r="C204">
        <v>3.8525718638065239E-6</v>
      </c>
      <c r="D204">
        <v>151817.26368033886</v>
      </c>
      <c r="H204">
        <v>8.7847145637136985E-6</v>
      </c>
      <c r="I204">
        <v>5.3193270276058026E-3</v>
      </c>
      <c r="J204">
        <v>1306.5547059209807</v>
      </c>
    </row>
    <row r="205" spans="1:10" x14ac:dyDescent="0.3">
      <c r="A205">
        <v>1653.16</v>
      </c>
      <c r="B205">
        <v>1380</v>
      </c>
      <c r="C205">
        <v>3.8501949344361775E-6</v>
      </c>
      <c r="D205">
        <v>136900.20924597979</v>
      </c>
      <c r="H205">
        <v>8.8083614500934844E-6</v>
      </c>
      <c r="I205">
        <v>5.2702736881387272E-3</v>
      </c>
      <c r="J205">
        <v>1308.7892973405496</v>
      </c>
    </row>
    <row r="206" spans="1:10" x14ac:dyDescent="0.3">
      <c r="A206">
        <v>1673.16</v>
      </c>
      <c r="B206">
        <v>1400</v>
      </c>
      <c r="C206">
        <v>3.8478058411263216E-6</v>
      </c>
      <c r="D206">
        <v>123226.35776734352</v>
      </c>
      <c r="H206">
        <v>8.8318588899394751E-6</v>
      </c>
      <c r="I206">
        <v>5.2279477027341375E-3</v>
      </c>
      <c r="J206">
        <v>1311.0158847021462</v>
      </c>
    </row>
    <row r="207" spans="1:10" x14ac:dyDescent="0.3">
      <c r="A207">
        <v>1693.16</v>
      </c>
      <c r="B207">
        <v>1420</v>
      </c>
      <c r="C207">
        <v>3.8454038659781066E-6</v>
      </c>
      <c r="D207">
        <v>110871.1434250474</v>
      </c>
      <c r="H207">
        <v>8.8552591300780155E-6</v>
      </c>
      <c r="I207">
        <v>5.1933303802566E-3</v>
      </c>
      <c r="J207">
        <v>1313.2350728329116</v>
      </c>
    </row>
    <row r="208" spans="1:10" x14ac:dyDescent="0.3">
      <c r="A208">
        <v>1713.16</v>
      </c>
      <c r="B208">
        <v>1440</v>
      </c>
      <c r="C208">
        <v>3.8429882561401154E-6</v>
      </c>
      <c r="D208">
        <v>99863.563932538033</v>
      </c>
      <c r="H208">
        <v>8.8786220931635837E-6</v>
      </c>
      <c r="I208">
        <v>5.1674713571102648E-3</v>
      </c>
      <c r="J208">
        <v>1315.4473187002482</v>
      </c>
    </row>
    <row r="209" spans="1:10" x14ac:dyDescent="0.3">
      <c r="A209">
        <v>1733.16</v>
      </c>
      <c r="B209">
        <v>1460</v>
      </c>
      <c r="C209">
        <v>3.8405582238083632E-6</v>
      </c>
      <c r="D209">
        <v>90186.180536210537</v>
      </c>
      <c r="H209">
        <v>8.902015822703613E-6</v>
      </c>
      <c r="I209">
        <v>5.1514885972380187E-3</v>
      </c>
      <c r="J209">
        <v>1317.6529314118225</v>
      </c>
    </row>
    <row r="210" spans="1:10" x14ac:dyDescent="0.3">
      <c r="A210">
        <v>1753.16</v>
      </c>
      <c r="B210">
        <v>1480</v>
      </c>
      <c r="C210">
        <v>3.8381129462263008E-6</v>
      </c>
      <c r="D210">
        <v>81775.118014574051</v>
      </c>
      <c r="H210">
        <v>8.9255169280834632E-6</v>
      </c>
      <c r="I210">
        <v>5.1465683921225087E-3</v>
      </c>
      <c r="J210">
        <v>1319.8520722155617</v>
      </c>
    </row>
    <row r="211" spans="1:10" x14ac:dyDescent="0.3">
      <c r="A211">
        <v>1773.16</v>
      </c>
      <c r="B211">
        <v>1500</v>
      </c>
      <c r="C211">
        <v>3.8356515656848083E-6</v>
      </c>
      <c r="D211">
        <v>74520.064679861069</v>
      </c>
      <c r="H211">
        <v>8.9492110295912831E-6</v>
      </c>
      <c r="I211">
        <v>5.1539653607852514E-3</v>
      </c>
      <c r="J211">
        <v>1322.0447544996559</v>
      </c>
    </row>
    <row r="212" spans="1:10" x14ac:dyDescent="0.3">
      <c r="A212">
        <v>1793.16</v>
      </c>
      <c r="B212">
        <v>1520</v>
      </c>
      <c r="C212">
        <v>3.8331731895222009E-6</v>
      </c>
      <c r="D212">
        <v>68264.272376418114</v>
      </c>
      <c r="H212">
        <v>8.9731932034429279E-6</v>
      </c>
      <c r="I212">
        <v>5.1750024497869921E-3</v>
      </c>
      <c r="J212">
        <v>1324.2308437925581</v>
      </c>
    </row>
    <row r="213" spans="1:10" x14ac:dyDescent="0.3">
      <c r="A213">
        <v>1813.16</v>
      </c>
      <c r="B213">
        <v>1540</v>
      </c>
      <c r="C213">
        <v>3.830676890124227E-6</v>
      </c>
      <c r="D213">
        <v>62804.556481540203</v>
      </c>
      <c r="H213">
        <v>8.9975684268067943E-6</v>
      </c>
      <c r="I213">
        <v>5.2110709332278795E-3</v>
      </c>
      <c r="J213">
        <v>1326.4100577629829</v>
      </c>
    </row>
    <row r="214" spans="1:10" x14ac:dyDescent="0.3">
      <c r="A214">
        <v>1833.16</v>
      </c>
      <c r="B214">
        <v>1560</v>
      </c>
      <c r="C214">
        <v>3.8281617049240681E-6</v>
      </c>
      <c r="D214">
        <v>57891.295905709267</v>
      </c>
      <c r="H214">
        <v>9.0224520228288398E-6</v>
      </c>
      <c r="I214">
        <v>5.2636304127471117E-3</v>
      </c>
      <c r="J214">
        <v>1328.5819662199087</v>
      </c>
    </row>
    <row r="215" spans="1:10" x14ac:dyDescent="0.3">
      <c r="A215">
        <v>1853.16</v>
      </c>
      <c r="B215">
        <v>1580</v>
      </c>
      <c r="C215">
        <v>3.8256266364023355E-6</v>
      </c>
      <c r="D215">
        <v>53228.433091759682</v>
      </c>
      <c r="H215">
        <v>9.0479701056574042E-6</v>
      </c>
      <c r="I215">
        <v>5.334208817522757E-3</v>
      </c>
      <c r="J215">
        <v>1330.7459911125743</v>
      </c>
    </row>
    <row r="216" spans="1:10" x14ac:dyDescent="0.3">
      <c r="A216">
        <v>1873.16</v>
      </c>
      <c r="B216">
        <v>1600</v>
      </c>
      <c r="C216">
        <v>3.8230706520870789E-6</v>
      </c>
      <c r="H216">
        <v>9.0742600254679643E-6</v>
      </c>
      <c r="I216">
        <v>5.4244024042727768E-3</v>
      </c>
      <c r="J216">
        <v>1332.9014065304832</v>
      </c>
    </row>
    <row r="217" spans="1:10" x14ac:dyDescent="0.3">
      <c r="A217">
        <v>1893.16</v>
      </c>
      <c r="B217">
        <v>1620</v>
      </c>
      <c r="C217">
        <v>3.820492684553776E-6</v>
      </c>
      <c r="H217">
        <v>9.1014708134883491E-6</v>
      </c>
      <c r="I217">
        <v>5.5358757572538282E-3</v>
      </c>
      <c r="J217">
        <v>1335.0473387033976</v>
      </c>
    </row>
    <row r="218" spans="1:10" x14ac:dyDescent="0.3">
      <c r="A218">
        <v>1913.16</v>
      </c>
      <c r="B218">
        <v>1640</v>
      </c>
      <c r="C218">
        <v>3.8178916314253403E-6</v>
      </c>
      <c r="H218">
        <v>9.1297636270233922E-6</v>
      </c>
      <c r="I218">
        <v>5.6703617882618799E-3</v>
      </c>
      <c r="J218">
        <v>1337.1827660013478</v>
      </c>
    </row>
    <row r="219" spans="1:10" x14ac:dyDescent="0.3">
      <c r="A219">
        <v>1933.16</v>
      </c>
      <c r="B219">
        <v>1660</v>
      </c>
      <c r="C219">
        <v>3.8152663553721166E-6</v>
      </c>
      <c r="H219">
        <v>9.1593121944798489E-6</v>
      </c>
      <c r="I219">
        <v>5.8296617366319081E-3</v>
      </c>
      <c r="J219">
        <v>1339.3065189346216</v>
      </c>
    </row>
    <row r="220" spans="1:10" x14ac:dyDescent="0.3">
      <c r="A220">
        <v>1953.16</v>
      </c>
      <c r="B220">
        <v>1680</v>
      </c>
      <c r="C220">
        <v>3.8126156841118844E-6</v>
      </c>
      <c r="H220">
        <v>9.1903032603913541E-6</v>
      </c>
      <c r="I220">
        <v>6.0156451692387376E-3</v>
      </c>
      <c r="J220">
        <v>1341.4172801537707</v>
      </c>
    </row>
    <row r="221" spans="1:10" x14ac:dyDescent="0.3">
      <c r="A221">
        <v>1973.16</v>
      </c>
      <c r="B221">
        <v>1700</v>
      </c>
      <c r="C221">
        <v>3.809938410409855E-6</v>
      </c>
      <c r="H221">
        <v>9.2229370304433388E-6</v>
      </c>
      <c r="I221">
        <v>6.2302499804958835E-3</v>
      </c>
      <c r="J221">
        <v>1343.5135844496094</v>
      </c>
    </row>
    <row r="222" spans="1:10" x14ac:dyDescent="0.3">
      <c r="A222">
        <v>1993.16</v>
      </c>
      <c r="B222">
        <v>1720</v>
      </c>
      <c r="C222">
        <v>3.8072332920786726E-6</v>
      </c>
      <c r="H222">
        <v>9.2574276164978325E-6</v>
      </c>
      <c r="I222">
        <v>6.475482392356003E-3</v>
      </c>
      <c r="J222">
        <v>1345.5938187532147</v>
      </c>
    </row>
    <row r="223" spans="1:10" x14ac:dyDescent="0.3">
      <c r="A223">
        <v>2013.16</v>
      </c>
      <c r="B223">
        <v>1740</v>
      </c>
      <c r="I223">
        <v>6.7534169543108872E-3</v>
      </c>
      <c r="J223">
        <v>1347.6562221359254</v>
      </c>
    </row>
    <row r="224" spans="1:10" x14ac:dyDescent="0.3">
      <c r="A224">
        <v>2033.16</v>
      </c>
      <c r="B224">
        <v>1760</v>
      </c>
      <c r="I224">
        <v>7.0661965433920894E-3</v>
      </c>
      <c r="J224">
        <v>1349.6988858093432</v>
      </c>
    </row>
    <row r="225" spans="1:10" x14ac:dyDescent="0.3">
      <c r="A225">
        <v>2053.16</v>
      </c>
      <c r="B225">
        <v>1780</v>
      </c>
      <c r="I225">
        <v>7.4160323641700781E-3</v>
      </c>
      <c r="J225">
        <v>1351.7197531253328</v>
      </c>
    </row>
    <row r="226" spans="1:10" x14ac:dyDescent="0.3">
      <c r="A226">
        <v>2073.16</v>
      </c>
      <c r="B226">
        <v>1800</v>
      </c>
      <c r="J226">
        <v>1353.7166195760178</v>
      </c>
    </row>
    <row r="227" spans="1:10" x14ac:dyDescent="0.3">
      <c r="A227">
        <v>2093.16</v>
      </c>
      <c r="B227">
        <v>1820</v>
      </c>
      <c r="J227">
        <v>1355.6871327937902</v>
      </c>
    </row>
    <row r="228" spans="1:10" x14ac:dyDescent="0.3">
      <c r="A228">
        <v>2113.16</v>
      </c>
      <c r="B228">
        <v>1840</v>
      </c>
      <c r="J228">
        <v>1357.6287925512988</v>
      </c>
    </row>
    <row r="229" spans="1:10" x14ac:dyDescent="0.3">
      <c r="A229">
        <v>2133.16</v>
      </c>
      <c r="B229">
        <v>1860</v>
      </c>
      <c r="J229">
        <v>1359.5389507614568</v>
      </c>
    </row>
    <row r="230" spans="1:10" x14ac:dyDescent="0.3">
      <c r="A230">
        <v>2153.16</v>
      </c>
      <c r="B230">
        <v>1880</v>
      </c>
      <c r="J230">
        <v>1361.4148114774421</v>
      </c>
    </row>
    <row r="231" spans="1:10" x14ac:dyDescent="0.3">
      <c r="A231">
        <v>2173.16</v>
      </c>
      <c r="B231">
        <v>1900</v>
      </c>
      <c r="J231">
        <v>1363.2534308926915</v>
      </c>
    </row>
    <row r="232" spans="1:10" x14ac:dyDescent="0.3">
      <c r="A232">
        <v>2193.16</v>
      </c>
      <c r="B232">
        <v>1920</v>
      </c>
      <c r="J232">
        <v>1365.0517173409057</v>
      </c>
    </row>
    <row r="233" spans="1:10" x14ac:dyDescent="0.3">
      <c r="A233">
        <v>2213.16</v>
      </c>
      <c r="B233">
        <v>1940</v>
      </c>
      <c r="J233">
        <v>1366.8064312960487</v>
      </c>
    </row>
    <row r="234" spans="1:10" x14ac:dyDescent="0.3">
      <c r="A234">
        <v>2233.16</v>
      </c>
      <c r="B234">
        <v>1960</v>
      </c>
      <c r="J234">
        <v>1368.5141853723449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Steels</vt:lpstr>
      <vt:lpstr>Copper</vt:lpstr>
      <vt:lpstr>Titanium</vt:lpstr>
      <vt:lpstr>Aluminums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Benjamin</dc:creator>
  <cp:lastModifiedBy>Long, Benjamin</cp:lastModifiedBy>
  <dcterms:created xsi:type="dcterms:W3CDTF">2020-12-05T02:01:13Z</dcterms:created>
  <dcterms:modified xsi:type="dcterms:W3CDTF">2020-12-07T16:39:27Z</dcterms:modified>
</cp:coreProperties>
</file>