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880" yWindow="240" windowWidth="25040" windowHeight="15500"/>
  </bookViews>
  <sheets>
    <sheet name="Cash" sheetId="1" r:id="rId1"/>
    <sheet name="GPP" sheetId="5" r:id="rId2"/>
  </sheets>
  <definedNames>
    <definedName name="_xlnm._FilterDatabase" localSheetId="0" hidden="1">Cash!$A$3:$BA$3</definedName>
    <definedName name="_xlnm._FilterDatabase" localSheetId="1" hidden="1">GPP!$A$3:$BA$3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9" i="5" l="1"/>
  <c r="AO19" i="5"/>
  <c r="AP19" i="5"/>
  <c r="AQ19" i="5"/>
  <c r="AR19" i="5"/>
  <c r="AS19" i="5"/>
  <c r="AT19" i="5"/>
  <c r="AU19" i="5"/>
  <c r="AY19" i="5"/>
  <c r="AZ19" i="5"/>
  <c r="BA19" i="5"/>
  <c r="AN16" i="1"/>
  <c r="AO16" i="1"/>
  <c r="AP16" i="1"/>
  <c r="AQ16" i="1"/>
  <c r="AR16" i="1"/>
  <c r="AS16" i="1"/>
  <c r="AT16" i="1"/>
  <c r="AU16" i="1"/>
  <c r="AY16" i="1"/>
  <c r="AZ16" i="1"/>
  <c r="BA16" i="1"/>
  <c r="AN24" i="5"/>
  <c r="AO24" i="5"/>
  <c r="AP24" i="5"/>
  <c r="AQ24" i="5"/>
  <c r="AR24" i="5"/>
  <c r="AS24" i="5"/>
  <c r="AT24" i="5"/>
  <c r="AU24" i="5"/>
  <c r="AY24" i="5"/>
  <c r="AZ24" i="5"/>
  <c r="BA24" i="5"/>
  <c r="AN14" i="5"/>
  <c r="AO14" i="5"/>
  <c r="AP14" i="5"/>
  <c r="AQ14" i="5"/>
  <c r="AR14" i="5"/>
  <c r="AS14" i="5"/>
  <c r="AT14" i="5"/>
  <c r="AU14" i="5"/>
  <c r="AY14" i="5"/>
  <c r="AZ14" i="5"/>
  <c r="BA14" i="5"/>
  <c r="AN6" i="5"/>
  <c r="AO6" i="5"/>
  <c r="AP6" i="5"/>
  <c r="AQ6" i="5"/>
  <c r="AR6" i="5"/>
  <c r="AS6" i="5"/>
  <c r="AT6" i="5"/>
  <c r="AU6" i="5"/>
  <c r="AY6" i="5"/>
  <c r="AZ6" i="5"/>
  <c r="BA6" i="5"/>
  <c r="AN9" i="5"/>
  <c r="AO9" i="5"/>
  <c r="AP9" i="5"/>
  <c r="AQ9" i="5"/>
  <c r="AR9" i="5"/>
  <c r="AS9" i="5"/>
  <c r="AT9" i="5"/>
  <c r="AU9" i="5"/>
  <c r="AY9" i="5"/>
  <c r="AZ9" i="5"/>
  <c r="BA9" i="5"/>
  <c r="AN20" i="5"/>
  <c r="AO20" i="5"/>
  <c r="AP20" i="5"/>
  <c r="AQ20" i="5"/>
  <c r="AR20" i="5"/>
  <c r="AS20" i="5"/>
  <c r="AT20" i="5"/>
  <c r="AU20" i="5"/>
  <c r="AY20" i="5"/>
  <c r="AZ20" i="5"/>
  <c r="BA20" i="5"/>
  <c r="AN12" i="1"/>
  <c r="AO12" i="1"/>
  <c r="AP12" i="1"/>
  <c r="AQ12" i="1"/>
  <c r="AR12" i="1"/>
  <c r="AS12" i="1"/>
  <c r="AT12" i="1"/>
  <c r="AU12" i="1"/>
  <c r="AY12" i="1"/>
  <c r="AZ12" i="1"/>
  <c r="BA12" i="1"/>
  <c r="AN22" i="1"/>
  <c r="AO22" i="1"/>
  <c r="AP22" i="1"/>
  <c r="AQ22" i="1"/>
  <c r="AR22" i="1"/>
  <c r="AS22" i="1"/>
  <c r="AT22" i="1"/>
  <c r="AU22" i="1"/>
  <c r="AY22" i="1"/>
  <c r="AZ22" i="1"/>
  <c r="BA22" i="1"/>
  <c r="AN23" i="1"/>
  <c r="AO23" i="1"/>
  <c r="AP23" i="1"/>
  <c r="AQ23" i="1"/>
  <c r="AR23" i="1"/>
  <c r="AS23" i="1"/>
  <c r="AT23" i="1"/>
  <c r="AU23" i="1"/>
  <c r="AY23" i="1"/>
  <c r="AZ23" i="1"/>
  <c r="BA23" i="1"/>
  <c r="AN17" i="1"/>
  <c r="AO17" i="1"/>
  <c r="AP17" i="1"/>
  <c r="AQ17" i="1"/>
  <c r="AR17" i="1"/>
  <c r="AS17" i="1"/>
  <c r="AT17" i="1"/>
  <c r="AU17" i="1"/>
  <c r="AY17" i="1"/>
  <c r="AZ17" i="1"/>
  <c r="BA17" i="1"/>
  <c r="AN8" i="1"/>
  <c r="AO8" i="1"/>
  <c r="AP8" i="1"/>
  <c r="AQ8" i="1"/>
  <c r="AR8" i="1"/>
  <c r="AS8" i="1"/>
  <c r="AT8" i="1"/>
  <c r="AU8" i="1"/>
  <c r="AY8" i="1"/>
  <c r="AZ8" i="1"/>
  <c r="BA8" i="1"/>
  <c r="AN13" i="1"/>
  <c r="AO13" i="1"/>
  <c r="AP13" i="1"/>
  <c r="AQ13" i="1"/>
  <c r="AR13" i="1"/>
  <c r="AS13" i="1"/>
  <c r="AT13" i="1"/>
  <c r="AU13" i="1"/>
  <c r="AY13" i="1"/>
  <c r="AZ13" i="1"/>
  <c r="BA13" i="1"/>
  <c r="AY39" i="5"/>
  <c r="AY38" i="5"/>
  <c r="AY35" i="5"/>
  <c r="AY15" i="5"/>
  <c r="AZ15" i="5"/>
  <c r="BA15" i="5"/>
  <c r="AU15" i="5"/>
  <c r="AT15" i="5"/>
  <c r="AS15" i="5"/>
  <c r="AR15" i="5"/>
  <c r="AQ15" i="5"/>
  <c r="AP15" i="5"/>
  <c r="AO15" i="5"/>
  <c r="AN15" i="5"/>
  <c r="AY13" i="5"/>
  <c r="AZ13" i="5"/>
  <c r="BA13" i="5"/>
  <c r="AU13" i="5"/>
  <c r="AT13" i="5"/>
  <c r="AS13" i="5"/>
  <c r="AR13" i="5"/>
  <c r="AQ13" i="5"/>
  <c r="AP13" i="5"/>
  <c r="AO13" i="5"/>
  <c r="AN13" i="5"/>
  <c r="AY18" i="5"/>
  <c r="AZ18" i="5"/>
  <c r="BA18" i="5"/>
  <c r="AU18" i="5"/>
  <c r="AT18" i="5"/>
  <c r="AS18" i="5"/>
  <c r="AR18" i="5"/>
  <c r="AQ18" i="5"/>
  <c r="AP18" i="5"/>
  <c r="AO18" i="5"/>
  <c r="AN18" i="5"/>
  <c r="AY11" i="5"/>
  <c r="AZ11" i="5"/>
  <c r="BA11" i="5"/>
  <c r="AU11" i="5"/>
  <c r="AT11" i="5"/>
  <c r="AS11" i="5"/>
  <c r="AR11" i="5"/>
  <c r="AQ11" i="5"/>
  <c r="AP11" i="5"/>
  <c r="AO11" i="5"/>
  <c r="AN11" i="5"/>
  <c r="AY7" i="5"/>
  <c r="AZ7" i="5"/>
  <c r="BA7" i="5"/>
  <c r="AU7" i="5"/>
  <c r="AT7" i="5"/>
  <c r="AS7" i="5"/>
  <c r="AR7" i="5"/>
  <c r="AQ7" i="5"/>
  <c r="AP7" i="5"/>
  <c r="AO7" i="5"/>
  <c r="AN7" i="5"/>
  <c r="AY12" i="5"/>
  <c r="AZ12" i="5"/>
  <c r="BA12" i="5"/>
  <c r="AU12" i="5"/>
  <c r="AT12" i="5"/>
  <c r="AS12" i="5"/>
  <c r="AR12" i="5"/>
  <c r="AQ12" i="5"/>
  <c r="AP12" i="5"/>
  <c r="AO12" i="5"/>
  <c r="AN12" i="5"/>
  <c r="AY25" i="5"/>
  <c r="AZ25" i="5"/>
  <c r="BA25" i="5"/>
  <c r="AU25" i="5"/>
  <c r="AT25" i="5"/>
  <c r="AS25" i="5"/>
  <c r="AR25" i="5"/>
  <c r="AQ25" i="5"/>
  <c r="AP25" i="5"/>
  <c r="AO25" i="5"/>
  <c r="AN25" i="5"/>
  <c r="AY5" i="5"/>
  <c r="AZ5" i="5"/>
  <c r="BA5" i="5"/>
  <c r="AU5" i="5"/>
  <c r="AT5" i="5"/>
  <c r="AS5" i="5"/>
  <c r="AR5" i="5"/>
  <c r="AQ5" i="5"/>
  <c r="AP5" i="5"/>
  <c r="AO5" i="5"/>
  <c r="AN5" i="5"/>
  <c r="AY17" i="5"/>
  <c r="AZ17" i="5"/>
  <c r="BA17" i="5"/>
  <c r="AU17" i="5"/>
  <c r="AT17" i="5"/>
  <c r="AS17" i="5"/>
  <c r="AR17" i="5"/>
  <c r="AQ17" i="5"/>
  <c r="AP17" i="5"/>
  <c r="AO17" i="5"/>
  <c r="AN17" i="5"/>
  <c r="AY23" i="5"/>
  <c r="AZ23" i="5"/>
  <c r="BA23" i="5"/>
  <c r="AU23" i="5"/>
  <c r="AT23" i="5"/>
  <c r="AS23" i="5"/>
  <c r="AR23" i="5"/>
  <c r="AQ23" i="5"/>
  <c r="AP23" i="5"/>
  <c r="AO23" i="5"/>
  <c r="AN23" i="5"/>
  <c r="AY21" i="5"/>
  <c r="AZ21" i="5"/>
  <c r="BA21" i="5"/>
  <c r="AU21" i="5"/>
  <c r="AT21" i="5"/>
  <c r="AS21" i="5"/>
  <c r="AR21" i="5"/>
  <c r="AQ21" i="5"/>
  <c r="AP21" i="5"/>
  <c r="AO21" i="5"/>
  <c r="AN21" i="5"/>
  <c r="AY4" i="5"/>
  <c r="AZ4" i="5"/>
  <c r="BA4" i="5"/>
  <c r="AU4" i="5"/>
  <c r="AT4" i="5"/>
  <c r="AS4" i="5"/>
  <c r="AR4" i="5"/>
  <c r="AQ4" i="5"/>
  <c r="AP4" i="5"/>
  <c r="AO4" i="5"/>
  <c r="AN4" i="5"/>
  <c r="AY10" i="5"/>
  <c r="AZ10" i="5"/>
  <c r="BA10" i="5"/>
  <c r="AU10" i="5"/>
  <c r="AT10" i="5"/>
  <c r="AS10" i="5"/>
  <c r="AR10" i="5"/>
  <c r="AQ10" i="5"/>
  <c r="AP10" i="5"/>
  <c r="AO10" i="5"/>
  <c r="AN10" i="5"/>
  <c r="AY16" i="5"/>
  <c r="AZ16" i="5"/>
  <c r="BA16" i="5"/>
  <c r="AU16" i="5"/>
  <c r="AT16" i="5"/>
  <c r="AS16" i="5"/>
  <c r="AR16" i="5"/>
  <c r="AQ16" i="5"/>
  <c r="AP16" i="5"/>
  <c r="AO16" i="5"/>
  <c r="AN16" i="5"/>
  <c r="AY22" i="5"/>
  <c r="AZ22" i="5"/>
  <c r="BA22" i="5"/>
  <c r="AU22" i="5"/>
  <c r="AT22" i="5"/>
  <c r="AS22" i="5"/>
  <c r="AR22" i="5"/>
  <c r="AQ22" i="5"/>
  <c r="AP22" i="5"/>
  <c r="AO22" i="5"/>
  <c r="AN22" i="5"/>
  <c r="AY8" i="5"/>
  <c r="AZ8" i="5"/>
  <c r="BA8" i="5"/>
  <c r="AU8" i="5"/>
  <c r="AT8" i="5"/>
  <c r="AS8" i="5"/>
  <c r="AR8" i="5"/>
  <c r="AQ8" i="5"/>
  <c r="AP8" i="5"/>
  <c r="AO8" i="5"/>
  <c r="AN8" i="5"/>
  <c r="AU2" i="5"/>
  <c r="AT2" i="5"/>
  <c r="AS2" i="5"/>
  <c r="AR2" i="5"/>
  <c r="AQ2" i="5"/>
  <c r="AP2" i="5"/>
  <c r="AO2" i="5"/>
  <c r="AN2" i="5"/>
  <c r="AN21" i="1"/>
  <c r="AO21" i="1"/>
  <c r="AP21" i="1"/>
  <c r="AQ21" i="1"/>
  <c r="AS21" i="1"/>
  <c r="AT21" i="1"/>
  <c r="AY5" i="1"/>
  <c r="AZ5" i="1"/>
  <c r="BA5" i="1"/>
  <c r="AN10" i="1"/>
  <c r="AO10" i="1"/>
  <c r="AP10" i="1"/>
  <c r="AQ10" i="1"/>
  <c r="AS10" i="1"/>
  <c r="AT10" i="1"/>
  <c r="AY19" i="1"/>
  <c r="AZ19" i="1"/>
  <c r="BA19" i="1"/>
  <c r="AY4" i="1"/>
  <c r="AZ4" i="1"/>
  <c r="BA4" i="1"/>
  <c r="AN25" i="1"/>
  <c r="AO25" i="1"/>
  <c r="AP25" i="1"/>
  <c r="AQ25" i="1"/>
  <c r="AS25" i="1"/>
  <c r="AT25" i="1"/>
  <c r="AN20" i="1"/>
  <c r="AO20" i="1"/>
  <c r="AP20" i="1"/>
  <c r="AQ20" i="1"/>
  <c r="AS20" i="1"/>
  <c r="AT20" i="1"/>
  <c r="AN18" i="1"/>
  <c r="AO18" i="1"/>
  <c r="AP18" i="1"/>
  <c r="AQ18" i="1"/>
  <c r="AS18" i="1"/>
  <c r="AT18" i="1"/>
  <c r="AY21" i="1"/>
  <c r="AZ21" i="1"/>
  <c r="BA21" i="1"/>
  <c r="AY25" i="1"/>
  <c r="AZ25" i="1"/>
  <c r="BA25" i="1"/>
  <c r="AY18" i="1"/>
  <c r="AZ18" i="1"/>
  <c r="BA18" i="1"/>
  <c r="AN4" i="1"/>
  <c r="AO4" i="1"/>
  <c r="AP4" i="1"/>
  <c r="AQ4" i="1"/>
  <c r="AS4" i="1"/>
  <c r="AT4" i="1"/>
  <c r="AN5" i="1"/>
  <c r="AO5" i="1"/>
  <c r="AP5" i="1"/>
  <c r="AQ5" i="1"/>
  <c r="AS5" i="1"/>
  <c r="AT5" i="1"/>
  <c r="AN11" i="1"/>
  <c r="AO11" i="1"/>
  <c r="AP11" i="1"/>
  <c r="AQ11" i="1"/>
  <c r="AS11" i="1"/>
  <c r="AT11" i="1"/>
  <c r="AN7" i="1"/>
  <c r="AO7" i="1"/>
  <c r="AP7" i="1"/>
  <c r="AQ7" i="1"/>
  <c r="AS7" i="1"/>
  <c r="AT7" i="1"/>
  <c r="AU21" i="1"/>
  <c r="AU18" i="1"/>
  <c r="AU25" i="1"/>
  <c r="AU10" i="1"/>
  <c r="AU20" i="1"/>
  <c r="AU5" i="1"/>
  <c r="AU4" i="1"/>
  <c r="AU7" i="1"/>
  <c r="AU11" i="1"/>
  <c r="AN19" i="1"/>
  <c r="AO19" i="1"/>
  <c r="AP19" i="1"/>
  <c r="AQ19" i="1"/>
  <c r="AS19" i="1"/>
  <c r="AT19" i="1"/>
  <c r="AN6" i="1"/>
  <c r="AO6" i="1"/>
  <c r="AP6" i="1"/>
  <c r="AQ6" i="1"/>
  <c r="AS6" i="1"/>
  <c r="AT6" i="1"/>
  <c r="AY11" i="1"/>
  <c r="AZ11" i="1"/>
  <c r="BA11" i="1"/>
  <c r="AY20" i="1"/>
  <c r="AZ20" i="1"/>
  <c r="BA20" i="1"/>
  <c r="AN14" i="1"/>
  <c r="AO14" i="1"/>
  <c r="AP14" i="1"/>
  <c r="AQ14" i="1"/>
  <c r="AS14" i="1"/>
  <c r="AT14" i="1"/>
  <c r="AY10" i="1"/>
  <c r="AZ10" i="1"/>
  <c r="BA10" i="1"/>
  <c r="AY9" i="1"/>
  <c r="AZ9" i="1"/>
  <c r="BA9" i="1"/>
  <c r="AY7" i="1"/>
  <c r="AZ7" i="1"/>
  <c r="BA7" i="1"/>
  <c r="AN24" i="1"/>
  <c r="AO24" i="1"/>
  <c r="AP24" i="1"/>
  <c r="AQ24" i="1"/>
  <c r="AS24" i="1"/>
  <c r="AT24" i="1"/>
  <c r="AT15" i="1"/>
  <c r="AS15" i="1"/>
  <c r="AQ15" i="1"/>
  <c r="AP15" i="1"/>
  <c r="AO15" i="1"/>
  <c r="AN15" i="1"/>
  <c r="AT9" i="1"/>
  <c r="AS9" i="1"/>
  <c r="AQ9" i="1"/>
  <c r="AP9" i="1"/>
  <c r="AO9" i="1"/>
  <c r="AN9" i="1"/>
  <c r="AR10" i="1"/>
  <c r="AR25" i="1"/>
  <c r="AR20" i="1"/>
  <c r="AR18" i="1"/>
  <c r="AR4" i="1"/>
  <c r="AR5" i="1"/>
  <c r="AR21" i="1"/>
  <c r="AR7" i="1"/>
  <c r="AR11" i="1"/>
  <c r="AR6" i="1"/>
  <c r="AR19" i="1"/>
  <c r="AR14" i="1"/>
  <c r="AR24" i="1"/>
  <c r="AR15" i="1"/>
  <c r="AR9" i="1"/>
  <c r="AW25" i="1"/>
  <c r="AW18" i="1"/>
  <c r="AW21" i="1"/>
  <c r="AY35" i="1"/>
  <c r="AY39" i="1"/>
  <c r="AY38" i="1"/>
  <c r="AY14" i="1"/>
  <c r="AZ14" i="1"/>
  <c r="BA14" i="1"/>
  <c r="AY6" i="1"/>
  <c r="AZ6" i="1"/>
  <c r="BA6" i="1"/>
  <c r="AY24" i="1"/>
  <c r="AZ24" i="1"/>
  <c r="BA24" i="1"/>
  <c r="AY15" i="1"/>
  <c r="AZ15" i="1"/>
  <c r="BA15" i="1"/>
  <c r="AO2" i="1"/>
  <c r="AP2" i="1"/>
  <c r="AQ2" i="1"/>
  <c r="AR2" i="1"/>
  <c r="AS2" i="1"/>
  <c r="AT2" i="1"/>
  <c r="AU2" i="1"/>
  <c r="AN2" i="1"/>
  <c r="AU6" i="1"/>
  <c r="AU19" i="1"/>
  <c r="AU24" i="1"/>
  <c r="AU14" i="1"/>
  <c r="AU15" i="1"/>
  <c r="AU9" i="1"/>
  <c r="AW19" i="1"/>
  <c r="AW4" i="1"/>
  <c r="AW5" i="1"/>
  <c r="AW14" i="1"/>
  <c r="AW6" i="1"/>
  <c r="AW10" i="1"/>
  <c r="AW15" i="1"/>
  <c r="AW24" i="1"/>
  <c r="AW20" i="1"/>
  <c r="AW7" i="1"/>
  <c r="AW11" i="1"/>
  <c r="AW9" i="1"/>
  <c r="AW8" i="5"/>
  <c r="AW22" i="5"/>
  <c r="AW16" i="5"/>
  <c r="AW10" i="5"/>
  <c r="AW4" i="5"/>
  <c r="AW21" i="5"/>
  <c r="AW23" i="5"/>
  <c r="AW17" i="5"/>
  <c r="AW5" i="5"/>
  <c r="AW25" i="5"/>
  <c r="AW12" i="5"/>
  <c r="AW7" i="5"/>
  <c r="AW11" i="5"/>
  <c r="AW18" i="5"/>
  <c r="AW13" i="5"/>
  <c r="AW15" i="5"/>
  <c r="AW12" i="1"/>
  <c r="AW22" i="1"/>
  <c r="AW23" i="1"/>
  <c r="AW17" i="1"/>
  <c r="AW8" i="1"/>
  <c r="AW13" i="1"/>
  <c r="AW24" i="5"/>
  <c r="AW14" i="5"/>
  <c r="AW6" i="5"/>
  <c r="AW9" i="5"/>
  <c r="AW20" i="5"/>
  <c r="AW16" i="1"/>
  <c r="AL4" i="1"/>
  <c r="AL11" i="1"/>
  <c r="AL6" i="1"/>
  <c r="AL5" i="1"/>
  <c r="AL8" i="1"/>
  <c r="AL23" i="1"/>
  <c r="AL15" i="1"/>
  <c r="AL10" i="1"/>
  <c r="AL9" i="1"/>
  <c r="AL18" i="1"/>
  <c r="AL14" i="1"/>
  <c r="AL17" i="1"/>
  <c r="AL20" i="1"/>
  <c r="AL7" i="1"/>
  <c r="AL12" i="1"/>
  <c r="AL22" i="1"/>
  <c r="AL19" i="1"/>
  <c r="AL25" i="1"/>
  <c r="AL24" i="1"/>
  <c r="AL21" i="1"/>
  <c r="AL13" i="1"/>
  <c r="AL16" i="1"/>
  <c r="AM12" i="1"/>
  <c r="AM22" i="1"/>
  <c r="AM23" i="1"/>
  <c r="AM17" i="1"/>
  <c r="AM8" i="1"/>
  <c r="AM13" i="1"/>
  <c r="AM5" i="1"/>
  <c r="AM18" i="1"/>
  <c r="AM10" i="1"/>
  <c r="AM4" i="1"/>
  <c r="AM20" i="1"/>
  <c r="AM21" i="1"/>
  <c r="AM25" i="1"/>
  <c r="AM7" i="1"/>
  <c r="AM11" i="1"/>
  <c r="AM24" i="1"/>
  <c r="AM15" i="1"/>
  <c r="AM19" i="1"/>
  <c r="AM6" i="1"/>
  <c r="AM9" i="1"/>
  <c r="AM14" i="1"/>
  <c r="AM16" i="1"/>
  <c r="AW19" i="5"/>
  <c r="AL4" i="5"/>
  <c r="AL12" i="5"/>
  <c r="AL13" i="5"/>
  <c r="AL5" i="5"/>
  <c r="AL7" i="5"/>
  <c r="AL18" i="5"/>
  <c r="AL10" i="5"/>
  <c r="AL17" i="5"/>
  <c r="AL6" i="5"/>
  <c r="AL21" i="5"/>
  <c r="AL15" i="5"/>
  <c r="AL11" i="5"/>
  <c r="AL22" i="5"/>
  <c r="AL8" i="5"/>
  <c r="AL14" i="5"/>
  <c r="AL23" i="5"/>
  <c r="AL16" i="5"/>
  <c r="AL25" i="5"/>
  <c r="AL24" i="5"/>
  <c r="AL20" i="5"/>
  <c r="AL9" i="5"/>
  <c r="AL19" i="5"/>
  <c r="AM24" i="5"/>
  <c r="AM14" i="5"/>
  <c r="AM6" i="5"/>
  <c r="AM9" i="5"/>
  <c r="AM20" i="5"/>
  <c r="AM8" i="5"/>
  <c r="AM22" i="5"/>
  <c r="AM16" i="5"/>
  <c r="AM10" i="5"/>
  <c r="AM4" i="5"/>
  <c r="AM21" i="5"/>
  <c r="AM23" i="5"/>
  <c r="AM17" i="5"/>
  <c r="AM5" i="5"/>
  <c r="AM25" i="5"/>
  <c r="AM12" i="5"/>
  <c r="AM7" i="5"/>
  <c r="AM11" i="5"/>
  <c r="AM18" i="5"/>
  <c r="AM13" i="5"/>
  <c r="AM15" i="5"/>
  <c r="AM19" i="5"/>
</calcChain>
</file>

<file path=xl/comments1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comments2.xml><?xml version="1.0" encoding="utf-8"?>
<comments xmlns="http://schemas.openxmlformats.org/spreadsheetml/2006/main">
  <authors>
    <author>Murray</author>
  </authors>
  <commentList>
    <comment ref="AN1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  <comment ref="AN43" authorId="0">
      <text>
        <r>
          <rPr>
            <b/>
            <sz val="9"/>
            <color indexed="81"/>
            <rFont val="Tahoma"/>
            <family val="2"/>
          </rPr>
          <t>Murray:</t>
        </r>
        <r>
          <rPr>
            <sz val="9"/>
            <color indexed="81"/>
            <rFont val="Tahoma"/>
            <family val="2"/>
          </rPr>
          <t xml:space="preserve">
Switch to 2.5-3 to overweight price (value plays)</t>
        </r>
      </text>
    </comment>
  </commentList>
</comments>
</file>

<file path=xl/sharedStrings.xml><?xml version="1.0" encoding="utf-8"?>
<sst xmlns="http://schemas.openxmlformats.org/spreadsheetml/2006/main" count="316" uniqueCount="105">
  <si>
    <t>Player</t>
  </si>
  <si>
    <t>Team</t>
  </si>
  <si>
    <t>Throws</t>
  </si>
  <si>
    <t>Salary</t>
  </si>
  <si>
    <t>Matchup</t>
  </si>
  <si>
    <t>IP 3Y</t>
  </si>
  <si>
    <t>IP CY</t>
  </si>
  <si>
    <t>SIERA 3Y</t>
  </si>
  <si>
    <t>SIERA CY</t>
  </si>
  <si>
    <t>K/9 3Y</t>
  </si>
  <si>
    <t>K/9 CY</t>
  </si>
  <si>
    <t>Vegas ML</t>
  </si>
  <si>
    <t>O/U</t>
  </si>
  <si>
    <t>1/1 = 50%</t>
  </si>
  <si>
    <t>1/2 = 75%</t>
  </si>
  <si>
    <t>% to Win</t>
  </si>
  <si>
    <t>Ranking</t>
  </si>
  <si>
    <t>Opp K%</t>
  </si>
  <si>
    <t>OAK</t>
  </si>
  <si>
    <t>NYM</t>
  </si>
  <si>
    <t>Pts (100 Scale)</t>
  </si>
  <si>
    <t>TB</t>
  </si>
  <si>
    <t>Adj. K/9 CY</t>
  </si>
  <si>
    <t>Opp wOBA split</t>
  </si>
  <si>
    <t>KC</t>
  </si>
  <si>
    <t>TOR</t>
  </si>
  <si>
    <t>BOS</t>
  </si>
  <si>
    <t>NYY</t>
  </si>
  <si>
    <t>Venue</t>
  </si>
  <si>
    <t>Time/Date</t>
  </si>
  <si>
    <t>FIP 3Y</t>
  </si>
  <si>
    <t>FIP CY</t>
  </si>
  <si>
    <t>opp wOBA</t>
  </si>
  <si>
    <t>opp ISO</t>
  </si>
  <si>
    <t>adj K/9 3Y</t>
  </si>
  <si>
    <t>adj K/9 CY</t>
  </si>
  <si>
    <t>Opp Total</t>
  </si>
  <si>
    <t>Opp Total Chg</t>
  </si>
  <si>
    <t>day1</t>
  </si>
  <si>
    <t>day2</t>
  </si>
  <si>
    <t>day3</t>
  </si>
  <si>
    <t>day14</t>
  </si>
  <si>
    <t>day30</t>
  </si>
  <si>
    <t>1 Day Chg</t>
  </si>
  <si>
    <t>2 Day Chg</t>
  </si>
  <si>
    <t>1 Week Chg</t>
  </si>
  <si>
    <t>2 Week Chg</t>
  </si>
  <si>
    <t>30 Day Chg</t>
  </si>
  <si>
    <t>LHP</t>
  </si>
  <si>
    <t>RHP</t>
  </si>
  <si>
    <t>Player ID</t>
  </si>
  <si>
    <t>LAD</t>
  </si>
  <si>
    <t>ATL</t>
  </si>
  <si>
    <t>Turner Field</t>
  </si>
  <si>
    <t>DET</t>
  </si>
  <si>
    <t>PIT</t>
  </si>
  <si>
    <t>SD</t>
  </si>
  <si>
    <t>MIA</t>
  </si>
  <si>
    <t>BAL</t>
  </si>
  <si>
    <t>SF</t>
  </si>
  <si>
    <t>ARI</t>
  </si>
  <si>
    <t>AT&amp;T Park</t>
  </si>
  <si>
    <t>HOU</t>
  </si>
  <si>
    <t>TEX</t>
  </si>
  <si>
    <t>Globe Life Park in Arlington</t>
  </si>
  <si>
    <t>Nathan Eovaldi</t>
  </si>
  <si>
    <t>Madison Bumgarner</t>
  </si>
  <si>
    <t>MIN</t>
  </si>
  <si>
    <t>Ian Kennedy</t>
  </si>
  <si>
    <t>Wei-Yin Chen</t>
  </si>
  <si>
    <t>Drew Pomeranz</t>
  </si>
  <si>
    <t>Rick Porcello</t>
  </si>
  <si>
    <t>Chris Archer</t>
  </si>
  <si>
    <t>Jeff Locke</t>
  </si>
  <si>
    <t>Jordan Zimmermann</t>
  </si>
  <si>
    <t>Doug Fister</t>
  </si>
  <si>
    <t>Tommy Milone</t>
  </si>
  <si>
    <t>Zack Greinke</t>
  </si>
  <si>
    <t>Julio Teheran</t>
  </si>
  <si>
    <t>Kendall Graveman</t>
  </si>
  <si>
    <t>Noah Syndergaard</t>
  </si>
  <si>
    <t>CIN</t>
  </si>
  <si>
    <t>Citi Field</t>
  </si>
  <si>
    <t>Marcus Stroman</t>
  </si>
  <si>
    <t>CWS</t>
  </si>
  <si>
    <t>Rogers Centre</t>
  </si>
  <si>
    <t>Danny Salazar</t>
  </si>
  <si>
    <t>CLE</t>
  </si>
  <si>
    <t>Target Field</t>
  </si>
  <si>
    <t>Taijuan Walker</t>
  </si>
  <si>
    <t>SEA</t>
  </si>
  <si>
    <t>Safeco Field</t>
  </si>
  <si>
    <t>Chad Bettis</t>
  </si>
  <si>
    <t>COL</t>
  </si>
  <si>
    <t>Coors Field</t>
  </si>
  <si>
    <t>Comerica Park</t>
  </si>
  <si>
    <t>Tropicana Field</t>
  </si>
  <si>
    <t>STL</t>
  </si>
  <si>
    <t>Chase Field</t>
  </si>
  <si>
    <t>Garrett Richards</t>
  </si>
  <si>
    <t>LAA</t>
  </si>
  <si>
    <t>Angel Stadium of Anaheim</t>
  </si>
  <si>
    <t>Dodger Stadium</t>
  </si>
  <si>
    <t>Jaime Garcia</t>
  </si>
  <si>
    <t>Raisel Iglesias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</si>
</sst>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(&quot;$&quot;#,##0\)"/>
    <numFmt numFmtId="165" formatCode="0.0%"/>
    <numFmt numFmtId="166" formatCode="0.000"/>
    <numFmt numFmtId="167" formatCode="m/d/yy\ 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</borders>
  <cellStyleXfs count="3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/>
    <xf numFmtId="0" fontId="2" fillId="0" borderId="2" xfId="2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" fontId="2" fillId="0" borderId="2" xfId="2" applyNumberFormat="1" applyFont="1" applyFill="1" applyBorder="1" applyAlignment="1">
      <alignment horizontal="right"/>
    </xf>
    <xf numFmtId="0" fontId="0" fillId="3" borderId="3" xfId="0" applyFill="1" applyBorder="1"/>
    <xf numFmtId="165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0" fontId="4" fillId="2" borderId="4" xfId="2" applyFont="1" applyFill="1" applyBorder="1" applyAlignment="1">
      <alignment horizontal="center" wrapText="1"/>
    </xf>
    <xf numFmtId="165" fontId="2" fillId="0" borderId="2" xfId="1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4" borderId="1" xfId="2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4" fontId="2" fillId="0" borderId="2" xfId="1" applyNumberFormat="1" applyFont="1" applyFill="1" applyBorder="1" applyAlignment="1">
      <alignment horizontal="right"/>
    </xf>
    <xf numFmtId="166" fontId="0" fillId="0" borderId="0" xfId="0" applyNumberFormat="1"/>
    <xf numFmtId="2" fontId="2" fillId="0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2" fontId="0" fillId="0" borderId="0" xfId="1" applyNumberFormat="1" applyFont="1"/>
    <xf numFmtId="167" fontId="2" fillId="0" borderId="2" xfId="2" applyNumberFormat="1" applyFont="1" applyFill="1" applyBorder="1" applyAlignment="1">
      <alignment horizontal="right"/>
    </xf>
    <xf numFmtId="167" fontId="0" fillId="0" borderId="0" xfId="0" applyNumberFormat="1"/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abSelected="1" zoomScale="85" zoomScaleNormal="85" zoomScalePageLayoutView="85" workbookViewId="0">
      <selection activeCell="A3" sqref="A3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7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0.4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1.7</v>
      </c>
      <c r="AU1" s="8">
        <v>0.5</v>
      </c>
    </row>
    <row r="2" spans="1:53">
      <c r="H2"/>
      <c r="AN2" s="10">
        <f t="shared" ref="AN2:AU2" si="0">AN1/SUM($AN$1:$AU$1)</f>
        <v>4.651162790697675E-2</v>
      </c>
      <c r="AO2" s="10">
        <f t="shared" si="0"/>
        <v>0.10465116279069768</v>
      </c>
      <c r="AP2" s="10">
        <f t="shared" si="0"/>
        <v>0.15116279069767444</v>
      </c>
      <c r="AQ2" s="10">
        <f t="shared" si="0"/>
        <v>0.10465116279069768</v>
      </c>
      <c r="AR2" s="10">
        <f t="shared" si="0"/>
        <v>0.15116279069767444</v>
      </c>
      <c r="AS2" s="10">
        <f t="shared" si="0"/>
        <v>0.186046511627907</v>
      </c>
      <c r="AT2" s="10">
        <f t="shared" si="0"/>
        <v>0.19767441860465115</v>
      </c>
      <c r="AU2" s="10">
        <f t="shared" si="0"/>
        <v>5.8139534883720929E-2</v>
      </c>
    </row>
    <row r="3" spans="1:53" ht="42">
      <c r="A3" s="1" t="s">
        <v>50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28</v>
      </c>
      <c r="H3" s="1" t="s">
        <v>29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30</v>
      </c>
      <c r="N3" s="6" t="s">
        <v>31</v>
      </c>
      <c r="O3" s="6" t="s">
        <v>9</v>
      </c>
      <c r="P3" s="6" t="s">
        <v>10</v>
      </c>
      <c r="Q3" s="6" t="s">
        <v>32</v>
      </c>
      <c r="R3" s="6" t="s">
        <v>33</v>
      </c>
      <c r="S3" s="6" t="s">
        <v>17</v>
      </c>
      <c r="T3" s="6" t="s">
        <v>34</v>
      </c>
      <c r="U3" s="6" t="s">
        <v>35</v>
      </c>
      <c r="V3" s="6" t="s">
        <v>11</v>
      </c>
      <c r="W3" s="6" t="s">
        <v>12</v>
      </c>
      <c r="X3" s="17" t="s">
        <v>36</v>
      </c>
      <c r="Y3" s="17" t="s">
        <v>37</v>
      </c>
      <c r="Z3" s="17" t="s">
        <v>38</v>
      </c>
      <c r="AA3" s="17" t="s">
        <v>39</v>
      </c>
      <c r="AB3" s="17" t="s">
        <v>40</v>
      </c>
      <c r="AC3" s="17" t="s">
        <v>41</v>
      </c>
      <c r="AD3" s="17" t="s">
        <v>42</v>
      </c>
      <c r="AE3" s="17" t="s">
        <v>43</v>
      </c>
      <c r="AF3" s="17" t="s">
        <v>44</v>
      </c>
      <c r="AG3" s="17" t="s">
        <v>45</v>
      </c>
      <c r="AH3" s="17" t="s">
        <v>46</v>
      </c>
      <c r="AI3" s="17" t="s">
        <v>47</v>
      </c>
      <c r="AJ3" s="18"/>
      <c r="AK3" s="18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22</v>
      </c>
      <c r="AS3" s="16" t="s">
        <v>23</v>
      </c>
      <c r="AT3" s="16" t="s">
        <v>11</v>
      </c>
      <c r="AU3" s="16" t="s">
        <v>12</v>
      </c>
      <c r="AW3" s="19"/>
      <c r="AX3" s="19"/>
      <c r="AY3" s="19"/>
      <c r="AZ3" s="20" t="s">
        <v>15</v>
      </c>
      <c r="BA3" s="19"/>
    </row>
    <row r="4" spans="1:53">
      <c r="A4">
        <v>592789</v>
      </c>
      <c r="B4" s="2" t="s">
        <v>80</v>
      </c>
      <c r="C4" s="2" t="s">
        <v>19</v>
      </c>
      <c r="D4" s="5" t="s">
        <v>81</v>
      </c>
      <c r="E4" s="2" t="s">
        <v>49</v>
      </c>
      <c r="F4" s="4">
        <v>11400</v>
      </c>
      <c r="G4" s="4" t="s">
        <v>82</v>
      </c>
      <c r="H4" s="26">
        <v>42485.298611111109</v>
      </c>
      <c r="I4" s="3">
        <v>170</v>
      </c>
      <c r="J4" s="23">
        <v>20</v>
      </c>
      <c r="K4" s="23">
        <v>2.81</v>
      </c>
      <c r="L4" s="23">
        <v>1.81</v>
      </c>
      <c r="M4" s="23">
        <v>2.96</v>
      </c>
      <c r="N4" s="23">
        <v>0.79</v>
      </c>
      <c r="O4" s="23">
        <v>10.32</v>
      </c>
      <c r="P4" s="23">
        <v>13.05</v>
      </c>
      <c r="Q4" s="24">
        <v>0.28599999999999998</v>
      </c>
      <c r="R4" s="24">
        <v>0.14799999999999999</v>
      </c>
      <c r="S4" s="21">
        <v>20.399999999999999</v>
      </c>
      <c r="T4" s="14">
        <v>10.32</v>
      </c>
      <c r="U4" s="14">
        <v>13.05</v>
      </c>
      <c r="V4" s="7">
        <v>-208</v>
      </c>
      <c r="W4">
        <v>6.5</v>
      </c>
      <c r="X4" s="14">
        <v>2.1</v>
      </c>
      <c r="Y4" s="22">
        <v>0.27500000000000002</v>
      </c>
      <c r="Z4">
        <v>12100</v>
      </c>
      <c r="AA4">
        <v>10400</v>
      </c>
      <c r="AB4">
        <v>9400</v>
      </c>
      <c r="AC4">
        <v>11100</v>
      </c>
      <c r="AD4">
        <v>7200</v>
      </c>
      <c r="AE4">
        <v>1700</v>
      </c>
      <c r="AF4">
        <v>2700</v>
      </c>
      <c r="AG4">
        <v>-100</v>
      </c>
      <c r="AH4">
        <v>1000</v>
      </c>
      <c r="AI4">
        <v>4900</v>
      </c>
      <c r="AL4">
        <f>RANK(AW4,$AW$4:$AW$33,0)</f>
        <v>1</v>
      </c>
      <c r="AM4" s="15">
        <f>$AW4/(MAX($AL:$AL)*SUM($AN$1:$AU$1))*100</f>
        <v>88.847780126849898</v>
      </c>
      <c r="AN4">
        <f>RANK(F4,F$4:F$33,0)</f>
        <v>2</v>
      </c>
      <c r="AO4">
        <f>RANK(K4,K$4:K$33,0)</f>
        <v>22</v>
      </c>
      <c r="AP4">
        <f>RANK(L4,L$4:L$33,0)</f>
        <v>22</v>
      </c>
      <c r="AQ4">
        <f>RANK(O4,O$4:O$33,1)</f>
        <v>22</v>
      </c>
      <c r="AR4">
        <f>RANK(T4,T$4:T$33,1)</f>
        <v>18</v>
      </c>
      <c r="AS4">
        <f>RANK(Q4,Q$4:Q$33,0)</f>
        <v>18</v>
      </c>
      <c r="AT4">
        <f>RANK(V4,V$4:V$33,0)</f>
        <v>22</v>
      </c>
      <c r="AU4">
        <f>RANK(W4,W$4:W$33,0)</f>
        <v>19</v>
      </c>
      <c r="AW4" s="14">
        <f>SUMPRODUCT(AN4:AU4,$AN$1:$AU$1)</f>
        <v>168.1</v>
      </c>
      <c r="AX4" s="14"/>
      <c r="AY4" s="14">
        <f>IF(V4&lt;0,(-100+V4)/V4,V4/100+1)</f>
        <v>1.4807692307692308</v>
      </c>
      <c r="AZ4" s="25">
        <f>(1-((AY4-1)/2))</f>
        <v>0.75961538461538458</v>
      </c>
      <c r="BA4" s="14">
        <f>AZ4*4</f>
        <v>3.0384615384615383</v>
      </c>
    </row>
    <row r="5" spans="1:53">
      <c r="A5">
        <v>517593</v>
      </c>
      <c r="B5" s="2" t="s">
        <v>86</v>
      </c>
      <c r="C5" s="2" t="s">
        <v>87</v>
      </c>
      <c r="D5" s="5" t="s">
        <v>67</v>
      </c>
      <c r="E5" s="2" t="s">
        <v>49</v>
      </c>
      <c r="F5" s="4">
        <v>10700</v>
      </c>
      <c r="G5" s="4" t="s">
        <v>88</v>
      </c>
      <c r="H5" s="26">
        <v>42485.340277777781</v>
      </c>
      <c r="I5" s="3">
        <v>313.10000000000002</v>
      </c>
      <c r="J5" s="23">
        <v>18.100000000000001</v>
      </c>
      <c r="K5" s="23">
        <v>3.37</v>
      </c>
      <c r="L5" s="23">
        <v>3.44</v>
      </c>
      <c r="M5" s="23">
        <v>3.54</v>
      </c>
      <c r="N5" s="23">
        <v>2.93</v>
      </c>
      <c r="O5" s="23">
        <v>9.7100000000000009</v>
      </c>
      <c r="P5" s="23">
        <v>11.29</v>
      </c>
      <c r="Q5" s="24">
        <v>0.307</v>
      </c>
      <c r="R5" s="24">
        <v>0.151</v>
      </c>
      <c r="S5" s="21">
        <v>24.7</v>
      </c>
      <c r="T5" s="14">
        <v>11.756716000000001</v>
      </c>
      <c r="U5" s="14">
        <v>13.669755</v>
      </c>
      <c r="V5" s="7">
        <v>-148</v>
      </c>
      <c r="W5">
        <v>8</v>
      </c>
      <c r="X5" s="14">
        <v>3.1150000000000002</v>
      </c>
      <c r="Y5" s="22">
        <v>0</v>
      </c>
      <c r="Z5">
        <v>9500</v>
      </c>
      <c r="AA5">
        <v>11000</v>
      </c>
      <c r="AB5">
        <v>10700</v>
      </c>
      <c r="AC5">
        <v>11400</v>
      </c>
      <c r="AD5">
        <v>8600</v>
      </c>
      <c r="AE5">
        <v>-1500</v>
      </c>
      <c r="AF5">
        <v>-1200</v>
      </c>
      <c r="AG5">
        <v>0</v>
      </c>
      <c r="AH5">
        <v>-1900</v>
      </c>
      <c r="AI5">
        <v>900</v>
      </c>
      <c r="AL5">
        <f>RANK(AW5,$AW$4:$AW$33,0)</f>
        <v>2</v>
      </c>
      <c r="AM5" s="15">
        <f>$AW5/(MAX($AL:$AL)*SUM($AN$1:$AU$1))*100</f>
        <v>72.357293868921801</v>
      </c>
      <c r="AN5">
        <f>RANK(F5,F$4:F$33,0)</f>
        <v>3</v>
      </c>
      <c r="AO5">
        <f>RANK(K5,K$4:K$33,0)</f>
        <v>16</v>
      </c>
      <c r="AP5">
        <f>RANK(L5,L$4:L$33,0)</f>
        <v>12</v>
      </c>
      <c r="AQ5">
        <f>RANK(O5,O$4:O$33,1)</f>
        <v>21</v>
      </c>
      <c r="AR5">
        <f>RANK(T5,T$4:T$33,1)</f>
        <v>22</v>
      </c>
      <c r="AS5">
        <f>RANK(Q5,Q$4:Q$33,0)</f>
        <v>14</v>
      </c>
      <c r="AT5">
        <f>RANK(V5,V$4:V$33,0)</f>
        <v>19</v>
      </c>
      <c r="AU5">
        <f>RANK(W5,W$4:W$33,0)</f>
        <v>7</v>
      </c>
      <c r="AW5" s="14">
        <f>SUMPRODUCT(AN5:AU5,$AN$1:$AU$1)</f>
        <v>136.90000000000003</v>
      </c>
      <c r="AX5" s="14"/>
      <c r="AY5" s="14">
        <f>IF(V5&lt;0,(-100+V5)/V5,V5/100+1)</f>
        <v>1.6756756756756757</v>
      </c>
      <c r="AZ5" s="25">
        <f>(1-((AY5-1)/2))</f>
        <v>0.66216216216216217</v>
      </c>
      <c r="BA5" s="14">
        <f>AZ5*4</f>
        <v>2.6486486486486487</v>
      </c>
    </row>
    <row r="6" spans="1:53">
      <c r="A6">
        <v>518516</v>
      </c>
      <c r="B6" s="2" t="s">
        <v>66</v>
      </c>
      <c r="C6" s="2" t="s">
        <v>59</v>
      </c>
      <c r="D6" s="5" t="s">
        <v>56</v>
      </c>
      <c r="E6" s="2" t="s">
        <v>48</v>
      </c>
      <c r="F6" s="4">
        <v>12000</v>
      </c>
      <c r="G6" s="4" t="s">
        <v>61</v>
      </c>
      <c r="H6" s="26">
        <v>42485.427083333336</v>
      </c>
      <c r="I6" s="3">
        <v>458.2</v>
      </c>
      <c r="J6" s="23">
        <v>23</v>
      </c>
      <c r="K6" s="23">
        <v>3</v>
      </c>
      <c r="L6" s="23">
        <v>3.23</v>
      </c>
      <c r="M6" s="23">
        <v>3.04</v>
      </c>
      <c r="N6" s="23">
        <v>4.57</v>
      </c>
      <c r="O6" s="23">
        <v>9.4600000000000009</v>
      </c>
      <c r="P6" s="23">
        <v>11.35</v>
      </c>
      <c r="Q6" s="24">
        <v>0.36299999999999999</v>
      </c>
      <c r="R6" s="24">
        <v>0.16600000000000001</v>
      </c>
      <c r="S6" s="21">
        <v>20.5</v>
      </c>
      <c r="T6" s="14">
        <v>9.506373</v>
      </c>
      <c r="U6" s="14">
        <v>11.405637</v>
      </c>
      <c r="V6" s="7">
        <v>-180</v>
      </c>
      <c r="W6">
        <v>6.5</v>
      </c>
      <c r="X6" s="14">
        <v>2.9169999999999998</v>
      </c>
      <c r="Y6" s="22">
        <v>-5.3999999999999999E-2</v>
      </c>
      <c r="Z6">
        <v>11400</v>
      </c>
      <c r="AA6">
        <v>11400</v>
      </c>
      <c r="AB6">
        <v>11600</v>
      </c>
      <c r="AC6">
        <v>12200</v>
      </c>
      <c r="AD6">
        <v>10300</v>
      </c>
      <c r="AE6">
        <v>0</v>
      </c>
      <c r="AF6">
        <v>-200</v>
      </c>
      <c r="AG6">
        <v>-800</v>
      </c>
      <c r="AH6">
        <v>-800</v>
      </c>
      <c r="AI6">
        <v>1100</v>
      </c>
      <c r="AL6">
        <f>RANK(AW6,$AW$4:$AW$33,0)</f>
        <v>3</v>
      </c>
      <c r="AM6" s="15">
        <f>$AW6/(MAX($AL:$AL)*SUM($AN$1:$AU$1))*100</f>
        <v>66.120507399577178</v>
      </c>
      <c r="AN6">
        <f>RANK(F6,F$4:F$33,0)</f>
        <v>1</v>
      </c>
      <c r="AO6">
        <f>RANK(K6,K$4:K$33,0)</f>
        <v>21</v>
      </c>
      <c r="AP6">
        <f>RANK(L6,L$4:L$33,0)</f>
        <v>16</v>
      </c>
      <c r="AQ6">
        <f>RANK(O6,O$4:O$33,1)</f>
        <v>18</v>
      </c>
      <c r="AR6">
        <f>RANK(T6,T$4:T$33,1)</f>
        <v>17</v>
      </c>
      <c r="AS6">
        <f>RANK(Q6,Q$4:Q$33,0)</f>
        <v>2</v>
      </c>
      <c r="AT6">
        <f>RANK(V6,V$4:V$33,0)</f>
        <v>20</v>
      </c>
      <c r="AU6">
        <f>RANK(W6,W$4:W$33,0)</f>
        <v>19</v>
      </c>
      <c r="AW6" s="14">
        <f>SUMPRODUCT(AN6:AU6,$AN$1:$AU$1)</f>
        <v>125.10000000000001</v>
      </c>
      <c r="AX6" s="14"/>
      <c r="AY6" s="14">
        <f>IF(V6&lt;0,(-100+V6)/V6,V6/100+1)</f>
        <v>1.5555555555555556</v>
      </c>
      <c r="AZ6" s="25">
        <f>(1-((AY6-1)/2))</f>
        <v>0.72222222222222221</v>
      </c>
      <c r="BA6" s="14">
        <f>AZ6*4</f>
        <v>2.8888888888888888</v>
      </c>
    </row>
    <row r="7" spans="1:53">
      <c r="A7">
        <v>453178</v>
      </c>
      <c r="B7" s="2" t="s">
        <v>68</v>
      </c>
      <c r="C7" s="2" t="s">
        <v>24</v>
      </c>
      <c r="D7" s="5" t="s">
        <v>100</v>
      </c>
      <c r="E7" s="2" t="s">
        <v>49</v>
      </c>
      <c r="F7" s="4">
        <v>8800</v>
      </c>
      <c r="G7" s="4" t="s">
        <v>101</v>
      </c>
      <c r="H7" s="26">
        <v>42485.420138888891</v>
      </c>
      <c r="I7" s="3">
        <v>389.1</v>
      </c>
      <c r="J7" s="23">
        <v>20</v>
      </c>
      <c r="K7" s="23">
        <v>3.52</v>
      </c>
      <c r="L7" s="23">
        <v>3.35</v>
      </c>
      <c r="M7" s="23">
        <v>3.74</v>
      </c>
      <c r="N7" s="23">
        <v>2.54</v>
      </c>
      <c r="O7" s="23">
        <v>9.2899999999999991</v>
      </c>
      <c r="P7" s="23">
        <v>9.4499999999999993</v>
      </c>
      <c r="Q7" s="24">
        <v>0.24099999999999999</v>
      </c>
      <c r="R7" s="24">
        <v>8.8999999999999996E-2</v>
      </c>
      <c r="S7" s="21">
        <v>17</v>
      </c>
      <c r="T7" s="14">
        <v>7.7416669999999996</v>
      </c>
      <c r="U7" s="14">
        <v>7.875</v>
      </c>
      <c r="V7" s="7">
        <v>110</v>
      </c>
      <c r="W7">
        <v>7</v>
      </c>
      <c r="X7" s="14">
        <v>3.3250000000000002</v>
      </c>
      <c r="Y7" s="22">
        <v>-3.5000000000000003E-2</v>
      </c>
      <c r="Z7">
        <v>8300</v>
      </c>
      <c r="AA7">
        <v>8300</v>
      </c>
      <c r="AB7">
        <v>8700</v>
      </c>
      <c r="AC7">
        <v>7500</v>
      </c>
      <c r="AD7">
        <v>8500</v>
      </c>
      <c r="AE7">
        <v>0</v>
      </c>
      <c r="AF7">
        <v>-400</v>
      </c>
      <c r="AG7">
        <v>-800</v>
      </c>
      <c r="AH7">
        <v>800</v>
      </c>
      <c r="AI7">
        <v>-200</v>
      </c>
      <c r="AL7">
        <f>RANK(AW7,$AW$4:$AW$33,0)</f>
        <v>4</v>
      </c>
      <c r="AM7" s="15">
        <f>$AW7/(MAX($AL:$AL)*SUM($AN$1:$AU$1))*100</f>
        <v>65.697674418604663</v>
      </c>
      <c r="AN7">
        <f>RANK(F7,F$4:F$33,0)</f>
        <v>8</v>
      </c>
      <c r="AO7">
        <f>RANK(K7,K$4:K$33,0)</f>
        <v>13</v>
      </c>
      <c r="AP7">
        <f>RANK(L7,L$4:L$33,0)</f>
        <v>15</v>
      </c>
      <c r="AQ7">
        <f>RANK(O7,O$4:O$33,1)</f>
        <v>17</v>
      </c>
      <c r="AR7">
        <f>RANK(T7,T$4:T$33,1)</f>
        <v>12</v>
      </c>
      <c r="AS7">
        <f>RANK(Q7,Q$4:Q$33,0)</f>
        <v>22</v>
      </c>
      <c r="AT7">
        <f>RANK(V7,V$4:V$33,0)</f>
        <v>9</v>
      </c>
      <c r="AU7">
        <f>RANK(W7,W$4:W$33,0)</f>
        <v>17</v>
      </c>
      <c r="AW7" s="14">
        <f>SUMPRODUCT(AN7:AU7,$AN$1:$AU$1)</f>
        <v>124.30000000000001</v>
      </c>
      <c r="AX7" s="14"/>
      <c r="AY7" s="14">
        <f>IF(V7&lt;0,(-100+V7)/V7,V7/100+1)</f>
        <v>2.1</v>
      </c>
      <c r="AZ7" s="25">
        <f>(1-((AY7-1)/2))</f>
        <v>0.44999999999999996</v>
      </c>
      <c r="BA7" s="14">
        <f>AZ7*4</f>
        <v>1.7999999999999998</v>
      </c>
    </row>
    <row r="8" spans="1:53">
      <c r="A8">
        <v>592836</v>
      </c>
      <c r="B8" s="2" t="s">
        <v>89</v>
      </c>
      <c r="C8" s="2" t="s">
        <v>90</v>
      </c>
      <c r="D8" s="5" t="s">
        <v>62</v>
      </c>
      <c r="E8" s="2" t="s">
        <v>49</v>
      </c>
      <c r="F8" s="4">
        <v>9000</v>
      </c>
      <c r="G8" s="4" t="s">
        <v>91</v>
      </c>
      <c r="H8" s="26">
        <v>42485.423611111109</v>
      </c>
      <c r="I8" s="3">
        <v>225.2</v>
      </c>
      <c r="J8" s="23">
        <v>18</v>
      </c>
      <c r="K8" s="23">
        <v>3.71</v>
      </c>
      <c r="L8" s="23">
        <v>3.17</v>
      </c>
      <c r="M8" s="23">
        <v>3.9</v>
      </c>
      <c r="N8" s="23">
        <v>2.76</v>
      </c>
      <c r="O8" s="23">
        <v>8.18</v>
      </c>
      <c r="P8" s="23">
        <v>7</v>
      </c>
      <c r="Q8" s="24">
        <v>0.317</v>
      </c>
      <c r="R8" s="24">
        <v>0.19900000000000001</v>
      </c>
      <c r="S8" s="21">
        <v>27.1</v>
      </c>
      <c r="T8" s="14">
        <v>10.866569</v>
      </c>
      <c r="U8" s="14">
        <v>9.2990200000000005</v>
      </c>
      <c r="V8" s="7">
        <v>-138</v>
      </c>
      <c r="W8">
        <v>8</v>
      </c>
      <c r="X8" s="14">
        <v>3.22</v>
      </c>
      <c r="Y8" s="22">
        <v>0.245</v>
      </c>
      <c r="Z8">
        <v>7200</v>
      </c>
      <c r="AA8">
        <v>10000</v>
      </c>
      <c r="AB8">
        <v>9300</v>
      </c>
      <c r="AC8">
        <v>7200</v>
      </c>
      <c r="AD8">
        <v>6700</v>
      </c>
      <c r="AE8">
        <v>-2800</v>
      </c>
      <c r="AF8">
        <v>-2100</v>
      </c>
      <c r="AG8">
        <v>-1000</v>
      </c>
      <c r="AH8">
        <v>0</v>
      </c>
      <c r="AI8">
        <v>500</v>
      </c>
      <c r="AL8">
        <f>RANK(AW8,$AW$4:$AW$33,0)</f>
        <v>5</v>
      </c>
      <c r="AM8" s="15">
        <f>$AW8/(MAX($AL:$AL)*SUM($AN$1:$AU$1))*100</f>
        <v>64.323467230443981</v>
      </c>
      <c r="AN8">
        <f>RANK(F8,F$4:F$33,0)</f>
        <v>7</v>
      </c>
      <c r="AO8">
        <f>RANK(K8,K$4:K$33,0)</f>
        <v>10</v>
      </c>
      <c r="AP8">
        <f>RANK(L8,L$4:L$33,0)</f>
        <v>17</v>
      </c>
      <c r="AQ8">
        <f>RANK(O8,O$4:O$33,1)</f>
        <v>13</v>
      </c>
      <c r="AR8">
        <f>RANK(T8,T$4:T$33,1)</f>
        <v>20</v>
      </c>
      <c r="AS8">
        <f>RANK(Q8,Q$4:Q$33,0)</f>
        <v>10</v>
      </c>
      <c r="AT8">
        <f>RANK(V8,V$4:V$33,0)</f>
        <v>18</v>
      </c>
      <c r="AU8">
        <f>RANK(W8,W$4:W$33,0)</f>
        <v>7</v>
      </c>
      <c r="AW8" s="14">
        <f>SUMPRODUCT(AN8:AU8,$AN$1:$AU$1)</f>
        <v>121.7</v>
      </c>
      <c r="AX8" s="14"/>
      <c r="AY8" s="14">
        <f>IF(V8&lt;0,(-100+V8)/V8,V8/100+1)</f>
        <v>1.7246376811594204</v>
      </c>
      <c r="AZ8" s="25">
        <f>(1-((AY8-1)/2))</f>
        <v>0.6376811594202898</v>
      </c>
      <c r="BA8" s="14">
        <f>AZ8*4</f>
        <v>2.5507246376811592</v>
      </c>
    </row>
    <row r="9" spans="1:53">
      <c r="A9">
        <v>519144</v>
      </c>
      <c r="B9" s="2" t="s">
        <v>71</v>
      </c>
      <c r="C9" s="2" t="s">
        <v>26</v>
      </c>
      <c r="D9" s="5" t="s">
        <v>52</v>
      </c>
      <c r="E9" s="2" t="s">
        <v>49</v>
      </c>
      <c r="F9" s="4">
        <v>8100</v>
      </c>
      <c r="G9" s="4" t="s">
        <v>53</v>
      </c>
      <c r="H9" s="26">
        <v>42485.298611111109</v>
      </c>
      <c r="I9" s="3">
        <v>396</v>
      </c>
      <c r="J9" s="23">
        <v>19.100000000000001</v>
      </c>
      <c r="K9" s="23">
        <v>3.75</v>
      </c>
      <c r="L9" s="23">
        <v>2.54</v>
      </c>
      <c r="M9" s="23">
        <v>3.92</v>
      </c>
      <c r="N9" s="23">
        <v>4.75</v>
      </c>
      <c r="O9" s="23">
        <v>6.86</v>
      </c>
      <c r="P9" s="23">
        <v>11.17</v>
      </c>
      <c r="Q9" s="24">
        <v>0.28299999999999997</v>
      </c>
      <c r="R9" s="24">
        <v>6.9000000000000006E-2</v>
      </c>
      <c r="S9" s="21">
        <v>21.1</v>
      </c>
      <c r="T9" s="14">
        <v>7.0953920000000004</v>
      </c>
      <c r="U9" s="14">
        <v>11.553284</v>
      </c>
      <c r="V9" s="7">
        <v>-128</v>
      </c>
      <c r="W9">
        <v>7.5</v>
      </c>
      <c r="X9" s="14">
        <v>2.9750000000000001</v>
      </c>
      <c r="Y9" s="22">
        <v>7.0000000000000007E-2</v>
      </c>
      <c r="Z9">
        <v>8200</v>
      </c>
      <c r="AA9">
        <v>7200</v>
      </c>
      <c r="AB9">
        <v>7800</v>
      </c>
      <c r="AC9">
        <v>5600</v>
      </c>
      <c r="AD9">
        <v>6600</v>
      </c>
      <c r="AE9">
        <v>1000</v>
      </c>
      <c r="AF9">
        <v>400</v>
      </c>
      <c r="AG9">
        <v>1300</v>
      </c>
      <c r="AH9">
        <v>2600</v>
      </c>
      <c r="AI9">
        <v>1600</v>
      </c>
      <c r="AL9">
        <f>RANK(AW9,$AW$4:$AW$33,0)</f>
        <v>6</v>
      </c>
      <c r="AM9" s="15">
        <f>$AW9/(MAX($AL:$AL)*SUM($AN$1:$AU$1))*100</f>
        <v>59.725158562367866</v>
      </c>
      <c r="AN9">
        <f>RANK(F9,F$4:F$33,0)</f>
        <v>14</v>
      </c>
      <c r="AO9">
        <f>RANK(K9,K$4:K$33,0)</f>
        <v>9</v>
      </c>
      <c r="AP9">
        <f>RANK(L9,L$4:L$33,0)</f>
        <v>21</v>
      </c>
      <c r="AQ9">
        <f>RANK(O9,O$4:O$33,1)</f>
        <v>5</v>
      </c>
      <c r="AR9">
        <f>RANK(T9,T$4:T$33,1)</f>
        <v>6</v>
      </c>
      <c r="AS9">
        <f>RANK(Q9,Q$4:Q$33,0)</f>
        <v>19</v>
      </c>
      <c r="AT9">
        <f>RANK(V9,V$4:V$33,0)</f>
        <v>14</v>
      </c>
      <c r="AU9">
        <f>RANK(W9,W$4:W$33,0)</f>
        <v>11</v>
      </c>
      <c r="AW9" s="14">
        <f>SUMPRODUCT(AN9:AU9,$AN$1:$AU$1)</f>
        <v>113</v>
      </c>
      <c r="AX9" s="14"/>
      <c r="AY9" s="14">
        <f>IF(V9&lt;0,(-100+V9)/V9,V9/100+1)</f>
        <v>1.78125</v>
      </c>
      <c r="AZ9" s="25">
        <f>(1-((AY9-1)/2))</f>
        <v>0.609375</v>
      </c>
      <c r="BA9" s="14">
        <f>AZ9*4</f>
        <v>2.4375</v>
      </c>
    </row>
    <row r="10" spans="1:53">
      <c r="A10">
        <v>502042</v>
      </c>
      <c r="B10" s="2" t="s">
        <v>72</v>
      </c>
      <c r="C10" s="2" t="s">
        <v>21</v>
      </c>
      <c r="D10" s="5" t="s">
        <v>58</v>
      </c>
      <c r="E10" s="2" t="s">
        <v>49</v>
      </c>
      <c r="F10" s="4">
        <v>10300</v>
      </c>
      <c r="G10" s="4" t="s">
        <v>96</v>
      </c>
      <c r="H10" s="26">
        <v>42485.298611111109</v>
      </c>
      <c r="I10" s="3">
        <v>426.1</v>
      </c>
      <c r="J10" s="23">
        <v>19.2</v>
      </c>
      <c r="K10" s="23">
        <v>3.41</v>
      </c>
      <c r="L10" s="23">
        <v>3.4</v>
      </c>
      <c r="M10" s="23">
        <v>3.26</v>
      </c>
      <c r="N10" s="23">
        <v>5.79</v>
      </c>
      <c r="O10" s="23">
        <v>9.58</v>
      </c>
      <c r="P10" s="23">
        <v>13.27</v>
      </c>
      <c r="Q10" s="24">
        <v>0.35299999999999998</v>
      </c>
      <c r="R10" s="24">
        <v>0.192</v>
      </c>
      <c r="S10" s="21">
        <v>22.6</v>
      </c>
      <c r="T10" s="14">
        <v>10.613137</v>
      </c>
      <c r="U10" s="14">
        <v>14.701078000000001</v>
      </c>
      <c r="V10" s="7">
        <v>-128</v>
      </c>
      <c r="W10">
        <v>7.5</v>
      </c>
      <c r="X10" s="14">
        <v>3.0449999999999999</v>
      </c>
      <c r="Y10" s="22">
        <v>0.105</v>
      </c>
      <c r="Z10">
        <v>8500</v>
      </c>
      <c r="AA10">
        <v>11400</v>
      </c>
      <c r="AB10">
        <v>10700</v>
      </c>
      <c r="AC10">
        <v>11200</v>
      </c>
      <c r="AD10">
        <v>8000</v>
      </c>
      <c r="AE10">
        <v>-2900</v>
      </c>
      <c r="AF10">
        <v>-2200</v>
      </c>
      <c r="AG10">
        <v>-3200</v>
      </c>
      <c r="AH10">
        <v>-2700</v>
      </c>
      <c r="AI10">
        <v>500</v>
      </c>
      <c r="AL10">
        <f>RANK(AW10,$AW$4:$AW$33,0)</f>
        <v>7</v>
      </c>
      <c r="AM10" s="15">
        <f>$AW10/(MAX($AL:$AL)*SUM($AN$1:$AU$1))*100</f>
        <v>59.038054968287533</v>
      </c>
      <c r="AN10">
        <f>RANK(F10,F$4:F$33,0)</f>
        <v>4</v>
      </c>
      <c r="AO10">
        <f>RANK(K10,K$4:K$33,0)</f>
        <v>15</v>
      </c>
      <c r="AP10">
        <f>RANK(L10,L$4:L$33,0)</f>
        <v>14</v>
      </c>
      <c r="AQ10">
        <f>RANK(O10,O$4:O$33,1)</f>
        <v>20</v>
      </c>
      <c r="AR10">
        <f>RANK(T10,T$4:T$33,1)</f>
        <v>19</v>
      </c>
      <c r="AS10">
        <f>RANK(Q10,Q$4:Q$33,0)</f>
        <v>4</v>
      </c>
      <c r="AT10">
        <f>RANK(V10,V$4:V$33,0)</f>
        <v>14</v>
      </c>
      <c r="AU10">
        <f>RANK(W10,W$4:W$33,0)</f>
        <v>11</v>
      </c>
      <c r="AW10" s="14">
        <f>SUMPRODUCT(AN10:AU10,$AN$1:$AU$1)</f>
        <v>111.7</v>
      </c>
      <c r="AX10" s="14"/>
      <c r="AY10" s="14">
        <f>IF(V10&lt;0,(-100+V10)/V10,V10/100+1)</f>
        <v>1.78125</v>
      </c>
      <c r="AZ10" s="25">
        <f>(1-((AY10-1)/2))</f>
        <v>0.609375</v>
      </c>
      <c r="BA10" s="14">
        <f>AZ10*4</f>
        <v>2.4375</v>
      </c>
    </row>
    <row r="11" spans="1:53">
      <c r="A11">
        <v>573186</v>
      </c>
      <c r="B11" s="2" t="s">
        <v>83</v>
      </c>
      <c r="C11" s="2" t="s">
        <v>25</v>
      </c>
      <c r="D11" s="5" t="s">
        <v>84</v>
      </c>
      <c r="E11" s="2" t="s">
        <v>49</v>
      </c>
      <c r="F11" s="4">
        <v>8700</v>
      </c>
      <c r="G11" s="4" t="s">
        <v>85</v>
      </c>
      <c r="H11" s="26">
        <v>42485.296527777777</v>
      </c>
      <c r="I11" s="3">
        <v>186</v>
      </c>
      <c r="J11" s="23">
        <v>28.1</v>
      </c>
      <c r="K11" s="23">
        <v>3.34</v>
      </c>
      <c r="L11" s="23">
        <v>4.04</v>
      </c>
      <c r="M11" s="23">
        <v>3.16</v>
      </c>
      <c r="N11" s="23">
        <v>4.26</v>
      </c>
      <c r="O11" s="23">
        <v>6.97</v>
      </c>
      <c r="P11" s="23">
        <v>4.76</v>
      </c>
      <c r="Q11" s="24">
        <v>0.28199999999999997</v>
      </c>
      <c r="R11" s="24">
        <v>0.124</v>
      </c>
      <c r="S11" s="21">
        <v>18.8</v>
      </c>
      <c r="T11" s="14">
        <v>6.4233330000000004</v>
      </c>
      <c r="U11" s="14">
        <v>4.3866670000000001</v>
      </c>
      <c r="V11" s="7">
        <v>-185</v>
      </c>
      <c r="W11">
        <v>8.5</v>
      </c>
      <c r="X11" s="14">
        <v>3.43</v>
      </c>
      <c r="Y11" s="22">
        <v>-0.105</v>
      </c>
      <c r="Z11">
        <v>7700</v>
      </c>
      <c r="AA11">
        <v>9000</v>
      </c>
      <c r="AB11">
        <v>9100</v>
      </c>
      <c r="AC11">
        <v>7400</v>
      </c>
      <c r="AD11">
        <v>7000</v>
      </c>
      <c r="AE11">
        <v>-1300</v>
      </c>
      <c r="AF11">
        <v>-1400</v>
      </c>
      <c r="AG11">
        <v>-900</v>
      </c>
      <c r="AH11">
        <v>300</v>
      </c>
      <c r="AI11">
        <v>700</v>
      </c>
      <c r="AL11">
        <f>RANK(AW11,$AW$4:$AW$33,0)</f>
        <v>8</v>
      </c>
      <c r="AM11" s="15">
        <f>$AW11/(MAX($AL:$AL)*SUM($AN$1:$AU$1))*100</f>
        <v>56.131078224101486</v>
      </c>
      <c r="AN11">
        <f>RANK(F11,F$4:F$33,0)</f>
        <v>9</v>
      </c>
      <c r="AO11">
        <f>RANK(K11,K$4:K$33,0)</f>
        <v>17</v>
      </c>
      <c r="AP11">
        <f>RANK(L11,L$4:L$33,0)</f>
        <v>5</v>
      </c>
      <c r="AQ11">
        <f>RANK(O11,O$4:O$33,1)</f>
        <v>8</v>
      </c>
      <c r="AR11">
        <f>RANK(T11,T$4:T$33,1)</f>
        <v>3</v>
      </c>
      <c r="AS11">
        <f>RANK(Q11,Q$4:Q$33,0)</f>
        <v>20</v>
      </c>
      <c r="AT11">
        <f>RANK(V11,V$4:V$33,0)</f>
        <v>21</v>
      </c>
      <c r="AU11">
        <f>RANK(W11,W$4:W$33,0)</f>
        <v>4</v>
      </c>
      <c r="AW11" s="14">
        <f>SUMPRODUCT(AN11:AU11,$AN$1:$AU$1)</f>
        <v>106.19999999999999</v>
      </c>
      <c r="AX11" s="14"/>
      <c r="AY11" s="14">
        <f>IF(V11&lt;0,(-100+V11)/V11,V11/100+1)</f>
        <v>1.5405405405405406</v>
      </c>
      <c r="AZ11" s="25">
        <f>(1-((AY11-1)/2))</f>
        <v>0.72972972972972971</v>
      </c>
      <c r="BA11" s="14">
        <f>AZ11*4</f>
        <v>2.9189189189189189</v>
      </c>
    </row>
    <row r="12" spans="1:53">
      <c r="A12">
        <v>448802</v>
      </c>
      <c r="B12" s="2" t="s">
        <v>103</v>
      </c>
      <c r="C12" s="2" t="s">
        <v>97</v>
      </c>
      <c r="D12" s="5" t="s">
        <v>60</v>
      </c>
      <c r="E12" s="2" t="s">
        <v>48</v>
      </c>
      <c r="F12" s="4">
        <v>8300</v>
      </c>
      <c r="G12" s="4" t="s">
        <v>98</v>
      </c>
      <c r="H12" s="26">
        <v>42485.402777777781</v>
      </c>
      <c r="I12" s="3">
        <v>193.1</v>
      </c>
      <c r="J12" s="23">
        <v>20</v>
      </c>
      <c r="K12" s="23">
        <v>3.21</v>
      </c>
      <c r="L12" s="23">
        <v>2.86</v>
      </c>
      <c r="M12" s="23">
        <v>3.05</v>
      </c>
      <c r="N12" s="23">
        <v>1.69</v>
      </c>
      <c r="O12" s="23">
        <v>7.54</v>
      </c>
      <c r="P12" s="23">
        <v>11.7</v>
      </c>
      <c r="Q12" s="24">
        <v>0.34699999999999998</v>
      </c>
      <c r="R12" s="24">
        <v>0.24199999999999999</v>
      </c>
      <c r="S12" s="21">
        <v>23.8</v>
      </c>
      <c r="T12" s="14">
        <v>8.7966669999999993</v>
      </c>
      <c r="U12" s="14">
        <v>13.65</v>
      </c>
      <c r="V12" s="7">
        <v>111</v>
      </c>
      <c r="W12">
        <v>7.5</v>
      </c>
      <c r="X12" s="14">
        <v>4.0590000000000002</v>
      </c>
      <c r="Y12" s="22">
        <v>-0.156</v>
      </c>
      <c r="Z12">
        <v>9200</v>
      </c>
      <c r="AA12">
        <v>9700</v>
      </c>
      <c r="AB12">
        <v>9400</v>
      </c>
      <c r="AC12">
        <v>9800</v>
      </c>
      <c r="AD12">
        <v>9200</v>
      </c>
      <c r="AE12">
        <v>-500</v>
      </c>
      <c r="AF12">
        <v>-200</v>
      </c>
      <c r="AG12">
        <v>-1100</v>
      </c>
      <c r="AH12">
        <v>-600</v>
      </c>
      <c r="AI12">
        <v>0</v>
      </c>
      <c r="AL12">
        <f>RANK(AW12,$AW$4:$AW$33,0)</f>
        <v>9</v>
      </c>
      <c r="AM12" s="15">
        <f>$AW12/(MAX($AL:$AL)*SUM($AN$1:$AU$1))*100</f>
        <v>55.549682875264274</v>
      </c>
      <c r="AN12">
        <f>RANK(F12,F$4:F$33,0)</f>
        <v>12</v>
      </c>
      <c r="AO12">
        <f>RANK(K12,K$4:K$33,0)</f>
        <v>19</v>
      </c>
      <c r="AP12">
        <f>RANK(L12,L$4:L$33,0)</f>
        <v>19</v>
      </c>
      <c r="AQ12">
        <f>RANK(O12,O$4:O$33,1)</f>
        <v>10</v>
      </c>
      <c r="AR12">
        <f>RANK(T12,T$4:T$33,1)</f>
        <v>16</v>
      </c>
      <c r="AS12">
        <f>RANK(Q12,Q$4:Q$33,0)</f>
        <v>6</v>
      </c>
      <c r="AT12">
        <f>RANK(V12,V$4:V$33,0)</f>
        <v>8</v>
      </c>
      <c r="AU12">
        <f>RANK(W12,W$4:W$33,0)</f>
        <v>11</v>
      </c>
      <c r="AW12" s="14">
        <f>SUMPRODUCT(AN12:AU12,$AN$1:$AU$1)</f>
        <v>105.1</v>
      </c>
      <c r="AX12" s="14"/>
      <c r="AY12" s="14">
        <f>IF(V12&lt;0,(-100+V12)/V12,V12/100+1)</f>
        <v>2.1100000000000003</v>
      </c>
      <c r="AZ12" s="25">
        <f>(1-((AY12-1)/2))</f>
        <v>0.44499999999999984</v>
      </c>
      <c r="BA12" s="14">
        <f>AZ12*4</f>
        <v>1.7799999999999994</v>
      </c>
    </row>
    <row r="13" spans="1:53">
      <c r="A13">
        <v>519141</v>
      </c>
      <c r="B13" s="2" t="s">
        <v>70</v>
      </c>
      <c r="C13" s="2" t="s">
        <v>56</v>
      </c>
      <c r="D13" s="5" t="s">
        <v>59</v>
      </c>
      <c r="E13" s="2" t="s">
        <v>48</v>
      </c>
      <c r="F13" s="4">
        <v>6600</v>
      </c>
      <c r="G13" s="4" t="s">
        <v>61</v>
      </c>
      <c r="H13" s="26">
        <v>42485.427083333336</v>
      </c>
      <c r="I13" s="3">
        <v>172.2</v>
      </c>
      <c r="J13" s="23">
        <v>17.2</v>
      </c>
      <c r="K13" s="23">
        <v>3.62</v>
      </c>
      <c r="L13" s="23">
        <v>3.16</v>
      </c>
      <c r="M13" s="23">
        <v>3.57</v>
      </c>
      <c r="N13" s="23">
        <v>2.5299999999999998</v>
      </c>
      <c r="O13" s="23">
        <v>8.91</v>
      </c>
      <c r="P13" s="23">
        <v>12.74</v>
      </c>
      <c r="Q13" s="24">
        <v>0.313</v>
      </c>
      <c r="R13" s="24">
        <v>0.154</v>
      </c>
      <c r="S13" s="21">
        <v>19.100000000000001</v>
      </c>
      <c r="T13" s="14">
        <v>8.3422059999999991</v>
      </c>
      <c r="U13" s="14">
        <v>11.928137</v>
      </c>
      <c r="V13" s="7">
        <v>165</v>
      </c>
      <c r="W13">
        <v>6.5</v>
      </c>
      <c r="X13" s="14">
        <v>3.847</v>
      </c>
      <c r="Y13" s="22">
        <v>-2.9000000000000001E-2</v>
      </c>
      <c r="Z13">
        <v>6300</v>
      </c>
      <c r="AA13">
        <v>6700</v>
      </c>
      <c r="AB13">
        <v>4900</v>
      </c>
      <c r="AC13">
        <v>6000</v>
      </c>
      <c r="AD13">
        <v>6000</v>
      </c>
      <c r="AE13">
        <v>-400</v>
      </c>
      <c r="AF13">
        <v>1400</v>
      </c>
      <c r="AG13">
        <v>300</v>
      </c>
      <c r="AH13">
        <v>300</v>
      </c>
      <c r="AI13">
        <v>300</v>
      </c>
      <c r="AL13">
        <f>RANK(AW13,$AW$4:$AW$33,0)</f>
        <v>10</v>
      </c>
      <c r="AM13" s="15">
        <f>$AW13/(MAX($AL:$AL)*SUM($AN$1:$AU$1))*100</f>
        <v>55.021141649048623</v>
      </c>
      <c r="AN13">
        <f>RANK(F13,F$4:F$33,0)</f>
        <v>16</v>
      </c>
      <c r="AO13">
        <f>RANK(K13,K$4:K$33,0)</f>
        <v>11</v>
      </c>
      <c r="AP13">
        <f>RANK(L13,L$4:L$33,0)</f>
        <v>18</v>
      </c>
      <c r="AQ13">
        <f>RANK(O13,O$4:O$33,1)</f>
        <v>16</v>
      </c>
      <c r="AR13">
        <f>RANK(T13,T$4:T$33,1)</f>
        <v>15</v>
      </c>
      <c r="AS13">
        <f>RANK(Q13,Q$4:Q$33,0)</f>
        <v>11</v>
      </c>
      <c r="AT13">
        <f>RANK(V13,V$4:V$33,0)</f>
        <v>2</v>
      </c>
      <c r="AU13">
        <f>RANK(W13,W$4:W$33,0)</f>
        <v>19</v>
      </c>
      <c r="AW13" s="14">
        <f>SUMPRODUCT(AN13:AU13,$AN$1:$AU$1)</f>
        <v>104.1</v>
      </c>
      <c r="AX13" s="14"/>
      <c r="AY13" s="14">
        <f>IF(V13&lt;0,(-100+V13)/V13,V13/100+1)</f>
        <v>2.65</v>
      </c>
      <c r="AZ13" s="25">
        <f>(1-((AY13-1)/2))</f>
        <v>0.17500000000000004</v>
      </c>
      <c r="BA13" s="14">
        <f>AZ13*4</f>
        <v>0.70000000000000018</v>
      </c>
    </row>
    <row r="14" spans="1:53">
      <c r="A14">
        <v>572070</v>
      </c>
      <c r="B14" s="2" t="s">
        <v>99</v>
      </c>
      <c r="C14" s="2" t="s">
        <v>100</v>
      </c>
      <c r="D14" s="5" t="s">
        <v>24</v>
      </c>
      <c r="E14" s="2" t="s">
        <v>49</v>
      </c>
      <c r="F14" s="4">
        <v>8500</v>
      </c>
      <c r="G14" s="4" t="s">
        <v>101</v>
      </c>
      <c r="H14" s="26">
        <v>42485.420138888891</v>
      </c>
      <c r="I14" s="3">
        <v>400</v>
      </c>
      <c r="J14" s="23">
        <v>24</v>
      </c>
      <c r="K14" s="23">
        <v>3.61</v>
      </c>
      <c r="L14" s="23">
        <v>3.59</v>
      </c>
      <c r="M14" s="23">
        <v>3.3</v>
      </c>
      <c r="N14" s="23">
        <v>3.34</v>
      </c>
      <c r="O14" s="23">
        <v>8.2100000000000009</v>
      </c>
      <c r="P14" s="23">
        <v>9.3800000000000008</v>
      </c>
      <c r="Q14" s="24">
        <v>0.31</v>
      </c>
      <c r="R14" s="24">
        <v>0.14599999999999999</v>
      </c>
      <c r="S14" s="21">
        <v>18.600000000000001</v>
      </c>
      <c r="T14" s="14">
        <v>7.4855879999999999</v>
      </c>
      <c r="U14" s="14">
        <v>8.5523530000000001</v>
      </c>
      <c r="V14" s="7">
        <v>-119</v>
      </c>
      <c r="W14">
        <v>7</v>
      </c>
      <c r="X14" s="14">
        <v>3.1150000000000002</v>
      </c>
      <c r="Y14" s="22">
        <v>3.5000000000000003E-2</v>
      </c>
      <c r="Z14">
        <v>9100</v>
      </c>
      <c r="AA14">
        <v>9300</v>
      </c>
      <c r="AB14">
        <v>10200</v>
      </c>
      <c r="AC14">
        <v>9400</v>
      </c>
      <c r="AD14">
        <v>9700</v>
      </c>
      <c r="AE14">
        <v>-200</v>
      </c>
      <c r="AF14">
        <v>-1100</v>
      </c>
      <c r="AG14">
        <v>-400</v>
      </c>
      <c r="AH14">
        <v>-300</v>
      </c>
      <c r="AI14">
        <v>-600</v>
      </c>
      <c r="AL14">
        <f>RANK(AW14,$AW$4:$AW$33,0)</f>
        <v>11</v>
      </c>
      <c r="AM14" s="15">
        <f>$AW14/(MAX($AL:$AL)*SUM($AN$1:$AU$1))*100</f>
        <v>54.334038054968289</v>
      </c>
      <c r="AN14">
        <f>RANK(F14,F$4:F$33,0)</f>
        <v>10</v>
      </c>
      <c r="AO14">
        <f>RANK(K14,K$4:K$33,0)</f>
        <v>12</v>
      </c>
      <c r="AP14">
        <f>RANK(L14,L$4:L$33,0)</f>
        <v>10</v>
      </c>
      <c r="AQ14">
        <f>RANK(O14,O$4:O$33,1)</f>
        <v>14</v>
      </c>
      <c r="AR14">
        <f>RANK(T14,T$4:T$33,1)</f>
        <v>11</v>
      </c>
      <c r="AS14">
        <f>RANK(Q14,Q$4:Q$33,0)</f>
        <v>12</v>
      </c>
      <c r="AT14">
        <f>RANK(V14,V$4:V$33,0)</f>
        <v>12</v>
      </c>
      <c r="AU14">
        <f>RANK(W14,W$4:W$33,0)</f>
        <v>17</v>
      </c>
      <c r="AW14" s="14">
        <f>SUMPRODUCT(AN14:AU14,$AN$1:$AU$1)</f>
        <v>102.80000000000001</v>
      </c>
      <c r="AX14" s="14"/>
      <c r="AY14" s="14">
        <f>IF(V14&lt;0,(-100+V14)/V14,V14/100+1)</f>
        <v>1.8403361344537814</v>
      </c>
      <c r="AZ14" s="25">
        <f>(1-((AY14-1)/2))</f>
        <v>0.57983193277310929</v>
      </c>
      <c r="BA14" s="14">
        <f>AZ14*4</f>
        <v>2.3193277310924372</v>
      </c>
    </row>
    <row r="15" spans="1:53">
      <c r="A15">
        <v>519455</v>
      </c>
      <c r="B15" s="2" t="s">
        <v>74</v>
      </c>
      <c r="C15" s="2" t="s">
        <v>54</v>
      </c>
      <c r="D15" s="5" t="s">
        <v>18</v>
      </c>
      <c r="E15" s="2" t="s">
        <v>49</v>
      </c>
      <c r="F15" s="4">
        <v>8200</v>
      </c>
      <c r="G15" s="4" t="s">
        <v>95</v>
      </c>
      <c r="H15" s="26">
        <v>42485.298611111109</v>
      </c>
      <c r="I15" s="3">
        <v>420.2</v>
      </c>
      <c r="J15" s="23">
        <v>19.100000000000001</v>
      </c>
      <c r="K15" s="23">
        <v>3.52</v>
      </c>
      <c r="L15" s="23">
        <v>4.13</v>
      </c>
      <c r="M15" s="23">
        <v>3.19</v>
      </c>
      <c r="N15" s="23">
        <v>2.4700000000000002</v>
      </c>
      <c r="O15" s="23">
        <v>7.72</v>
      </c>
      <c r="P15" s="23">
        <v>6.98</v>
      </c>
      <c r="Q15" s="24">
        <v>0.29299999999999998</v>
      </c>
      <c r="R15" s="24">
        <v>0.14599999999999999</v>
      </c>
      <c r="S15" s="21">
        <v>19.600000000000001</v>
      </c>
      <c r="T15" s="14">
        <v>7.4172549999999999</v>
      </c>
      <c r="U15" s="14">
        <v>6.7062749999999998</v>
      </c>
      <c r="V15" s="7">
        <v>-134</v>
      </c>
      <c r="W15">
        <v>8.5</v>
      </c>
      <c r="X15" s="14">
        <v>4.2220000000000004</v>
      </c>
      <c r="Y15" s="22">
        <v>-0.433</v>
      </c>
      <c r="Z15">
        <v>7400</v>
      </c>
      <c r="AA15">
        <v>8300</v>
      </c>
      <c r="AB15">
        <v>9100</v>
      </c>
      <c r="AC15">
        <v>7500</v>
      </c>
      <c r="AD15">
        <v>8800</v>
      </c>
      <c r="AE15">
        <v>-900</v>
      </c>
      <c r="AF15">
        <v>-1700</v>
      </c>
      <c r="AG15">
        <v>-1700</v>
      </c>
      <c r="AH15">
        <v>-100</v>
      </c>
      <c r="AI15">
        <v>-1400</v>
      </c>
      <c r="AL15">
        <f>RANK(AW15,$AW$4:$AW$33,0)</f>
        <v>12</v>
      </c>
      <c r="AM15" s="15">
        <f>$AW15/(MAX($AL:$AL)*SUM($AN$1:$AU$1))*100</f>
        <v>53.382663847780144</v>
      </c>
      <c r="AN15">
        <f>RANK(F15,F$4:F$33,0)</f>
        <v>13</v>
      </c>
      <c r="AO15">
        <f>RANK(K15,K$4:K$33,0)</f>
        <v>13</v>
      </c>
      <c r="AP15">
        <f>RANK(L15,L$4:L$33,0)</f>
        <v>4</v>
      </c>
      <c r="AQ15">
        <f>RANK(O15,O$4:O$33,1)</f>
        <v>12</v>
      </c>
      <c r="AR15">
        <f>RANK(T15,T$4:T$33,1)</f>
        <v>9</v>
      </c>
      <c r="AS15">
        <f>RANK(Q15,Q$4:Q$33,0)</f>
        <v>17</v>
      </c>
      <c r="AT15">
        <f>RANK(V15,V$4:V$33,0)</f>
        <v>16</v>
      </c>
      <c r="AU15">
        <f>RANK(W15,W$4:W$33,0)</f>
        <v>4</v>
      </c>
      <c r="AW15" s="14">
        <f>SUMPRODUCT(AN15:AU15,$AN$1:$AU$1)</f>
        <v>101.00000000000001</v>
      </c>
      <c r="AX15" s="14"/>
      <c r="AY15" s="14">
        <f>IF(V15&lt;0,(-100+V15)/V15,V15/100+1)</f>
        <v>1.7462686567164178</v>
      </c>
      <c r="AZ15" s="25">
        <f>(1-((AY15-1)/2))</f>
        <v>0.62686567164179108</v>
      </c>
      <c r="BA15" s="14">
        <f>AZ15*4</f>
        <v>2.5074626865671643</v>
      </c>
    </row>
    <row r="16" spans="1:53">
      <c r="A16">
        <v>628452</v>
      </c>
      <c r="B16" s="2" t="s">
        <v>104</v>
      </c>
      <c r="C16" s="2" t="s">
        <v>81</v>
      </c>
      <c r="D16" s="5" t="s">
        <v>19</v>
      </c>
      <c r="E16" s="2" t="s">
        <v>49</v>
      </c>
      <c r="F16" s="4">
        <v>9200</v>
      </c>
      <c r="G16" s="4" t="s">
        <v>82</v>
      </c>
      <c r="H16" s="26">
        <v>42485.298611111109</v>
      </c>
      <c r="I16" s="3">
        <v>118.2</v>
      </c>
      <c r="J16" s="23">
        <v>23.1</v>
      </c>
      <c r="K16" s="23">
        <v>3.33</v>
      </c>
      <c r="L16" s="23">
        <v>3.6</v>
      </c>
      <c r="M16" s="23">
        <v>3.44</v>
      </c>
      <c r="N16" s="23">
        <v>2.97</v>
      </c>
      <c r="O16" s="23">
        <v>9.56</v>
      </c>
      <c r="P16" s="23">
        <v>8.49</v>
      </c>
      <c r="Q16" s="24">
        <v>0.32200000000000001</v>
      </c>
      <c r="R16" s="24">
        <v>0.185</v>
      </c>
      <c r="S16" s="21">
        <v>23.8</v>
      </c>
      <c r="T16" s="14">
        <v>11.153333</v>
      </c>
      <c r="U16" s="14">
        <v>9.9049999999999994</v>
      </c>
      <c r="V16" s="7">
        <v>190</v>
      </c>
      <c r="W16">
        <v>6.5</v>
      </c>
      <c r="X16" s="14">
        <v>3.43</v>
      </c>
      <c r="Y16" s="22">
        <v>-0.21</v>
      </c>
      <c r="Z16">
        <v>7300</v>
      </c>
      <c r="AA16">
        <v>8700</v>
      </c>
      <c r="AB16">
        <v>8600</v>
      </c>
      <c r="AC16">
        <v>5500</v>
      </c>
      <c r="AE16">
        <v>-1400</v>
      </c>
      <c r="AF16">
        <v>-1300</v>
      </c>
      <c r="AG16">
        <v>-1900</v>
      </c>
      <c r="AH16">
        <v>1800</v>
      </c>
      <c r="AL16">
        <f>RANK(AW16,$AW$4:$AW$33,0)</f>
        <v>13</v>
      </c>
      <c r="AM16" s="15">
        <f>$AW16/(MAX($AL:$AL)*SUM($AN$1:$AU$1))*100</f>
        <v>53.012684989429182</v>
      </c>
      <c r="AN16">
        <f>RANK(F16,F$4:F$33,0)</f>
        <v>6</v>
      </c>
      <c r="AO16">
        <f>RANK(K16,K$4:K$33,0)</f>
        <v>18</v>
      </c>
      <c r="AP16">
        <f>RANK(L16,L$4:L$33,0)</f>
        <v>9</v>
      </c>
      <c r="AQ16">
        <f>RANK(O16,O$4:O$33,1)</f>
        <v>19</v>
      </c>
      <c r="AR16">
        <f>RANK(T16,T$4:T$33,1)</f>
        <v>21</v>
      </c>
      <c r="AS16">
        <f>RANK(Q16,Q$4:Q$33,0)</f>
        <v>9</v>
      </c>
      <c r="AT16">
        <f>RANK(V16,V$4:V$33,0)</f>
        <v>1</v>
      </c>
      <c r="AU16">
        <f>RANK(W16,W$4:W$33,0)</f>
        <v>19</v>
      </c>
      <c r="AW16" s="14">
        <f>SUMPRODUCT(AN16:AU16,$AN$1:$AU$1)</f>
        <v>100.30000000000001</v>
      </c>
      <c r="AX16" s="14"/>
      <c r="AY16" s="14">
        <f>IF(V16&lt;0,(-100+V16)/V16,V16/100+1)</f>
        <v>2.9</v>
      </c>
      <c r="AZ16" s="25">
        <f>(1-((AY16-1)/2))</f>
        <v>5.0000000000000044E-2</v>
      </c>
      <c r="BA16" s="14">
        <f>AZ16*4</f>
        <v>0.20000000000000018</v>
      </c>
    </row>
    <row r="17" spans="1:53">
      <c r="A17">
        <v>543135</v>
      </c>
      <c r="B17" s="2" t="s">
        <v>65</v>
      </c>
      <c r="C17" s="2" t="s">
        <v>27</v>
      </c>
      <c r="D17" s="5" t="s">
        <v>63</v>
      </c>
      <c r="E17" s="2" t="s">
        <v>49</v>
      </c>
      <c r="F17" s="4">
        <v>6400</v>
      </c>
      <c r="G17" s="4" t="s">
        <v>64</v>
      </c>
      <c r="H17" s="26">
        <v>42485.336805555555</v>
      </c>
      <c r="I17" s="3">
        <v>371.2</v>
      </c>
      <c r="J17" s="23">
        <v>17.2</v>
      </c>
      <c r="K17" s="23">
        <v>3.89</v>
      </c>
      <c r="L17" s="23">
        <v>2.73</v>
      </c>
      <c r="M17" s="23">
        <v>3.42</v>
      </c>
      <c r="N17" s="23">
        <v>4.0599999999999996</v>
      </c>
      <c r="O17" s="23">
        <v>6.9</v>
      </c>
      <c r="P17" s="23">
        <v>11.21</v>
      </c>
      <c r="Q17" s="24">
        <v>0.30499999999999999</v>
      </c>
      <c r="R17" s="24">
        <v>0.13</v>
      </c>
      <c r="S17" s="21">
        <v>19.899999999999999</v>
      </c>
      <c r="T17" s="14">
        <v>6.7308820000000003</v>
      </c>
      <c r="U17" s="14">
        <v>10.935245</v>
      </c>
      <c r="V17" s="7">
        <v>-113</v>
      </c>
      <c r="W17">
        <v>9</v>
      </c>
      <c r="X17" s="14">
        <v>3.105</v>
      </c>
      <c r="Y17" s="22">
        <v>0.495</v>
      </c>
      <c r="Z17">
        <v>7100</v>
      </c>
      <c r="AA17">
        <v>7300</v>
      </c>
      <c r="AB17">
        <v>8200</v>
      </c>
      <c r="AC17">
        <v>6400</v>
      </c>
      <c r="AD17">
        <v>6600</v>
      </c>
      <c r="AE17">
        <v>-200</v>
      </c>
      <c r="AF17">
        <v>-1100</v>
      </c>
      <c r="AG17">
        <v>-200</v>
      </c>
      <c r="AH17">
        <v>700</v>
      </c>
      <c r="AI17">
        <v>500</v>
      </c>
      <c r="AL17">
        <f>RANK(AW17,$AW$4:$AW$33,0)</f>
        <v>14</v>
      </c>
      <c r="AM17" s="15">
        <f>$AW17/(MAX($AL:$AL)*SUM($AN$1:$AU$1))*100</f>
        <v>49.630021141649053</v>
      </c>
      <c r="AN17">
        <f>RANK(F17,F$4:F$33,0)</f>
        <v>17</v>
      </c>
      <c r="AO17">
        <f>RANK(K17,K$4:K$33,0)</f>
        <v>7</v>
      </c>
      <c r="AP17">
        <f>RANK(L17,L$4:L$33,0)</f>
        <v>20</v>
      </c>
      <c r="AQ17">
        <f>RANK(O17,O$4:O$33,1)</f>
        <v>6</v>
      </c>
      <c r="AR17">
        <f>RANK(T17,T$4:T$33,1)</f>
        <v>4</v>
      </c>
      <c r="AS17">
        <f>RANK(Q17,Q$4:Q$33,0)</f>
        <v>15</v>
      </c>
      <c r="AT17">
        <f>RANK(V17,V$4:V$33,0)</f>
        <v>11</v>
      </c>
      <c r="AU17">
        <f>RANK(W17,W$4:W$33,0)</f>
        <v>3</v>
      </c>
      <c r="AW17" s="14">
        <f>SUMPRODUCT(AN17:AU17,$AN$1:$AU$1)</f>
        <v>93.9</v>
      </c>
      <c r="AX17" s="14"/>
      <c r="AY17" s="14">
        <f>IF(V17&lt;0,(-100+V17)/V17,V17/100+1)</f>
        <v>1.8849557522123894</v>
      </c>
      <c r="AZ17" s="25">
        <f>(1-((AY17-1)/2))</f>
        <v>0.55752212389380529</v>
      </c>
      <c r="BA17" s="14">
        <f>AZ17*4</f>
        <v>2.2300884955752212</v>
      </c>
    </row>
    <row r="18" spans="1:53">
      <c r="A18">
        <v>425844</v>
      </c>
      <c r="B18" s="2" t="s">
        <v>77</v>
      </c>
      <c r="C18" s="2" t="s">
        <v>60</v>
      </c>
      <c r="D18" s="5" t="s">
        <v>97</v>
      </c>
      <c r="E18" s="2" t="s">
        <v>49</v>
      </c>
      <c r="F18" s="4">
        <v>9700</v>
      </c>
      <c r="G18" s="4" t="s">
        <v>98</v>
      </c>
      <c r="H18" s="26">
        <v>42485.402777777781</v>
      </c>
      <c r="I18" s="3">
        <v>449</v>
      </c>
      <c r="J18" s="23">
        <v>24</v>
      </c>
      <c r="K18" s="23">
        <v>3.11</v>
      </c>
      <c r="L18" s="23">
        <v>3.76</v>
      </c>
      <c r="M18" s="23">
        <v>2.9</v>
      </c>
      <c r="N18" s="23">
        <v>3.64</v>
      </c>
      <c r="O18" s="23">
        <v>8.6</v>
      </c>
      <c r="P18" s="23">
        <v>8.25</v>
      </c>
      <c r="Q18" s="24">
        <v>0.374</v>
      </c>
      <c r="R18" s="24">
        <v>0.23499999999999999</v>
      </c>
      <c r="S18" s="21">
        <v>18.8</v>
      </c>
      <c r="T18" s="14">
        <v>7.9254899999999999</v>
      </c>
      <c r="U18" s="14">
        <v>7.6029410000000004</v>
      </c>
      <c r="V18" s="7">
        <v>-120</v>
      </c>
      <c r="W18">
        <v>7.5</v>
      </c>
      <c r="X18" s="14">
        <v>3.7589999999999999</v>
      </c>
      <c r="Y18" s="22">
        <v>5.8999999999999997E-2</v>
      </c>
      <c r="Z18">
        <v>10300</v>
      </c>
      <c r="AA18">
        <v>10000</v>
      </c>
      <c r="AB18">
        <v>10500</v>
      </c>
      <c r="AC18">
        <v>11700</v>
      </c>
      <c r="AD18">
        <v>10400</v>
      </c>
      <c r="AE18">
        <v>300</v>
      </c>
      <c r="AF18">
        <v>-200</v>
      </c>
      <c r="AG18">
        <v>-2300</v>
      </c>
      <c r="AH18">
        <v>-1400</v>
      </c>
      <c r="AI18">
        <v>-100</v>
      </c>
      <c r="AL18">
        <f>RANK(AW18,$AW$4:$AW$33,0)</f>
        <v>15</v>
      </c>
      <c r="AM18" s="15">
        <f>$AW18/(MAX($AL:$AL)*SUM($AN$1:$AU$1))*100</f>
        <v>47.568710359408037</v>
      </c>
      <c r="AN18">
        <f>RANK(F18,F$4:F$33,0)</f>
        <v>5</v>
      </c>
      <c r="AO18">
        <f>RANK(K18,K$4:K$33,0)</f>
        <v>20</v>
      </c>
      <c r="AP18">
        <f>RANK(L18,L$4:L$33,0)</f>
        <v>8</v>
      </c>
      <c r="AQ18">
        <f>RANK(O18,O$4:O$33,1)</f>
        <v>15</v>
      </c>
      <c r="AR18">
        <f>RANK(T18,T$4:T$33,1)</f>
        <v>13</v>
      </c>
      <c r="AS18">
        <f>RANK(Q18,Q$4:Q$33,0)</f>
        <v>1</v>
      </c>
      <c r="AT18">
        <f>RANK(V18,V$4:V$33,0)</f>
        <v>13</v>
      </c>
      <c r="AU18">
        <f>RANK(W18,W$4:W$33,0)</f>
        <v>11</v>
      </c>
      <c r="AW18" s="14">
        <f>SUMPRODUCT(AN18:AU18,$AN$1:$AU$1)</f>
        <v>90</v>
      </c>
      <c r="AX18" s="14"/>
      <c r="AY18" s="14">
        <f>IF(V18&lt;0,(-100+V18)/V18,V18/100+1)</f>
        <v>1.8333333333333333</v>
      </c>
      <c r="AZ18" s="25">
        <f>(1-((AY18-1)/2))</f>
        <v>0.58333333333333337</v>
      </c>
      <c r="BA18" s="14">
        <f>AZ18*4</f>
        <v>2.3333333333333335</v>
      </c>
    </row>
    <row r="19" spans="1:53">
      <c r="A19">
        <v>608665</v>
      </c>
      <c r="B19" s="2" t="s">
        <v>79</v>
      </c>
      <c r="C19" s="2" t="s">
        <v>18</v>
      </c>
      <c r="D19" s="5" t="s">
        <v>54</v>
      </c>
      <c r="E19" s="2" t="s">
        <v>49</v>
      </c>
      <c r="F19" s="4">
        <v>5900</v>
      </c>
      <c r="G19" s="4" t="s">
        <v>95</v>
      </c>
      <c r="H19" s="26">
        <v>42485.298611111109</v>
      </c>
      <c r="I19" s="3">
        <v>138</v>
      </c>
      <c r="J19" s="23">
        <v>17.2</v>
      </c>
      <c r="K19" s="23">
        <v>4.22</v>
      </c>
      <c r="L19" s="23">
        <v>3.51</v>
      </c>
      <c r="M19" s="23">
        <v>4.4000000000000004</v>
      </c>
      <c r="N19" s="23">
        <v>3.89</v>
      </c>
      <c r="O19" s="23">
        <v>6.26</v>
      </c>
      <c r="P19" s="23">
        <v>7.64</v>
      </c>
      <c r="Q19" s="24">
        <v>0.29399999999999998</v>
      </c>
      <c r="R19" s="24">
        <v>0.13200000000000001</v>
      </c>
      <c r="S19" s="21">
        <v>26.6</v>
      </c>
      <c r="T19" s="14">
        <v>8.1625490000000003</v>
      </c>
      <c r="U19" s="14">
        <v>9.9619610000000005</v>
      </c>
      <c r="V19" s="7">
        <v>124</v>
      </c>
      <c r="W19">
        <v>8.5</v>
      </c>
      <c r="X19" s="14">
        <v>3.87</v>
      </c>
      <c r="Y19" s="22">
        <v>-0.63</v>
      </c>
      <c r="Z19">
        <v>5800</v>
      </c>
      <c r="AA19">
        <v>5200</v>
      </c>
      <c r="AB19">
        <v>5900</v>
      </c>
      <c r="AC19">
        <v>5600</v>
      </c>
      <c r="AE19">
        <v>600</v>
      </c>
      <c r="AF19">
        <v>-100</v>
      </c>
      <c r="AG19">
        <v>-1000</v>
      </c>
      <c r="AH19">
        <v>200</v>
      </c>
      <c r="AL19">
        <f>RANK(AW19,$AW$4:$AW$33,0)</f>
        <v>16</v>
      </c>
      <c r="AM19" s="15">
        <f>$AW19/(MAX($AL:$AL)*SUM($AN$1:$AU$1))*100</f>
        <v>44.027484143763211</v>
      </c>
      <c r="AN19">
        <f>RANK(F19,F$4:F$33,0)</f>
        <v>19</v>
      </c>
      <c r="AO19">
        <f>RANK(K19,K$4:K$33,0)</f>
        <v>3</v>
      </c>
      <c r="AP19">
        <f>RANK(L19,L$4:L$33,0)</f>
        <v>11</v>
      </c>
      <c r="AQ19">
        <f>RANK(O19,O$4:O$33,1)</f>
        <v>3</v>
      </c>
      <c r="AR19">
        <f>RANK(T19,T$4:T$33,1)</f>
        <v>14</v>
      </c>
      <c r="AS19">
        <f>RANK(Q19,Q$4:Q$33,0)</f>
        <v>16</v>
      </c>
      <c r="AT19">
        <f>RANK(V19,V$4:V$33,0)</f>
        <v>6</v>
      </c>
      <c r="AU19">
        <f>RANK(W19,W$4:W$33,0)</f>
        <v>4</v>
      </c>
      <c r="AW19" s="14">
        <f>SUMPRODUCT(AN19:AU19,$AN$1:$AU$1)</f>
        <v>83.3</v>
      </c>
      <c r="AX19" s="14"/>
      <c r="AY19" s="14">
        <f>IF(V19&lt;0,(-100+V19)/V19,V19/100+1)</f>
        <v>2.2400000000000002</v>
      </c>
      <c r="AZ19" s="25">
        <f>(1-((AY19-1)/2))</f>
        <v>0.37999999999999989</v>
      </c>
      <c r="BA19" s="14">
        <f>AZ19*4</f>
        <v>1.5199999999999996</v>
      </c>
    </row>
    <row r="20" spans="1:53">
      <c r="A20">
        <v>612672</v>
      </c>
      <c r="B20" s="2" t="s">
        <v>69</v>
      </c>
      <c r="C20" s="2" t="s">
        <v>57</v>
      </c>
      <c r="D20" s="5" t="s">
        <v>51</v>
      </c>
      <c r="E20" s="2" t="s">
        <v>48</v>
      </c>
      <c r="F20" s="4">
        <v>8400</v>
      </c>
      <c r="G20" s="4" t="s">
        <v>102</v>
      </c>
      <c r="H20" s="26">
        <v>42485.423611111109</v>
      </c>
      <c r="I20" s="3">
        <v>395.1</v>
      </c>
      <c r="J20" s="23">
        <v>18.100000000000001</v>
      </c>
      <c r="K20" s="23">
        <v>3.89</v>
      </c>
      <c r="L20" s="23">
        <v>3.43</v>
      </c>
      <c r="M20" s="23">
        <v>3.99</v>
      </c>
      <c r="N20" s="23">
        <v>3.26</v>
      </c>
      <c r="O20" s="23">
        <v>6.94</v>
      </c>
      <c r="P20" s="23">
        <v>7.85</v>
      </c>
      <c r="Q20" s="24">
        <v>0.32500000000000001</v>
      </c>
      <c r="R20" s="24">
        <v>0.14599999999999999</v>
      </c>
      <c r="S20" s="21">
        <v>19.8</v>
      </c>
      <c r="T20" s="14">
        <v>6.7358820000000001</v>
      </c>
      <c r="U20" s="14">
        <v>7.6191180000000003</v>
      </c>
      <c r="V20" s="7">
        <v>104</v>
      </c>
      <c r="W20">
        <v>7.5</v>
      </c>
      <c r="X20" s="14">
        <v>3.43</v>
      </c>
      <c r="Y20" s="22">
        <v>7.0000000000000007E-2</v>
      </c>
      <c r="Z20">
        <v>7900</v>
      </c>
      <c r="AA20">
        <v>8200</v>
      </c>
      <c r="AB20">
        <v>8100</v>
      </c>
      <c r="AC20">
        <v>9600</v>
      </c>
      <c r="AD20">
        <v>7100</v>
      </c>
      <c r="AE20">
        <v>-300</v>
      </c>
      <c r="AF20">
        <v>-200</v>
      </c>
      <c r="AG20">
        <v>400</v>
      </c>
      <c r="AH20">
        <v>-1700</v>
      </c>
      <c r="AI20">
        <v>800</v>
      </c>
      <c r="AL20">
        <f>RANK(AW20,$AW$4:$AW$33,0)</f>
        <v>17</v>
      </c>
      <c r="AM20" s="15">
        <f>$AW20/(MAX($AL:$AL)*SUM($AN$1:$AU$1))*100</f>
        <v>40.010570824524315</v>
      </c>
      <c r="AN20">
        <f>RANK(F20,F$4:F$33,0)</f>
        <v>11</v>
      </c>
      <c r="AO20">
        <f>RANK(K20,K$4:K$33,0)</f>
        <v>7</v>
      </c>
      <c r="AP20">
        <f>RANK(L20,L$4:L$33,0)</f>
        <v>13</v>
      </c>
      <c r="AQ20">
        <f>RANK(O20,O$4:O$33,1)</f>
        <v>7</v>
      </c>
      <c r="AR20">
        <f>RANK(T20,T$4:T$33,1)</f>
        <v>5</v>
      </c>
      <c r="AS20">
        <f>RANK(Q20,Q$4:Q$33,0)</f>
        <v>8</v>
      </c>
      <c r="AT20">
        <f>RANK(V20,V$4:V$33,0)</f>
        <v>10</v>
      </c>
      <c r="AU20">
        <f>RANK(W20,W$4:W$33,0)</f>
        <v>11</v>
      </c>
      <c r="AW20" s="14">
        <f>SUMPRODUCT(AN20:AU20,$AN$1:$AU$1)</f>
        <v>75.7</v>
      </c>
      <c r="AX20" s="14"/>
      <c r="AY20" s="14">
        <f>IF(V20&lt;0,(-100+V20)/V20,V20/100+1)</f>
        <v>2.04</v>
      </c>
      <c r="AZ20" s="25">
        <f>(1-((AY20-1)/2))</f>
        <v>0.48</v>
      </c>
      <c r="BA20" s="14">
        <f>AZ20*4</f>
        <v>1.92</v>
      </c>
    </row>
    <row r="21" spans="1:53">
      <c r="A21">
        <v>543548</v>
      </c>
      <c r="B21" s="2" t="s">
        <v>76</v>
      </c>
      <c r="C21" s="2" t="s">
        <v>67</v>
      </c>
      <c r="D21" s="5" t="s">
        <v>87</v>
      </c>
      <c r="E21" s="2" t="s">
        <v>48</v>
      </c>
      <c r="F21" s="4">
        <v>6200</v>
      </c>
      <c r="G21" s="4" t="s">
        <v>88</v>
      </c>
      <c r="H21" s="26">
        <v>42485.340277777781</v>
      </c>
      <c r="I21" s="3">
        <v>262</v>
      </c>
      <c r="J21" s="23">
        <v>15.1</v>
      </c>
      <c r="K21" s="23">
        <v>4.45</v>
      </c>
      <c r="L21" s="23">
        <v>3.78</v>
      </c>
      <c r="M21" s="23">
        <v>4.5599999999999996</v>
      </c>
      <c r="N21" s="23">
        <v>5.7</v>
      </c>
      <c r="O21" s="23">
        <v>6.11</v>
      </c>
      <c r="P21" s="23">
        <v>7.04</v>
      </c>
      <c r="Q21" s="24">
        <v>0.26700000000000002</v>
      </c>
      <c r="R21" s="24">
        <v>0.10299999999999999</v>
      </c>
      <c r="S21" s="21">
        <v>24.2</v>
      </c>
      <c r="T21" s="14">
        <v>7.2481369999999998</v>
      </c>
      <c r="U21" s="14">
        <v>8.3513730000000006</v>
      </c>
      <c r="V21" s="7">
        <v>136</v>
      </c>
      <c r="W21">
        <v>8</v>
      </c>
      <c r="X21" s="14">
        <v>4.774</v>
      </c>
      <c r="Y21" s="22">
        <v>-2.5999999999999999E-2</v>
      </c>
      <c r="Z21">
        <v>6800</v>
      </c>
      <c r="AA21">
        <v>6500</v>
      </c>
      <c r="AB21">
        <v>6600</v>
      </c>
      <c r="AC21">
        <v>6400</v>
      </c>
      <c r="AD21">
        <v>6400</v>
      </c>
      <c r="AE21">
        <v>300</v>
      </c>
      <c r="AF21">
        <v>200</v>
      </c>
      <c r="AG21">
        <v>-100</v>
      </c>
      <c r="AH21">
        <v>400</v>
      </c>
      <c r="AI21">
        <v>400</v>
      </c>
      <c r="AL21">
        <f>RANK(AW21,$AW$4:$AW$33,0)</f>
        <v>18</v>
      </c>
      <c r="AM21" s="15">
        <f>$AW21/(MAX($AL:$AL)*SUM($AN$1:$AU$1))*100</f>
        <v>37.15644820295983</v>
      </c>
      <c r="AN21">
        <f>RANK(F21,F$4:F$33,0)</f>
        <v>18</v>
      </c>
      <c r="AO21">
        <f>RANK(K21,K$4:K$33,0)</f>
        <v>1</v>
      </c>
      <c r="AP21">
        <f>RANK(L21,L$4:L$33,0)</f>
        <v>7</v>
      </c>
      <c r="AQ21">
        <f>RANK(O21,O$4:O$33,1)</f>
        <v>2</v>
      </c>
      <c r="AR21">
        <f>RANK(T21,T$4:T$33,1)</f>
        <v>7</v>
      </c>
      <c r="AS21">
        <f>RANK(Q21,Q$4:Q$33,0)</f>
        <v>21</v>
      </c>
      <c r="AT21">
        <f>RANK(V21,V$4:V$33,0)</f>
        <v>3</v>
      </c>
      <c r="AU21">
        <f>RANK(W21,W$4:W$33,0)</f>
        <v>7</v>
      </c>
      <c r="AW21" s="14">
        <f>SUMPRODUCT(AN21:AU21,$AN$1:$AU$1)</f>
        <v>70.3</v>
      </c>
      <c r="AX21" s="14"/>
      <c r="AY21" s="14">
        <f>IF(V21&lt;0,(-100+V21)/V21,V21/100+1)</f>
        <v>2.3600000000000003</v>
      </c>
      <c r="AZ21" s="25">
        <f>(1-((AY21-1)/2))</f>
        <v>0.31999999999999984</v>
      </c>
      <c r="BA21" s="14">
        <f>AZ21*4</f>
        <v>1.2799999999999994</v>
      </c>
    </row>
    <row r="22" spans="1:53">
      <c r="A22">
        <v>527054</v>
      </c>
      <c r="B22" s="2" t="s">
        <v>78</v>
      </c>
      <c r="C22" s="2" t="s">
        <v>52</v>
      </c>
      <c r="D22" s="5" t="s">
        <v>26</v>
      </c>
      <c r="E22" s="2" t="s">
        <v>49</v>
      </c>
      <c r="F22" s="4">
        <v>7200</v>
      </c>
      <c r="G22" s="4" t="s">
        <v>53</v>
      </c>
      <c r="H22" s="26">
        <v>42485.298611111109</v>
      </c>
      <c r="I22" s="3">
        <v>444</v>
      </c>
      <c r="J22" s="23">
        <v>22.1</v>
      </c>
      <c r="K22" s="23">
        <v>3.97</v>
      </c>
      <c r="L22" s="23">
        <v>4.55</v>
      </c>
      <c r="M22" s="23">
        <v>3.98</v>
      </c>
      <c r="N22" s="23">
        <v>4.9800000000000004</v>
      </c>
      <c r="O22" s="23">
        <v>7.58</v>
      </c>
      <c r="P22" s="23">
        <v>6.85</v>
      </c>
      <c r="Q22" s="24">
        <v>0.34399999999999997</v>
      </c>
      <c r="R22" s="24">
        <v>0.159</v>
      </c>
      <c r="S22" s="21">
        <v>20.100000000000001</v>
      </c>
      <c r="T22" s="14">
        <v>7.4685290000000002</v>
      </c>
      <c r="U22" s="14">
        <v>6.7492650000000003</v>
      </c>
      <c r="V22" s="7">
        <v>118</v>
      </c>
      <c r="W22">
        <v>7.5</v>
      </c>
      <c r="X22" s="14">
        <v>3.8</v>
      </c>
      <c r="Y22" s="22">
        <v>0.317</v>
      </c>
      <c r="Z22">
        <v>8400</v>
      </c>
      <c r="AA22">
        <v>8800</v>
      </c>
      <c r="AB22">
        <v>9300</v>
      </c>
      <c r="AC22">
        <v>7000</v>
      </c>
      <c r="AD22">
        <v>8200</v>
      </c>
      <c r="AE22">
        <v>-400</v>
      </c>
      <c r="AF22">
        <v>-900</v>
      </c>
      <c r="AG22">
        <v>700</v>
      </c>
      <c r="AH22">
        <v>1400</v>
      </c>
      <c r="AI22">
        <v>200</v>
      </c>
      <c r="AL22">
        <f>RANK(AW22,$AW$4:$AW$33,0)</f>
        <v>19</v>
      </c>
      <c r="AM22" s="15">
        <f>$AW22/(MAX($AL:$AL)*SUM($AN$1:$AU$1))*100</f>
        <v>35.306553911205079</v>
      </c>
      <c r="AN22">
        <f>RANK(F22,F$4:F$33,0)</f>
        <v>15</v>
      </c>
      <c r="AO22">
        <f>RANK(K22,K$4:K$33,0)</f>
        <v>6</v>
      </c>
      <c r="AP22">
        <f>RANK(L22,L$4:L$33,0)</f>
        <v>3</v>
      </c>
      <c r="AQ22">
        <f>RANK(O22,O$4:O$33,1)</f>
        <v>11</v>
      </c>
      <c r="AR22">
        <f>RANK(T22,T$4:T$33,1)</f>
        <v>10</v>
      </c>
      <c r="AS22">
        <f>RANK(Q22,Q$4:Q$33,0)</f>
        <v>7</v>
      </c>
      <c r="AT22">
        <f>RANK(V22,V$4:V$33,0)</f>
        <v>7</v>
      </c>
      <c r="AU22">
        <f>RANK(W22,W$4:W$33,0)</f>
        <v>11</v>
      </c>
      <c r="AW22" s="14">
        <f>SUMPRODUCT(AN22:AU22,$AN$1:$AU$1)</f>
        <v>66.800000000000011</v>
      </c>
      <c r="AX22" s="14"/>
      <c r="AY22" s="14">
        <f>IF(V22&lt;0,(-100+V22)/V22,V22/100+1)</f>
        <v>2.1799999999999997</v>
      </c>
      <c r="AZ22" s="25">
        <f>(1-((AY22-1)/2))</f>
        <v>0.41000000000000014</v>
      </c>
      <c r="BA22" s="14">
        <f>AZ22*4</f>
        <v>1.6400000000000006</v>
      </c>
    </row>
    <row r="23" spans="1:53">
      <c r="A23">
        <v>518452</v>
      </c>
      <c r="B23" s="2" t="s">
        <v>92</v>
      </c>
      <c r="C23" s="2" t="s">
        <v>93</v>
      </c>
      <c r="D23" s="5" t="s">
        <v>55</v>
      </c>
      <c r="E23" s="2" t="s">
        <v>49</v>
      </c>
      <c r="F23" s="4">
        <v>5900</v>
      </c>
      <c r="G23" s="4" t="s">
        <v>94</v>
      </c>
      <c r="H23" s="26">
        <v>42485.361111111109</v>
      </c>
      <c r="I23" s="3">
        <v>164</v>
      </c>
      <c r="J23" s="23">
        <v>24.1</v>
      </c>
      <c r="K23" s="23">
        <v>4.17</v>
      </c>
      <c r="L23" s="23">
        <v>4.03</v>
      </c>
      <c r="M23" s="23">
        <v>4.2</v>
      </c>
      <c r="N23" s="23">
        <v>4.53</v>
      </c>
      <c r="O23" s="23">
        <v>7.13</v>
      </c>
      <c r="P23" s="23">
        <v>7.03</v>
      </c>
      <c r="Q23" s="24">
        <v>0.35299999999999998</v>
      </c>
      <c r="R23" s="24">
        <v>0.125</v>
      </c>
      <c r="S23" s="21">
        <v>17.7</v>
      </c>
      <c r="T23" s="14">
        <v>6.1863239999999999</v>
      </c>
      <c r="U23" s="14">
        <v>6.0995590000000002</v>
      </c>
      <c r="V23" s="7">
        <v>-137</v>
      </c>
      <c r="W23">
        <v>12</v>
      </c>
      <c r="X23" s="14">
        <v>3.42</v>
      </c>
      <c r="Y23" s="22">
        <v>1.74</v>
      </c>
      <c r="Z23">
        <v>6700</v>
      </c>
      <c r="AA23">
        <v>7800</v>
      </c>
      <c r="AB23">
        <v>5700</v>
      </c>
      <c r="AC23">
        <v>5300</v>
      </c>
      <c r="AD23">
        <v>5600</v>
      </c>
      <c r="AE23">
        <v>-1100</v>
      </c>
      <c r="AF23">
        <v>1000</v>
      </c>
      <c r="AG23">
        <v>900</v>
      </c>
      <c r="AH23">
        <v>1400</v>
      </c>
      <c r="AI23">
        <v>1100</v>
      </c>
      <c r="AL23">
        <f>RANK(AW23,$AW$4:$AW$33,0)</f>
        <v>20</v>
      </c>
      <c r="AM23" s="15">
        <f>$AW23/(MAX($AL:$AL)*SUM($AN$1:$AU$1))*100</f>
        <v>35.095137420718821</v>
      </c>
      <c r="AN23">
        <f>RANK(F23,F$4:F$33,0)</f>
        <v>19</v>
      </c>
      <c r="AO23">
        <f>RANK(K23,K$4:K$33,0)</f>
        <v>5</v>
      </c>
      <c r="AP23">
        <f>RANK(L23,L$4:L$33,0)</f>
        <v>6</v>
      </c>
      <c r="AQ23">
        <f>RANK(O23,O$4:O$33,1)</f>
        <v>9</v>
      </c>
      <c r="AR23">
        <f>RANK(T23,T$4:T$33,1)</f>
        <v>2</v>
      </c>
      <c r="AS23">
        <f>RANK(Q23,Q$4:Q$33,0)</f>
        <v>4</v>
      </c>
      <c r="AT23">
        <f>RANK(V23,V$4:V$33,0)</f>
        <v>17</v>
      </c>
      <c r="AU23">
        <f>RANK(W23,W$4:W$33,0)</f>
        <v>1</v>
      </c>
      <c r="AW23" s="14">
        <f>SUMPRODUCT(AN23:AU23,$AN$1:$AU$1)</f>
        <v>66.400000000000006</v>
      </c>
      <c r="AX23" s="14"/>
      <c r="AY23" s="14">
        <f>IF(V23&lt;0,(-100+V23)/V23,V23/100+1)</f>
        <v>1.7299270072992701</v>
      </c>
      <c r="AZ23" s="25">
        <f>(1-((AY23-1)/2))</f>
        <v>0.63503649635036497</v>
      </c>
      <c r="BA23" s="14">
        <f>AZ23*4</f>
        <v>2.5401459854014599</v>
      </c>
    </row>
    <row r="24" spans="1:53">
      <c r="A24">
        <v>450729</v>
      </c>
      <c r="B24" s="2" t="s">
        <v>75</v>
      </c>
      <c r="C24" s="2" t="s">
        <v>62</v>
      </c>
      <c r="D24" s="5" t="s">
        <v>90</v>
      </c>
      <c r="E24" s="2" t="s">
        <v>49</v>
      </c>
      <c r="F24" s="4">
        <v>5800</v>
      </c>
      <c r="G24" s="4" t="s">
        <v>91</v>
      </c>
      <c r="H24" s="26">
        <v>42485.423611111109</v>
      </c>
      <c r="I24" s="3">
        <v>283.2</v>
      </c>
      <c r="J24" s="23">
        <v>16.2</v>
      </c>
      <c r="K24" s="23">
        <v>4.18</v>
      </c>
      <c r="L24" s="23">
        <v>4.71</v>
      </c>
      <c r="M24" s="23">
        <v>4.22</v>
      </c>
      <c r="N24" s="23">
        <v>5.07</v>
      </c>
      <c r="O24" s="23">
        <v>5.39</v>
      </c>
      <c r="P24" s="23">
        <v>4.8600000000000003</v>
      </c>
      <c r="Q24" s="24">
        <v>0.308</v>
      </c>
      <c r="R24" s="24">
        <v>0.16200000000000001</v>
      </c>
      <c r="S24" s="21">
        <v>21.7</v>
      </c>
      <c r="T24" s="14">
        <v>5.7334800000000001</v>
      </c>
      <c r="U24" s="14">
        <v>5.1697059999999997</v>
      </c>
      <c r="V24" s="7">
        <v>127</v>
      </c>
      <c r="W24">
        <v>8</v>
      </c>
      <c r="X24" s="14">
        <v>3.48</v>
      </c>
      <c r="Y24" s="22">
        <v>0.52</v>
      </c>
      <c r="Z24">
        <v>5300</v>
      </c>
      <c r="AA24">
        <v>5700</v>
      </c>
      <c r="AB24">
        <v>5800</v>
      </c>
      <c r="AC24">
        <v>7400</v>
      </c>
      <c r="AD24">
        <v>7400</v>
      </c>
      <c r="AE24">
        <v>-400</v>
      </c>
      <c r="AF24">
        <v>-500</v>
      </c>
      <c r="AG24">
        <v>-2100</v>
      </c>
      <c r="AH24">
        <v>-2100</v>
      </c>
      <c r="AI24">
        <v>-2100</v>
      </c>
      <c r="AL24">
        <f>RANK(AW24,$AW$4:$AW$33,0)</f>
        <v>21</v>
      </c>
      <c r="AM24" s="15">
        <f>$AW24/(MAX($AL:$AL)*SUM($AN$1:$AU$1))*100</f>
        <v>25.317124735729386</v>
      </c>
      <c r="AN24">
        <f>RANK(F24,F$4:F$33,0)</f>
        <v>21</v>
      </c>
      <c r="AO24">
        <f>RANK(K24,K$4:K$33,0)</f>
        <v>4</v>
      </c>
      <c r="AP24">
        <f>RANK(L24,L$4:L$33,0)</f>
        <v>2</v>
      </c>
      <c r="AQ24">
        <f>RANK(O24,O$4:O$33,1)</f>
        <v>1</v>
      </c>
      <c r="AR24">
        <f>RANK(T24,T$4:T$33,1)</f>
        <v>1</v>
      </c>
      <c r="AS24">
        <f>RANK(Q24,Q$4:Q$33,0)</f>
        <v>13</v>
      </c>
      <c r="AT24">
        <f>RANK(V24,V$4:V$33,0)</f>
        <v>4</v>
      </c>
      <c r="AU24">
        <f>RANK(W24,W$4:W$33,0)</f>
        <v>7</v>
      </c>
      <c r="AW24" s="14">
        <f>SUMPRODUCT(AN24:AU24,$AN$1:$AU$1)</f>
        <v>47.9</v>
      </c>
      <c r="AX24" s="14"/>
      <c r="AY24" s="14">
        <f>IF(V24&lt;0,(-100+V24)/V24,V24/100+1)</f>
        <v>2.27</v>
      </c>
      <c r="AZ24" s="25">
        <f>(1-((AY24-1)/2))</f>
        <v>0.36499999999999999</v>
      </c>
      <c r="BA24" s="14">
        <f>AZ24*4</f>
        <v>1.46</v>
      </c>
    </row>
    <row r="25" spans="1:53">
      <c r="A25">
        <v>502046</v>
      </c>
      <c r="B25" s="2" t="s">
        <v>73</v>
      </c>
      <c r="C25" s="2" t="s">
        <v>55</v>
      </c>
      <c r="D25" s="5" t="s">
        <v>93</v>
      </c>
      <c r="E25" s="2" t="s">
        <v>48</v>
      </c>
      <c r="F25" s="4">
        <v>5200</v>
      </c>
      <c r="G25" s="4" t="s">
        <v>94</v>
      </c>
      <c r="H25" s="26">
        <v>42485.361111111109</v>
      </c>
      <c r="I25" s="3">
        <v>313.10000000000002</v>
      </c>
      <c r="J25" s="23">
        <v>13.2</v>
      </c>
      <c r="K25" s="23">
        <v>4.24</v>
      </c>
      <c r="L25" s="23">
        <v>6.45</v>
      </c>
      <c r="M25" s="23">
        <v>4.25</v>
      </c>
      <c r="N25" s="23">
        <v>6.83</v>
      </c>
      <c r="O25" s="23">
        <v>6.46</v>
      </c>
      <c r="P25" s="23">
        <v>4.6100000000000003</v>
      </c>
      <c r="Q25" s="24">
        <v>0.35699999999999998</v>
      </c>
      <c r="R25" s="24">
        <v>0.216</v>
      </c>
      <c r="S25" s="21">
        <v>23.1</v>
      </c>
      <c r="T25" s="14">
        <v>7.3150000000000004</v>
      </c>
      <c r="U25" s="14">
        <v>5.2201469999999999</v>
      </c>
      <c r="V25" s="7">
        <v>126</v>
      </c>
      <c r="W25">
        <v>12</v>
      </c>
      <c r="X25" s="14">
        <v>5.58</v>
      </c>
      <c r="Y25" s="22">
        <v>0.59499999999999997</v>
      </c>
      <c r="Z25">
        <v>6600</v>
      </c>
      <c r="AA25">
        <v>7100</v>
      </c>
      <c r="AB25">
        <v>7000</v>
      </c>
      <c r="AC25">
        <v>6000</v>
      </c>
      <c r="AD25">
        <v>6000</v>
      </c>
      <c r="AE25">
        <v>-500</v>
      </c>
      <c r="AF25">
        <v>-400</v>
      </c>
      <c r="AG25">
        <v>1600</v>
      </c>
      <c r="AH25">
        <v>600</v>
      </c>
      <c r="AI25">
        <v>600</v>
      </c>
      <c r="AL25">
        <f>RANK(AW25,$AW$4:$AW$33,0)</f>
        <v>22</v>
      </c>
      <c r="AM25" s="15">
        <f>$AW25/(MAX($AL:$AL)*SUM($AN$1:$AU$1))*100</f>
        <v>20.983086680761101</v>
      </c>
      <c r="AN25">
        <f>RANK(F25,F$4:F$33,0)</f>
        <v>22</v>
      </c>
      <c r="AO25">
        <f>RANK(K25,K$4:K$33,0)</f>
        <v>2</v>
      </c>
      <c r="AP25">
        <f>RANK(L25,L$4:L$33,0)</f>
        <v>1</v>
      </c>
      <c r="AQ25">
        <f>RANK(O25,O$4:O$33,1)</f>
        <v>4</v>
      </c>
      <c r="AR25">
        <f>RANK(T25,T$4:T$33,1)</f>
        <v>8</v>
      </c>
      <c r="AS25">
        <f>RANK(Q25,Q$4:Q$33,0)</f>
        <v>3</v>
      </c>
      <c r="AT25">
        <f>RANK(V25,V$4:V$33,0)</f>
        <v>5</v>
      </c>
      <c r="AU25">
        <f>RANK(W25,W$4:W$33,0)</f>
        <v>1</v>
      </c>
      <c r="AW25" s="14">
        <f>SUMPRODUCT(AN25:AU25,$AN$1:$AU$1)</f>
        <v>39.700000000000003</v>
      </c>
      <c r="AX25" s="14"/>
      <c r="AY25" s="14">
        <f>IF(V25&lt;0,(-100+V25)/V25,V25/100+1)</f>
        <v>2.2599999999999998</v>
      </c>
      <c r="AZ25" s="25">
        <f>(1-((AY25-1)/2))</f>
        <v>0.37000000000000011</v>
      </c>
      <c r="BA25" s="14">
        <f>AZ25*4</f>
        <v>1.4800000000000004</v>
      </c>
    </row>
    <row r="26" spans="1:53">
      <c r="B26" s="2"/>
      <c r="C26" s="2"/>
      <c r="D26" s="5"/>
      <c r="E26" s="2"/>
      <c r="F26" s="4"/>
      <c r="G26" s="4"/>
      <c r="H26" s="26"/>
      <c r="I26" s="3"/>
      <c r="J26" s="23"/>
      <c r="K26" s="23"/>
      <c r="L26" s="23"/>
      <c r="M26" s="23"/>
      <c r="N26" s="23"/>
      <c r="O26" s="23"/>
      <c r="P26" s="23"/>
      <c r="Q26" s="24"/>
      <c r="R26" s="24"/>
      <c r="S26" s="21"/>
      <c r="T26" s="14"/>
      <c r="U26" s="14"/>
      <c r="V26" s="7"/>
      <c r="X26" s="14"/>
      <c r="Y26" s="22"/>
      <c r="AM26" s="15"/>
      <c r="AW26" s="14"/>
      <c r="AX26" s="14"/>
      <c r="AY26" s="14"/>
      <c r="AZ26" s="25"/>
      <c r="BA26" s="14"/>
    </row>
    <row r="27" spans="1:53">
      <c r="B27" s="2"/>
      <c r="C27" s="2"/>
      <c r="D27" s="5"/>
      <c r="E27" s="2"/>
      <c r="F27" s="4"/>
      <c r="G27" s="4"/>
      <c r="H27" s="26"/>
      <c r="I27" s="3"/>
      <c r="J27" s="23"/>
      <c r="K27" s="23"/>
      <c r="L27" s="23"/>
      <c r="M27" s="23"/>
      <c r="N27" s="23"/>
      <c r="O27" s="23"/>
      <c r="P27" s="23"/>
      <c r="Q27" s="24"/>
      <c r="R27" s="24"/>
      <c r="S27" s="21"/>
      <c r="T27" s="14"/>
      <c r="U27" s="14"/>
      <c r="V27" s="7"/>
      <c r="X27" s="14"/>
      <c r="Y27" s="22"/>
      <c r="AM27" s="15"/>
      <c r="AW27" s="14"/>
      <c r="AX27" s="14"/>
      <c r="AY27" s="14"/>
      <c r="AZ27" s="25"/>
      <c r="BA27" s="14"/>
    </row>
    <row r="28" spans="1:53">
      <c r="B28" s="2"/>
      <c r="C28" s="2"/>
      <c r="D28" s="5"/>
      <c r="E28" s="2"/>
      <c r="F28" s="4"/>
      <c r="G28" s="4"/>
      <c r="H28" s="26"/>
      <c r="I28" s="3"/>
      <c r="J28" s="23"/>
      <c r="K28" s="23"/>
      <c r="L28" s="23"/>
      <c r="M28" s="23"/>
      <c r="N28" s="23"/>
      <c r="O28" s="23"/>
      <c r="P28" s="23"/>
      <c r="Q28" s="24"/>
      <c r="R28" s="24"/>
      <c r="S28" s="21"/>
      <c r="T28" s="14"/>
      <c r="U28" s="14"/>
      <c r="V28" s="7"/>
      <c r="X28" s="14"/>
      <c r="Y28" s="22"/>
      <c r="AM28" s="15"/>
      <c r="AW28" s="14"/>
      <c r="AX28" s="14"/>
      <c r="AY28" s="14"/>
      <c r="AZ28" s="25"/>
      <c r="BA28" s="14"/>
    </row>
    <row r="29" spans="1:53">
      <c r="B29" s="2"/>
      <c r="C29" s="2"/>
      <c r="D29" s="5"/>
      <c r="E29" s="2"/>
      <c r="F29" s="4"/>
      <c r="G29" s="4"/>
      <c r="H29" s="26"/>
      <c r="I29" s="3"/>
      <c r="J29" s="23"/>
      <c r="K29" s="23"/>
      <c r="L29" s="23"/>
      <c r="M29" s="23"/>
      <c r="N29" s="23"/>
      <c r="O29" s="23"/>
      <c r="P29" s="23"/>
      <c r="Q29" s="24"/>
      <c r="R29" s="24"/>
      <c r="S29" s="21"/>
      <c r="T29" s="14"/>
      <c r="U29" s="14"/>
      <c r="V29" s="7"/>
      <c r="X29" s="14"/>
      <c r="Y29" s="22"/>
      <c r="AM29" s="15"/>
      <c r="AW29" s="14"/>
      <c r="AX29" s="14"/>
      <c r="AY29" s="14"/>
      <c r="AZ29" s="25"/>
      <c r="BA29" s="14"/>
    </row>
    <row r="30" spans="1:53">
      <c r="B30" s="2"/>
      <c r="C30" s="2"/>
      <c r="D30" s="5"/>
      <c r="E30" s="2"/>
      <c r="F30" s="4"/>
      <c r="G30" s="4"/>
      <c r="H30" s="26"/>
      <c r="I30" s="3"/>
      <c r="J30" s="23"/>
      <c r="K30" s="23"/>
      <c r="L30" s="23"/>
      <c r="M30" s="23"/>
      <c r="N30" s="23"/>
      <c r="O30" s="23"/>
      <c r="P30" s="23"/>
      <c r="Q30" s="24"/>
      <c r="R30" s="24"/>
      <c r="S30" s="21"/>
      <c r="T30" s="14"/>
      <c r="U30" s="14"/>
      <c r="V30" s="7"/>
      <c r="X30" s="14"/>
      <c r="Y30" s="22"/>
      <c r="AM30" s="15"/>
      <c r="AW30" s="14"/>
      <c r="AX30" s="14"/>
      <c r="AY30" s="14"/>
      <c r="AZ30" s="25"/>
      <c r="BA30" s="14"/>
    </row>
    <row r="31" spans="1:53">
      <c r="B31" s="2"/>
      <c r="C31" s="2"/>
      <c r="D31" s="5"/>
      <c r="E31" s="2"/>
      <c r="F31" s="4"/>
      <c r="G31" s="4"/>
      <c r="H31" s="26"/>
      <c r="I31" s="3"/>
      <c r="J31" s="23"/>
      <c r="K31" s="23"/>
      <c r="L31" s="23"/>
      <c r="M31" s="23"/>
      <c r="N31" s="23"/>
      <c r="O31" s="23"/>
      <c r="P31" s="23"/>
      <c r="Q31" s="24"/>
      <c r="R31" s="24"/>
      <c r="S31" s="21"/>
      <c r="T31" s="14"/>
      <c r="U31" s="14"/>
      <c r="V31" s="7"/>
      <c r="X31" s="14"/>
      <c r="Y31" s="22"/>
      <c r="AM31" s="15"/>
      <c r="AW31" s="14"/>
      <c r="AX31" s="14"/>
      <c r="AY31" s="14"/>
      <c r="AZ31" s="25"/>
      <c r="BA31" s="14"/>
    </row>
    <row r="32" spans="1:53">
      <c r="B32" s="2"/>
      <c r="C32" s="2"/>
      <c r="D32" s="5"/>
      <c r="E32" s="2"/>
      <c r="F32" s="4"/>
      <c r="G32" s="4"/>
      <c r="H32" s="26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6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25">
      <sortCondition ref="AL3:AL25"/>
    </sortState>
  </autoFilter>
  <sortState ref="AL4:AU31">
    <sortCondition descending="1" ref="AM3"/>
  </sortState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3"/>
  <sheetViews>
    <sheetView topLeftCell="V1" zoomScale="85" zoomScaleNormal="85" zoomScalePageLayoutView="85" workbookViewId="0">
      <selection activeCell="AO17" sqref="AO17"/>
    </sheetView>
  </sheetViews>
  <sheetFormatPr baseColWidth="10" defaultColWidth="8.83203125" defaultRowHeight="14" x14ac:dyDescent="0"/>
  <cols>
    <col min="2" max="2" width="18.33203125" bestFit="1" customWidth="1"/>
    <col min="4" max="4" width="14.6640625" customWidth="1"/>
    <col min="6" max="6" width="12.1640625" bestFit="1" customWidth="1"/>
    <col min="7" max="7" width="22" bestFit="1" customWidth="1"/>
    <col min="8" max="8" width="15.6640625" style="27" bestFit="1" customWidth="1"/>
    <col min="26" max="35" width="0" hidden="1" customWidth="1"/>
    <col min="36" max="37" width="1.6640625" customWidth="1"/>
    <col min="48" max="48" width="2.33203125" customWidth="1"/>
    <col min="50" max="50" width="4.33203125" customWidth="1"/>
  </cols>
  <sheetData>
    <row r="1" spans="1:53">
      <c r="H1"/>
      <c r="AN1" s="8">
        <v>2.75</v>
      </c>
      <c r="AO1" s="8">
        <v>0.9</v>
      </c>
      <c r="AP1" s="8">
        <v>1.3</v>
      </c>
      <c r="AQ1" s="8">
        <v>0.9</v>
      </c>
      <c r="AR1" s="8">
        <v>1.3</v>
      </c>
      <c r="AS1" s="8">
        <v>1.6</v>
      </c>
      <c r="AT1" s="8">
        <v>2.2999999999999998</v>
      </c>
      <c r="AU1" s="8">
        <v>0.5</v>
      </c>
    </row>
    <row r="2" spans="1:53">
      <c r="H2"/>
      <c r="AN2" s="10">
        <f t="shared" ref="AN2:AU2" si="0">AN1/SUM($AN$1:$AU$1)</f>
        <v>0.23809523809523808</v>
      </c>
      <c r="AO2" s="10">
        <f t="shared" si="0"/>
        <v>7.792207792207792E-2</v>
      </c>
      <c r="AP2" s="10">
        <f t="shared" si="0"/>
        <v>0.11255411255411255</v>
      </c>
      <c r="AQ2" s="10">
        <f t="shared" si="0"/>
        <v>7.792207792207792E-2</v>
      </c>
      <c r="AR2" s="10">
        <f t="shared" si="0"/>
        <v>0.11255411255411255</v>
      </c>
      <c r="AS2" s="10">
        <f t="shared" si="0"/>
        <v>0.13852813852813853</v>
      </c>
      <c r="AT2" s="10">
        <f t="shared" si="0"/>
        <v>0.19913419913419911</v>
      </c>
      <c r="AU2" s="10">
        <f t="shared" si="0"/>
        <v>4.3290043290043288E-2</v>
      </c>
    </row>
    <row r="3" spans="1:53" ht="42">
      <c r="A3" s="1" t="s">
        <v>50</v>
      </c>
      <c r="B3" s="1" t="s">
        <v>0</v>
      </c>
      <c r="C3" s="1" t="s">
        <v>1</v>
      </c>
      <c r="D3" s="1" t="s">
        <v>4</v>
      </c>
      <c r="E3" s="1" t="s">
        <v>2</v>
      </c>
      <c r="F3" s="1" t="s">
        <v>3</v>
      </c>
      <c r="G3" s="1" t="s">
        <v>28</v>
      </c>
      <c r="H3" s="1" t="s">
        <v>29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30</v>
      </c>
      <c r="N3" s="6" t="s">
        <v>31</v>
      </c>
      <c r="O3" s="6" t="s">
        <v>9</v>
      </c>
      <c r="P3" s="6" t="s">
        <v>10</v>
      </c>
      <c r="Q3" s="6" t="s">
        <v>32</v>
      </c>
      <c r="R3" s="6" t="s">
        <v>33</v>
      </c>
      <c r="S3" s="6" t="s">
        <v>17</v>
      </c>
      <c r="T3" s="6" t="s">
        <v>34</v>
      </c>
      <c r="U3" s="6" t="s">
        <v>35</v>
      </c>
      <c r="V3" s="6" t="s">
        <v>11</v>
      </c>
      <c r="W3" s="6" t="s">
        <v>12</v>
      </c>
      <c r="X3" s="17" t="s">
        <v>36</v>
      </c>
      <c r="Y3" s="17" t="s">
        <v>37</v>
      </c>
      <c r="Z3" s="17" t="s">
        <v>38</v>
      </c>
      <c r="AA3" s="17" t="s">
        <v>39</v>
      </c>
      <c r="AB3" s="17" t="s">
        <v>40</v>
      </c>
      <c r="AC3" s="17" t="s">
        <v>41</v>
      </c>
      <c r="AD3" s="17" t="s">
        <v>42</v>
      </c>
      <c r="AE3" s="17" t="s">
        <v>43</v>
      </c>
      <c r="AF3" s="17" t="s">
        <v>44</v>
      </c>
      <c r="AG3" s="17" t="s">
        <v>45</v>
      </c>
      <c r="AH3" s="17" t="s">
        <v>46</v>
      </c>
      <c r="AI3" s="17" t="s">
        <v>47</v>
      </c>
      <c r="AJ3" s="18"/>
      <c r="AK3" s="18"/>
      <c r="AL3" s="12" t="s">
        <v>16</v>
      </c>
      <c r="AM3" s="12" t="s">
        <v>20</v>
      </c>
      <c r="AN3" s="16" t="s">
        <v>3</v>
      </c>
      <c r="AO3" s="16" t="s">
        <v>7</v>
      </c>
      <c r="AP3" s="16" t="s">
        <v>8</v>
      </c>
      <c r="AQ3" s="16" t="s">
        <v>9</v>
      </c>
      <c r="AR3" s="16" t="s">
        <v>22</v>
      </c>
      <c r="AS3" s="16" t="s">
        <v>23</v>
      </c>
      <c r="AT3" s="16" t="s">
        <v>11</v>
      </c>
      <c r="AU3" s="16" t="s">
        <v>12</v>
      </c>
      <c r="AW3" s="19"/>
      <c r="AX3" s="19"/>
      <c r="AY3" s="19"/>
      <c r="AZ3" s="20" t="s">
        <v>15</v>
      </c>
      <c r="BA3" s="19"/>
    </row>
    <row r="4" spans="1:53">
      <c r="A4">
        <v>592789</v>
      </c>
      <c r="B4" s="2" t="s">
        <v>80</v>
      </c>
      <c r="C4" s="2" t="s">
        <v>19</v>
      </c>
      <c r="D4" s="5" t="s">
        <v>81</v>
      </c>
      <c r="E4" s="2" t="s">
        <v>49</v>
      </c>
      <c r="F4" s="4">
        <v>11400</v>
      </c>
      <c r="G4" s="4" t="s">
        <v>82</v>
      </c>
      <c r="H4" s="26">
        <v>42485.298611111109</v>
      </c>
      <c r="I4" s="3">
        <v>170</v>
      </c>
      <c r="J4" s="23">
        <v>20</v>
      </c>
      <c r="K4" s="23">
        <v>2.81</v>
      </c>
      <c r="L4" s="23">
        <v>1.81</v>
      </c>
      <c r="M4" s="23">
        <v>2.96</v>
      </c>
      <c r="N4" s="23">
        <v>0.79</v>
      </c>
      <c r="O4" s="23">
        <v>10.32</v>
      </c>
      <c r="P4" s="23">
        <v>13.05</v>
      </c>
      <c r="Q4" s="24">
        <v>0.28599999999999998</v>
      </c>
      <c r="R4" s="24">
        <v>0.14799999999999999</v>
      </c>
      <c r="S4" s="21">
        <v>20.399999999999999</v>
      </c>
      <c r="T4" s="14">
        <v>10.32</v>
      </c>
      <c r="U4" s="14">
        <v>13.05</v>
      </c>
      <c r="V4" s="7">
        <v>-208</v>
      </c>
      <c r="W4">
        <v>6.5</v>
      </c>
      <c r="X4" s="14">
        <v>2.1</v>
      </c>
      <c r="Y4" s="22">
        <v>0.27500000000000002</v>
      </c>
      <c r="Z4">
        <v>12100</v>
      </c>
      <c r="AA4">
        <v>10400</v>
      </c>
      <c r="AB4">
        <v>9400</v>
      </c>
      <c r="AC4">
        <v>11100</v>
      </c>
      <c r="AD4">
        <v>7200</v>
      </c>
      <c r="AE4">
        <v>1700</v>
      </c>
      <c r="AF4">
        <v>2700</v>
      </c>
      <c r="AG4">
        <v>-100</v>
      </c>
      <c r="AH4">
        <v>1000</v>
      </c>
      <c r="AI4">
        <v>4900</v>
      </c>
      <c r="AL4">
        <f>RANK(AW4,$AW$4:$AW$33,0)</f>
        <v>1</v>
      </c>
      <c r="AM4" s="15">
        <f>$AW4/(MAX($AL:$AL)*SUM($AN$1:$AU$1))*100</f>
        <v>73.199527744982291</v>
      </c>
      <c r="AN4">
        <f>RANK(F4,F$4:F$33,0)</f>
        <v>2</v>
      </c>
      <c r="AO4">
        <f>RANK(K4,K$4:K$33,0)</f>
        <v>22</v>
      </c>
      <c r="AP4">
        <f>RANK(L4,L$4:L$33,0)</f>
        <v>22</v>
      </c>
      <c r="AQ4">
        <f>RANK(O4,O$4:O$33,1)</f>
        <v>22</v>
      </c>
      <c r="AR4">
        <f>RANK(T4,T$4:T$33,1)</f>
        <v>18</v>
      </c>
      <c r="AS4">
        <f>RANK(Q4,Q$4:Q$33,0)</f>
        <v>18</v>
      </c>
      <c r="AT4">
        <f>RANK(V4,V$4:V$33,0)</f>
        <v>22</v>
      </c>
      <c r="AU4">
        <f>RANK(W4,W$4:W$33,0)</f>
        <v>19</v>
      </c>
      <c r="AW4" s="14">
        <f>SUMPRODUCT(AN4:AU4,$AN$1:$AU$1)</f>
        <v>186</v>
      </c>
      <c r="AX4" s="14"/>
      <c r="AY4" s="14">
        <f>IF(V4&lt;0,(-100+V4)/V4,V4/100+1)</f>
        <v>1.4807692307692308</v>
      </c>
      <c r="AZ4" s="25">
        <f>(1-((AY4-1)/2))</f>
        <v>0.75961538461538458</v>
      </c>
      <c r="BA4" s="14">
        <f>AZ4*4</f>
        <v>3.0384615384615383</v>
      </c>
    </row>
    <row r="5" spans="1:53">
      <c r="A5">
        <v>517593</v>
      </c>
      <c r="B5" s="2" t="s">
        <v>86</v>
      </c>
      <c r="C5" s="2" t="s">
        <v>87</v>
      </c>
      <c r="D5" s="5" t="s">
        <v>67</v>
      </c>
      <c r="E5" s="2" t="s">
        <v>49</v>
      </c>
      <c r="F5" s="4">
        <v>10700</v>
      </c>
      <c r="G5" s="4" t="s">
        <v>88</v>
      </c>
      <c r="H5" s="26">
        <v>42485.340277777781</v>
      </c>
      <c r="I5" s="3">
        <v>313.10000000000002</v>
      </c>
      <c r="J5" s="23">
        <v>18.100000000000001</v>
      </c>
      <c r="K5" s="23">
        <v>3.37</v>
      </c>
      <c r="L5" s="23">
        <v>3.44</v>
      </c>
      <c r="M5" s="23">
        <v>3.54</v>
      </c>
      <c r="N5" s="23">
        <v>2.93</v>
      </c>
      <c r="O5" s="23">
        <v>9.7100000000000009</v>
      </c>
      <c r="P5" s="23">
        <v>11.29</v>
      </c>
      <c r="Q5" s="24">
        <v>0.307</v>
      </c>
      <c r="R5" s="24">
        <v>0.151</v>
      </c>
      <c r="S5" s="21">
        <v>24.7</v>
      </c>
      <c r="T5" s="14">
        <v>11.756716000000001</v>
      </c>
      <c r="U5" s="14">
        <v>13.669755</v>
      </c>
      <c r="V5" s="7">
        <v>-148</v>
      </c>
      <c r="W5">
        <v>8</v>
      </c>
      <c r="X5" s="14">
        <v>3.1150000000000002</v>
      </c>
      <c r="Y5" s="22">
        <v>0</v>
      </c>
      <c r="Z5">
        <v>9500</v>
      </c>
      <c r="AA5">
        <v>11000</v>
      </c>
      <c r="AB5">
        <v>10700</v>
      </c>
      <c r="AC5">
        <v>11400</v>
      </c>
      <c r="AD5">
        <v>8600</v>
      </c>
      <c r="AE5">
        <v>-1500</v>
      </c>
      <c r="AF5">
        <v>-1200</v>
      </c>
      <c r="AG5">
        <v>0</v>
      </c>
      <c r="AH5">
        <v>-1900</v>
      </c>
      <c r="AI5">
        <v>900</v>
      </c>
      <c r="AL5">
        <f>RANK(AW5,$AW$4:$AW$33,0)</f>
        <v>2</v>
      </c>
      <c r="AM5" s="15">
        <f>$AW5/(MAX($AL:$AL)*SUM($AN$1:$AU$1))*100</f>
        <v>61.13734750098385</v>
      </c>
      <c r="AN5">
        <f>RANK(F5,F$4:F$33,0)</f>
        <v>3</v>
      </c>
      <c r="AO5">
        <f>RANK(K5,K$4:K$33,0)</f>
        <v>16</v>
      </c>
      <c r="AP5">
        <f>RANK(L5,L$4:L$33,0)</f>
        <v>12</v>
      </c>
      <c r="AQ5">
        <f>RANK(O5,O$4:O$33,1)</f>
        <v>21</v>
      </c>
      <c r="AR5">
        <f>RANK(T5,T$4:T$33,1)</f>
        <v>22</v>
      </c>
      <c r="AS5">
        <f>RANK(Q5,Q$4:Q$33,0)</f>
        <v>14</v>
      </c>
      <c r="AT5">
        <f>RANK(V5,V$4:V$33,0)</f>
        <v>19</v>
      </c>
      <c r="AU5">
        <f>RANK(W5,W$4:W$33,0)</f>
        <v>7</v>
      </c>
      <c r="AW5" s="14">
        <f>SUMPRODUCT(AN5:AU5,$AN$1:$AU$1)</f>
        <v>155.35</v>
      </c>
      <c r="AX5" s="14"/>
      <c r="AY5" s="14">
        <f>IF(V5&lt;0,(-100+V5)/V5,V5/100+1)</f>
        <v>1.6756756756756757</v>
      </c>
      <c r="AZ5" s="25">
        <f>(1-((AY5-1)/2))</f>
        <v>0.66216216216216217</v>
      </c>
      <c r="BA5" s="14">
        <f>AZ5*4</f>
        <v>2.6486486486486487</v>
      </c>
    </row>
    <row r="6" spans="1:53">
      <c r="A6">
        <v>519144</v>
      </c>
      <c r="B6" s="2" t="s">
        <v>71</v>
      </c>
      <c r="C6" s="2" t="s">
        <v>26</v>
      </c>
      <c r="D6" s="5" t="s">
        <v>52</v>
      </c>
      <c r="E6" s="2" t="s">
        <v>49</v>
      </c>
      <c r="F6" s="4">
        <v>8100</v>
      </c>
      <c r="G6" s="4" t="s">
        <v>53</v>
      </c>
      <c r="H6" s="26">
        <v>42485.298611111109</v>
      </c>
      <c r="I6" s="3">
        <v>396</v>
      </c>
      <c r="J6" s="23">
        <v>19.100000000000001</v>
      </c>
      <c r="K6" s="23">
        <v>3.75</v>
      </c>
      <c r="L6" s="23">
        <v>2.54</v>
      </c>
      <c r="M6" s="23">
        <v>3.92</v>
      </c>
      <c r="N6" s="23">
        <v>4.75</v>
      </c>
      <c r="O6" s="23">
        <v>6.86</v>
      </c>
      <c r="P6" s="23">
        <v>11.17</v>
      </c>
      <c r="Q6" s="24">
        <v>0.28299999999999997</v>
      </c>
      <c r="R6" s="24">
        <v>6.9000000000000006E-2</v>
      </c>
      <c r="S6" s="21">
        <v>21.1</v>
      </c>
      <c r="T6" s="14">
        <v>7.0953920000000004</v>
      </c>
      <c r="U6" s="14">
        <v>11.553284</v>
      </c>
      <c r="V6" s="7">
        <v>-128</v>
      </c>
      <c r="W6">
        <v>7.5</v>
      </c>
      <c r="X6" s="14">
        <v>2.9750000000000001</v>
      </c>
      <c r="Y6" s="22">
        <v>7.0000000000000007E-2</v>
      </c>
      <c r="Z6">
        <v>8200</v>
      </c>
      <c r="AA6">
        <v>7200</v>
      </c>
      <c r="AB6">
        <v>7800</v>
      </c>
      <c r="AC6">
        <v>5600</v>
      </c>
      <c r="AD6">
        <v>6600</v>
      </c>
      <c r="AE6">
        <v>1000</v>
      </c>
      <c r="AF6">
        <v>400</v>
      </c>
      <c r="AG6">
        <v>1300</v>
      </c>
      <c r="AH6">
        <v>2600</v>
      </c>
      <c r="AI6">
        <v>1600</v>
      </c>
      <c r="AL6">
        <f>RANK(AW6,$AW$4:$AW$33,0)</f>
        <v>3</v>
      </c>
      <c r="AM6" s="15">
        <f>$AW6/(MAX($AL:$AL)*SUM($AN$1:$AU$1))*100</f>
        <v>60.724124360487998</v>
      </c>
      <c r="AN6">
        <f>RANK(F6,F$4:F$33,0)</f>
        <v>14</v>
      </c>
      <c r="AO6">
        <f>RANK(K6,K$4:K$33,0)</f>
        <v>9</v>
      </c>
      <c r="AP6">
        <f>RANK(L6,L$4:L$33,0)</f>
        <v>21</v>
      </c>
      <c r="AQ6">
        <f>RANK(O6,O$4:O$33,1)</f>
        <v>5</v>
      </c>
      <c r="AR6">
        <f>RANK(T6,T$4:T$33,1)</f>
        <v>6</v>
      </c>
      <c r="AS6">
        <f>RANK(Q6,Q$4:Q$33,0)</f>
        <v>19</v>
      </c>
      <c r="AT6">
        <f>RANK(V6,V$4:V$33,0)</f>
        <v>14</v>
      </c>
      <c r="AU6">
        <f>RANK(W6,W$4:W$33,0)</f>
        <v>11</v>
      </c>
      <c r="AW6" s="14">
        <f>SUMPRODUCT(AN6:AU6,$AN$1:$AU$1)</f>
        <v>154.30000000000001</v>
      </c>
      <c r="AX6" s="14"/>
      <c r="AY6" s="14">
        <f>IF(V6&lt;0,(-100+V6)/V6,V6/100+1)</f>
        <v>1.78125</v>
      </c>
      <c r="AZ6" s="25">
        <f>(1-((AY6-1)/2))</f>
        <v>0.609375</v>
      </c>
      <c r="BA6" s="14">
        <f>AZ6*4</f>
        <v>2.4375</v>
      </c>
    </row>
    <row r="7" spans="1:53">
      <c r="A7">
        <v>592836</v>
      </c>
      <c r="B7" s="2" t="s">
        <v>89</v>
      </c>
      <c r="C7" s="2" t="s">
        <v>90</v>
      </c>
      <c r="D7" s="5" t="s">
        <v>62</v>
      </c>
      <c r="E7" s="2" t="s">
        <v>49</v>
      </c>
      <c r="F7" s="4">
        <v>9000</v>
      </c>
      <c r="G7" s="4" t="s">
        <v>91</v>
      </c>
      <c r="H7" s="26">
        <v>42485.423611111109</v>
      </c>
      <c r="I7" s="3">
        <v>225.2</v>
      </c>
      <c r="J7" s="23">
        <v>18</v>
      </c>
      <c r="K7" s="23">
        <v>3.71</v>
      </c>
      <c r="L7" s="23">
        <v>3.17</v>
      </c>
      <c r="M7" s="23">
        <v>3.9</v>
      </c>
      <c r="N7" s="23">
        <v>2.76</v>
      </c>
      <c r="O7" s="23">
        <v>8.18</v>
      </c>
      <c r="P7" s="23">
        <v>7</v>
      </c>
      <c r="Q7" s="24">
        <v>0.317</v>
      </c>
      <c r="R7" s="24">
        <v>0.19900000000000001</v>
      </c>
      <c r="S7" s="21">
        <v>27.1</v>
      </c>
      <c r="T7" s="14">
        <v>10.866569</v>
      </c>
      <c r="U7" s="14">
        <v>9.2990200000000005</v>
      </c>
      <c r="V7" s="7">
        <v>-138</v>
      </c>
      <c r="W7">
        <v>8</v>
      </c>
      <c r="X7" s="14">
        <v>3.22</v>
      </c>
      <c r="Y7" s="22">
        <v>0.245</v>
      </c>
      <c r="Z7">
        <v>7200</v>
      </c>
      <c r="AA7">
        <v>10000</v>
      </c>
      <c r="AB7">
        <v>9300</v>
      </c>
      <c r="AC7">
        <v>7200</v>
      </c>
      <c r="AD7">
        <v>6700</v>
      </c>
      <c r="AE7">
        <v>-2800</v>
      </c>
      <c r="AF7">
        <v>-2100</v>
      </c>
      <c r="AG7">
        <v>-1000</v>
      </c>
      <c r="AH7">
        <v>0</v>
      </c>
      <c r="AI7">
        <v>500</v>
      </c>
      <c r="AL7">
        <f>RANK(AW7,$AW$4:$AW$33,0)</f>
        <v>4</v>
      </c>
      <c r="AM7" s="15">
        <f>$AW7/(MAX($AL:$AL)*SUM($AN$1:$AU$1))*100</f>
        <v>58.618654073199529</v>
      </c>
      <c r="AN7">
        <f>RANK(F7,F$4:F$33,0)</f>
        <v>7</v>
      </c>
      <c r="AO7">
        <f>RANK(K7,K$4:K$33,0)</f>
        <v>10</v>
      </c>
      <c r="AP7">
        <f>RANK(L7,L$4:L$33,0)</f>
        <v>17</v>
      </c>
      <c r="AQ7">
        <f>RANK(O7,O$4:O$33,1)</f>
        <v>13</v>
      </c>
      <c r="AR7">
        <f>RANK(T7,T$4:T$33,1)</f>
        <v>20</v>
      </c>
      <c r="AS7">
        <f>RANK(Q7,Q$4:Q$33,0)</f>
        <v>10</v>
      </c>
      <c r="AT7">
        <f>RANK(V7,V$4:V$33,0)</f>
        <v>18</v>
      </c>
      <c r="AU7">
        <f>RANK(W7,W$4:W$33,0)</f>
        <v>7</v>
      </c>
      <c r="AW7" s="14">
        <f>SUMPRODUCT(AN7:AU7,$AN$1:$AU$1)</f>
        <v>148.95000000000002</v>
      </c>
      <c r="AX7" s="14"/>
      <c r="AY7" s="14">
        <f>IF(V7&lt;0,(-100+V7)/V7,V7/100+1)</f>
        <v>1.7246376811594204</v>
      </c>
      <c r="AZ7" s="25">
        <f>(1-((AY7-1)/2))</f>
        <v>0.6376811594202898</v>
      </c>
      <c r="BA7" s="14">
        <f>AZ7*4</f>
        <v>2.5507246376811592</v>
      </c>
    </row>
    <row r="8" spans="1:53">
      <c r="A8">
        <v>453178</v>
      </c>
      <c r="B8" s="2" t="s">
        <v>68</v>
      </c>
      <c r="C8" s="2" t="s">
        <v>24</v>
      </c>
      <c r="D8" s="5" t="s">
        <v>100</v>
      </c>
      <c r="E8" s="2" t="s">
        <v>49</v>
      </c>
      <c r="F8" s="4">
        <v>8800</v>
      </c>
      <c r="G8" s="4" t="s">
        <v>101</v>
      </c>
      <c r="H8" s="26">
        <v>42485.420138888891</v>
      </c>
      <c r="I8" s="3">
        <v>389.1</v>
      </c>
      <c r="J8" s="23">
        <v>20</v>
      </c>
      <c r="K8" s="23">
        <v>3.52</v>
      </c>
      <c r="L8" s="23">
        <v>3.35</v>
      </c>
      <c r="M8" s="23">
        <v>3.74</v>
      </c>
      <c r="N8" s="23">
        <v>2.54</v>
      </c>
      <c r="O8" s="23">
        <v>9.2899999999999991</v>
      </c>
      <c r="P8" s="23">
        <v>9.4499999999999993</v>
      </c>
      <c r="Q8" s="24">
        <v>0.24099999999999999</v>
      </c>
      <c r="R8" s="24">
        <v>8.8999999999999996E-2</v>
      </c>
      <c r="S8" s="21">
        <v>17</v>
      </c>
      <c r="T8" s="14">
        <v>7.7416669999999996</v>
      </c>
      <c r="U8" s="14">
        <v>7.875</v>
      </c>
      <c r="V8" s="7">
        <v>110</v>
      </c>
      <c r="W8">
        <v>7</v>
      </c>
      <c r="X8" s="14">
        <v>3.3250000000000002</v>
      </c>
      <c r="Y8" s="22">
        <v>-3.5000000000000003E-2</v>
      </c>
      <c r="Z8">
        <v>8300</v>
      </c>
      <c r="AA8">
        <v>8300</v>
      </c>
      <c r="AB8">
        <v>8700</v>
      </c>
      <c r="AC8">
        <v>7500</v>
      </c>
      <c r="AD8">
        <v>8500</v>
      </c>
      <c r="AE8">
        <v>0</v>
      </c>
      <c r="AF8">
        <v>-400</v>
      </c>
      <c r="AG8">
        <v>-800</v>
      </c>
      <c r="AH8">
        <v>800</v>
      </c>
      <c r="AI8">
        <v>-200</v>
      </c>
      <c r="AL8">
        <f>RANK(AW8,$AW$4:$AW$33,0)</f>
        <v>5</v>
      </c>
      <c r="AM8" s="15">
        <f>$AW8/(MAX($AL:$AL)*SUM($AN$1:$AU$1))*100</f>
        <v>58.441558441558442</v>
      </c>
      <c r="AN8">
        <f>RANK(F8,F$4:F$33,0)</f>
        <v>8</v>
      </c>
      <c r="AO8">
        <f>RANK(K8,K$4:K$33,0)</f>
        <v>13</v>
      </c>
      <c r="AP8">
        <f>RANK(L8,L$4:L$33,0)</f>
        <v>15</v>
      </c>
      <c r="AQ8">
        <f>RANK(O8,O$4:O$33,1)</f>
        <v>17</v>
      </c>
      <c r="AR8">
        <f>RANK(T8,T$4:T$33,1)</f>
        <v>12</v>
      </c>
      <c r="AS8">
        <f>RANK(Q8,Q$4:Q$33,0)</f>
        <v>22</v>
      </c>
      <c r="AT8">
        <f>RANK(V8,V$4:V$33,0)</f>
        <v>9</v>
      </c>
      <c r="AU8">
        <f>RANK(W8,W$4:W$33,0)</f>
        <v>17</v>
      </c>
      <c r="AW8" s="14">
        <f>SUMPRODUCT(AN8:AU8,$AN$1:$AU$1)</f>
        <v>148.5</v>
      </c>
      <c r="AX8" s="14"/>
      <c r="AY8" s="14">
        <f>IF(V8&lt;0,(-100+V8)/V8,V8/100+1)</f>
        <v>2.1</v>
      </c>
      <c r="AZ8" s="25">
        <f>(1-((AY8-1)/2))</f>
        <v>0.44999999999999996</v>
      </c>
      <c r="BA8" s="14">
        <f>AZ8*4</f>
        <v>1.7999999999999998</v>
      </c>
    </row>
    <row r="9" spans="1:53">
      <c r="A9">
        <v>519141</v>
      </c>
      <c r="B9" s="2" t="s">
        <v>70</v>
      </c>
      <c r="C9" s="2" t="s">
        <v>56</v>
      </c>
      <c r="D9" s="5" t="s">
        <v>59</v>
      </c>
      <c r="E9" s="2" t="s">
        <v>48</v>
      </c>
      <c r="F9" s="4">
        <v>6600</v>
      </c>
      <c r="G9" s="4" t="s">
        <v>61</v>
      </c>
      <c r="H9" s="26">
        <v>42485.427083333336</v>
      </c>
      <c r="I9" s="3">
        <v>172.2</v>
      </c>
      <c r="J9" s="23">
        <v>17.2</v>
      </c>
      <c r="K9" s="23">
        <v>3.62</v>
      </c>
      <c r="L9" s="23">
        <v>3.16</v>
      </c>
      <c r="M9" s="23">
        <v>3.57</v>
      </c>
      <c r="N9" s="23">
        <v>2.5299999999999998</v>
      </c>
      <c r="O9" s="23">
        <v>8.91</v>
      </c>
      <c r="P9" s="23">
        <v>12.74</v>
      </c>
      <c r="Q9" s="24">
        <v>0.313</v>
      </c>
      <c r="R9" s="24">
        <v>0.154</v>
      </c>
      <c r="S9" s="21">
        <v>19.100000000000001</v>
      </c>
      <c r="T9" s="14">
        <v>8.3422059999999991</v>
      </c>
      <c r="U9" s="14">
        <v>11.928137</v>
      </c>
      <c r="V9" s="7">
        <v>165</v>
      </c>
      <c r="W9">
        <v>6.5</v>
      </c>
      <c r="X9" s="14">
        <v>3.847</v>
      </c>
      <c r="Y9" s="22">
        <v>-2.9000000000000001E-2</v>
      </c>
      <c r="Z9">
        <v>6300</v>
      </c>
      <c r="AA9">
        <v>6700</v>
      </c>
      <c r="AB9">
        <v>4900</v>
      </c>
      <c r="AC9">
        <v>6000</v>
      </c>
      <c r="AD9">
        <v>6000</v>
      </c>
      <c r="AE9">
        <v>-400</v>
      </c>
      <c r="AF9">
        <v>1400</v>
      </c>
      <c r="AG9">
        <v>300</v>
      </c>
      <c r="AH9">
        <v>300</v>
      </c>
      <c r="AI9">
        <v>300</v>
      </c>
      <c r="AL9">
        <f>RANK(AW9,$AW$4:$AW$33,0)</f>
        <v>6</v>
      </c>
      <c r="AM9" s="15">
        <f>$AW9/(MAX($AL:$AL)*SUM($AN$1:$AU$1))*100</f>
        <v>56.237701692247143</v>
      </c>
      <c r="AN9">
        <f>RANK(F9,F$4:F$33,0)</f>
        <v>16</v>
      </c>
      <c r="AO9">
        <f>RANK(K9,K$4:K$33,0)</f>
        <v>11</v>
      </c>
      <c r="AP9">
        <f>RANK(L9,L$4:L$33,0)</f>
        <v>18</v>
      </c>
      <c r="AQ9">
        <f>RANK(O9,O$4:O$33,1)</f>
        <v>16</v>
      </c>
      <c r="AR9">
        <f>RANK(T9,T$4:T$33,1)</f>
        <v>15</v>
      </c>
      <c r="AS9">
        <f>RANK(Q9,Q$4:Q$33,0)</f>
        <v>11</v>
      </c>
      <c r="AT9">
        <f>RANK(V9,V$4:V$33,0)</f>
        <v>2</v>
      </c>
      <c r="AU9">
        <f>RANK(W9,W$4:W$33,0)</f>
        <v>19</v>
      </c>
      <c r="AW9" s="14">
        <f>SUMPRODUCT(AN9:AU9,$AN$1:$AU$1)</f>
        <v>142.9</v>
      </c>
      <c r="AX9" s="14"/>
      <c r="AY9" s="14">
        <f>IF(V9&lt;0,(-100+V9)/V9,V9/100+1)</f>
        <v>2.65</v>
      </c>
      <c r="AZ9" s="25">
        <f>(1-((AY9-1)/2))</f>
        <v>0.17500000000000004</v>
      </c>
      <c r="BA9" s="14">
        <f>AZ9*4</f>
        <v>0.70000000000000018</v>
      </c>
    </row>
    <row r="10" spans="1:53">
      <c r="A10">
        <v>519455</v>
      </c>
      <c r="B10" s="2" t="s">
        <v>74</v>
      </c>
      <c r="C10" s="2" t="s">
        <v>54</v>
      </c>
      <c r="D10" s="5" t="s">
        <v>18</v>
      </c>
      <c r="E10" s="2" t="s">
        <v>49</v>
      </c>
      <c r="F10" s="4">
        <v>8200</v>
      </c>
      <c r="G10" s="4" t="s">
        <v>95</v>
      </c>
      <c r="H10" s="26">
        <v>42485.298611111109</v>
      </c>
      <c r="I10" s="3">
        <v>420.2</v>
      </c>
      <c r="J10" s="23">
        <v>19.100000000000001</v>
      </c>
      <c r="K10" s="23">
        <v>3.52</v>
      </c>
      <c r="L10" s="23">
        <v>4.13</v>
      </c>
      <c r="M10" s="23">
        <v>3.19</v>
      </c>
      <c r="N10" s="23">
        <v>2.4700000000000002</v>
      </c>
      <c r="O10" s="23">
        <v>7.72</v>
      </c>
      <c r="P10" s="23">
        <v>6.98</v>
      </c>
      <c r="Q10" s="24">
        <v>0.29299999999999998</v>
      </c>
      <c r="R10" s="24">
        <v>0.14599999999999999</v>
      </c>
      <c r="S10" s="21">
        <v>19.600000000000001</v>
      </c>
      <c r="T10" s="14">
        <v>7.4172549999999999</v>
      </c>
      <c r="U10" s="14">
        <v>6.7062749999999998</v>
      </c>
      <c r="V10" s="7">
        <v>-134</v>
      </c>
      <c r="W10">
        <v>8.5</v>
      </c>
      <c r="X10" s="14">
        <v>4.2220000000000004</v>
      </c>
      <c r="Y10" s="22">
        <v>-0.433</v>
      </c>
      <c r="Z10">
        <v>7400</v>
      </c>
      <c r="AA10">
        <v>8300</v>
      </c>
      <c r="AB10">
        <v>9100</v>
      </c>
      <c r="AC10">
        <v>7500</v>
      </c>
      <c r="AD10">
        <v>8800</v>
      </c>
      <c r="AE10">
        <v>-900</v>
      </c>
      <c r="AF10">
        <v>-1700</v>
      </c>
      <c r="AG10">
        <v>-1700</v>
      </c>
      <c r="AH10">
        <v>-100</v>
      </c>
      <c r="AI10">
        <v>-1400</v>
      </c>
      <c r="AL10">
        <f>RANK(AW10,$AW$4:$AW$33,0)</f>
        <v>7</v>
      </c>
      <c r="AM10" s="15">
        <f>$AW10/(MAX($AL:$AL)*SUM($AN$1:$AU$1))*100</f>
        <v>55.548996458087366</v>
      </c>
      <c r="AN10">
        <f>RANK(F10,F$4:F$33,0)</f>
        <v>13</v>
      </c>
      <c r="AO10">
        <f>RANK(K10,K$4:K$33,0)</f>
        <v>13</v>
      </c>
      <c r="AP10">
        <f>RANK(L10,L$4:L$33,0)</f>
        <v>4</v>
      </c>
      <c r="AQ10">
        <f>RANK(O10,O$4:O$33,1)</f>
        <v>12</v>
      </c>
      <c r="AR10">
        <f>RANK(T10,T$4:T$33,1)</f>
        <v>9</v>
      </c>
      <c r="AS10">
        <f>RANK(Q10,Q$4:Q$33,0)</f>
        <v>17</v>
      </c>
      <c r="AT10">
        <f>RANK(V10,V$4:V$33,0)</f>
        <v>16</v>
      </c>
      <c r="AU10">
        <f>RANK(W10,W$4:W$33,0)</f>
        <v>4</v>
      </c>
      <c r="AW10" s="14">
        <f>SUMPRODUCT(AN10:AU10,$AN$1:$AU$1)</f>
        <v>141.15</v>
      </c>
      <c r="AX10" s="14"/>
      <c r="AY10" s="14">
        <f>IF(V10&lt;0,(-100+V10)/V10,V10/100+1)</f>
        <v>1.7462686567164178</v>
      </c>
      <c r="AZ10" s="25">
        <f>(1-((AY10-1)/2))</f>
        <v>0.62686567164179108</v>
      </c>
      <c r="BA10" s="14">
        <f>AZ10*4</f>
        <v>2.5074626865671643</v>
      </c>
    </row>
    <row r="11" spans="1:53">
      <c r="A11">
        <v>543135</v>
      </c>
      <c r="B11" s="2" t="s">
        <v>65</v>
      </c>
      <c r="C11" s="2" t="s">
        <v>27</v>
      </c>
      <c r="D11" s="5" t="s">
        <v>63</v>
      </c>
      <c r="E11" s="2" t="s">
        <v>49</v>
      </c>
      <c r="F11" s="4">
        <v>6400</v>
      </c>
      <c r="G11" s="4" t="s">
        <v>64</v>
      </c>
      <c r="H11" s="26">
        <v>42485.336805555555</v>
      </c>
      <c r="I11" s="3">
        <v>371.2</v>
      </c>
      <c r="J11" s="23">
        <v>17.2</v>
      </c>
      <c r="K11" s="23">
        <v>3.89</v>
      </c>
      <c r="L11" s="23">
        <v>2.73</v>
      </c>
      <c r="M11" s="23">
        <v>3.42</v>
      </c>
      <c r="N11" s="23">
        <v>4.0599999999999996</v>
      </c>
      <c r="O11" s="23">
        <v>6.9</v>
      </c>
      <c r="P11" s="23">
        <v>11.21</v>
      </c>
      <c r="Q11" s="24">
        <v>0.30499999999999999</v>
      </c>
      <c r="R11" s="24">
        <v>0.13</v>
      </c>
      <c r="S11" s="21">
        <v>19.899999999999999</v>
      </c>
      <c r="T11" s="14">
        <v>6.7308820000000003</v>
      </c>
      <c r="U11" s="14">
        <v>10.935245</v>
      </c>
      <c r="V11" s="7">
        <v>-113</v>
      </c>
      <c r="W11">
        <v>9</v>
      </c>
      <c r="X11" s="14">
        <v>3.105</v>
      </c>
      <c r="Y11" s="22">
        <v>0.495</v>
      </c>
      <c r="Z11">
        <v>7100</v>
      </c>
      <c r="AA11">
        <v>7300</v>
      </c>
      <c r="AB11">
        <v>8200</v>
      </c>
      <c r="AC11">
        <v>6400</v>
      </c>
      <c r="AD11">
        <v>6600</v>
      </c>
      <c r="AE11">
        <v>-200</v>
      </c>
      <c r="AF11">
        <v>-1100</v>
      </c>
      <c r="AG11">
        <v>-200</v>
      </c>
      <c r="AH11">
        <v>700</v>
      </c>
      <c r="AI11">
        <v>500</v>
      </c>
      <c r="AL11">
        <f>RANK(AW11,$AW$4:$AW$33,0)</f>
        <v>8</v>
      </c>
      <c r="AM11" s="15">
        <f>$AW11/(MAX($AL:$AL)*SUM($AN$1:$AU$1))*100</f>
        <v>55.273514364423448</v>
      </c>
      <c r="AN11">
        <f>RANK(F11,F$4:F$33,0)</f>
        <v>17</v>
      </c>
      <c r="AO11">
        <f>RANK(K11,K$4:K$33,0)</f>
        <v>7</v>
      </c>
      <c r="AP11">
        <f>RANK(L11,L$4:L$33,0)</f>
        <v>20</v>
      </c>
      <c r="AQ11">
        <f>RANK(O11,O$4:O$33,1)</f>
        <v>6</v>
      </c>
      <c r="AR11">
        <f>RANK(T11,T$4:T$33,1)</f>
        <v>4</v>
      </c>
      <c r="AS11">
        <f>RANK(Q11,Q$4:Q$33,0)</f>
        <v>15</v>
      </c>
      <c r="AT11">
        <f>RANK(V11,V$4:V$33,0)</f>
        <v>11</v>
      </c>
      <c r="AU11">
        <f>RANK(W11,W$4:W$33,0)</f>
        <v>3</v>
      </c>
      <c r="AW11" s="14">
        <f>SUMPRODUCT(AN11:AU11,$AN$1:$AU$1)</f>
        <v>140.44999999999999</v>
      </c>
      <c r="AX11" s="14"/>
      <c r="AY11" s="14">
        <f>IF(V11&lt;0,(-100+V11)/V11,V11/100+1)</f>
        <v>1.8849557522123894</v>
      </c>
      <c r="AZ11" s="25">
        <f>(1-((AY11-1)/2))</f>
        <v>0.55752212389380529</v>
      </c>
      <c r="BA11" s="14">
        <f>AZ11*4</f>
        <v>2.2300884955752212</v>
      </c>
    </row>
    <row r="12" spans="1:53">
      <c r="A12">
        <v>573186</v>
      </c>
      <c r="B12" s="2" t="s">
        <v>83</v>
      </c>
      <c r="C12" s="2" t="s">
        <v>25</v>
      </c>
      <c r="D12" s="5" t="s">
        <v>84</v>
      </c>
      <c r="E12" s="2" t="s">
        <v>49</v>
      </c>
      <c r="F12" s="4">
        <v>8700</v>
      </c>
      <c r="G12" s="4" t="s">
        <v>85</v>
      </c>
      <c r="H12" s="26">
        <v>42485.296527777777</v>
      </c>
      <c r="I12" s="3">
        <v>186</v>
      </c>
      <c r="J12" s="23">
        <v>28.1</v>
      </c>
      <c r="K12" s="23">
        <v>3.34</v>
      </c>
      <c r="L12" s="23">
        <v>4.04</v>
      </c>
      <c r="M12" s="23">
        <v>3.16</v>
      </c>
      <c r="N12" s="23">
        <v>4.26</v>
      </c>
      <c r="O12" s="23">
        <v>6.97</v>
      </c>
      <c r="P12" s="23">
        <v>4.76</v>
      </c>
      <c r="Q12" s="24">
        <v>0.28199999999999997</v>
      </c>
      <c r="R12" s="24">
        <v>0.124</v>
      </c>
      <c r="S12" s="21">
        <v>18.8</v>
      </c>
      <c r="T12" s="14">
        <v>6.4233330000000004</v>
      </c>
      <c r="U12" s="14">
        <v>4.3866670000000001</v>
      </c>
      <c r="V12" s="7">
        <v>-185</v>
      </c>
      <c r="W12">
        <v>8.5</v>
      </c>
      <c r="X12" s="14">
        <v>3.43</v>
      </c>
      <c r="Y12" s="22">
        <v>-0.105</v>
      </c>
      <c r="Z12">
        <v>7700</v>
      </c>
      <c r="AA12">
        <v>9000</v>
      </c>
      <c r="AB12">
        <v>9100</v>
      </c>
      <c r="AC12">
        <v>7400</v>
      </c>
      <c r="AD12">
        <v>7000</v>
      </c>
      <c r="AE12">
        <v>-1300</v>
      </c>
      <c r="AF12">
        <v>-1400</v>
      </c>
      <c r="AG12">
        <v>-900</v>
      </c>
      <c r="AH12">
        <v>300</v>
      </c>
      <c r="AI12">
        <v>700</v>
      </c>
      <c r="AL12">
        <f>RANK(AW12,$AW$4:$AW$33,0)</f>
        <v>9</v>
      </c>
      <c r="AM12" s="15">
        <f>$AW12/(MAX($AL:$AL)*SUM($AN$1:$AU$1))*100</f>
        <v>55.076741440377795</v>
      </c>
      <c r="AN12">
        <f>RANK(F12,F$4:F$33,0)</f>
        <v>9</v>
      </c>
      <c r="AO12">
        <f>RANK(K12,K$4:K$33,0)</f>
        <v>17</v>
      </c>
      <c r="AP12">
        <f>RANK(L12,L$4:L$33,0)</f>
        <v>5</v>
      </c>
      <c r="AQ12">
        <f>RANK(O12,O$4:O$33,1)</f>
        <v>8</v>
      </c>
      <c r="AR12">
        <f>RANK(T12,T$4:T$33,1)</f>
        <v>3</v>
      </c>
      <c r="AS12">
        <f>RANK(Q12,Q$4:Q$33,0)</f>
        <v>20</v>
      </c>
      <c r="AT12">
        <f>RANK(V12,V$4:V$33,0)</f>
        <v>21</v>
      </c>
      <c r="AU12">
        <f>RANK(W12,W$4:W$33,0)</f>
        <v>4</v>
      </c>
      <c r="AW12" s="14">
        <f>SUMPRODUCT(AN12:AU12,$AN$1:$AU$1)</f>
        <v>139.94999999999999</v>
      </c>
      <c r="AX12" s="14"/>
      <c r="AY12" s="14">
        <f>IF(V12&lt;0,(-100+V12)/V12,V12/100+1)</f>
        <v>1.5405405405405406</v>
      </c>
      <c r="AZ12" s="25">
        <f>(1-((AY12-1)/2))</f>
        <v>0.72972972972972971</v>
      </c>
      <c r="BA12" s="14">
        <f>AZ12*4</f>
        <v>2.9189189189189189</v>
      </c>
    </row>
    <row r="13" spans="1:53">
      <c r="A13">
        <v>518516</v>
      </c>
      <c r="B13" s="2" t="s">
        <v>66</v>
      </c>
      <c r="C13" s="2" t="s">
        <v>59</v>
      </c>
      <c r="D13" s="5" t="s">
        <v>56</v>
      </c>
      <c r="E13" s="2" t="s">
        <v>48</v>
      </c>
      <c r="F13" s="4">
        <v>12000</v>
      </c>
      <c r="G13" s="4" t="s">
        <v>61</v>
      </c>
      <c r="H13" s="26">
        <v>42485.427083333336</v>
      </c>
      <c r="I13" s="3">
        <v>458.2</v>
      </c>
      <c r="J13" s="23">
        <v>23</v>
      </c>
      <c r="K13" s="23">
        <v>3</v>
      </c>
      <c r="L13" s="23">
        <v>3.23</v>
      </c>
      <c r="M13" s="23">
        <v>3.04</v>
      </c>
      <c r="N13" s="23">
        <v>4.57</v>
      </c>
      <c r="O13" s="23">
        <v>9.4600000000000009</v>
      </c>
      <c r="P13" s="23">
        <v>11.35</v>
      </c>
      <c r="Q13" s="24">
        <v>0.36299999999999999</v>
      </c>
      <c r="R13" s="24">
        <v>0.16600000000000001</v>
      </c>
      <c r="S13" s="21">
        <v>20.5</v>
      </c>
      <c r="T13" s="14">
        <v>9.506373</v>
      </c>
      <c r="U13" s="14">
        <v>11.405637</v>
      </c>
      <c r="V13" s="7">
        <v>-180</v>
      </c>
      <c r="W13">
        <v>6.5</v>
      </c>
      <c r="X13" s="14">
        <v>2.9169999999999998</v>
      </c>
      <c r="Y13" s="22">
        <v>-5.3999999999999999E-2</v>
      </c>
      <c r="Z13">
        <v>11400</v>
      </c>
      <c r="AA13">
        <v>11400</v>
      </c>
      <c r="AB13">
        <v>11600</v>
      </c>
      <c r="AC13">
        <v>12200</v>
      </c>
      <c r="AD13">
        <v>10300</v>
      </c>
      <c r="AE13">
        <v>0</v>
      </c>
      <c r="AF13">
        <v>-200</v>
      </c>
      <c r="AG13">
        <v>-800</v>
      </c>
      <c r="AH13">
        <v>-800</v>
      </c>
      <c r="AI13">
        <v>1100</v>
      </c>
      <c r="AL13">
        <f>RANK(AW13,$AW$4:$AW$33,0)</f>
        <v>10</v>
      </c>
      <c r="AM13" s="15">
        <f>$AW13/(MAX($AL:$AL)*SUM($AN$1:$AU$1))*100</f>
        <v>54.879968516332141</v>
      </c>
      <c r="AN13">
        <f>RANK(F13,F$4:F$33,0)</f>
        <v>1</v>
      </c>
      <c r="AO13">
        <f>RANK(K13,K$4:K$33,0)</f>
        <v>21</v>
      </c>
      <c r="AP13">
        <f>RANK(L13,L$4:L$33,0)</f>
        <v>16</v>
      </c>
      <c r="AQ13">
        <f>RANK(O13,O$4:O$33,1)</f>
        <v>18</v>
      </c>
      <c r="AR13">
        <f>RANK(T13,T$4:T$33,1)</f>
        <v>17</v>
      </c>
      <c r="AS13">
        <f>RANK(Q13,Q$4:Q$33,0)</f>
        <v>2</v>
      </c>
      <c r="AT13">
        <f>RANK(V13,V$4:V$33,0)</f>
        <v>20</v>
      </c>
      <c r="AU13">
        <f>RANK(W13,W$4:W$33,0)</f>
        <v>19</v>
      </c>
      <c r="AW13" s="14">
        <f>SUMPRODUCT(AN13:AU13,$AN$1:$AU$1)</f>
        <v>139.44999999999999</v>
      </c>
      <c r="AX13" s="14"/>
      <c r="AY13" s="14">
        <f>IF(V13&lt;0,(-100+V13)/V13,V13/100+1)</f>
        <v>1.5555555555555556</v>
      </c>
      <c r="AZ13" s="25">
        <f>(1-((AY13-1)/2))</f>
        <v>0.72222222222222221</v>
      </c>
      <c r="BA13" s="14">
        <f>AZ13*4</f>
        <v>2.8888888888888888</v>
      </c>
    </row>
    <row r="14" spans="1:53">
      <c r="A14">
        <v>448802</v>
      </c>
      <c r="B14" s="2" t="s">
        <v>103</v>
      </c>
      <c r="C14" s="2" t="s">
        <v>97</v>
      </c>
      <c r="D14" s="5" t="s">
        <v>60</v>
      </c>
      <c r="E14" s="2" t="s">
        <v>48</v>
      </c>
      <c r="F14" s="4">
        <v>8300</v>
      </c>
      <c r="G14" s="4" t="s">
        <v>98</v>
      </c>
      <c r="H14" s="26">
        <v>42485.402777777781</v>
      </c>
      <c r="I14" s="3">
        <v>193.1</v>
      </c>
      <c r="J14" s="23">
        <v>20</v>
      </c>
      <c r="K14" s="23">
        <v>3.21</v>
      </c>
      <c r="L14" s="23">
        <v>2.86</v>
      </c>
      <c r="M14" s="23">
        <v>3.05</v>
      </c>
      <c r="N14" s="23">
        <v>1.69</v>
      </c>
      <c r="O14" s="23">
        <v>7.54</v>
      </c>
      <c r="P14" s="23">
        <v>11.7</v>
      </c>
      <c r="Q14" s="24">
        <v>0.34699999999999998</v>
      </c>
      <c r="R14" s="24">
        <v>0.24199999999999999</v>
      </c>
      <c r="S14" s="21">
        <v>23.8</v>
      </c>
      <c r="T14" s="14">
        <v>8.7966669999999993</v>
      </c>
      <c r="U14" s="14">
        <v>13.65</v>
      </c>
      <c r="V14" s="7">
        <v>111</v>
      </c>
      <c r="W14">
        <v>7.5</v>
      </c>
      <c r="X14" s="14">
        <v>4.0590000000000002</v>
      </c>
      <c r="Y14" s="22">
        <v>-0.156</v>
      </c>
      <c r="Z14">
        <v>9200</v>
      </c>
      <c r="AA14">
        <v>9700</v>
      </c>
      <c r="AB14">
        <v>9400</v>
      </c>
      <c r="AC14">
        <v>9800</v>
      </c>
      <c r="AD14">
        <v>9200</v>
      </c>
      <c r="AE14">
        <v>-500</v>
      </c>
      <c r="AF14">
        <v>-200</v>
      </c>
      <c r="AG14">
        <v>-1100</v>
      </c>
      <c r="AH14">
        <v>-600</v>
      </c>
      <c r="AI14">
        <v>0</v>
      </c>
      <c r="AL14">
        <f>RANK(AW14,$AW$4:$AW$33,0)</f>
        <v>11</v>
      </c>
      <c r="AM14" s="15">
        <f>$AW14/(MAX($AL:$AL)*SUM($AN$1:$AU$1))*100</f>
        <v>54.348681621408886</v>
      </c>
      <c r="AN14">
        <f>RANK(F14,F$4:F$33,0)</f>
        <v>12</v>
      </c>
      <c r="AO14">
        <f>RANK(K14,K$4:K$33,0)</f>
        <v>19</v>
      </c>
      <c r="AP14">
        <f>RANK(L14,L$4:L$33,0)</f>
        <v>19</v>
      </c>
      <c r="AQ14">
        <f>RANK(O14,O$4:O$33,1)</f>
        <v>10</v>
      </c>
      <c r="AR14">
        <f>RANK(T14,T$4:T$33,1)</f>
        <v>16</v>
      </c>
      <c r="AS14">
        <f>RANK(Q14,Q$4:Q$33,0)</f>
        <v>6</v>
      </c>
      <c r="AT14">
        <f>RANK(V14,V$4:V$33,0)</f>
        <v>8</v>
      </c>
      <c r="AU14">
        <f>RANK(W14,W$4:W$33,0)</f>
        <v>11</v>
      </c>
      <c r="AW14" s="14">
        <f>SUMPRODUCT(AN14:AU14,$AN$1:$AU$1)</f>
        <v>138.1</v>
      </c>
      <c r="AX14" s="14"/>
      <c r="AY14" s="14">
        <f>IF(V14&lt;0,(-100+V14)/V14,V14/100+1)</f>
        <v>2.1100000000000003</v>
      </c>
      <c r="AZ14" s="25">
        <f>(1-((AY14-1)/2))</f>
        <v>0.44499999999999984</v>
      </c>
      <c r="BA14" s="14">
        <f>AZ14*4</f>
        <v>1.7799999999999994</v>
      </c>
    </row>
    <row r="15" spans="1:53">
      <c r="A15">
        <v>572070</v>
      </c>
      <c r="B15" s="2" t="s">
        <v>99</v>
      </c>
      <c r="C15" s="2" t="s">
        <v>100</v>
      </c>
      <c r="D15" s="5" t="s">
        <v>24</v>
      </c>
      <c r="E15" s="2" t="s">
        <v>49</v>
      </c>
      <c r="F15" s="4">
        <v>8500</v>
      </c>
      <c r="G15" s="4" t="s">
        <v>101</v>
      </c>
      <c r="H15" s="26">
        <v>42485.420138888891</v>
      </c>
      <c r="I15" s="3">
        <v>400</v>
      </c>
      <c r="J15" s="23">
        <v>24</v>
      </c>
      <c r="K15" s="23">
        <v>3.61</v>
      </c>
      <c r="L15" s="23">
        <v>3.59</v>
      </c>
      <c r="M15" s="23">
        <v>3.3</v>
      </c>
      <c r="N15" s="23">
        <v>3.34</v>
      </c>
      <c r="O15" s="23">
        <v>8.2100000000000009</v>
      </c>
      <c r="P15" s="23">
        <v>9.3800000000000008</v>
      </c>
      <c r="Q15" s="24">
        <v>0.31</v>
      </c>
      <c r="R15" s="24">
        <v>0.14599999999999999</v>
      </c>
      <c r="S15" s="21">
        <v>18.600000000000001</v>
      </c>
      <c r="T15" s="14">
        <v>7.4855879999999999</v>
      </c>
      <c r="U15" s="14">
        <v>8.5523530000000001</v>
      </c>
      <c r="V15" s="7">
        <v>-119</v>
      </c>
      <c r="W15">
        <v>7</v>
      </c>
      <c r="X15" s="14">
        <v>3.1150000000000002</v>
      </c>
      <c r="Y15" s="22">
        <v>3.5000000000000003E-2</v>
      </c>
      <c r="Z15">
        <v>9100</v>
      </c>
      <c r="AA15">
        <v>9300</v>
      </c>
      <c r="AB15">
        <v>10200</v>
      </c>
      <c r="AC15">
        <v>9400</v>
      </c>
      <c r="AD15">
        <v>9700</v>
      </c>
      <c r="AE15">
        <v>-200</v>
      </c>
      <c r="AF15">
        <v>-1100</v>
      </c>
      <c r="AG15">
        <v>-400</v>
      </c>
      <c r="AH15">
        <v>-300</v>
      </c>
      <c r="AI15">
        <v>-600</v>
      </c>
      <c r="AL15">
        <f>RANK(AW15,$AW$4:$AW$33,0)</f>
        <v>12</v>
      </c>
      <c r="AM15" s="15">
        <f>$AW15/(MAX($AL:$AL)*SUM($AN$1:$AU$1))*100</f>
        <v>52.538370720188901</v>
      </c>
      <c r="AN15">
        <f>RANK(F15,F$4:F$33,0)</f>
        <v>10</v>
      </c>
      <c r="AO15">
        <f>RANK(K15,K$4:K$33,0)</f>
        <v>12</v>
      </c>
      <c r="AP15">
        <f>RANK(L15,L$4:L$33,0)</f>
        <v>10</v>
      </c>
      <c r="AQ15">
        <f>RANK(O15,O$4:O$33,1)</f>
        <v>14</v>
      </c>
      <c r="AR15">
        <f>RANK(T15,T$4:T$33,1)</f>
        <v>11</v>
      </c>
      <c r="AS15">
        <f>RANK(Q15,Q$4:Q$33,0)</f>
        <v>12</v>
      </c>
      <c r="AT15">
        <f>RANK(V15,V$4:V$33,0)</f>
        <v>12</v>
      </c>
      <c r="AU15">
        <f>RANK(W15,W$4:W$33,0)</f>
        <v>17</v>
      </c>
      <c r="AW15" s="14">
        <f>SUMPRODUCT(AN15:AU15,$AN$1:$AU$1)</f>
        <v>133.5</v>
      </c>
      <c r="AX15" s="14"/>
      <c r="AY15" s="14">
        <f>IF(V15&lt;0,(-100+V15)/V15,V15/100+1)</f>
        <v>1.8403361344537814</v>
      </c>
      <c r="AZ15" s="25">
        <f>(1-((AY15-1)/2))</f>
        <v>0.57983193277310929</v>
      </c>
      <c r="BA15" s="14">
        <f>AZ15*4</f>
        <v>2.3193277310924372</v>
      </c>
    </row>
    <row r="16" spans="1:53">
      <c r="A16">
        <v>608665</v>
      </c>
      <c r="B16" s="2" t="s">
        <v>79</v>
      </c>
      <c r="C16" s="2" t="s">
        <v>18</v>
      </c>
      <c r="D16" s="5" t="s">
        <v>54</v>
      </c>
      <c r="E16" s="2" t="s">
        <v>49</v>
      </c>
      <c r="F16" s="4">
        <v>5900</v>
      </c>
      <c r="G16" s="4" t="s">
        <v>95</v>
      </c>
      <c r="H16" s="26">
        <v>42485.298611111109</v>
      </c>
      <c r="I16" s="3">
        <v>138</v>
      </c>
      <c r="J16" s="23">
        <v>17.2</v>
      </c>
      <c r="K16" s="23">
        <v>4.22</v>
      </c>
      <c r="L16" s="23">
        <v>3.51</v>
      </c>
      <c r="M16" s="23">
        <v>4.4000000000000004</v>
      </c>
      <c r="N16" s="23">
        <v>3.89</v>
      </c>
      <c r="O16" s="23">
        <v>6.26</v>
      </c>
      <c r="P16" s="23">
        <v>7.64</v>
      </c>
      <c r="Q16" s="24">
        <v>0.29399999999999998</v>
      </c>
      <c r="R16" s="24">
        <v>0.13200000000000001</v>
      </c>
      <c r="S16" s="21">
        <v>26.6</v>
      </c>
      <c r="T16" s="14">
        <v>8.1625490000000003</v>
      </c>
      <c r="U16" s="14">
        <v>9.9619610000000005</v>
      </c>
      <c r="V16" s="7">
        <v>124</v>
      </c>
      <c r="W16">
        <v>8.5</v>
      </c>
      <c r="X16" s="14">
        <v>3.87</v>
      </c>
      <c r="Y16" s="22">
        <v>-0.63</v>
      </c>
      <c r="Z16">
        <v>5800</v>
      </c>
      <c r="AA16">
        <v>5200</v>
      </c>
      <c r="AB16">
        <v>5900</v>
      </c>
      <c r="AC16">
        <v>5600</v>
      </c>
      <c r="AE16">
        <v>600</v>
      </c>
      <c r="AF16">
        <v>-100</v>
      </c>
      <c r="AG16">
        <v>-1000</v>
      </c>
      <c r="AH16">
        <v>200</v>
      </c>
      <c r="AL16">
        <f>RANK(AW16,$AW$4:$AW$33,0)</f>
        <v>13</v>
      </c>
      <c r="AM16" s="15">
        <f>$AW16/(MAX($AL:$AL)*SUM($AN$1:$AU$1))*100</f>
        <v>51.770956316410867</v>
      </c>
      <c r="AN16">
        <f>RANK(F16,F$4:F$33,0)</f>
        <v>19</v>
      </c>
      <c r="AO16">
        <f>RANK(K16,K$4:K$33,0)</f>
        <v>3</v>
      </c>
      <c r="AP16">
        <f>RANK(L16,L$4:L$33,0)</f>
        <v>11</v>
      </c>
      <c r="AQ16">
        <f>RANK(O16,O$4:O$33,1)</f>
        <v>3</v>
      </c>
      <c r="AR16">
        <f>RANK(T16,T$4:T$33,1)</f>
        <v>14</v>
      </c>
      <c r="AS16">
        <f>RANK(Q16,Q$4:Q$33,0)</f>
        <v>16</v>
      </c>
      <c r="AT16">
        <f>RANK(V16,V$4:V$33,0)</f>
        <v>6</v>
      </c>
      <c r="AU16">
        <f>RANK(W16,W$4:W$33,0)</f>
        <v>4</v>
      </c>
      <c r="AW16" s="14">
        <f>SUMPRODUCT(AN16:AU16,$AN$1:$AU$1)</f>
        <v>131.55000000000001</v>
      </c>
      <c r="AX16" s="14"/>
      <c r="AY16" s="14">
        <f>IF(V16&lt;0,(-100+V16)/V16,V16/100+1)</f>
        <v>2.2400000000000002</v>
      </c>
      <c r="AZ16" s="25">
        <f>(1-((AY16-1)/2))</f>
        <v>0.37999999999999989</v>
      </c>
      <c r="BA16" s="14">
        <f>AZ16*4</f>
        <v>1.5199999999999996</v>
      </c>
    </row>
    <row r="17" spans="1:53">
      <c r="A17">
        <v>502042</v>
      </c>
      <c r="B17" s="2" t="s">
        <v>72</v>
      </c>
      <c r="C17" s="2" t="s">
        <v>21</v>
      </c>
      <c r="D17" s="5" t="s">
        <v>58</v>
      </c>
      <c r="E17" s="2" t="s">
        <v>49</v>
      </c>
      <c r="F17" s="4">
        <v>10300</v>
      </c>
      <c r="G17" s="4" t="s">
        <v>96</v>
      </c>
      <c r="H17" s="26">
        <v>42485.298611111109</v>
      </c>
      <c r="I17" s="3">
        <v>426.1</v>
      </c>
      <c r="J17" s="23">
        <v>19.2</v>
      </c>
      <c r="K17" s="23">
        <v>3.41</v>
      </c>
      <c r="L17" s="23">
        <v>3.4</v>
      </c>
      <c r="M17" s="23">
        <v>3.26</v>
      </c>
      <c r="N17" s="23">
        <v>5.79</v>
      </c>
      <c r="O17" s="23">
        <v>9.58</v>
      </c>
      <c r="P17" s="23">
        <v>13.27</v>
      </c>
      <c r="Q17" s="24">
        <v>0.35299999999999998</v>
      </c>
      <c r="R17" s="24">
        <v>0.192</v>
      </c>
      <c r="S17" s="21">
        <v>22.6</v>
      </c>
      <c r="T17" s="14">
        <v>10.613137</v>
      </c>
      <c r="U17" s="14">
        <v>14.701078000000001</v>
      </c>
      <c r="V17" s="7">
        <v>-128</v>
      </c>
      <c r="W17">
        <v>7.5</v>
      </c>
      <c r="X17" s="14">
        <v>3.0449999999999999</v>
      </c>
      <c r="Y17" s="22">
        <v>0.105</v>
      </c>
      <c r="Z17">
        <v>8500</v>
      </c>
      <c r="AA17">
        <v>11400</v>
      </c>
      <c r="AB17">
        <v>10700</v>
      </c>
      <c r="AC17">
        <v>11200</v>
      </c>
      <c r="AD17">
        <v>8000</v>
      </c>
      <c r="AE17">
        <v>-2900</v>
      </c>
      <c r="AF17">
        <v>-2200</v>
      </c>
      <c r="AG17">
        <v>-3200</v>
      </c>
      <c r="AH17">
        <v>-2700</v>
      </c>
      <c r="AI17">
        <v>500</v>
      </c>
      <c r="AL17">
        <f>RANK(AW17,$AW$4:$AW$33,0)</f>
        <v>14</v>
      </c>
      <c r="AM17" s="15">
        <f>$AW17/(MAX($AL:$AL)*SUM($AN$1:$AU$1))*100</f>
        <v>50.964187327823687</v>
      </c>
      <c r="AN17">
        <f>RANK(F17,F$4:F$33,0)</f>
        <v>4</v>
      </c>
      <c r="AO17">
        <f>RANK(K17,K$4:K$33,0)</f>
        <v>15</v>
      </c>
      <c r="AP17">
        <f>RANK(L17,L$4:L$33,0)</f>
        <v>14</v>
      </c>
      <c r="AQ17">
        <f>RANK(O17,O$4:O$33,1)</f>
        <v>20</v>
      </c>
      <c r="AR17">
        <f>RANK(T17,T$4:T$33,1)</f>
        <v>19</v>
      </c>
      <c r="AS17">
        <f>RANK(Q17,Q$4:Q$33,0)</f>
        <v>4</v>
      </c>
      <c r="AT17">
        <f>RANK(V17,V$4:V$33,0)</f>
        <v>14</v>
      </c>
      <c r="AU17">
        <f>RANK(W17,W$4:W$33,0)</f>
        <v>11</v>
      </c>
      <c r="AW17" s="14">
        <f>SUMPRODUCT(AN17:AU17,$AN$1:$AU$1)</f>
        <v>129.5</v>
      </c>
      <c r="AX17" s="14"/>
      <c r="AY17" s="14">
        <f>IF(V17&lt;0,(-100+V17)/V17,V17/100+1)</f>
        <v>1.78125</v>
      </c>
      <c r="AZ17" s="25">
        <f>(1-((AY17-1)/2))</f>
        <v>0.609375</v>
      </c>
      <c r="BA17" s="14">
        <f>AZ17*4</f>
        <v>2.4375</v>
      </c>
    </row>
    <row r="18" spans="1:53">
      <c r="A18">
        <v>518452</v>
      </c>
      <c r="B18" s="2" t="s">
        <v>92</v>
      </c>
      <c r="C18" s="2" t="s">
        <v>93</v>
      </c>
      <c r="D18" s="5" t="s">
        <v>55</v>
      </c>
      <c r="E18" s="2" t="s">
        <v>49</v>
      </c>
      <c r="F18" s="4">
        <v>5900</v>
      </c>
      <c r="G18" s="4" t="s">
        <v>94</v>
      </c>
      <c r="H18" s="26">
        <v>42485.361111111109</v>
      </c>
      <c r="I18" s="3">
        <v>164</v>
      </c>
      <c r="J18" s="23">
        <v>24.1</v>
      </c>
      <c r="K18" s="23">
        <v>4.17</v>
      </c>
      <c r="L18" s="23">
        <v>4.03</v>
      </c>
      <c r="M18" s="23">
        <v>4.2</v>
      </c>
      <c r="N18" s="23">
        <v>4.53</v>
      </c>
      <c r="O18" s="23">
        <v>7.13</v>
      </c>
      <c r="P18" s="23">
        <v>7.03</v>
      </c>
      <c r="Q18" s="24">
        <v>0.35299999999999998</v>
      </c>
      <c r="R18" s="24">
        <v>0.125</v>
      </c>
      <c r="S18" s="21">
        <v>17.7</v>
      </c>
      <c r="T18" s="14">
        <v>6.1863239999999999</v>
      </c>
      <c r="U18" s="14">
        <v>6.0995590000000002</v>
      </c>
      <c r="V18" s="7">
        <v>-137</v>
      </c>
      <c r="W18">
        <v>12</v>
      </c>
      <c r="X18" s="14">
        <v>3.42</v>
      </c>
      <c r="Y18" s="22">
        <v>1.74</v>
      </c>
      <c r="Z18">
        <v>6700</v>
      </c>
      <c r="AA18">
        <v>7800</v>
      </c>
      <c r="AB18">
        <v>5700</v>
      </c>
      <c r="AC18">
        <v>5300</v>
      </c>
      <c r="AD18">
        <v>5600</v>
      </c>
      <c r="AE18">
        <v>-1100</v>
      </c>
      <c r="AF18">
        <v>1000</v>
      </c>
      <c r="AG18">
        <v>900</v>
      </c>
      <c r="AH18">
        <v>1400</v>
      </c>
      <c r="AI18">
        <v>1100</v>
      </c>
      <c r="AL18">
        <f>RANK(AW18,$AW$4:$AW$33,0)</f>
        <v>15</v>
      </c>
      <c r="AM18" s="15">
        <f>$AW18/(MAX($AL:$AL)*SUM($AN$1:$AU$1))*100</f>
        <v>47.717434081070436</v>
      </c>
      <c r="AN18">
        <f>RANK(F18,F$4:F$33,0)</f>
        <v>19</v>
      </c>
      <c r="AO18">
        <f>RANK(K18,K$4:K$33,0)</f>
        <v>5</v>
      </c>
      <c r="AP18">
        <f>RANK(L18,L$4:L$33,0)</f>
        <v>6</v>
      </c>
      <c r="AQ18">
        <f>RANK(O18,O$4:O$33,1)</f>
        <v>9</v>
      </c>
      <c r="AR18">
        <f>RANK(T18,T$4:T$33,1)</f>
        <v>2</v>
      </c>
      <c r="AS18">
        <f>RANK(Q18,Q$4:Q$33,0)</f>
        <v>4</v>
      </c>
      <c r="AT18">
        <f>RANK(V18,V$4:V$33,0)</f>
        <v>17</v>
      </c>
      <c r="AU18">
        <f>RANK(W18,W$4:W$33,0)</f>
        <v>1</v>
      </c>
      <c r="AW18" s="14">
        <f>SUMPRODUCT(AN18:AU18,$AN$1:$AU$1)</f>
        <v>121.24999999999999</v>
      </c>
      <c r="AX18" s="14"/>
      <c r="AY18" s="14">
        <f>IF(V18&lt;0,(-100+V18)/V18,V18/100+1)</f>
        <v>1.7299270072992701</v>
      </c>
      <c r="AZ18" s="25">
        <f>(1-((AY18-1)/2))</f>
        <v>0.63503649635036497</v>
      </c>
      <c r="BA18" s="14">
        <f>AZ18*4</f>
        <v>2.5401459854014599</v>
      </c>
    </row>
    <row r="19" spans="1:53">
      <c r="A19">
        <v>628452</v>
      </c>
      <c r="B19" s="2" t="s">
        <v>104</v>
      </c>
      <c r="C19" s="2" t="s">
        <v>81</v>
      </c>
      <c r="D19" s="5" t="s">
        <v>19</v>
      </c>
      <c r="E19" s="2" t="s">
        <v>49</v>
      </c>
      <c r="F19" s="4">
        <v>9200</v>
      </c>
      <c r="G19" s="4" t="s">
        <v>82</v>
      </c>
      <c r="H19" s="26">
        <v>42485.298611111109</v>
      </c>
      <c r="I19" s="3">
        <v>118.2</v>
      </c>
      <c r="J19" s="23">
        <v>23.1</v>
      </c>
      <c r="K19" s="23">
        <v>3.33</v>
      </c>
      <c r="L19" s="23">
        <v>3.6</v>
      </c>
      <c r="M19" s="23">
        <v>3.44</v>
      </c>
      <c r="N19" s="23">
        <v>2.97</v>
      </c>
      <c r="O19" s="23">
        <v>9.56</v>
      </c>
      <c r="P19" s="23">
        <v>8.49</v>
      </c>
      <c r="Q19" s="24">
        <v>0.32200000000000001</v>
      </c>
      <c r="R19" s="24">
        <v>0.185</v>
      </c>
      <c r="S19" s="21">
        <v>23.8</v>
      </c>
      <c r="T19" s="14">
        <v>11.153333</v>
      </c>
      <c r="U19" s="14">
        <v>9.9049999999999994</v>
      </c>
      <c r="V19" s="7">
        <v>190</v>
      </c>
      <c r="W19">
        <v>6.5</v>
      </c>
      <c r="X19" s="14">
        <v>3.43</v>
      </c>
      <c r="Y19" s="22">
        <v>-0.21</v>
      </c>
      <c r="Z19">
        <v>7300</v>
      </c>
      <c r="AA19">
        <v>8700</v>
      </c>
      <c r="AB19">
        <v>8600</v>
      </c>
      <c r="AC19">
        <v>5500</v>
      </c>
      <c r="AE19">
        <v>-1400</v>
      </c>
      <c r="AF19">
        <v>-1300</v>
      </c>
      <c r="AG19">
        <v>-1900</v>
      </c>
      <c r="AH19">
        <v>1800</v>
      </c>
      <c r="AL19">
        <f>RANK(AW19,$AW$4:$AW$33,0)</f>
        <v>16</v>
      </c>
      <c r="AM19" s="15">
        <f>$AW19/(MAX($AL:$AL)*SUM($AN$1:$AU$1))*100</f>
        <v>45.257772530499807</v>
      </c>
      <c r="AN19">
        <f>RANK(F19,F$4:F$33,0)</f>
        <v>6</v>
      </c>
      <c r="AO19">
        <f>RANK(K19,K$4:K$33,0)</f>
        <v>18</v>
      </c>
      <c r="AP19">
        <f>RANK(L19,L$4:L$33,0)</f>
        <v>9</v>
      </c>
      <c r="AQ19">
        <f>RANK(O19,O$4:O$33,1)</f>
        <v>19</v>
      </c>
      <c r="AR19">
        <f>RANK(T19,T$4:T$33,1)</f>
        <v>21</v>
      </c>
      <c r="AS19">
        <f>RANK(Q19,Q$4:Q$33,0)</f>
        <v>9</v>
      </c>
      <c r="AT19">
        <f>RANK(V19,V$4:V$33,0)</f>
        <v>1</v>
      </c>
      <c r="AU19">
        <f>RANK(W19,W$4:W$33,0)</f>
        <v>19</v>
      </c>
      <c r="AW19" s="14">
        <f>SUMPRODUCT(AN19:AU19,$AN$1:$AU$1)</f>
        <v>115.00000000000001</v>
      </c>
      <c r="AX19" s="14"/>
      <c r="AY19" s="14">
        <f>IF(V19&lt;0,(-100+V19)/V19,V19/100+1)</f>
        <v>2.9</v>
      </c>
      <c r="AZ19" s="25">
        <f>(1-((AY19-1)/2))</f>
        <v>5.0000000000000044E-2</v>
      </c>
      <c r="BA19" s="14">
        <f>AZ19*4</f>
        <v>0.20000000000000018</v>
      </c>
    </row>
    <row r="20" spans="1:53">
      <c r="A20">
        <v>543548</v>
      </c>
      <c r="B20" s="2" t="s">
        <v>76</v>
      </c>
      <c r="C20" s="2" t="s">
        <v>67</v>
      </c>
      <c r="D20" s="5" t="s">
        <v>87</v>
      </c>
      <c r="E20" s="2" t="s">
        <v>48</v>
      </c>
      <c r="F20" s="4">
        <v>6200</v>
      </c>
      <c r="G20" s="4" t="s">
        <v>88</v>
      </c>
      <c r="H20" s="26">
        <v>42485.340277777781</v>
      </c>
      <c r="I20" s="3">
        <v>262</v>
      </c>
      <c r="J20" s="23">
        <v>15.1</v>
      </c>
      <c r="K20" s="23">
        <v>4.45</v>
      </c>
      <c r="L20" s="23">
        <v>3.78</v>
      </c>
      <c r="M20" s="23">
        <v>4.5599999999999996</v>
      </c>
      <c r="N20" s="23">
        <v>5.7</v>
      </c>
      <c r="O20" s="23">
        <v>6.11</v>
      </c>
      <c r="P20" s="23">
        <v>7.04</v>
      </c>
      <c r="Q20" s="24">
        <v>0.26700000000000002</v>
      </c>
      <c r="R20" s="24">
        <v>0.10299999999999999</v>
      </c>
      <c r="S20" s="21">
        <v>24.2</v>
      </c>
      <c r="T20" s="14">
        <v>7.2481369999999998</v>
      </c>
      <c r="U20" s="14">
        <v>8.3513730000000006</v>
      </c>
      <c r="V20" s="7">
        <v>136</v>
      </c>
      <c r="W20">
        <v>8</v>
      </c>
      <c r="X20" s="14">
        <v>4.774</v>
      </c>
      <c r="Y20" s="22">
        <v>-2.5999999999999999E-2</v>
      </c>
      <c r="Z20">
        <v>6800</v>
      </c>
      <c r="AA20">
        <v>6500</v>
      </c>
      <c r="AB20">
        <v>6600</v>
      </c>
      <c r="AC20">
        <v>6400</v>
      </c>
      <c r="AD20">
        <v>6400</v>
      </c>
      <c r="AE20">
        <v>300</v>
      </c>
      <c r="AF20">
        <v>200</v>
      </c>
      <c r="AG20">
        <v>-100</v>
      </c>
      <c r="AH20">
        <v>400</v>
      </c>
      <c r="AI20">
        <v>400</v>
      </c>
      <c r="AL20">
        <f>RANK(AW20,$AW$4:$AW$33,0)</f>
        <v>17</v>
      </c>
      <c r="AM20" s="15">
        <f>$AW20/(MAX($AL:$AL)*SUM($AN$1:$AU$1))*100</f>
        <v>45.021645021645021</v>
      </c>
      <c r="AN20">
        <f>RANK(F20,F$4:F$33,0)</f>
        <v>18</v>
      </c>
      <c r="AO20">
        <f>RANK(K20,K$4:K$33,0)</f>
        <v>1</v>
      </c>
      <c r="AP20">
        <f>RANK(L20,L$4:L$33,0)</f>
        <v>7</v>
      </c>
      <c r="AQ20">
        <f>RANK(O20,O$4:O$33,1)</f>
        <v>2</v>
      </c>
      <c r="AR20">
        <f>RANK(T20,T$4:T$33,1)</f>
        <v>7</v>
      </c>
      <c r="AS20">
        <f>RANK(Q20,Q$4:Q$33,0)</f>
        <v>21</v>
      </c>
      <c r="AT20">
        <f>RANK(V20,V$4:V$33,0)</f>
        <v>3</v>
      </c>
      <c r="AU20">
        <f>RANK(W20,W$4:W$33,0)</f>
        <v>7</v>
      </c>
      <c r="AW20" s="14">
        <f>SUMPRODUCT(AN20:AU20,$AN$1:$AU$1)</f>
        <v>114.4</v>
      </c>
      <c r="AX20" s="14"/>
      <c r="AY20" s="14">
        <f>IF(V20&lt;0,(-100+V20)/V20,V20/100+1)</f>
        <v>2.3600000000000003</v>
      </c>
      <c r="AZ20" s="25">
        <f>(1-((AY20-1)/2))</f>
        <v>0.31999999999999984</v>
      </c>
      <c r="BA20" s="14">
        <f>AZ20*4</f>
        <v>1.2799999999999994</v>
      </c>
    </row>
    <row r="21" spans="1:53">
      <c r="A21">
        <v>425844</v>
      </c>
      <c r="B21" s="2" t="s">
        <v>77</v>
      </c>
      <c r="C21" s="2" t="s">
        <v>60</v>
      </c>
      <c r="D21" s="5" t="s">
        <v>97</v>
      </c>
      <c r="E21" s="2" t="s">
        <v>49</v>
      </c>
      <c r="F21" s="4">
        <v>9700</v>
      </c>
      <c r="G21" s="4" t="s">
        <v>98</v>
      </c>
      <c r="H21" s="26">
        <v>42485.402777777781</v>
      </c>
      <c r="I21" s="3">
        <v>449</v>
      </c>
      <c r="J21" s="23">
        <v>24</v>
      </c>
      <c r="K21" s="23">
        <v>3.11</v>
      </c>
      <c r="L21" s="23">
        <v>3.76</v>
      </c>
      <c r="M21" s="23">
        <v>2.9</v>
      </c>
      <c r="N21" s="23">
        <v>3.64</v>
      </c>
      <c r="O21" s="23">
        <v>8.6</v>
      </c>
      <c r="P21" s="23">
        <v>8.25</v>
      </c>
      <c r="Q21" s="24">
        <v>0.374</v>
      </c>
      <c r="R21" s="24">
        <v>0.23499999999999999</v>
      </c>
      <c r="S21" s="21">
        <v>18.8</v>
      </c>
      <c r="T21" s="14">
        <v>7.9254899999999999</v>
      </c>
      <c r="U21" s="14">
        <v>7.6029410000000004</v>
      </c>
      <c r="V21" s="7">
        <v>-120</v>
      </c>
      <c r="W21">
        <v>7.5</v>
      </c>
      <c r="X21" s="14">
        <v>3.7589999999999999</v>
      </c>
      <c r="Y21" s="22">
        <v>5.8999999999999997E-2</v>
      </c>
      <c r="Z21">
        <v>10300</v>
      </c>
      <c r="AA21">
        <v>10000</v>
      </c>
      <c r="AB21">
        <v>10500</v>
      </c>
      <c r="AC21">
        <v>11700</v>
      </c>
      <c r="AD21">
        <v>10400</v>
      </c>
      <c r="AE21">
        <v>300</v>
      </c>
      <c r="AF21">
        <v>-200</v>
      </c>
      <c r="AG21">
        <v>-2300</v>
      </c>
      <c r="AH21">
        <v>-1400</v>
      </c>
      <c r="AI21">
        <v>-100</v>
      </c>
      <c r="AL21">
        <f>RANK(AW21,$AW$4:$AW$33,0)</f>
        <v>18</v>
      </c>
      <c r="AM21" s="15">
        <f>$AW21/(MAX($AL:$AL)*SUM($AN$1:$AU$1))*100</f>
        <v>43.112947658402199</v>
      </c>
      <c r="AN21">
        <f>RANK(F21,F$4:F$33,0)</f>
        <v>5</v>
      </c>
      <c r="AO21">
        <f>RANK(K21,K$4:K$33,0)</f>
        <v>20</v>
      </c>
      <c r="AP21">
        <f>RANK(L21,L$4:L$33,0)</f>
        <v>8</v>
      </c>
      <c r="AQ21">
        <f>RANK(O21,O$4:O$33,1)</f>
        <v>15</v>
      </c>
      <c r="AR21">
        <f>RANK(T21,T$4:T$33,1)</f>
        <v>13</v>
      </c>
      <c r="AS21">
        <f>RANK(Q21,Q$4:Q$33,0)</f>
        <v>1</v>
      </c>
      <c r="AT21">
        <f>RANK(V21,V$4:V$33,0)</f>
        <v>13</v>
      </c>
      <c r="AU21">
        <f>RANK(W21,W$4:W$33,0)</f>
        <v>11</v>
      </c>
      <c r="AW21" s="14">
        <f>SUMPRODUCT(AN21:AU21,$AN$1:$AU$1)</f>
        <v>109.54999999999998</v>
      </c>
      <c r="AX21" s="14"/>
      <c r="AY21" s="14">
        <f>IF(V21&lt;0,(-100+V21)/V21,V21/100+1)</f>
        <v>1.8333333333333333</v>
      </c>
      <c r="AZ21" s="25">
        <f>(1-((AY21-1)/2))</f>
        <v>0.58333333333333337</v>
      </c>
      <c r="BA21" s="14">
        <f>AZ21*4</f>
        <v>2.3333333333333335</v>
      </c>
    </row>
    <row r="22" spans="1:53">
      <c r="A22">
        <v>612672</v>
      </c>
      <c r="B22" s="2" t="s">
        <v>69</v>
      </c>
      <c r="C22" s="2" t="s">
        <v>57</v>
      </c>
      <c r="D22" s="5" t="s">
        <v>51</v>
      </c>
      <c r="E22" s="2" t="s">
        <v>48</v>
      </c>
      <c r="F22" s="4">
        <v>8400</v>
      </c>
      <c r="G22" s="4" t="s">
        <v>102</v>
      </c>
      <c r="H22" s="26">
        <v>42485.423611111109</v>
      </c>
      <c r="I22" s="3">
        <v>395.1</v>
      </c>
      <c r="J22" s="23">
        <v>18.100000000000001</v>
      </c>
      <c r="K22" s="23">
        <v>3.89</v>
      </c>
      <c r="L22" s="23">
        <v>3.43</v>
      </c>
      <c r="M22" s="23">
        <v>3.99</v>
      </c>
      <c r="N22" s="23">
        <v>3.26</v>
      </c>
      <c r="O22" s="23">
        <v>6.94</v>
      </c>
      <c r="P22" s="23">
        <v>7.85</v>
      </c>
      <c r="Q22" s="24">
        <v>0.32500000000000001</v>
      </c>
      <c r="R22" s="24">
        <v>0.14599999999999999</v>
      </c>
      <c r="S22" s="21">
        <v>19.8</v>
      </c>
      <c r="T22" s="14">
        <v>6.7358820000000001</v>
      </c>
      <c r="U22" s="14">
        <v>7.6191180000000003</v>
      </c>
      <c r="V22" s="7">
        <v>104</v>
      </c>
      <c r="W22">
        <v>7.5</v>
      </c>
      <c r="X22" s="14">
        <v>3.43</v>
      </c>
      <c r="Y22" s="22">
        <v>7.0000000000000007E-2</v>
      </c>
      <c r="Z22">
        <v>7900</v>
      </c>
      <c r="AA22">
        <v>8200</v>
      </c>
      <c r="AB22">
        <v>8100</v>
      </c>
      <c r="AC22">
        <v>9600</v>
      </c>
      <c r="AD22">
        <v>7100</v>
      </c>
      <c r="AE22">
        <v>-300</v>
      </c>
      <c r="AF22">
        <v>-200</v>
      </c>
      <c r="AG22">
        <v>400</v>
      </c>
      <c r="AH22">
        <v>-1700</v>
      </c>
      <c r="AI22">
        <v>800</v>
      </c>
      <c r="AL22">
        <f>RANK(AW22,$AW$4:$AW$33,0)</f>
        <v>19</v>
      </c>
      <c r="AM22" s="15">
        <f>$AW22/(MAX($AL:$AL)*SUM($AN$1:$AU$1))*100</f>
        <v>42.325855962219592</v>
      </c>
      <c r="AN22">
        <f>RANK(F22,F$4:F$33,0)</f>
        <v>11</v>
      </c>
      <c r="AO22">
        <f>RANK(K22,K$4:K$33,0)</f>
        <v>7</v>
      </c>
      <c r="AP22">
        <f>RANK(L22,L$4:L$33,0)</f>
        <v>13</v>
      </c>
      <c r="AQ22">
        <f>RANK(O22,O$4:O$33,1)</f>
        <v>7</v>
      </c>
      <c r="AR22">
        <f>RANK(T22,T$4:T$33,1)</f>
        <v>5</v>
      </c>
      <c r="AS22">
        <f>RANK(Q22,Q$4:Q$33,0)</f>
        <v>8</v>
      </c>
      <c r="AT22">
        <f>RANK(V22,V$4:V$33,0)</f>
        <v>10</v>
      </c>
      <c r="AU22">
        <f>RANK(W22,W$4:W$33,0)</f>
        <v>11</v>
      </c>
      <c r="AW22" s="14">
        <f>SUMPRODUCT(AN22:AU22,$AN$1:$AU$1)</f>
        <v>107.55</v>
      </c>
      <c r="AX22" s="14"/>
      <c r="AY22" s="14">
        <f>IF(V22&lt;0,(-100+V22)/V22,V22/100+1)</f>
        <v>2.04</v>
      </c>
      <c r="AZ22" s="25">
        <f>(1-((AY22-1)/2))</f>
        <v>0.48</v>
      </c>
      <c r="BA22" s="14">
        <f>AZ22*4</f>
        <v>1.92</v>
      </c>
    </row>
    <row r="23" spans="1:53">
      <c r="A23">
        <v>527054</v>
      </c>
      <c r="B23" s="2" t="s">
        <v>78</v>
      </c>
      <c r="C23" s="2" t="s">
        <v>52</v>
      </c>
      <c r="D23" s="5" t="s">
        <v>26</v>
      </c>
      <c r="E23" s="2" t="s">
        <v>49</v>
      </c>
      <c r="F23" s="4">
        <v>7200</v>
      </c>
      <c r="G23" s="4" t="s">
        <v>53</v>
      </c>
      <c r="H23" s="26">
        <v>42485.298611111109</v>
      </c>
      <c r="I23" s="3">
        <v>444</v>
      </c>
      <c r="J23" s="23">
        <v>22.1</v>
      </c>
      <c r="K23" s="23">
        <v>3.97</v>
      </c>
      <c r="L23" s="23">
        <v>4.55</v>
      </c>
      <c r="M23" s="23">
        <v>3.98</v>
      </c>
      <c r="N23" s="23">
        <v>4.9800000000000004</v>
      </c>
      <c r="O23" s="23">
        <v>7.58</v>
      </c>
      <c r="P23" s="23">
        <v>6.85</v>
      </c>
      <c r="Q23" s="24">
        <v>0.34399999999999997</v>
      </c>
      <c r="R23" s="24">
        <v>0.159</v>
      </c>
      <c r="S23" s="21">
        <v>20.100000000000001</v>
      </c>
      <c r="T23" s="14">
        <v>7.4685290000000002</v>
      </c>
      <c r="U23" s="14">
        <v>6.7492650000000003</v>
      </c>
      <c r="V23" s="7">
        <v>118</v>
      </c>
      <c r="W23">
        <v>7.5</v>
      </c>
      <c r="X23" s="14">
        <v>3.8</v>
      </c>
      <c r="Y23" s="22">
        <v>0.317</v>
      </c>
      <c r="Z23">
        <v>8400</v>
      </c>
      <c r="AA23">
        <v>8800</v>
      </c>
      <c r="AB23">
        <v>9300</v>
      </c>
      <c r="AC23">
        <v>7000</v>
      </c>
      <c r="AD23">
        <v>8200</v>
      </c>
      <c r="AE23">
        <v>-400</v>
      </c>
      <c r="AF23">
        <v>-900</v>
      </c>
      <c r="AG23">
        <v>700</v>
      </c>
      <c r="AH23">
        <v>1400</v>
      </c>
      <c r="AI23">
        <v>200</v>
      </c>
      <c r="AL23">
        <f>RANK(AW23,$AW$4:$AW$33,0)</f>
        <v>20</v>
      </c>
      <c r="AM23" s="15">
        <f>$AW23/(MAX($AL:$AL)*SUM($AN$1:$AU$1))*100</f>
        <v>41.814246359700896</v>
      </c>
      <c r="AN23">
        <f>RANK(F23,F$4:F$33,0)</f>
        <v>15</v>
      </c>
      <c r="AO23">
        <f>RANK(K23,K$4:K$33,0)</f>
        <v>6</v>
      </c>
      <c r="AP23">
        <f>RANK(L23,L$4:L$33,0)</f>
        <v>3</v>
      </c>
      <c r="AQ23">
        <f>RANK(O23,O$4:O$33,1)</f>
        <v>11</v>
      </c>
      <c r="AR23">
        <f>RANK(T23,T$4:T$33,1)</f>
        <v>10</v>
      </c>
      <c r="AS23">
        <f>RANK(Q23,Q$4:Q$33,0)</f>
        <v>7</v>
      </c>
      <c r="AT23">
        <f>RANK(V23,V$4:V$33,0)</f>
        <v>7</v>
      </c>
      <c r="AU23">
        <f>RANK(W23,W$4:W$33,0)</f>
        <v>11</v>
      </c>
      <c r="AW23" s="14">
        <f>SUMPRODUCT(AN23:AU23,$AN$1:$AU$1)</f>
        <v>106.24999999999999</v>
      </c>
      <c r="AX23" s="14"/>
      <c r="AY23" s="14">
        <f>IF(V23&lt;0,(-100+V23)/V23,V23/100+1)</f>
        <v>2.1799999999999997</v>
      </c>
      <c r="AZ23" s="25">
        <f>(1-((AY23-1)/2))</f>
        <v>0.41000000000000014</v>
      </c>
      <c r="BA23" s="14">
        <f>AZ23*4</f>
        <v>1.6400000000000006</v>
      </c>
    </row>
    <row r="24" spans="1:53">
      <c r="A24">
        <v>450729</v>
      </c>
      <c r="B24" s="2" t="s">
        <v>75</v>
      </c>
      <c r="C24" s="2" t="s">
        <v>62</v>
      </c>
      <c r="D24" s="5" t="s">
        <v>90</v>
      </c>
      <c r="E24" s="2" t="s">
        <v>49</v>
      </c>
      <c r="F24" s="4">
        <v>5800</v>
      </c>
      <c r="G24" s="4" t="s">
        <v>91</v>
      </c>
      <c r="H24" s="26">
        <v>42485.423611111109</v>
      </c>
      <c r="I24" s="3">
        <v>283.2</v>
      </c>
      <c r="J24" s="23">
        <v>16.2</v>
      </c>
      <c r="K24" s="23">
        <v>4.18</v>
      </c>
      <c r="L24" s="23">
        <v>4.71</v>
      </c>
      <c r="M24" s="23">
        <v>4.22</v>
      </c>
      <c r="N24" s="23">
        <v>5.07</v>
      </c>
      <c r="O24" s="23">
        <v>5.39</v>
      </c>
      <c r="P24" s="23">
        <v>4.8600000000000003</v>
      </c>
      <c r="Q24" s="24">
        <v>0.308</v>
      </c>
      <c r="R24" s="24">
        <v>0.16200000000000001</v>
      </c>
      <c r="S24" s="21">
        <v>21.7</v>
      </c>
      <c r="T24" s="14">
        <v>5.7334800000000001</v>
      </c>
      <c r="U24" s="14">
        <v>5.1697059999999997</v>
      </c>
      <c r="V24" s="7">
        <v>127</v>
      </c>
      <c r="W24">
        <v>8</v>
      </c>
      <c r="X24" s="14">
        <v>3.48</v>
      </c>
      <c r="Y24" s="22">
        <v>0.52</v>
      </c>
      <c r="Z24">
        <v>5300</v>
      </c>
      <c r="AA24">
        <v>5700</v>
      </c>
      <c r="AB24">
        <v>5800</v>
      </c>
      <c r="AC24">
        <v>7400</v>
      </c>
      <c r="AD24">
        <v>7400</v>
      </c>
      <c r="AE24">
        <v>-400</v>
      </c>
      <c r="AF24">
        <v>-500</v>
      </c>
      <c r="AG24">
        <v>-2100</v>
      </c>
      <c r="AH24">
        <v>-2100</v>
      </c>
      <c r="AI24">
        <v>-2100</v>
      </c>
      <c r="AL24">
        <f>RANK(AW24,$AW$4:$AW$33,0)</f>
        <v>21</v>
      </c>
      <c r="AM24" s="15">
        <f>$AW24/(MAX($AL:$AL)*SUM($AN$1:$AU$1))*100</f>
        <v>39.216843762298311</v>
      </c>
      <c r="AN24">
        <f>RANK(F24,F$4:F$33,0)</f>
        <v>21</v>
      </c>
      <c r="AO24">
        <f>RANK(K24,K$4:K$33,0)</f>
        <v>4</v>
      </c>
      <c r="AP24">
        <f>RANK(L24,L$4:L$33,0)</f>
        <v>2</v>
      </c>
      <c r="AQ24">
        <f>RANK(O24,O$4:O$33,1)</f>
        <v>1</v>
      </c>
      <c r="AR24">
        <f>RANK(T24,T$4:T$33,1)</f>
        <v>1</v>
      </c>
      <c r="AS24">
        <f>RANK(Q24,Q$4:Q$33,0)</f>
        <v>13</v>
      </c>
      <c r="AT24">
        <f>RANK(V24,V$4:V$33,0)</f>
        <v>4</v>
      </c>
      <c r="AU24">
        <f>RANK(W24,W$4:W$33,0)</f>
        <v>7</v>
      </c>
      <c r="AW24" s="14">
        <f>SUMPRODUCT(AN24:AU24,$AN$1:$AU$1)</f>
        <v>99.65</v>
      </c>
      <c r="AX24" s="14"/>
      <c r="AY24" s="14">
        <f>IF(V24&lt;0,(-100+V24)/V24,V24/100+1)</f>
        <v>2.27</v>
      </c>
      <c r="AZ24" s="25">
        <f>(1-((AY24-1)/2))</f>
        <v>0.36499999999999999</v>
      </c>
      <c r="BA24" s="14">
        <f>AZ24*4</f>
        <v>1.46</v>
      </c>
    </row>
    <row r="25" spans="1:53">
      <c r="A25">
        <v>502046</v>
      </c>
      <c r="B25" s="2" t="s">
        <v>73</v>
      </c>
      <c r="C25" s="2" t="s">
        <v>55</v>
      </c>
      <c r="D25" s="5" t="s">
        <v>93</v>
      </c>
      <c r="E25" s="2" t="s">
        <v>48</v>
      </c>
      <c r="F25" s="4">
        <v>5200</v>
      </c>
      <c r="G25" s="4" t="s">
        <v>94</v>
      </c>
      <c r="H25" s="26">
        <v>42485.361111111109</v>
      </c>
      <c r="I25" s="3">
        <v>313.10000000000002</v>
      </c>
      <c r="J25" s="23">
        <v>13.2</v>
      </c>
      <c r="K25" s="23">
        <v>4.24</v>
      </c>
      <c r="L25" s="23">
        <v>6.45</v>
      </c>
      <c r="M25" s="23">
        <v>4.25</v>
      </c>
      <c r="N25" s="23">
        <v>6.83</v>
      </c>
      <c r="O25" s="23">
        <v>6.46</v>
      </c>
      <c r="P25" s="23">
        <v>4.6100000000000003</v>
      </c>
      <c r="Q25" s="24">
        <v>0.35699999999999998</v>
      </c>
      <c r="R25" s="24">
        <v>0.216</v>
      </c>
      <c r="S25" s="21">
        <v>23.1</v>
      </c>
      <c r="T25" s="14">
        <v>7.3150000000000004</v>
      </c>
      <c r="U25" s="14">
        <v>5.2201469999999999</v>
      </c>
      <c r="V25" s="7">
        <v>126</v>
      </c>
      <c r="W25">
        <v>12</v>
      </c>
      <c r="X25" s="14">
        <v>5.58</v>
      </c>
      <c r="Y25" s="22">
        <v>0.59499999999999997</v>
      </c>
      <c r="Z25">
        <v>6600</v>
      </c>
      <c r="AA25">
        <v>7100</v>
      </c>
      <c r="AB25">
        <v>7000</v>
      </c>
      <c r="AC25">
        <v>6000</v>
      </c>
      <c r="AD25">
        <v>6000</v>
      </c>
      <c r="AE25">
        <v>-500</v>
      </c>
      <c r="AF25">
        <v>-400</v>
      </c>
      <c r="AG25">
        <v>1600</v>
      </c>
      <c r="AH25">
        <v>600</v>
      </c>
      <c r="AI25">
        <v>600</v>
      </c>
      <c r="AL25">
        <f>RANK(AW25,$AW$4:$AW$33,0)</f>
        <v>22</v>
      </c>
      <c r="AM25" s="15">
        <f>$AW25/(MAX($AL:$AL)*SUM($AN$1:$AU$1))*100</f>
        <v>37.15072805981896</v>
      </c>
      <c r="AN25">
        <f>RANK(F25,F$4:F$33,0)</f>
        <v>22</v>
      </c>
      <c r="AO25">
        <f>RANK(K25,K$4:K$33,0)</f>
        <v>2</v>
      </c>
      <c r="AP25">
        <f>RANK(L25,L$4:L$33,0)</f>
        <v>1</v>
      </c>
      <c r="AQ25">
        <f>RANK(O25,O$4:O$33,1)</f>
        <v>4</v>
      </c>
      <c r="AR25">
        <f>RANK(T25,T$4:T$33,1)</f>
        <v>8</v>
      </c>
      <c r="AS25">
        <f>RANK(Q25,Q$4:Q$33,0)</f>
        <v>3</v>
      </c>
      <c r="AT25">
        <f>RANK(V25,V$4:V$33,0)</f>
        <v>5</v>
      </c>
      <c r="AU25">
        <f>RANK(W25,W$4:W$33,0)</f>
        <v>1</v>
      </c>
      <c r="AW25" s="14">
        <f>SUMPRODUCT(AN25:AU25,$AN$1:$AU$1)</f>
        <v>94.399999999999991</v>
      </c>
      <c r="AX25" s="14"/>
      <c r="AY25" s="14">
        <f>IF(V25&lt;0,(-100+V25)/V25,V25/100+1)</f>
        <v>2.2599999999999998</v>
      </c>
      <c r="AZ25" s="25">
        <f>(1-((AY25-1)/2))</f>
        <v>0.37000000000000011</v>
      </c>
      <c r="BA25" s="14">
        <f>AZ25*4</f>
        <v>1.4800000000000004</v>
      </c>
    </row>
    <row r="26" spans="1:53">
      <c r="B26" s="2"/>
      <c r="C26" s="2"/>
      <c r="D26" s="5"/>
      <c r="E26" s="2"/>
      <c r="F26" s="4"/>
      <c r="G26" s="4"/>
      <c r="H26" s="26"/>
      <c r="I26" s="3"/>
      <c r="J26" s="23"/>
      <c r="K26" s="23"/>
      <c r="L26" s="23"/>
      <c r="M26" s="23"/>
      <c r="N26" s="23"/>
      <c r="O26" s="23"/>
      <c r="P26" s="23"/>
      <c r="Q26" s="24"/>
      <c r="R26" s="24"/>
      <c r="S26" s="21"/>
      <c r="T26" s="14"/>
      <c r="U26" s="14"/>
      <c r="V26" s="7"/>
      <c r="X26" s="14"/>
      <c r="Y26" s="22"/>
      <c r="AM26" s="15"/>
      <c r="AW26" s="14"/>
      <c r="AX26" s="14"/>
      <c r="AY26" s="14"/>
      <c r="AZ26" s="25"/>
      <c r="BA26" s="14"/>
    </row>
    <row r="27" spans="1:53">
      <c r="B27" s="2"/>
      <c r="C27" s="2"/>
      <c r="D27" s="5"/>
      <c r="E27" s="2"/>
      <c r="F27" s="4"/>
      <c r="G27" s="4"/>
      <c r="H27" s="26"/>
      <c r="I27" s="3"/>
      <c r="J27" s="23"/>
      <c r="K27" s="23"/>
      <c r="L27" s="23"/>
      <c r="M27" s="23"/>
      <c r="N27" s="23"/>
      <c r="O27" s="23"/>
      <c r="P27" s="23"/>
      <c r="Q27" s="24"/>
      <c r="R27" s="24"/>
      <c r="S27" s="21"/>
      <c r="T27" s="14"/>
      <c r="U27" s="14"/>
      <c r="V27" s="7"/>
      <c r="X27" s="14"/>
      <c r="Y27" s="22"/>
      <c r="AM27" s="15"/>
      <c r="AW27" s="14"/>
      <c r="AX27" s="14"/>
      <c r="AY27" s="14"/>
      <c r="AZ27" s="25"/>
      <c r="BA27" s="14"/>
    </row>
    <row r="28" spans="1:53">
      <c r="B28" s="2"/>
      <c r="C28" s="2"/>
      <c r="D28" s="5"/>
      <c r="E28" s="2"/>
      <c r="F28" s="4"/>
      <c r="G28" s="4"/>
      <c r="H28" s="26"/>
      <c r="I28" s="3"/>
      <c r="J28" s="23"/>
      <c r="K28" s="23"/>
      <c r="L28" s="23"/>
      <c r="M28" s="23"/>
      <c r="N28" s="23"/>
      <c r="O28" s="23"/>
      <c r="P28" s="23"/>
      <c r="Q28" s="24"/>
      <c r="R28" s="24"/>
      <c r="S28" s="21"/>
      <c r="T28" s="14"/>
      <c r="U28" s="14"/>
      <c r="V28" s="7"/>
      <c r="X28" s="14"/>
      <c r="Y28" s="22"/>
      <c r="AM28" s="15"/>
      <c r="AW28" s="14"/>
      <c r="AX28" s="14"/>
      <c r="AY28" s="14"/>
      <c r="AZ28" s="25"/>
      <c r="BA28" s="14"/>
    </row>
    <row r="29" spans="1:53">
      <c r="B29" s="2"/>
      <c r="C29" s="2"/>
      <c r="D29" s="5"/>
      <c r="E29" s="2"/>
      <c r="F29" s="4"/>
      <c r="G29" s="4"/>
      <c r="H29" s="26"/>
      <c r="I29" s="3"/>
      <c r="J29" s="23"/>
      <c r="K29" s="23"/>
      <c r="L29" s="23"/>
      <c r="M29" s="23"/>
      <c r="N29" s="23"/>
      <c r="O29" s="23"/>
      <c r="P29" s="23"/>
      <c r="Q29" s="24"/>
      <c r="R29" s="24"/>
      <c r="S29" s="21"/>
      <c r="T29" s="14"/>
      <c r="U29" s="14"/>
      <c r="V29" s="7"/>
      <c r="X29" s="14"/>
      <c r="Y29" s="22"/>
      <c r="AM29" s="15"/>
      <c r="AW29" s="14"/>
      <c r="AX29" s="14"/>
      <c r="AY29" s="14"/>
      <c r="AZ29" s="25"/>
      <c r="BA29" s="14"/>
    </row>
    <row r="30" spans="1:53">
      <c r="B30" s="2"/>
      <c r="C30" s="2"/>
      <c r="D30" s="5"/>
      <c r="E30" s="2"/>
      <c r="F30" s="4"/>
      <c r="G30" s="4"/>
      <c r="H30" s="26"/>
      <c r="I30" s="3"/>
      <c r="J30" s="23"/>
      <c r="K30" s="23"/>
      <c r="L30" s="23"/>
      <c r="M30" s="23"/>
      <c r="N30" s="23"/>
      <c r="O30" s="23"/>
      <c r="P30" s="23"/>
      <c r="Q30" s="24"/>
      <c r="R30" s="24"/>
      <c r="S30" s="21"/>
      <c r="T30" s="14"/>
      <c r="U30" s="14"/>
      <c r="V30" s="7"/>
      <c r="X30" s="14"/>
      <c r="Y30" s="22"/>
      <c r="AM30" s="15"/>
      <c r="AW30" s="14"/>
      <c r="AX30" s="14"/>
      <c r="AY30" s="14"/>
      <c r="AZ30" s="25"/>
      <c r="BA30" s="14"/>
    </row>
    <row r="31" spans="1:53">
      <c r="B31" s="2"/>
      <c r="C31" s="2"/>
      <c r="D31" s="5"/>
      <c r="E31" s="2"/>
      <c r="F31" s="4"/>
      <c r="G31" s="4"/>
      <c r="H31" s="26"/>
      <c r="I31" s="3"/>
      <c r="J31" s="23"/>
      <c r="K31" s="23"/>
      <c r="L31" s="23"/>
      <c r="M31" s="23"/>
      <c r="N31" s="23"/>
      <c r="O31" s="23"/>
      <c r="P31" s="23"/>
      <c r="Q31" s="24"/>
      <c r="R31" s="24"/>
      <c r="S31" s="21"/>
      <c r="T31" s="14"/>
      <c r="U31" s="14"/>
      <c r="V31" s="7"/>
      <c r="X31" s="14"/>
      <c r="Y31" s="22"/>
      <c r="AM31" s="15"/>
      <c r="AW31" s="14"/>
      <c r="AX31" s="14"/>
      <c r="AY31" s="14"/>
      <c r="AZ31" s="25"/>
      <c r="BA31" s="14"/>
    </row>
    <row r="32" spans="1:53">
      <c r="B32" s="2"/>
      <c r="C32" s="2"/>
      <c r="D32" s="5"/>
      <c r="E32" s="2"/>
      <c r="F32" s="4"/>
      <c r="G32" s="4"/>
      <c r="H32" s="26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4"/>
      <c r="U32" s="14"/>
      <c r="V32" s="7"/>
      <c r="AM32" s="15"/>
      <c r="AZ32" s="9"/>
    </row>
    <row r="33" spans="2:52">
      <c r="B33" s="2"/>
      <c r="C33" s="2"/>
      <c r="D33" s="5"/>
      <c r="E33" s="2"/>
      <c r="F33" s="4"/>
      <c r="G33" s="4"/>
      <c r="H33" s="26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4"/>
      <c r="U33" s="14"/>
      <c r="V33" s="7"/>
      <c r="AM33" s="15"/>
      <c r="AZ33" s="9"/>
    </row>
    <row r="35" spans="2:52">
      <c r="AY35">
        <f>(1-(3/4/2))</f>
        <v>0.625</v>
      </c>
    </row>
    <row r="36" spans="2:52">
      <c r="AY36" s="11" t="s">
        <v>13</v>
      </c>
    </row>
    <row r="37" spans="2:52">
      <c r="AY37" s="11" t="s">
        <v>14</v>
      </c>
    </row>
    <row r="38" spans="2:52">
      <c r="AY38">
        <f>1-(1/2)</f>
        <v>0.5</v>
      </c>
    </row>
    <row r="39" spans="2:52">
      <c r="AY39">
        <f>1-(1/2/2)</f>
        <v>0.75</v>
      </c>
    </row>
    <row r="43" spans="2:52">
      <c r="AN43" s="8">
        <v>2.75</v>
      </c>
      <c r="AO43" s="8">
        <v>0.9</v>
      </c>
      <c r="AP43" s="8">
        <v>1.3</v>
      </c>
      <c r="AQ43" s="8">
        <v>0.9</v>
      </c>
      <c r="AR43" s="8">
        <v>1.3</v>
      </c>
      <c r="AS43" s="8">
        <v>1.6</v>
      </c>
      <c r="AT43" s="8">
        <v>2.2999999999999998</v>
      </c>
      <c r="AU43" s="8">
        <v>0.5</v>
      </c>
    </row>
  </sheetData>
  <autoFilter ref="A3:BA3">
    <sortState ref="A4:BA25">
      <sortCondition ref="AL3:AL25"/>
    </sortState>
  </autoFilter>
  <conditionalFormatting sqref="AL4:AL3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4:AM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</vt:lpstr>
      <vt:lpstr>GPP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Ryan Murray</cp:lastModifiedBy>
  <dcterms:created xsi:type="dcterms:W3CDTF">2015-05-08T17:26:05Z</dcterms:created>
  <dcterms:modified xsi:type="dcterms:W3CDTF">2016-04-25T22:05:49Z</dcterms:modified>
</cp:coreProperties>
</file>