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-20" windowWidth="28800" windowHeight="16540" activeTab="1"/>
  </bookViews>
  <sheets>
    <sheet name="Cash" sheetId="1" r:id="rId1"/>
    <sheet name="GPP" sheetId="5" r:id="rId2"/>
  </sheets>
  <definedNames>
    <definedName name="_xlnm._FilterDatabase" localSheetId="0" hidden="1">Cash!$A$3:$BA$3</definedName>
    <definedName name="_xlnm._FilterDatabase" localSheetId="1" hidden="1">GPP!$A$3:$BA$3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9" i="5" l="1"/>
  <c r="AY38" i="5"/>
  <c r="AY35" i="5"/>
  <c r="AY31" i="5"/>
  <c r="AZ31" i="5"/>
  <c r="BA31" i="5"/>
  <c r="AU31" i="5"/>
  <c r="AT31" i="5"/>
  <c r="AS31" i="5"/>
  <c r="AR31" i="5"/>
  <c r="AQ31" i="5"/>
  <c r="AP31" i="5"/>
  <c r="AO31" i="5"/>
  <c r="AN31" i="5"/>
  <c r="AY30" i="5"/>
  <c r="AZ30" i="5"/>
  <c r="BA30" i="5"/>
  <c r="AU30" i="5"/>
  <c r="AT30" i="5"/>
  <c r="AS30" i="5"/>
  <c r="AR30" i="5"/>
  <c r="AQ30" i="5"/>
  <c r="AP30" i="5"/>
  <c r="AO30" i="5"/>
  <c r="AN30" i="5"/>
  <c r="AY27" i="5"/>
  <c r="AZ27" i="5"/>
  <c r="BA27" i="5"/>
  <c r="AU27" i="5"/>
  <c r="AT27" i="5"/>
  <c r="AS27" i="5"/>
  <c r="AR27" i="5"/>
  <c r="AQ27" i="5"/>
  <c r="AP27" i="5"/>
  <c r="AO27" i="5"/>
  <c r="AN27" i="5"/>
  <c r="AY29" i="5"/>
  <c r="AZ29" i="5"/>
  <c r="BA29" i="5"/>
  <c r="AU29" i="5"/>
  <c r="AT29" i="5"/>
  <c r="AS29" i="5"/>
  <c r="AR29" i="5"/>
  <c r="AQ29" i="5"/>
  <c r="AP29" i="5"/>
  <c r="AO29" i="5"/>
  <c r="AN29" i="5"/>
  <c r="AY22" i="5"/>
  <c r="AZ22" i="5"/>
  <c r="BA22" i="5"/>
  <c r="AU22" i="5"/>
  <c r="AT22" i="5"/>
  <c r="AS22" i="5"/>
  <c r="AR22" i="5"/>
  <c r="AQ22" i="5"/>
  <c r="AP22" i="5"/>
  <c r="AO22" i="5"/>
  <c r="AN22" i="5"/>
  <c r="AY21" i="5"/>
  <c r="AZ21" i="5"/>
  <c r="BA21" i="5"/>
  <c r="AU21" i="5"/>
  <c r="AT21" i="5"/>
  <c r="AS21" i="5"/>
  <c r="AR21" i="5"/>
  <c r="AQ21" i="5"/>
  <c r="AP21" i="5"/>
  <c r="AO21" i="5"/>
  <c r="AN21" i="5"/>
  <c r="AY23" i="5"/>
  <c r="AZ23" i="5"/>
  <c r="BA23" i="5"/>
  <c r="AU23" i="5"/>
  <c r="AT23" i="5"/>
  <c r="AS23" i="5"/>
  <c r="AR23" i="5"/>
  <c r="AQ23" i="5"/>
  <c r="AP23" i="5"/>
  <c r="AO23" i="5"/>
  <c r="AN23" i="5"/>
  <c r="AY19" i="5"/>
  <c r="AZ19" i="5"/>
  <c r="BA19" i="5"/>
  <c r="AU19" i="5"/>
  <c r="AT19" i="5"/>
  <c r="AS19" i="5"/>
  <c r="AR19" i="5"/>
  <c r="AQ19" i="5"/>
  <c r="AP19" i="5"/>
  <c r="AO19" i="5"/>
  <c r="AN19" i="5"/>
  <c r="AY28" i="5"/>
  <c r="AZ28" i="5"/>
  <c r="BA28" i="5"/>
  <c r="AU28" i="5"/>
  <c r="AT28" i="5"/>
  <c r="AS28" i="5"/>
  <c r="AR28" i="5"/>
  <c r="AQ28" i="5"/>
  <c r="AP28" i="5"/>
  <c r="AO28" i="5"/>
  <c r="AN28" i="5"/>
  <c r="AY24" i="5"/>
  <c r="AZ24" i="5"/>
  <c r="BA24" i="5"/>
  <c r="AU24" i="5"/>
  <c r="AT24" i="5"/>
  <c r="AS24" i="5"/>
  <c r="AR24" i="5"/>
  <c r="AQ24" i="5"/>
  <c r="AP24" i="5"/>
  <c r="AO24" i="5"/>
  <c r="AN24" i="5"/>
  <c r="AY16" i="5"/>
  <c r="AZ16" i="5"/>
  <c r="BA16" i="5"/>
  <c r="AU16" i="5"/>
  <c r="AT16" i="5"/>
  <c r="AS16" i="5"/>
  <c r="AR16" i="5"/>
  <c r="AQ16" i="5"/>
  <c r="AP16" i="5"/>
  <c r="AO16" i="5"/>
  <c r="AN16" i="5"/>
  <c r="AY18" i="5"/>
  <c r="AZ18" i="5"/>
  <c r="BA18" i="5"/>
  <c r="AU18" i="5"/>
  <c r="AT18" i="5"/>
  <c r="AS18" i="5"/>
  <c r="AR18" i="5"/>
  <c r="AQ18" i="5"/>
  <c r="AP18" i="5"/>
  <c r="AO18" i="5"/>
  <c r="AN18" i="5"/>
  <c r="AY20" i="5"/>
  <c r="AZ20" i="5"/>
  <c r="BA20" i="5"/>
  <c r="AU20" i="5"/>
  <c r="AT20" i="5"/>
  <c r="AS20" i="5"/>
  <c r="AR20" i="5"/>
  <c r="AQ20" i="5"/>
  <c r="AP20" i="5"/>
  <c r="AO20" i="5"/>
  <c r="AN20" i="5"/>
  <c r="AY26" i="5"/>
  <c r="AZ26" i="5"/>
  <c r="BA26" i="5"/>
  <c r="AU26" i="5"/>
  <c r="AT26" i="5"/>
  <c r="AS26" i="5"/>
  <c r="AR26" i="5"/>
  <c r="AQ26" i="5"/>
  <c r="AP26" i="5"/>
  <c r="AO26" i="5"/>
  <c r="AN26" i="5"/>
  <c r="AY17" i="5"/>
  <c r="AZ17" i="5"/>
  <c r="BA17" i="5"/>
  <c r="AU17" i="5"/>
  <c r="AT17" i="5"/>
  <c r="AS17" i="5"/>
  <c r="AR17" i="5"/>
  <c r="AQ17" i="5"/>
  <c r="AP17" i="5"/>
  <c r="AO17" i="5"/>
  <c r="AN17" i="5"/>
  <c r="AY25" i="5"/>
  <c r="AZ25" i="5"/>
  <c r="BA25" i="5"/>
  <c r="AU25" i="5"/>
  <c r="AT25" i="5"/>
  <c r="AS25" i="5"/>
  <c r="AR25" i="5"/>
  <c r="AQ25" i="5"/>
  <c r="AP25" i="5"/>
  <c r="AO25" i="5"/>
  <c r="AN25" i="5"/>
  <c r="AY7" i="5"/>
  <c r="AZ7" i="5"/>
  <c r="BA7" i="5"/>
  <c r="AU7" i="5"/>
  <c r="AT7" i="5"/>
  <c r="AS7" i="5"/>
  <c r="AR7" i="5"/>
  <c r="AQ7" i="5"/>
  <c r="AP7" i="5"/>
  <c r="AO7" i="5"/>
  <c r="AN7" i="5"/>
  <c r="AY14" i="5"/>
  <c r="AZ14" i="5"/>
  <c r="BA14" i="5"/>
  <c r="AU14" i="5"/>
  <c r="AT14" i="5"/>
  <c r="AS14" i="5"/>
  <c r="AR14" i="5"/>
  <c r="AQ14" i="5"/>
  <c r="AP14" i="5"/>
  <c r="AO14" i="5"/>
  <c r="AN14" i="5"/>
  <c r="AY12" i="5"/>
  <c r="AZ12" i="5"/>
  <c r="BA12" i="5"/>
  <c r="AU12" i="5"/>
  <c r="AT12" i="5"/>
  <c r="AS12" i="5"/>
  <c r="AR12" i="5"/>
  <c r="AQ12" i="5"/>
  <c r="AP12" i="5"/>
  <c r="AO12" i="5"/>
  <c r="AN12" i="5"/>
  <c r="AY13" i="5"/>
  <c r="AZ13" i="5"/>
  <c r="BA13" i="5"/>
  <c r="AU13" i="5"/>
  <c r="AT13" i="5"/>
  <c r="AS13" i="5"/>
  <c r="AR13" i="5"/>
  <c r="AQ13" i="5"/>
  <c r="AP13" i="5"/>
  <c r="AO13" i="5"/>
  <c r="AN13" i="5"/>
  <c r="AY15" i="5"/>
  <c r="AZ15" i="5"/>
  <c r="BA15" i="5"/>
  <c r="AU15" i="5"/>
  <c r="AT15" i="5"/>
  <c r="AS15" i="5"/>
  <c r="AR15" i="5"/>
  <c r="AQ15" i="5"/>
  <c r="AP15" i="5"/>
  <c r="AO15" i="5"/>
  <c r="AN15" i="5"/>
  <c r="AY8" i="5"/>
  <c r="AZ8" i="5"/>
  <c r="BA8" i="5"/>
  <c r="AU8" i="5"/>
  <c r="AT8" i="5"/>
  <c r="AS8" i="5"/>
  <c r="AR8" i="5"/>
  <c r="AQ8" i="5"/>
  <c r="AP8" i="5"/>
  <c r="AO8" i="5"/>
  <c r="AN8" i="5"/>
  <c r="AY6" i="5"/>
  <c r="AZ6" i="5"/>
  <c r="BA6" i="5"/>
  <c r="AU6" i="5"/>
  <c r="AT6" i="5"/>
  <c r="AS6" i="5"/>
  <c r="AR6" i="5"/>
  <c r="AQ6" i="5"/>
  <c r="AP6" i="5"/>
  <c r="AO6" i="5"/>
  <c r="AN6" i="5"/>
  <c r="AY4" i="5"/>
  <c r="AZ4" i="5"/>
  <c r="BA4" i="5"/>
  <c r="AU4" i="5"/>
  <c r="AT4" i="5"/>
  <c r="AS4" i="5"/>
  <c r="AR4" i="5"/>
  <c r="AQ4" i="5"/>
  <c r="AP4" i="5"/>
  <c r="AO4" i="5"/>
  <c r="AN4" i="5"/>
  <c r="AY9" i="5"/>
  <c r="AZ9" i="5"/>
  <c r="BA9" i="5"/>
  <c r="AU9" i="5"/>
  <c r="AT9" i="5"/>
  <c r="AS9" i="5"/>
  <c r="AR9" i="5"/>
  <c r="AQ9" i="5"/>
  <c r="AP9" i="5"/>
  <c r="AO9" i="5"/>
  <c r="AN9" i="5"/>
  <c r="AY10" i="5"/>
  <c r="AZ10" i="5"/>
  <c r="BA10" i="5"/>
  <c r="AU10" i="5"/>
  <c r="AT10" i="5"/>
  <c r="AS10" i="5"/>
  <c r="AR10" i="5"/>
  <c r="AQ10" i="5"/>
  <c r="AP10" i="5"/>
  <c r="AO10" i="5"/>
  <c r="AN10" i="5"/>
  <c r="AY11" i="5"/>
  <c r="AZ11" i="5"/>
  <c r="BA11" i="5"/>
  <c r="AU11" i="5"/>
  <c r="AT11" i="5"/>
  <c r="AS11" i="5"/>
  <c r="AR11" i="5"/>
  <c r="AQ11" i="5"/>
  <c r="AP11" i="5"/>
  <c r="AO11" i="5"/>
  <c r="AN11" i="5"/>
  <c r="AY5" i="5"/>
  <c r="AZ5" i="5"/>
  <c r="BA5" i="5"/>
  <c r="AU5" i="5"/>
  <c r="AT5" i="5"/>
  <c r="AS5" i="5"/>
  <c r="AR5" i="5"/>
  <c r="AQ5" i="5"/>
  <c r="AP5" i="5"/>
  <c r="AO5" i="5"/>
  <c r="AN5" i="5"/>
  <c r="AU2" i="5"/>
  <c r="AT2" i="5"/>
  <c r="AS2" i="5"/>
  <c r="AR2" i="5"/>
  <c r="AQ2" i="5"/>
  <c r="AP2" i="5"/>
  <c r="AO2" i="5"/>
  <c r="AN2" i="5"/>
  <c r="AN19" i="1"/>
  <c r="AO19" i="1"/>
  <c r="AP19" i="1"/>
  <c r="AQ19" i="1"/>
  <c r="AS19" i="1"/>
  <c r="AT19" i="1"/>
  <c r="AY8" i="1"/>
  <c r="AZ8" i="1"/>
  <c r="BA8" i="1"/>
  <c r="AN15" i="1"/>
  <c r="AO15" i="1"/>
  <c r="AP15" i="1"/>
  <c r="AQ15" i="1"/>
  <c r="AS15" i="1"/>
  <c r="AT15" i="1"/>
  <c r="AY17" i="1"/>
  <c r="AZ17" i="1"/>
  <c r="BA17" i="1"/>
  <c r="AN27" i="1"/>
  <c r="AO27" i="1"/>
  <c r="AP27" i="1"/>
  <c r="AQ27" i="1"/>
  <c r="AS27" i="1"/>
  <c r="AT27" i="1"/>
  <c r="AY27" i="1"/>
  <c r="AZ27" i="1"/>
  <c r="BA27" i="1"/>
  <c r="AN26" i="1"/>
  <c r="AO26" i="1"/>
  <c r="AP26" i="1"/>
  <c r="AQ26" i="1"/>
  <c r="AS26" i="1"/>
  <c r="AT26" i="1"/>
  <c r="AY11" i="1"/>
  <c r="AZ11" i="1"/>
  <c r="BA11" i="1"/>
  <c r="AN29" i="1"/>
  <c r="AO29" i="1"/>
  <c r="AP29" i="1"/>
  <c r="AQ29" i="1"/>
  <c r="AS29" i="1"/>
  <c r="AT29" i="1"/>
  <c r="AY14" i="1"/>
  <c r="AZ14" i="1"/>
  <c r="BA14" i="1"/>
  <c r="AN18" i="1"/>
  <c r="AO18" i="1"/>
  <c r="AP18" i="1"/>
  <c r="AQ18" i="1"/>
  <c r="AS18" i="1"/>
  <c r="AT18" i="1"/>
  <c r="AY20" i="1"/>
  <c r="AZ20" i="1"/>
  <c r="BA20" i="1"/>
  <c r="AN31" i="1"/>
  <c r="AO31" i="1"/>
  <c r="AP31" i="1"/>
  <c r="AQ31" i="1"/>
  <c r="AS31" i="1"/>
  <c r="AT31" i="1"/>
  <c r="AY21" i="1"/>
  <c r="AZ21" i="1"/>
  <c r="BA21" i="1"/>
  <c r="AN25" i="1"/>
  <c r="AO25" i="1"/>
  <c r="AP25" i="1"/>
  <c r="AQ25" i="1"/>
  <c r="AS25" i="1"/>
  <c r="AT25" i="1"/>
  <c r="AY25" i="1"/>
  <c r="AZ25" i="1"/>
  <c r="BA25" i="1"/>
  <c r="AN10" i="1"/>
  <c r="AO10" i="1"/>
  <c r="AP10" i="1"/>
  <c r="AQ10" i="1"/>
  <c r="AS10" i="1"/>
  <c r="AT10" i="1"/>
  <c r="AY28" i="1"/>
  <c r="AZ28" i="1"/>
  <c r="BA28" i="1"/>
  <c r="AN22" i="1"/>
  <c r="AO22" i="1"/>
  <c r="AP22" i="1"/>
  <c r="AQ22" i="1"/>
  <c r="AS22" i="1"/>
  <c r="AT22" i="1"/>
  <c r="AY22" i="1"/>
  <c r="AZ22" i="1"/>
  <c r="BA22" i="1"/>
  <c r="AN16" i="1"/>
  <c r="AO16" i="1"/>
  <c r="AP16" i="1"/>
  <c r="AQ16" i="1"/>
  <c r="AS16" i="1"/>
  <c r="AT16" i="1"/>
  <c r="AY19" i="1"/>
  <c r="AZ19" i="1"/>
  <c r="BA19" i="1"/>
  <c r="AN30" i="1"/>
  <c r="AO30" i="1"/>
  <c r="AP30" i="1"/>
  <c r="AQ30" i="1"/>
  <c r="AS30" i="1"/>
  <c r="AT30" i="1"/>
  <c r="AY18" i="1"/>
  <c r="AZ18" i="1"/>
  <c r="BA18" i="1"/>
  <c r="AY16" i="1"/>
  <c r="AZ16" i="1"/>
  <c r="BA16" i="1"/>
  <c r="AY30" i="1"/>
  <c r="AZ30" i="1"/>
  <c r="BA30" i="1"/>
  <c r="AN14" i="1"/>
  <c r="AO14" i="1"/>
  <c r="AP14" i="1"/>
  <c r="AQ14" i="1"/>
  <c r="AS14" i="1"/>
  <c r="AT14" i="1"/>
  <c r="AY26" i="1"/>
  <c r="AZ26" i="1"/>
  <c r="BA26" i="1"/>
  <c r="AN8" i="1"/>
  <c r="AO8" i="1"/>
  <c r="AP8" i="1"/>
  <c r="AQ8" i="1"/>
  <c r="AS8" i="1"/>
  <c r="AT8" i="1"/>
  <c r="AY31" i="1"/>
  <c r="AZ31" i="1"/>
  <c r="BA31" i="1"/>
  <c r="AN28" i="1"/>
  <c r="AO28" i="1"/>
  <c r="AP28" i="1"/>
  <c r="AQ28" i="1"/>
  <c r="AS28" i="1"/>
  <c r="AT28" i="1"/>
  <c r="AN20" i="1"/>
  <c r="AO20" i="1"/>
  <c r="AP20" i="1"/>
  <c r="AQ20" i="1"/>
  <c r="AS20" i="1"/>
  <c r="AT20" i="1"/>
  <c r="AN13" i="1"/>
  <c r="AO13" i="1"/>
  <c r="AP13" i="1"/>
  <c r="AQ13" i="1"/>
  <c r="AS13" i="1"/>
  <c r="AT13" i="1"/>
  <c r="AN5" i="1"/>
  <c r="AO5" i="1"/>
  <c r="AP5" i="1"/>
  <c r="AQ5" i="1"/>
  <c r="AS5" i="1"/>
  <c r="AT5" i="1"/>
  <c r="AN24" i="1"/>
  <c r="AO24" i="1"/>
  <c r="AP24" i="1"/>
  <c r="AQ24" i="1"/>
  <c r="AS24" i="1"/>
  <c r="AT24" i="1"/>
  <c r="AU20" i="1"/>
  <c r="AU31" i="1"/>
  <c r="AU27" i="1"/>
  <c r="AU26" i="1"/>
  <c r="AU19" i="1"/>
  <c r="AU30" i="1"/>
  <c r="AU28" i="1"/>
  <c r="AU16" i="1"/>
  <c r="AU18" i="1"/>
  <c r="AU15" i="1"/>
  <c r="AU10" i="1"/>
  <c r="AU8" i="1"/>
  <c r="AU22" i="1"/>
  <c r="AU29" i="1"/>
  <c r="AU14" i="1"/>
  <c r="AU25" i="1"/>
  <c r="AU5" i="1"/>
  <c r="AU13" i="1"/>
  <c r="AU24" i="1"/>
  <c r="AN11" i="1"/>
  <c r="AO11" i="1"/>
  <c r="AP11" i="1"/>
  <c r="AQ11" i="1"/>
  <c r="AS11" i="1"/>
  <c r="AT11" i="1"/>
  <c r="AN12" i="1"/>
  <c r="AO12" i="1"/>
  <c r="AP12" i="1"/>
  <c r="AQ12" i="1"/>
  <c r="AS12" i="1"/>
  <c r="AT12" i="1"/>
  <c r="AY13" i="1"/>
  <c r="AZ13" i="1"/>
  <c r="BA13" i="1"/>
  <c r="AN23" i="1"/>
  <c r="AO23" i="1"/>
  <c r="AP23" i="1"/>
  <c r="AQ23" i="1"/>
  <c r="AS23" i="1"/>
  <c r="AT23" i="1"/>
  <c r="AY10" i="1"/>
  <c r="AZ10" i="1"/>
  <c r="BA10" i="1"/>
  <c r="AN9" i="1"/>
  <c r="AO9" i="1"/>
  <c r="AP9" i="1"/>
  <c r="AQ9" i="1"/>
  <c r="AS9" i="1"/>
  <c r="AT9" i="1"/>
  <c r="AY15" i="1"/>
  <c r="AZ15" i="1"/>
  <c r="BA15" i="1"/>
  <c r="AY7" i="1"/>
  <c r="AZ7" i="1"/>
  <c r="BA7" i="1"/>
  <c r="AY29" i="1"/>
  <c r="AZ29" i="1"/>
  <c r="BA29" i="1"/>
  <c r="AY24" i="1"/>
  <c r="AZ24" i="1"/>
  <c r="BA24" i="1"/>
  <c r="AY5" i="1"/>
  <c r="AZ5" i="1"/>
  <c r="BA5" i="1"/>
  <c r="AN6" i="1"/>
  <c r="AO6" i="1"/>
  <c r="AP6" i="1"/>
  <c r="AQ6" i="1"/>
  <c r="AS6" i="1"/>
  <c r="AT6" i="1"/>
  <c r="AT17" i="1"/>
  <c r="AS17" i="1"/>
  <c r="AQ17" i="1"/>
  <c r="AP17" i="1"/>
  <c r="AO17" i="1"/>
  <c r="AN17" i="1"/>
  <c r="AT21" i="1"/>
  <c r="AS21" i="1"/>
  <c r="AQ21" i="1"/>
  <c r="AP21" i="1"/>
  <c r="AO21" i="1"/>
  <c r="AN21" i="1"/>
  <c r="AT4" i="1"/>
  <c r="AS4" i="1"/>
  <c r="AQ4" i="1"/>
  <c r="AP4" i="1"/>
  <c r="AO4" i="1"/>
  <c r="AN4" i="1"/>
  <c r="AT7" i="1"/>
  <c r="AS7" i="1"/>
  <c r="AQ7" i="1"/>
  <c r="AP7" i="1"/>
  <c r="AO7" i="1"/>
  <c r="AN7" i="1"/>
  <c r="AR15" i="1"/>
  <c r="AR27" i="1"/>
  <c r="AR26" i="1"/>
  <c r="AR29" i="1"/>
  <c r="AR18" i="1"/>
  <c r="AR31" i="1"/>
  <c r="AR25" i="1"/>
  <c r="AR10" i="1"/>
  <c r="AR22" i="1"/>
  <c r="AR16" i="1"/>
  <c r="AR30" i="1"/>
  <c r="AR14" i="1"/>
  <c r="AR8" i="1"/>
  <c r="AR28" i="1"/>
  <c r="AR20" i="1"/>
  <c r="AR19" i="1"/>
  <c r="AR24" i="1"/>
  <c r="AR5" i="1"/>
  <c r="AR13" i="1"/>
  <c r="AR12" i="1"/>
  <c r="AR11" i="1"/>
  <c r="AR23" i="1"/>
  <c r="AR9" i="1"/>
  <c r="AR6" i="1"/>
  <c r="AR17" i="1"/>
  <c r="AR21" i="1"/>
  <c r="AR4" i="1"/>
  <c r="AR7" i="1"/>
  <c r="AW18" i="1"/>
  <c r="AW28" i="1"/>
  <c r="AW16" i="1"/>
  <c r="AU23" i="1"/>
  <c r="AW25" i="1"/>
  <c r="AW19" i="1"/>
  <c r="AY35" i="1"/>
  <c r="AY39" i="1"/>
  <c r="AY38" i="1"/>
  <c r="AY9" i="1"/>
  <c r="AZ9" i="1"/>
  <c r="BA9" i="1"/>
  <c r="AY12" i="1"/>
  <c r="AZ12" i="1"/>
  <c r="BA12" i="1"/>
  <c r="AY6" i="1"/>
  <c r="AZ6" i="1"/>
  <c r="BA6" i="1"/>
  <c r="AY4" i="1"/>
  <c r="AZ4" i="1"/>
  <c r="BA4" i="1"/>
  <c r="AY23" i="1"/>
  <c r="AZ23" i="1"/>
  <c r="BA23" i="1"/>
  <c r="AO2" i="1"/>
  <c r="AP2" i="1"/>
  <c r="AQ2" i="1"/>
  <c r="AR2" i="1"/>
  <c r="AS2" i="1"/>
  <c r="AT2" i="1"/>
  <c r="AU2" i="1"/>
  <c r="AN2" i="1"/>
  <c r="AU12" i="1"/>
  <c r="AW31" i="1"/>
  <c r="AU11" i="1"/>
  <c r="AU6" i="1"/>
  <c r="AW26" i="1"/>
  <c r="AU9" i="1"/>
  <c r="AU21" i="1"/>
  <c r="AU4" i="1"/>
  <c r="AW30" i="1"/>
  <c r="AU7" i="1"/>
  <c r="AW22" i="1"/>
  <c r="AU17" i="1"/>
  <c r="AW17" i="1"/>
  <c r="AW20" i="1"/>
  <c r="AW21" i="1"/>
  <c r="AW27" i="1"/>
  <c r="AW11" i="1"/>
  <c r="AW14" i="1"/>
  <c r="AW8" i="1"/>
  <c r="AW9" i="1"/>
  <c r="AW12" i="1"/>
  <c r="AW15" i="1"/>
  <c r="AW23" i="1"/>
  <c r="AW4" i="1"/>
  <c r="AW6" i="1"/>
  <c r="AW24" i="1"/>
  <c r="AW10" i="1"/>
  <c r="AW5" i="1"/>
  <c r="AW29" i="1"/>
  <c r="AW13" i="1"/>
  <c r="AW7" i="1"/>
  <c r="AL20" i="1"/>
  <c r="AL8" i="1"/>
  <c r="AL16" i="1"/>
  <c r="AL31" i="1"/>
  <c r="AL27" i="1"/>
  <c r="AL28" i="1"/>
  <c r="AL14" i="1"/>
  <c r="AL30" i="1"/>
  <c r="AL10" i="1"/>
  <c r="AL29" i="1"/>
  <c r="AL15" i="1"/>
  <c r="AL19" i="1"/>
  <c r="AL25" i="1"/>
  <c r="AL26" i="1"/>
  <c r="AL18" i="1"/>
  <c r="AL22" i="1"/>
  <c r="AL5" i="1"/>
  <c r="AL24" i="1"/>
  <c r="AL13" i="1"/>
  <c r="AL6" i="1"/>
  <c r="AL17" i="1"/>
  <c r="AL21" i="1"/>
  <c r="AL7" i="1"/>
  <c r="AL4" i="1"/>
  <c r="AL23" i="1"/>
  <c r="AL12" i="1"/>
  <c r="AL9" i="1"/>
  <c r="AL11" i="1"/>
  <c r="AM27" i="1"/>
  <c r="AM20" i="1"/>
  <c r="AM8" i="1"/>
  <c r="AM16" i="1"/>
  <c r="AM31" i="1"/>
  <c r="AM29" i="1"/>
  <c r="AM15" i="1"/>
  <c r="AM28" i="1"/>
  <c r="AM14" i="1"/>
  <c r="AM30" i="1"/>
  <c r="AM10" i="1"/>
  <c r="AM25" i="1"/>
  <c r="AM26" i="1"/>
  <c r="AM19" i="1"/>
  <c r="AM18" i="1"/>
  <c r="AM22" i="1"/>
  <c r="AM5" i="1"/>
  <c r="AM24" i="1"/>
  <c r="AM13" i="1"/>
  <c r="AM6" i="1"/>
  <c r="AM23" i="1"/>
  <c r="AM4" i="1"/>
  <c r="AM11" i="1"/>
  <c r="AM17" i="1"/>
  <c r="AM12" i="1"/>
  <c r="AM7" i="1"/>
  <c r="AM9" i="1"/>
  <c r="AM21" i="1"/>
  <c r="AW5" i="5"/>
  <c r="AW11" i="5"/>
  <c r="AW10" i="5"/>
  <c r="AW9" i="5"/>
  <c r="AW4" i="5"/>
  <c r="AW6" i="5"/>
  <c r="AW8" i="5"/>
  <c r="AW15" i="5"/>
  <c r="AW13" i="5"/>
  <c r="AW12" i="5"/>
  <c r="AW14" i="5"/>
  <c r="AW7" i="5"/>
  <c r="AW25" i="5"/>
  <c r="AW17" i="5"/>
  <c r="AW26" i="5"/>
  <c r="AW20" i="5"/>
  <c r="AW18" i="5"/>
  <c r="AW16" i="5"/>
  <c r="AW24" i="5"/>
  <c r="AW28" i="5"/>
  <c r="AW19" i="5"/>
  <c r="AW23" i="5"/>
  <c r="AW21" i="5"/>
  <c r="AW22" i="5"/>
  <c r="AW29" i="5"/>
  <c r="AW27" i="5"/>
  <c r="AW30" i="5"/>
  <c r="AW31" i="5"/>
  <c r="AL5" i="5"/>
  <c r="AL11" i="5"/>
  <c r="AL10" i="5"/>
  <c r="AL9" i="5"/>
  <c r="AL4" i="5"/>
  <c r="AL6" i="5"/>
  <c r="AL8" i="5"/>
  <c r="AL15" i="5"/>
  <c r="AL13" i="5"/>
  <c r="AL12" i="5"/>
  <c r="AL14" i="5"/>
  <c r="AL7" i="5"/>
  <c r="AL25" i="5"/>
  <c r="AL17" i="5"/>
  <c r="AL26" i="5"/>
  <c r="AL20" i="5"/>
  <c r="AL18" i="5"/>
  <c r="AL16" i="5"/>
  <c r="AL24" i="5"/>
  <c r="AL28" i="5"/>
  <c r="AL19" i="5"/>
  <c r="AL23" i="5"/>
  <c r="AL21" i="5"/>
  <c r="AL22" i="5"/>
  <c r="AL29" i="5"/>
  <c r="AL27" i="5"/>
  <c r="AL30" i="5"/>
  <c r="AL31" i="5"/>
  <c r="AM5" i="5"/>
  <c r="AM11" i="5"/>
  <c r="AM10" i="5"/>
  <c r="AM9" i="5"/>
  <c r="AM4" i="5"/>
  <c r="AM6" i="5"/>
  <c r="AM8" i="5"/>
  <c r="AM15" i="5"/>
  <c r="AM13" i="5"/>
  <c r="AM12" i="5"/>
  <c r="AM14" i="5"/>
  <c r="AM7" i="5"/>
  <c r="AM25" i="5"/>
  <c r="AM17" i="5"/>
  <c r="AM26" i="5"/>
  <c r="AM20" i="5"/>
  <c r="AM18" i="5"/>
  <c r="AM16" i="5"/>
  <c r="AM24" i="5"/>
  <c r="AM28" i="5"/>
  <c r="AM19" i="5"/>
  <c r="AM23" i="5"/>
  <c r="AM21" i="5"/>
  <c r="AM22" i="5"/>
  <c r="AM29" i="5"/>
  <c r="AM27" i="5"/>
  <c r="AM30" i="5"/>
  <c r="AM31" i="5"/>
</calcChain>
</file>

<file path=xl/comments1.xml><?xml version="1.0" encoding="utf-8"?>
<comments xmlns="http://schemas.openxmlformats.org/spreadsheetml/2006/main">
  <authors>
    <author>Murray</author>
  </authors>
  <commentList>
    <comment ref="AN1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  <comment ref="AN43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</commentList>
</comments>
</file>

<file path=xl/comments2.xml><?xml version="1.0" encoding="utf-8"?>
<comments xmlns="http://schemas.openxmlformats.org/spreadsheetml/2006/main">
  <authors>
    <author>Murray</author>
  </authors>
  <commentList>
    <comment ref="AN1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  <comment ref="AN43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</commentList>
</comments>
</file>

<file path=xl/sharedStrings.xml><?xml version="1.0" encoding="utf-8"?>
<sst xmlns="http://schemas.openxmlformats.org/spreadsheetml/2006/main" count="376" uniqueCount="114">
  <si>
    <t>Player</t>
  </si>
  <si>
    <t>Team</t>
  </si>
  <si>
    <t>Throws</t>
  </si>
  <si>
    <t>Salary</t>
  </si>
  <si>
    <t>Matchup</t>
  </si>
  <si>
    <t>IP 3Y</t>
  </si>
  <si>
    <t>IP CY</t>
  </si>
  <si>
    <t>SIERA 3Y</t>
  </si>
  <si>
    <t>SIERA CY</t>
  </si>
  <si>
    <t>K/9 3Y</t>
  </si>
  <si>
    <t>K/9 CY</t>
  </si>
  <si>
    <t>Vegas ML</t>
  </si>
  <si>
    <t>O/U</t>
  </si>
  <si>
    <t>1/1 = 50%</t>
  </si>
  <si>
    <t>1/2 = 75%</t>
  </si>
  <si>
    <t>% to Win</t>
  </si>
  <si>
    <t>Ranking</t>
  </si>
  <si>
    <t>Opp K%</t>
  </si>
  <si>
    <t>OAK</t>
  </si>
  <si>
    <t>ATL</t>
  </si>
  <si>
    <t>NYM</t>
  </si>
  <si>
    <t>ARI</t>
  </si>
  <si>
    <t>Pts (100 Scale)</t>
  </si>
  <si>
    <t>DET</t>
  </si>
  <si>
    <t>CWS</t>
  </si>
  <si>
    <t>CIN</t>
  </si>
  <si>
    <t>CLE</t>
  </si>
  <si>
    <t>MIN</t>
  </si>
  <si>
    <t>TB</t>
  </si>
  <si>
    <t>MIA</t>
  </si>
  <si>
    <t>HOU</t>
  </si>
  <si>
    <t>Adj. K/9 CY</t>
  </si>
  <si>
    <t>Opp wOBA split</t>
  </si>
  <si>
    <t>PIT</t>
  </si>
  <si>
    <t>STL</t>
  </si>
  <si>
    <t>SD</t>
  </si>
  <si>
    <t>TEX</t>
  </si>
  <si>
    <t>SEA</t>
  </si>
  <si>
    <t>LAA</t>
  </si>
  <si>
    <t>Wei-Yin Chen</t>
  </si>
  <si>
    <t>BAL</t>
  </si>
  <si>
    <t>WSH</t>
  </si>
  <si>
    <t>LAD</t>
  </si>
  <si>
    <t>MIL</t>
  </si>
  <si>
    <t>Edinson Volquez</t>
  </si>
  <si>
    <t>KC</t>
  </si>
  <si>
    <t>TOR</t>
  </si>
  <si>
    <t>SF</t>
  </si>
  <si>
    <t>PHI</t>
  </si>
  <si>
    <t>BOS</t>
  </si>
  <si>
    <t>NYY</t>
  </si>
  <si>
    <t>Venue</t>
  </si>
  <si>
    <t>Time/Date</t>
  </si>
  <si>
    <t>FIP 3Y</t>
  </si>
  <si>
    <t>FIP CY</t>
  </si>
  <si>
    <t>opp wOBA</t>
  </si>
  <si>
    <t>opp ISO</t>
  </si>
  <si>
    <t>adj K/9 3Y</t>
  </si>
  <si>
    <t>adj K/9 CY</t>
  </si>
  <si>
    <t>Opp Total</t>
  </si>
  <si>
    <t>Opp Total Chg</t>
  </si>
  <si>
    <t>day1</t>
  </si>
  <si>
    <t>day2</t>
  </si>
  <si>
    <t>day3</t>
  </si>
  <si>
    <t>day14</t>
  </si>
  <si>
    <t>day30</t>
  </si>
  <si>
    <t>1 Day Chg</t>
  </si>
  <si>
    <t>2 Day Chg</t>
  </si>
  <si>
    <t>1 Week Chg</t>
  </si>
  <si>
    <t>2 Week Chg</t>
  </si>
  <si>
    <t>30 Day Chg</t>
  </si>
  <si>
    <t>Dallas Keuchel</t>
  </si>
  <si>
    <t>LHP</t>
  </si>
  <si>
    <t>Minute Maid Park</t>
  </si>
  <si>
    <t>Carlos Martinez</t>
  </si>
  <si>
    <t>RHP</t>
  </si>
  <si>
    <t>Busch Stadium</t>
  </si>
  <si>
    <t>Marlins Park</t>
  </si>
  <si>
    <t>Clayton Kershaw</t>
  </si>
  <si>
    <t>Dodger Stadium</t>
  </si>
  <si>
    <t>Zack Greinke</t>
  </si>
  <si>
    <t>Petco Park</t>
  </si>
  <si>
    <t>Joe Ross</t>
  </si>
  <si>
    <t>Citizens Bank Park</t>
  </si>
  <si>
    <t>Luis Severino</t>
  </si>
  <si>
    <t>Yankee Stadium</t>
  </si>
  <si>
    <t>Jeff Locke</t>
  </si>
  <si>
    <t>PNC Park</t>
  </si>
  <si>
    <t>Garrett Richards</t>
  </si>
  <si>
    <t>Target Field</t>
  </si>
  <si>
    <t>Martin Perez</t>
  </si>
  <si>
    <t>Globe Life Park in Arlington</t>
  </si>
  <si>
    <t>Cody Anderson</t>
  </si>
  <si>
    <t>Progressive Field</t>
  </si>
  <si>
    <t>Chris Sale</t>
  </si>
  <si>
    <t>Tropicana Field</t>
  </si>
  <si>
    <t>Rich Hill</t>
  </si>
  <si>
    <t>Oakland Coliseum</t>
  </si>
  <si>
    <t>Rick Porcello</t>
  </si>
  <si>
    <t>Fenway Park</t>
  </si>
  <si>
    <t>R.A. Dickey</t>
  </si>
  <si>
    <t>Jake Odorizzi</t>
  </si>
  <si>
    <t>Bartolo Colon</t>
  </si>
  <si>
    <t>Vance Worley</t>
  </si>
  <si>
    <t>Tommy Milone</t>
  </si>
  <si>
    <t>Jimmy Nelson</t>
  </si>
  <si>
    <t>Nathan Karns</t>
  </si>
  <si>
    <t>Jeremy Hellickson</t>
  </si>
  <si>
    <t>James Shields</t>
  </si>
  <si>
    <t>Madison Bumgarner</t>
  </si>
  <si>
    <t>Williams Perez</t>
  </si>
  <si>
    <t>Tim Melville</t>
  </si>
  <si>
    <t>Mike Pelfrey</t>
  </si>
  <si>
    <t>Player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</si>
</sst>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\(&quot;$&quot;#,##0\)"/>
    <numFmt numFmtId="165" formatCode="0.0%"/>
    <numFmt numFmtId="166" formatCode="0.000"/>
    <numFmt numFmtId="172" formatCode="m/d/yy\ 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/>
    <xf numFmtId="0" fontId="2" fillId="0" borderId="2" xfId="2" applyFont="1" applyFill="1" applyBorder="1" applyAlignment="1">
      <alignment horizontal="right"/>
    </xf>
    <xf numFmtId="164" fontId="2" fillId="0" borderId="2" xfId="2" applyNumberFormat="1" applyFont="1" applyFill="1" applyBorder="1" applyAlignment="1">
      <alignment horizontal="right"/>
    </xf>
    <xf numFmtId="0" fontId="2" fillId="0" borderId="2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1" fontId="2" fillId="0" borderId="2" xfId="2" applyNumberFormat="1" applyFont="1" applyFill="1" applyBorder="1" applyAlignment="1">
      <alignment horizontal="right"/>
    </xf>
    <xf numFmtId="0" fontId="0" fillId="3" borderId="3" xfId="0" applyFill="1" applyBorder="1"/>
    <xf numFmtId="165" fontId="0" fillId="0" borderId="0" xfId="1" applyNumberFormat="1" applyFont="1"/>
    <xf numFmtId="9" fontId="0" fillId="0" borderId="0" xfId="1" applyNumberFormat="1" applyFont="1"/>
    <xf numFmtId="0" fontId="0" fillId="0" borderId="0" xfId="0" quotePrefix="1"/>
    <xf numFmtId="0" fontId="4" fillId="2" borderId="4" xfId="2" applyFont="1" applyFill="1" applyBorder="1" applyAlignment="1">
      <alignment horizontal="center" wrapText="1"/>
    </xf>
    <xf numFmtId="165" fontId="2" fillId="0" borderId="2" xfId="1" applyNumberFormat="1" applyFont="1" applyFill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4" borderId="1" xfId="2" applyFont="1" applyFill="1" applyBorder="1" applyAlignment="1">
      <alignment horizontal="center" wrapText="1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2" fillId="2" borderId="0" xfId="2" applyFont="1" applyFill="1" applyBorder="1" applyAlignment="1">
      <alignment horizontal="center"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4" fontId="2" fillId="0" borderId="2" xfId="1" applyNumberFormat="1" applyFont="1" applyFill="1" applyBorder="1" applyAlignment="1">
      <alignment horizontal="right"/>
    </xf>
    <xf numFmtId="166" fontId="0" fillId="0" borderId="0" xfId="0" applyNumberFormat="1"/>
    <xf numFmtId="2" fontId="2" fillId="0" borderId="2" xfId="2" applyNumberFormat="1" applyFont="1" applyFill="1" applyBorder="1" applyAlignment="1">
      <alignment horizontal="right"/>
    </xf>
    <xf numFmtId="166" fontId="2" fillId="0" borderId="2" xfId="2" applyNumberFormat="1" applyFont="1" applyFill="1" applyBorder="1" applyAlignment="1">
      <alignment horizontal="right"/>
    </xf>
    <xf numFmtId="2" fontId="0" fillId="0" borderId="0" xfId="1" applyNumberFormat="1" applyFont="1"/>
    <xf numFmtId="172" fontId="2" fillId="0" borderId="2" xfId="2" applyNumberFormat="1" applyFont="1" applyFill="1" applyBorder="1" applyAlignment="1">
      <alignment horizontal="right"/>
    </xf>
    <xf numFmtId="172" fontId="0" fillId="0" borderId="0" xfId="0" applyNumberFormat="1"/>
  </cellXfs>
  <cellStyles count="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3"/>
  <sheetViews>
    <sheetView zoomScale="85" zoomScaleNormal="85" zoomScalePageLayoutView="85" workbookViewId="0">
      <selection activeCell="G1" sqref="G1:G1048576"/>
    </sheetView>
  </sheetViews>
  <sheetFormatPr baseColWidth="10" defaultColWidth="8.83203125" defaultRowHeight="14" x14ac:dyDescent="0"/>
  <cols>
    <col min="2" max="2" width="18.33203125" bestFit="1" customWidth="1"/>
    <col min="5" max="5" width="12.1640625" bestFit="1" customWidth="1"/>
    <col min="6" max="6" width="22" bestFit="1" customWidth="1"/>
    <col min="7" max="7" width="15.6640625" style="29" bestFit="1" customWidth="1"/>
    <col min="16" max="16" width="14.6640625" customWidth="1"/>
    <col min="26" max="35" width="0" hidden="1" customWidth="1"/>
    <col min="36" max="37" width="1.6640625" customWidth="1"/>
    <col min="48" max="48" width="2.33203125" customWidth="1"/>
    <col min="50" max="50" width="4.33203125" customWidth="1"/>
  </cols>
  <sheetData>
    <row r="1" spans="1:53">
      <c r="G1"/>
      <c r="AN1" s="8">
        <v>0.4</v>
      </c>
      <c r="AO1" s="8">
        <v>0.9</v>
      </c>
      <c r="AP1" s="8">
        <v>1.3</v>
      </c>
      <c r="AQ1" s="8">
        <v>0.9</v>
      </c>
      <c r="AR1" s="8">
        <v>1.3</v>
      </c>
      <c r="AS1" s="8">
        <v>1.6</v>
      </c>
      <c r="AT1" s="8">
        <v>1.7</v>
      </c>
      <c r="AU1" s="8">
        <v>0.5</v>
      </c>
    </row>
    <row r="2" spans="1:53">
      <c r="G2"/>
      <c r="AN2" s="10">
        <f t="shared" ref="AN2:AU2" si="0">AN1/SUM($AN$1:$AU$1)</f>
        <v>4.651162790697675E-2</v>
      </c>
      <c r="AO2" s="10">
        <f t="shared" si="0"/>
        <v>0.10465116279069768</v>
      </c>
      <c r="AP2" s="10">
        <f t="shared" si="0"/>
        <v>0.15116279069767444</v>
      </c>
      <c r="AQ2" s="10">
        <f t="shared" si="0"/>
        <v>0.10465116279069768</v>
      </c>
      <c r="AR2" s="10">
        <f t="shared" si="0"/>
        <v>0.15116279069767444</v>
      </c>
      <c r="AS2" s="10">
        <f t="shared" si="0"/>
        <v>0.186046511627907</v>
      </c>
      <c r="AT2" s="10">
        <f t="shared" si="0"/>
        <v>0.19767441860465115</v>
      </c>
      <c r="AU2" s="10">
        <f t="shared" si="0"/>
        <v>5.8139534883720929E-2</v>
      </c>
    </row>
    <row r="3" spans="1:53" ht="42">
      <c r="A3" s="1" t="s">
        <v>113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51</v>
      </c>
      <c r="G3" s="1" t="s">
        <v>52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53</v>
      </c>
      <c r="M3" s="6" t="s">
        <v>54</v>
      </c>
      <c r="N3" s="6" t="s">
        <v>9</v>
      </c>
      <c r="O3" s="6" t="s">
        <v>10</v>
      </c>
      <c r="P3" s="1" t="s">
        <v>4</v>
      </c>
      <c r="Q3" s="6" t="s">
        <v>55</v>
      </c>
      <c r="R3" s="6" t="s">
        <v>56</v>
      </c>
      <c r="S3" s="6" t="s">
        <v>17</v>
      </c>
      <c r="T3" s="6" t="s">
        <v>57</v>
      </c>
      <c r="U3" s="6" t="s">
        <v>58</v>
      </c>
      <c r="V3" s="6" t="s">
        <v>11</v>
      </c>
      <c r="W3" s="6" t="s">
        <v>12</v>
      </c>
      <c r="X3" s="19" t="s">
        <v>59</v>
      </c>
      <c r="Y3" s="19" t="s">
        <v>60</v>
      </c>
      <c r="Z3" s="19" t="s">
        <v>61</v>
      </c>
      <c r="AA3" s="19" t="s">
        <v>62</v>
      </c>
      <c r="AB3" s="19" t="s">
        <v>63</v>
      </c>
      <c r="AC3" s="19" t="s">
        <v>64</v>
      </c>
      <c r="AD3" s="19" t="s">
        <v>65</v>
      </c>
      <c r="AE3" s="19" t="s">
        <v>66</v>
      </c>
      <c r="AF3" s="19" t="s">
        <v>67</v>
      </c>
      <c r="AG3" s="19" t="s">
        <v>68</v>
      </c>
      <c r="AH3" s="19" t="s">
        <v>69</v>
      </c>
      <c r="AI3" s="19" t="s">
        <v>70</v>
      </c>
      <c r="AJ3" s="20"/>
      <c r="AK3" s="20"/>
      <c r="AL3" s="12" t="s">
        <v>16</v>
      </c>
      <c r="AM3" s="12" t="s">
        <v>22</v>
      </c>
      <c r="AN3" s="16" t="s">
        <v>3</v>
      </c>
      <c r="AO3" s="16" t="s">
        <v>7</v>
      </c>
      <c r="AP3" s="16" t="s">
        <v>8</v>
      </c>
      <c r="AQ3" s="16" t="s">
        <v>9</v>
      </c>
      <c r="AR3" s="16" t="s">
        <v>31</v>
      </c>
      <c r="AS3" s="16" t="s">
        <v>32</v>
      </c>
      <c r="AT3" s="16" t="s">
        <v>11</v>
      </c>
      <c r="AU3" s="16" t="s">
        <v>12</v>
      </c>
      <c r="AW3" s="21"/>
      <c r="AX3" s="21"/>
      <c r="AY3" s="21"/>
      <c r="AZ3" s="22" t="s">
        <v>15</v>
      </c>
      <c r="BA3" s="21"/>
    </row>
    <row r="4" spans="1:53">
      <c r="A4">
        <v>425844</v>
      </c>
      <c r="B4" s="2" t="s">
        <v>80</v>
      </c>
      <c r="C4" s="2" t="s">
        <v>21</v>
      </c>
      <c r="D4" s="2" t="s">
        <v>75</v>
      </c>
      <c r="E4" s="4">
        <v>10000</v>
      </c>
      <c r="F4" s="4" t="s">
        <v>81</v>
      </c>
      <c r="G4" s="28">
        <v>42475.444444444445</v>
      </c>
      <c r="H4" s="3">
        <v>435</v>
      </c>
      <c r="I4" s="25">
        <v>10</v>
      </c>
      <c r="J4" s="25">
        <v>3.11</v>
      </c>
      <c r="K4" s="25">
        <v>4.21</v>
      </c>
      <c r="L4" s="25">
        <v>2.94</v>
      </c>
      <c r="M4" s="25">
        <v>6.31</v>
      </c>
      <c r="N4" s="25">
        <v>8.6300000000000008</v>
      </c>
      <c r="O4" s="25">
        <v>9</v>
      </c>
      <c r="P4" s="5" t="s">
        <v>35</v>
      </c>
      <c r="Q4" s="26">
        <v>0.24299999999999999</v>
      </c>
      <c r="R4" s="26">
        <v>8.7999999999999995E-2</v>
      </c>
      <c r="S4" s="23">
        <v>29.6</v>
      </c>
      <c r="T4" s="14">
        <v>12.521960999999999</v>
      </c>
      <c r="U4" s="14">
        <v>13.058824</v>
      </c>
      <c r="V4" s="7">
        <v>-142</v>
      </c>
      <c r="W4">
        <v>6.5</v>
      </c>
      <c r="X4" s="14">
        <v>2.37</v>
      </c>
      <c r="Y4" s="24">
        <v>0.06</v>
      </c>
      <c r="Z4">
        <v>10500</v>
      </c>
      <c r="AA4">
        <v>9000</v>
      </c>
      <c r="AB4">
        <v>12700</v>
      </c>
      <c r="AC4">
        <v>12000</v>
      </c>
      <c r="AD4">
        <v>10200</v>
      </c>
      <c r="AE4">
        <v>1500</v>
      </c>
      <c r="AF4">
        <v>-2200</v>
      </c>
      <c r="AG4">
        <v>-1800</v>
      </c>
      <c r="AH4">
        <v>-1500</v>
      </c>
      <c r="AI4">
        <v>300</v>
      </c>
      <c r="AL4">
        <f>RANK(AW4,$AW$4:$AW$33,0)</f>
        <v>1</v>
      </c>
      <c r="AM4" s="15">
        <f>$AW4/(MAX($AL:$AL)*SUM($AN$1:$AU$1))*100</f>
        <v>76.370431893687723</v>
      </c>
      <c r="AN4">
        <f>RANK(E4,E$4:E$33,0)</f>
        <v>4</v>
      </c>
      <c r="AO4">
        <f>RANK(J4,J$4:J$33,0)</f>
        <v>22</v>
      </c>
      <c r="AP4">
        <f>RANK(K4,K$4:K$33,0)</f>
        <v>10</v>
      </c>
      <c r="AQ4">
        <f>RANK(N4,N$4:N$33,1)</f>
        <v>21</v>
      </c>
      <c r="AR4">
        <f>RANK(T4,T$4:T$33,1)</f>
        <v>27</v>
      </c>
      <c r="AS4">
        <f>RANK(Q4,Q$4:Q$33,0)</f>
        <v>27</v>
      </c>
      <c r="AT4">
        <f>RANK(V4,V$4:V$33,0)</f>
        <v>24</v>
      </c>
      <c r="AU4">
        <f>RANK(W4,W$4:W$33,0)</f>
        <v>23</v>
      </c>
      <c r="AW4" s="14">
        <f>SUMPRODUCT(AN4:AU4,$AN$1:$AU$1)</f>
        <v>183.90000000000003</v>
      </c>
      <c r="AX4" s="14"/>
      <c r="AY4" s="14">
        <f>IF(V4&lt;0,(-100+V4)/V4,V4/100+1)</f>
        <v>1.704225352112676</v>
      </c>
      <c r="AZ4" s="27">
        <f>(1-((AY4-1)/2))</f>
        <v>0.647887323943662</v>
      </c>
      <c r="BA4" s="14">
        <f>AZ4*4</f>
        <v>2.591549295774648</v>
      </c>
    </row>
    <row r="5" spans="1:53">
      <c r="A5">
        <v>519242</v>
      </c>
      <c r="B5" s="2" t="s">
        <v>94</v>
      </c>
      <c r="C5" s="2" t="s">
        <v>24</v>
      </c>
      <c r="D5" s="2" t="s">
        <v>72</v>
      </c>
      <c r="E5" s="4">
        <v>12200</v>
      </c>
      <c r="F5" s="4" t="s">
        <v>95</v>
      </c>
      <c r="G5" s="28">
        <v>42475.298611111109</v>
      </c>
      <c r="H5" s="3">
        <v>396.2</v>
      </c>
      <c r="I5" s="25">
        <v>14</v>
      </c>
      <c r="J5" s="25">
        <v>2.56</v>
      </c>
      <c r="K5" s="25">
        <v>3.04</v>
      </c>
      <c r="L5" s="25">
        <v>2.7</v>
      </c>
      <c r="M5" s="25">
        <v>3.71</v>
      </c>
      <c r="N5" s="25">
        <v>11.25</v>
      </c>
      <c r="O5" s="25">
        <v>9</v>
      </c>
      <c r="P5" s="5" t="s">
        <v>28</v>
      </c>
      <c r="Q5" s="26">
        <v>0.27400000000000002</v>
      </c>
      <c r="R5" s="26">
        <v>0.159</v>
      </c>
      <c r="S5" s="23">
        <v>17</v>
      </c>
      <c r="T5" s="14">
        <v>9.375</v>
      </c>
      <c r="U5" s="14">
        <v>7.5</v>
      </c>
      <c r="V5" s="7">
        <v>-113</v>
      </c>
      <c r="W5">
        <v>6.5</v>
      </c>
      <c r="X5" s="14">
        <v>2.66</v>
      </c>
      <c r="Y5" s="24">
        <v>0</v>
      </c>
      <c r="Z5">
        <v>12100</v>
      </c>
      <c r="AA5">
        <v>10800</v>
      </c>
      <c r="AB5">
        <v>11700</v>
      </c>
      <c r="AC5">
        <v>13200</v>
      </c>
      <c r="AD5">
        <v>11300</v>
      </c>
      <c r="AE5">
        <v>1300</v>
      </c>
      <c r="AF5">
        <v>400</v>
      </c>
      <c r="AG5">
        <v>-1000</v>
      </c>
      <c r="AH5">
        <v>-1100</v>
      </c>
      <c r="AI5">
        <v>800</v>
      </c>
      <c r="AL5">
        <f>RANK(AW5,$AW$4:$AW$33,0)</f>
        <v>2</v>
      </c>
      <c r="AM5" s="15">
        <f>$AW5/(MAX($AL:$AL)*SUM($AN$1:$AU$1))*100</f>
        <v>73.67109634551494</v>
      </c>
      <c r="AN5">
        <f>RANK(E5,E$4:E$33,0)</f>
        <v>2</v>
      </c>
      <c r="AO5">
        <f>RANK(J5,J$4:J$33,0)</f>
        <v>25</v>
      </c>
      <c r="AP5">
        <f>RANK(K5,K$4:K$33,0)</f>
        <v>20</v>
      </c>
      <c r="AQ5">
        <f>RANK(N5,N$4:N$33,1)</f>
        <v>27</v>
      </c>
      <c r="AR5">
        <f>RANK(T5,T$4:T$33,1)</f>
        <v>23</v>
      </c>
      <c r="AS5">
        <f>RANK(Q5,Q$4:Q$33,0)</f>
        <v>22</v>
      </c>
      <c r="AT5">
        <f>RANK(V5,V$4:V$33,0)</f>
        <v>16</v>
      </c>
      <c r="AU5">
        <f>RANK(W5,W$4:W$33,0)</f>
        <v>23</v>
      </c>
      <c r="AW5" s="14">
        <f>SUMPRODUCT(AN5:AU5,$AN$1:$AU$1)</f>
        <v>177.39999999999998</v>
      </c>
      <c r="AX5" s="14"/>
      <c r="AY5" s="14">
        <f>IF(V5&lt;0,(-100+V5)/V5,V5/100+1)</f>
        <v>1.8849557522123894</v>
      </c>
      <c r="AZ5" s="27">
        <f>(1-((AY5-1)/2))</f>
        <v>0.55752212389380529</v>
      </c>
      <c r="BA5" s="14">
        <f>AZ5*4</f>
        <v>2.2300884955752212</v>
      </c>
    </row>
    <row r="6" spans="1:53">
      <c r="A6">
        <v>477132</v>
      </c>
      <c r="B6" s="2" t="s">
        <v>78</v>
      </c>
      <c r="C6" s="2" t="s">
        <v>42</v>
      </c>
      <c r="D6" s="2" t="s">
        <v>72</v>
      </c>
      <c r="E6" s="4">
        <v>13700</v>
      </c>
      <c r="F6" s="4" t="s">
        <v>79</v>
      </c>
      <c r="G6" s="28">
        <v>42475.423611111109</v>
      </c>
      <c r="H6" s="3">
        <v>446</v>
      </c>
      <c r="I6" s="25">
        <v>15</v>
      </c>
      <c r="J6" s="25">
        <v>2.2000000000000002</v>
      </c>
      <c r="K6" s="25">
        <v>3.13</v>
      </c>
      <c r="L6" s="25">
        <v>1.96</v>
      </c>
      <c r="M6" s="25">
        <v>3.48</v>
      </c>
      <c r="N6" s="25">
        <v>11.18</v>
      </c>
      <c r="O6" s="25">
        <v>8.4</v>
      </c>
      <c r="P6" s="5" t="s">
        <v>47</v>
      </c>
      <c r="Q6" s="26">
        <v>0.32200000000000001</v>
      </c>
      <c r="R6" s="26">
        <v>0.20799999999999999</v>
      </c>
      <c r="S6" s="23">
        <v>18.8</v>
      </c>
      <c r="T6" s="14">
        <v>10.303137</v>
      </c>
      <c r="U6" s="14">
        <v>7.7411760000000003</v>
      </c>
      <c r="V6" s="7">
        <v>-178</v>
      </c>
      <c r="W6">
        <v>6</v>
      </c>
      <c r="X6" s="14">
        <v>1.32</v>
      </c>
      <c r="Y6" s="24">
        <v>0.03</v>
      </c>
      <c r="Z6">
        <v>14200</v>
      </c>
      <c r="AA6">
        <v>12900</v>
      </c>
      <c r="AB6">
        <v>14400</v>
      </c>
      <c r="AC6">
        <v>14800</v>
      </c>
      <c r="AD6">
        <v>12400</v>
      </c>
      <c r="AE6">
        <v>1300</v>
      </c>
      <c r="AF6">
        <v>-200</v>
      </c>
      <c r="AG6">
        <v>-500</v>
      </c>
      <c r="AH6">
        <v>-600</v>
      </c>
      <c r="AI6">
        <v>1800</v>
      </c>
      <c r="AL6">
        <f>RANK(AW6,$AW$4:$AW$33,0)</f>
        <v>3</v>
      </c>
      <c r="AM6" s="15">
        <f>$AW6/(MAX($AL:$AL)*SUM($AN$1:$AU$1))*100</f>
        <v>72.674418604651166</v>
      </c>
      <c r="AN6">
        <f>RANK(E6,E$4:E$33,0)</f>
        <v>1</v>
      </c>
      <c r="AO6">
        <f>RANK(J6,J$4:J$33,0)</f>
        <v>27</v>
      </c>
      <c r="AP6">
        <f>RANK(K6,K$4:K$33,0)</f>
        <v>17</v>
      </c>
      <c r="AQ6">
        <f>RANK(N6,N$4:N$33,1)</f>
        <v>26</v>
      </c>
      <c r="AR6">
        <f>RANK(T6,T$4:T$33,1)</f>
        <v>24</v>
      </c>
      <c r="AS6">
        <f>RANK(Q6,Q$4:Q$33,0)</f>
        <v>11</v>
      </c>
      <c r="AT6">
        <f>RANK(V6,V$4:V$33,0)</f>
        <v>25</v>
      </c>
      <c r="AU6">
        <f>RANK(W6,W$4:W$33,0)</f>
        <v>27</v>
      </c>
      <c r="AW6" s="14">
        <f>SUMPRODUCT(AN6:AU6,$AN$1:$AU$1)</f>
        <v>175</v>
      </c>
      <c r="AX6" s="14"/>
      <c r="AY6" s="14">
        <f>IF(V6&lt;0,(-100+V6)/V6,V6/100+1)</f>
        <v>1.5617977528089888</v>
      </c>
      <c r="AZ6" s="27">
        <f>(1-((AY6-1)/2))</f>
        <v>0.7191011235955056</v>
      </c>
      <c r="BA6" s="14">
        <f>AZ6*4</f>
        <v>2.8764044943820224</v>
      </c>
    </row>
    <row r="7" spans="1:53">
      <c r="A7">
        <v>572070</v>
      </c>
      <c r="B7" s="2" t="s">
        <v>88</v>
      </c>
      <c r="C7" s="2" t="s">
        <v>38</v>
      </c>
      <c r="D7" s="2" t="s">
        <v>75</v>
      </c>
      <c r="E7" s="4">
        <v>9300</v>
      </c>
      <c r="F7" s="4" t="s">
        <v>89</v>
      </c>
      <c r="G7" s="28">
        <v>42475.340277777781</v>
      </c>
      <c r="H7" s="3">
        <v>387.2</v>
      </c>
      <c r="I7" s="25">
        <v>11.2</v>
      </c>
      <c r="J7" s="25">
        <v>3.6</v>
      </c>
      <c r="K7" s="25">
        <v>3.28</v>
      </c>
      <c r="L7" s="25">
        <v>3.29</v>
      </c>
      <c r="M7" s="25">
        <v>3.13</v>
      </c>
      <c r="N7" s="25">
        <v>8.1999999999999993</v>
      </c>
      <c r="O7" s="25">
        <v>10.029999999999999</v>
      </c>
      <c r="P7" s="5" t="s">
        <v>27</v>
      </c>
      <c r="Q7" s="26">
        <v>0.26300000000000001</v>
      </c>
      <c r="R7" s="26">
        <v>0.114</v>
      </c>
      <c r="S7" s="23">
        <v>30.2</v>
      </c>
      <c r="T7" s="14">
        <v>12.139215999999999</v>
      </c>
      <c r="U7" s="14">
        <v>14.848333</v>
      </c>
      <c r="V7" s="7">
        <v>-120</v>
      </c>
      <c r="W7">
        <v>8</v>
      </c>
      <c r="X7" s="14">
        <v>3.6349999999999998</v>
      </c>
      <c r="Y7" s="24">
        <v>-0.13500000000000001</v>
      </c>
      <c r="Z7">
        <v>10200</v>
      </c>
      <c r="AA7">
        <v>8500</v>
      </c>
      <c r="AB7">
        <v>8500</v>
      </c>
      <c r="AC7">
        <v>9800</v>
      </c>
      <c r="AD7">
        <v>9500</v>
      </c>
      <c r="AE7">
        <v>1700</v>
      </c>
      <c r="AF7">
        <v>1700</v>
      </c>
      <c r="AG7">
        <v>1500</v>
      </c>
      <c r="AH7">
        <v>400</v>
      </c>
      <c r="AI7">
        <v>700</v>
      </c>
      <c r="AL7">
        <f>RANK(AW7,$AW$4:$AW$33,0)</f>
        <v>4</v>
      </c>
      <c r="AM7" s="15">
        <f>$AW7/(MAX($AL:$AL)*SUM($AN$1:$AU$1))*100</f>
        <v>69.102990033222596</v>
      </c>
      <c r="AN7">
        <f>RANK(E7,E$4:E$33,0)</f>
        <v>6</v>
      </c>
      <c r="AO7">
        <f>RANK(J7,J$4:J$33,0)</f>
        <v>20</v>
      </c>
      <c r="AP7">
        <f>RANK(K7,K$4:K$33,0)</f>
        <v>16</v>
      </c>
      <c r="AQ7">
        <f>RANK(N7,N$4:N$33,1)</f>
        <v>19</v>
      </c>
      <c r="AR7">
        <f>RANK(T7,T$4:T$33,1)</f>
        <v>26</v>
      </c>
      <c r="AS7">
        <f>RANK(Q7,Q$4:Q$33,0)</f>
        <v>23</v>
      </c>
      <c r="AT7">
        <f>RANK(V7,V$4:V$33,0)</f>
        <v>20</v>
      </c>
      <c r="AU7">
        <f>RANK(W7,W$4:W$33,0)</f>
        <v>7</v>
      </c>
      <c r="AW7" s="14">
        <f>SUMPRODUCT(AN7:AU7,$AN$1:$AU$1)</f>
        <v>166.4</v>
      </c>
      <c r="AX7" s="14"/>
      <c r="AY7" s="14">
        <f>IF(V7&lt;0,(-100+V7)/V7,V7/100+1)</f>
        <v>1.8333333333333333</v>
      </c>
      <c r="AZ7" s="27">
        <f>(1-((AY7-1)/2))</f>
        <v>0.58333333333333337</v>
      </c>
      <c r="BA7" s="14">
        <f>AZ7*4</f>
        <v>2.3333333333333335</v>
      </c>
    </row>
    <row r="8" spans="1:53">
      <c r="A8">
        <v>448179</v>
      </c>
      <c r="B8" s="2" t="s">
        <v>96</v>
      </c>
      <c r="C8" s="2" t="s">
        <v>18</v>
      </c>
      <c r="D8" s="2" t="s">
        <v>72</v>
      </c>
      <c r="E8" s="4">
        <v>7300</v>
      </c>
      <c r="F8" s="4" t="s">
        <v>97</v>
      </c>
      <c r="G8" s="28">
        <v>42475.420138888891</v>
      </c>
      <c r="H8" s="3">
        <v>43</v>
      </c>
      <c r="I8" s="25">
        <v>8.1999999999999993</v>
      </c>
      <c r="J8" s="25">
        <v>2.5499999999999998</v>
      </c>
      <c r="K8" s="25">
        <v>2.31</v>
      </c>
      <c r="L8" s="25">
        <v>2.75</v>
      </c>
      <c r="M8" s="25">
        <v>3.79</v>
      </c>
      <c r="N8" s="25">
        <v>12.14</v>
      </c>
      <c r="O8" s="25">
        <v>13.5</v>
      </c>
      <c r="P8" s="5" t="s">
        <v>45</v>
      </c>
      <c r="Q8" s="26">
        <v>0.373</v>
      </c>
      <c r="R8" s="26">
        <v>0.25</v>
      </c>
      <c r="S8" s="23">
        <v>22.9</v>
      </c>
      <c r="T8" s="14">
        <v>13.627745000000001</v>
      </c>
      <c r="U8" s="14">
        <v>15.154412000000001</v>
      </c>
      <c r="V8" s="7">
        <v>-113</v>
      </c>
      <c r="W8">
        <v>7</v>
      </c>
      <c r="X8" s="14">
        <v>3.36</v>
      </c>
      <c r="Y8" s="24">
        <v>-7.0000000000000007E-2</v>
      </c>
      <c r="Z8">
        <v>8400</v>
      </c>
      <c r="AA8">
        <v>8600</v>
      </c>
      <c r="AB8">
        <v>4300</v>
      </c>
      <c r="AC8">
        <v>5000</v>
      </c>
      <c r="AE8">
        <v>-200</v>
      </c>
      <c r="AF8">
        <v>4100</v>
      </c>
      <c r="AG8">
        <v>3400</v>
      </c>
      <c r="AH8">
        <v>3400</v>
      </c>
      <c r="AL8">
        <f>RANK(AW8,$AW$4:$AW$33,0)</f>
        <v>5</v>
      </c>
      <c r="AM8" s="15">
        <f>$AW8/(MAX($AL:$AL)*SUM($AN$1:$AU$1))*100</f>
        <v>67.774086378737536</v>
      </c>
      <c r="AN8">
        <f>RANK(E8,E$4:E$33,0)</f>
        <v>16</v>
      </c>
      <c r="AO8">
        <f>RANK(J8,J$4:J$33,0)</f>
        <v>26</v>
      </c>
      <c r="AP8">
        <f>RANK(K8,K$4:K$33,0)</f>
        <v>25</v>
      </c>
      <c r="AQ8">
        <f>RANK(N8,N$4:N$33,1)</f>
        <v>28</v>
      </c>
      <c r="AR8">
        <f>RANK(T8,T$4:T$33,1)</f>
        <v>28</v>
      </c>
      <c r="AS8">
        <f>RANK(Q8,Q$4:Q$33,0)</f>
        <v>1</v>
      </c>
      <c r="AT8">
        <f>RANK(V8,V$4:V$33,0)</f>
        <v>16</v>
      </c>
      <c r="AU8">
        <f>RANK(W8,W$4:W$33,0)</f>
        <v>21</v>
      </c>
      <c r="AW8" s="14">
        <f>SUMPRODUCT(AN8:AU8,$AN$1:$AU$1)</f>
        <v>163.19999999999999</v>
      </c>
      <c r="AX8" s="14"/>
      <c r="AY8" s="14">
        <f>IF(V8&lt;0,(-100+V8)/V8,V8/100+1)</f>
        <v>1.8849557522123894</v>
      </c>
      <c r="AZ8" s="27">
        <f>(1-((AY8-1)/2))</f>
        <v>0.55752212389380529</v>
      </c>
      <c r="BA8" s="14">
        <f>AZ8*4</f>
        <v>2.2300884955752212</v>
      </c>
    </row>
    <row r="9" spans="1:53">
      <c r="A9">
        <v>593372</v>
      </c>
      <c r="B9" s="2" t="s">
        <v>74</v>
      </c>
      <c r="C9" s="2" t="s">
        <v>34</v>
      </c>
      <c r="D9" s="2" t="s">
        <v>75</v>
      </c>
      <c r="E9" s="4">
        <v>9000</v>
      </c>
      <c r="F9" s="4" t="s">
        <v>76</v>
      </c>
      <c r="G9" s="28">
        <v>42475.34375</v>
      </c>
      <c r="H9" s="3">
        <v>275</v>
      </c>
      <c r="I9" s="25">
        <v>6</v>
      </c>
      <c r="J9" s="25">
        <v>3.47</v>
      </c>
      <c r="K9" s="25">
        <v>4.8099999999999996</v>
      </c>
      <c r="L9" s="25">
        <v>3.2</v>
      </c>
      <c r="M9" s="25">
        <v>3.05</v>
      </c>
      <c r="N9" s="25">
        <v>8.93</v>
      </c>
      <c r="O9" s="25">
        <v>7.5</v>
      </c>
      <c r="P9" s="5" t="s">
        <v>25</v>
      </c>
      <c r="Q9" s="26">
        <v>0.28299999999999997</v>
      </c>
      <c r="R9" s="26">
        <v>0.112</v>
      </c>
      <c r="S9" s="23">
        <v>21.2</v>
      </c>
      <c r="T9" s="14">
        <v>9.2801960000000001</v>
      </c>
      <c r="U9" s="14">
        <v>7.7941180000000001</v>
      </c>
      <c r="V9" s="7">
        <v>-185</v>
      </c>
      <c r="W9">
        <v>7.5</v>
      </c>
      <c r="X9" s="14">
        <v>2.97</v>
      </c>
      <c r="Y9" s="24">
        <v>0</v>
      </c>
      <c r="Z9">
        <v>10000</v>
      </c>
      <c r="AA9">
        <v>9800</v>
      </c>
      <c r="AB9">
        <v>9300</v>
      </c>
      <c r="AC9">
        <v>6800</v>
      </c>
      <c r="AD9">
        <v>7200</v>
      </c>
      <c r="AE9">
        <v>200</v>
      </c>
      <c r="AF9">
        <v>700</v>
      </c>
      <c r="AG9">
        <v>-1200</v>
      </c>
      <c r="AH9">
        <v>3200</v>
      </c>
      <c r="AI9">
        <v>2800</v>
      </c>
      <c r="AL9">
        <f>RANK(AW9,$AW$4:$AW$33,0)</f>
        <v>6</v>
      </c>
      <c r="AM9" s="15">
        <f>$AW9/(MAX($AL:$AL)*SUM($AN$1:$AU$1))*100</f>
        <v>67.649501661129577</v>
      </c>
      <c r="AN9">
        <f>RANK(E9,E$4:E$33,0)</f>
        <v>8</v>
      </c>
      <c r="AO9">
        <f>RANK(J9,J$4:J$33,0)</f>
        <v>21</v>
      </c>
      <c r="AP9">
        <f>RANK(K9,K$4:K$33,0)</f>
        <v>6</v>
      </c>
      <c r="AQ9">
        <f>RANK(N9,N$4:N$33,1)</f>
        <v>23</v>
      </c>
      <c r="AR9">
        <f>RANK(T9,T$4:T$33,1)</f>
        <v>22</v>
      </c>
      <c r="AS9">
        <f>RANK(Q9,Q$4:Q$33,0)</f>
        <v>20</v>
      </c>
      <c r="AT9">
        <f>RANK(V9,V$4:V$33,0)</f>
        <v>26</v>
      </c>
      <c r="AU9">
        <f>RANK(W9,W$4:W$33,0)</f>
        <v>15</v>
      </c>
      <c r="AW9" s="14">
        <f>SUMPRODUCT(AN9:AU9,$AN$1:$AU$1)</f>
        <v>162.9</v>
      </c>
      <c r="AX9" s="14"/>
      <c r="AY9" s="14">
        <f>IF(V9&lt;0,(-100+V9)/V9,V9/100+1)</f>
        <v>1.5405405405405406</v>
      </c>
      <c r="AZ9" s="27">
        <f>(1-((AY9-1)/2))</f>
        <v>0.72972972972972971</v>
      </c>
      <c r="BA9" s="14">
        <f>AZ9*4</f>
        <v>2.9189189189189189</v>
      </c>
    </row>
    <row r="10" spans="1:53">
      <c r="A10">
        <v>622663</v>
      </c>
      <c r="B10" s="2" t="s">
        <v>84</v>
      </c>
      <c r="C10" s="2" t="s">
        <v>50</v>
      </c>
      <c r="D10" s="2" t="s">
        <v>75</v>
      </c>
      <c r="E10" s="4">
        <v>7900</v>
      </c>
      <c r="F10" s="4" t="s">
        <v>85</v>
      </c>
      <c r="G10" s="28">
        <v>42475.295138888891</v>
      </c>
      <c r="H10" s="3">
        <v>67.099999999999994</v>
      </c>
      <c r="I10" s="25">
        <v>5</v>
      </c>
      <c r="J10" s="25">
        <v>3.72</v>
      </c>
      <c r="K10" s="25">
        <v>2.2200000000000002</v>
      </c>
      <c r="L10" s="25">
        <v>4.1399999999999997</v>
      </c>
      <c r="M10" s="25">
        <v>1.21</v>
      </c>
      <c r="N10" s="25">
        <v>8.15</v>
      </c>
      <c r="O10" s="25">
        <v>9</v>
      </c>
      <c r="P10" s="5" t="s">
        <v>37</v>
      </c>
      <c r="Q10" s="26">
        <v>0.32300000000000001</v>
      </c>
      <c r="R10" s="26">
        <v>0.188</v>
      </c>
      <c r="S10" s="23">
        <v>22.2</v>
      </c>
      <c r="T10" s="14">
        <v>8.8691180000000003</v>
      </c>
      <c r="U10" s="14">
        <v>9.7941179999999992</v>
      </c>
      <c r="V10" s="7">
        <v>-135</v>
      </c>
      <c r="W10">
        <v>8</v>
      </c>
      <c r="X10" s="14">
        <v>3.2549999999999999</v>
      </c>
      <c r="Y10" s="24">
        <v>0.105</v>
      </c>
      <c r="Z10">
        <v>8700</v>
      </c>
      <c r="AA10">
        <v>10000</v>
      </c>
      <c r="AB10">
        <v>8100</v>
      </c>
      <c r="AE10">
        <v>-1300</v>
      </c>
      <c r="AF10">
        <v>600</v>
      </c>
      <c r="AG10">
        <v>-700</v>
      </c>
      <c r="AL10">
        <f>RANK(AW10,$AW$4:$AW$33,0)</f>
        <v>7</v>
      </c>
      <c r="AM10" s="15">
        <f>$AW10/(MAX($AL:$AL)*SUM($AN$1:$AU$1))*100</f>
        <v>63.538205980066451</v>
      </c>
      <c r="AN10">
        <f>RANK(E10,E$4:E$33,0)</f>
        <v>12</v>
      </c>
      <c r="AO10">
        <f>RANK(J10,J$4:J$33,0)</f>
        <v>17</v>
      </c>
      <c r="AP10">
        <f>RANK(K10,K$4:K$33,0)</f>
        <v>26</v>
      </c>
      <c r="AQ10">
        <f>RANK(N10,N$4:N$33,1)</f>
        <v>18</v>
      </c>
      <c r="AR10">
        <f>RANK(T10,T$4:T$33,1)</f>
        <v>20</v>
      </c>
      <c r="AS10">
        <f>RANK(Q10,Q$4:Q$33,0)</f>
        <v>10</v>
      </c>
      <c r="AT10">
        <f>RANK(V10,V$4:V$33,0)</f>
        <v>22</v>
      </c>
      <c r="AU10">
        <f>RANK(W10,W$4:W$33,0)</f>
        <v>7</v>
      </c>
      <c r="AW10" s="14">
        <f>SUMPRODUCT(AN10:AU10,$AN$1:$AU$1)</f>
        <v>153</v>
      </c>
      <c r="AX10" s="14"/>
      <c r="AY10" s="14">
        <f>IF(V10&lt;0,(-100+V10)/V10,V10/100+1)</f>
        <v>1.7407407407407407</v>
      </c>
      <c r="AZ10" s="27">
        <f>(1-((AY10-1)/2))</f>
        <v>0.62962962962962965</v>
      </c>
      <c r="BA10" s="14">
        <f>AZ10*4</f>
        <v>2.5185185185185186</v>
      </c>
    </row>
    <row r="11" spans="1:53">
      <c r="A11">
        <v>543606</v>
      </c>
      <c r="B11" s="2" t="s">
        <v>101</v>
      </c>
      <c r="C11" s="2" t="s">
        <v>28</v>
      </c>
      <c r="D11" s="2" t="s">
        <v>75</v>
      </c>
      <c r="E11" s="4">
        <v>8300</v>
      </c>
      <c r="F11" s="4" t="s">
        <v>95</v>
      </c>
      <c r="G11" s="28">
        <v>42475.298611111109</v>
      </c>
      <c r="H11" s="3">
        <v>349</v>
      </c>
      <c r="I11" s="25">
        <v>11.2</v>
      </c>
      <c r="J11" s="25">
        <v>3.74</v>
      </c>
      <c r="K11" s="25">
        <v>2.89</v>
      </c>
      <c r="L11" s="25">
        <v>3.64</v>
      </c>
      <c r="M11" s="25">
        <v>2.44</v>
      </c>
      <c r="N11" s="25">
        <v>8.7200000000000006</v>
      </c>
      <c r="O11" s="25">
        <v>10.8</v>
      </c>
      <c r="P11" s="5" t="s">
        <v>24</v>
      </c>
      <c r="Q11" s="26">
        <v>0.27600000000000002</v>
      </c>
      <c r="R11" s="26">
        <v>0.10100000000000001</v>
      </c>
      <c r="S11" s="23">
        <v>19.100000000000001</v>
      </c>
      <c r="T11" s="14">
        <v>8.1643139999999992</v>
      </c>
      <c r="U11" s="14">
        <v>10.111765</v>
      </c>
      <c r="V11" s="7">
        <v>104</v>
      </c>
      <c r="W11">
        <v>6.5</v>
      </c>
      <c r="X11" s="14">
        <v>3.3250000000000002</v>
      </c>
      <c r="Y11" s="24">
        <v>-3.5000000000000003E-2</v>
      </c>
      <c r="Z11">
        <v>8400</v>
      </c>
      <c r="AA11">
        <v>8500</v>
      </c>
      <c r="AB11">
        <v>8100</v>
      </c>
      <c r="AC11">
        <v>8100</v>
      </c>
      <c r="AD11">
        <v>7400</v>
      </c>
      <c r="AE11">
        <v>-100</v>
      </c>
      <c r="AF11">
        <v>300</v>
      </c>
      <c r="AG11">
        <v>-700</v>
      </c>
      <c r="AH11">
        <v>300</v>
      </c>
      <c r="AI11">
        <v>1000</v>
      </c>
      <c r="AL11">
        <f>RANK(AW11,$AW$4:$AW$33,0)</f>
        <v>8</v>
      </c>
      <c r="AM11" s="15">
        <f>$AW11/(MAX($AL:$AL)*SUM($AN$1:$AU$1))*100</f>
        <v>63.413621262458484</v>
      </c>
      <c r="AN11">
        <f>RANK(E11,E$4:E$33,0)</f>
        <v>9</v>
      </c>
      <c r="AO11">
        <f>RANK(J11,J$4:J$33,0)</f>
        <v>16</v>
      </c>
      <c r="AP11">
        <f>RANK(K11,K$4:K$33,0)</f>
        <v>23</v>
      </c>
      <c r="AQ11">
        <f>RANK(N11,N$4:N$33,1)</f>
        <v>22</v>
      </c>
      <c r="AR11">
        <f>RANK(T11,T$4:T$33,1)</f>
        <v>15</v>
      </c>
      <c r="AS11">
        <f>RANK(Q11,Q$4:Q$33,0)</f>
        <v>21</v>
      </c>
      <c r="AT11">
        <f>RANK(V11,V$4:V$33,0)</f>
        <v>12</v>
      </c>
      <c r="AU11">
        <f>RANK(W11,W$4:W$33,0)</f>
        <v>23</v>
      </c>
      <c r="AW11" s="14">
        <f>SUMPRODUCT(AN11:AU11,$AN$1:$AU$1)</f>
        <v>152.70000000000002</v>
      </c>
      <c r="AX11" s="14"/>
      <c r="AY11" s="14">
        <f>IF(V11&lt;0,(-100+V11)/V11,V11/100+1)</f>
        <v>2.04</v>
      </c>
      <c r="AZ11" s="27">
        <f>(1-((AY11-1)/2))</f>
        <v>0.48</v>
      </c>
      <c r="BA11" s="14">
        <f>AZ11*4</f>
        <v>1.92</v>
      </c>
    </row>
    <row r="12" spans="1:53">
      <c r="A12">
        <v>612672</v>
      </c>
      <c r="B12" s="2" t="s">
        <v>39</v>
      </c>
      <c r="C12" s="2" t="s">
        <v>29</v>
      </c>
      <c r="D12" s="2" t="s">
        <v>72</v>
      </c>
      <c r="E12" s="4">
        <v>8200</v>
      </c>
      <c r="F12" s="4" t="s">
        <v>77</v>
      </c>
      <c r="G12" s="28">
        <v>42475.298611111109</v>
      </c>
      <c r="H12" s="3">
        <v>382</v>
      </c>
      <c r="I12" s="25">
        <v>5</v>
      </c>
      <c r="J12" s="25">
        <v>3.92</v>
      </c>
      <c r="K12" s="25">
        <v>4.58</v>
      </c>
      <c r="L12" s="25">
        <v>4.03</v>
      </c>
      <c r="M12" s="25">
        <v>4.6100000000000003</v>
      </c>
      <c r="N12" s="25">
        <v>6.88</v>
      </c>
      <c r="O12" s="25">
        <v>5.4</v>
      </c>
      <c r="P12" s="5" t="s">
        <v>19</v>
      </c>
      <c r="Q12" s="26">
        <v>0.19500000000000001</v>
      </c>
      <c r="R12" s="26">
        <v>3.7999999999999999E-2</v>
      </c>
      <c r="S12" s="23">
        <v>24.4</v>
      </c>
      <c r="T12" s="14">
        <v>8.2290200000000002</v>
      </c>
      <c r="U12" s="14">
        <v>6.4588239999999999</v>
      </c>
      <c r="V12" s="7">
        <v>-185</v>
      </c>
      <c r="W12">
        <v>8</v>
      </c>
      <c r="X12" s="14">
        <v>3.4140000000000001</v>
      </c>
      <c r="Y12" s="24">
        <v>0.107</v>
      </c>
      <c r="Z12">
        <v>8100</v>
      </c>
      <c r="AA12">
        <v>9000</v>
      </c>
      <c r="AB12">
        <v>7600</v>
      </c>
      <c r="AC12">
        <v>8900</v>
      </c>
      <c r="AD12">
        <v>6700</v>
      </c>
      <c r="AE12">
        <v>-900</v>
      </c>
      <c r="AF12">
        <v>500</v>
      </c>
      <c r="AG12">
        <v>-100</v>
      </c>
      <c r="AH12">
        <v>-800</v>
      </c>
      <c r="AI12">
        <v>1400</v>
      </c>
      <c r="AL12">
        <f>RANK(AW12,$AW$4:$AW$33,0)</f>
        <v>9</v>
      </c>
      <c r="AM12" s="15">
        <f>$AW12/(MAX($AL:$AL)*SUM($AN$1:$AU$1))*100</f>
        <v>61.088039867109636</v>
      </c>
      <c r="AN12">
        <f>RANK(E12,E$4:E$33,0)</f>
        <v>10</v>
      </c>
      <c r="AO12">
        <f>RANK(J12,J$4:J$33,0)</f>
        <v>11</v>
      </c>
      <c r="AP12">
        <f>RANK(K12,K$4:K$33,0)</f>
        <v>7</v>
      </c>
      <c r="AQ12">
        <f>RANK(N12,N$4:N$33,1)</f>
        <v>12</v>
      </c>
      <c r="AR12">
        <f>RANK(T12,T$4:T$33,1)</f>
        <v>16</v>
      </c>
      <c r="AS12">
        <f>RANK(Q12,Q$4:Q$33,0)</f>
        <v>28</v>
      </c>
      <c r="AT12">
        <f>RANK(V12,V$4:V$33,0)</f>
        <v>26</v>
      </c>
      <c r="AU12">
        <f>RANK(W12,W$4:W$33,0)</f>
        <v>7</v>
      </c>
      <c r="AW12" s="14">
        <f>SUMPRODUCT(AN12:AU12,$AN$1:$AU$1)</f>
        <v>147.1</v>
      </c>
      <c r="AX12" s="14"/>
      <c r="AY12" s="14">
        <f>IF(V12&lt;0,(-100+V12)/V12,V12/100+1)</f>
        <v>1.5405405405405406</v>
      </c>
      <c r="AZ12" s="27">
        <f>(1-((AY12-1)/2))</f>
        <v>0.72972972972972971</v>
      </c>
      <c r="BA12" s="14">
        <f>AZ12*4</f>
        <v>2.9189189189189189</v>
      </c>
    </row>
    <row r="13" spans="1:53">
      <c r="A13">
        <v>605452</v>
      </c>
      <c r="B13" s="2" t="s">
        <v>82</v>
      </c>
      <c r="C13" s="2" t="s">
        <v>41</v>
      </c>
      <c r="D13" s="2" t="s">
        <v>75</v>
      </c>
      <c r="E13" s="4">
        <v>7700</v>
      </c>
      <c r="F13" s="4" t="s">
        <v>83</v>
      </c>
      <c r="G13" s="28">
        <v>42475.295138888891</v>
      </c>
      <c r="H13" s="3">
        <v>83.2</v>
      </c>
      <c r="I13" s="25">
        <v>7</v>
      </c>
      <c r="J13" s="25">
        <v>3.68</v>
      </c>
      <c r="K13" s="25">
        <v>3.99</v>
      </c>
      <c r="L13" s="25">
        <v>3.36</v>
      </c>
      <c r="M13" s="25">
        <v>2.64</v>
      </c>
      <c r="N13" s="25">
        <v>7.96</v>
      </c>
      <c r="O13" s="25">
        <v>6.43</v>
      </c>
      <c r="P13" s="5" t="s">
        <v>48</v>
      </c>
      <c r="Q13" s="26">
        <v>0.30099999999999999</v>
      </c>
      <c r="R13" s="26">
        <v>0.151</v>
      </c>
      <c r="S13" s="23">
        <v>22.1</v>
      </c>
      <c r="T13" s="14">
        <v>8.6233330000000006</v>
      </c>
      <c r="U13" s="14">
        <v>6.9658329999999999</v>
      </c>
      <c r="V13" s="7">
        <v>-140</v>
      </c>
      <c r="W13">
        <v>7.5</v>
      </c>
      <c r="X13" s="14">
        <v>3.2480000000000002</v>
      </c>
      <c r="Y13" s="24">
        <v>-0.58799999999999997</v>
      </c>
      <c r="Z13">
        <v>7800</v>
      </c>
      <c r="AA13">
        <v>5000</v>
      </c>
      <c r="AB13">
        <v>5000</v>
      </c>
      <c r="AC13">
        <v>5000</v>
      </c>
      <c r="AE13">
        <v>2800</v>
      </c>
      <c r="AF13">
        <v>2800</v>
      </c>
      <c r="AG13">
        <v>-2300</v>
      </c>
      <c r="AH13">
        <v>2800</v>
      </c>
      <c r="AL13">
        <f>RANK(AW13,$AW$4:$AW$33,0)</f>
        <v>10</v>
      </c>
      <c r="AM13" s="15">
        <f>$AW13/(MAX($AL:$AL)*SUM($AN$1:$AU$1))*100</f>
        <v>59.676079734219265</v>
      </c>
      <c r="AN13">
        <f>RANK(E13,E$4:E$33,0)</f>
        <v>13</v>
      </c>
      <c r="AO13">
        <f>RANK(J13,J$4:J$33,0)</f>
        <v>18</v>
      </c>
      <c r="AP13">
        <f>RANK(K13,K$4:K$33,0)</f>
        <v>11</v>
      </c>
      <c r="AQ13">
        <f>RANK(N13,N$4:N$33,1)</f>
        <v>17</v>
      </c>
      <c r="AR13">
        <f>RANK(T13,T$4:T$33,1)</f>
        <v>17</v>
      </c>
      <c r="AS13">
        <f>RANK(Q13,Q$4:Q$33,0)</f>
        <v>15</v>
      </c>
      <c r="AT13">
        <f>RANK(V13,V$4:V$33,0)</f>
        <v>23</v>
      </c>
      <c r="AU13">
        <f>RANK(W13,W$4:W$33,0)</f>
        <v>15</v>
      </c>
      <c r="AW13" s="14">
        <f>SUMPRODUCT(AN13:AU13,$AN$1:$AU$1)</f>
        <v>143.69999999999999</v>
      </c>
      <c r="AX13" s="14"/>
      <c r="AY13" s="14">
        <f>IF(V13&lt;0,(-100+V13)/V13,V13/100+1)</f>
        <v>1.7142857142857142</v>
      </c>
      <c r="AZ13" s="27">
        <f>(1-((AY13-1)/2))</f>
        <v>0.6428571428571429</v>
      </c>
      <c r="BA13" s="14">
        <f>AZ13*4</f>
        <v>2.5714285714285716</v>
      </c>
    </row>
    <row r="14" spans="1:53">
      <c r="A14">
        <v>450172</v>
      </c>
      <c r="B14" s="2" t="s">
        <v>44</v>
      </c>
      <c r="C14" s="2" t="s">
        <v>45</v>
      </c>
      <c r="D14" s="2" t="s">
        <v>75</v>
      </c>
      <c r="E14" s="4">
        <v>7600</v>
      </c>
      <c r="F14" s="4" t="s">
        <v>97</v>
      </c>
      <c r="G14" s="28">
        <v>42475.420138888891</v>
      </c>
      <c r="H14" s="3">
        <v>404.2</v>
      </c>
      <c r="I14" s="25">
        <v>11.2</v>
      </c>
      <c r="J14" s="25">
        <v>4.2300000000000004</v>
      </c>
      <c r="K14" s="25">
        <v>2.4900000000000002</v>
      </c>
      <c r="L14" s="25">
        <v>3.91</v>
      </c>
      <c r="M14" s="25">
        <v>1.41</v>
      </c>
      <c r="N14" s="25">
        <v>6.89</v>
      </c>
      <c r="O14" s="25">
        <v>11.57</v>
      </c>
      <c r="P14" s="5" t="s">
        <v>18</v>
      </c>
      <c r="Q14" s="26">
        <v>0.253</v>
      </c>
      <c r="R14" s="26">
        <v>0.12</v>
      </c>
      <c r="S14" s="23">
        <v>23.3</v>
      </c>
      <c r="T14" s="14">
        <v>7.8694610000000003</v>
      </c>
      <c r="U14" s="14">
        <v>13.214755</v>
      </c>
      <c r="V14" s="7">
        <v>104</v>
      </c>
      <c r="W14">
        <v>7</v>
      </c>
      <c r="X14" s="14">
        <v>3.29</v>
      </c>
      <c r="Y14" s="24">
        <v>7.0000000000000007E-2</v>
      </c>
      <c r="Z14">
        <v>7300</v>
      </c>
      <c r="AA14">
        <v>6700</v>
      </c>
      <c r="AB14">
        <v>8400</v>
      </c>
      <c r="AC14">
        <v>7300</v>
      </c>
      <c r="AD14">
        <v>6600</v>
      </c>
      <c r="AE14">
        <v>600</v>
      </c>
      <c r="AF14">
        <v>-1100</v>
      </c>
      <c r="AG14">
        <v>0</v>
      </c>
      <c r="AH14">
        <v>0</v>
      </c>
      <c r="AI14">
        <v>700</v>
      </c>
      <c r="AL14">
        <f>RANK(AW14,$AW$4:$AW$33,0)</f>
        <v>11</v>
      </c>
      <c r="AM14" s="15">
        <f>$AW14/(MAX($AL:$AL)*SUM($AN$1:$AU$1))*100</f>
        <v>58.679401993355498</v>
      </c>
      <c r="AN14">
        <f>RANK(E14,E$4:E$33,0)</f>
        <v>14</v>
      </c>
      <c r="AO14">
        <f>RANK(J14,J$4:J$33,0)</f>
        <v>7</v>
      </c>
      <c r="AP14">
        <f>RANK(K14,K$4:K$33,0)</f>
        <v>24</v>
      </c>
      <c r="AQ14">
        <f>RANK(N14,N$4:N$33,1)</f>
        <v>13</v>
      </c>
      <c r="AR14">
        <f>RANK(T14,T$4:T$33,1)</f>
        <v>12</v>
      </c>
      <c r="AS14">
        <f>RANK(Q14,Q$4:Q$33,0)</f>
        <v>25</v>
      </c>
      <c r="AT14">
        <f>RANK(V14,V$4:V$33,0)</f>
        <v>12</v>
      </c>
      <c r="AU14">
        <f>RANK(W14,W$4:W$33,0)</f>
        <v>21</v>
      </c>
      <c r="AW14" s="14">
        <f>SUMPRODUCT(AN14:AU14,$AN$1:$AU$1)</f>
        <v>141.30000000000001</v>
      </c>
      <c r="AX14" s="14"/>
      <c r="AY14" s="14">
        <f>IF(V14&lt;0,(-100+V14)/V14,V14/100+1)</f>
        <v>2.04</v>
      </c>
      <c r="AZ14" s="27">
        <f>(1-((AY14-1)/2))</f>
        <v>0.48</v>
      </c>
      <c r="BA14" s="14">
        <f>AZ14*4</f>
        <v>1.92</v>
      </c>
    </row>
    <row r="15" spans="1:53">
      <c r="A15">
        <v>502046</v>
      </c>
      <c r="B15" s="2" t="s">
        <v>86</v>
      </c>
      <c r="C15" s="2" t="s">
        <v>33</v>
      </c>
      <c r="D15" s="2" t="s">
        <v>72</v>
      </c>
      <c r="E15" s="4">
        <v>7100</v>
      </c>
      <c r="F15" s="4" t="s">
        <v>87</v>
      </c>
      <c r="G15" s="28">
        <v>42475.295138888891</v>
      </c>
      <c r="H15" s="3">
        <v>305.2</v>
      </c>
      <c r="I15" s="25">
        <v>6</v>
      </c>
      <c r="J15" s="25">
        <v>4.16</v>
      </c>
      <c r="K15" s="25">
        <v>5.89</v>
      </c>
      <c r="L15" s="25">
        <v>4.17</v>
      </c>
      <c r="M15" s="25">
        <v>6.05</v>
      </c>
      <c r="N15" s="25">
        <v>6.45</v>
      </c>
      <c r="O15" s="25">
        <v>1.5</v>
      </c>
      <c r="P15" s="5" t="s">
        <v>43</v>
      </c>
      <c r="Q15" s="26">
        <v>0.254</v>
      </c>
      <c r="R15" s="26">
        <v>0.113</v>
      </c>
      <c r="S15" s="23">
        <v>35.799999999999997</v>
      </c>
      <c r="T15" s="14">
        <v>11.319118</v>
      </c>
      <c r="U15" s="14">
        <v>2.6323530000000002</v>
      </c>
      <c r="V15" s="7">
        <v>-128</v>
      </c>
      <c r="W15">
        <v>7.5</v>
      </c>
      <c r="X15" s="14">
        <v>3.15</v>
      </c>
      <c r="Y15" s="24">
        <v>0.14000000000000001</v>
      </c>
      <c r="Z15">
        <v>7000</v>
      </c>
      <c r="AA15">
        <v>5600</v>
      </c>
      <c r="AB15">
        <v>6200</v>
      </c>
      <c r="AC15">
        <v>6500</v>
      </c>
      <c r="AD15">
        <v>5800</v>
      </c>
      <c r="AE15">
        <v>1400</v>
      </c>
      <c r="AF15">
        <v>800</v>
      </c>
      <c r="AG15">
        <v>1700</v>
      </c>
      <c r="AH15">
        <v>500</v>
      </c>
      <c r="AI15">
        <v>1200</v>
      </c>
      <c r="AL15">
        <f>RANK(AW15,$AW$4:$AW$33,0)</f>
        <v>12</v>
      </c>
      <c r="AM15" s="15">
        <f>$AW15/(MAX($AL:$AL)*SUM($AN$1:$AU$1))*100</f>
        <v>58.347176079734218</v>
      </c>
      <c r="AN15">
        <f>RANK(E15,E$4:E$33,0)</f>
        <v>18</v>
      </c>
      <c r="AO15">
        <f>RANK(J15,J$4:J$33,0)</f>
        <v>8</v>
      </c>
      <c r="AP15">
        <f>RANK(K15,K$4:K$33,0)</f>
        <v>3</v>
      </c>
      <c r="AQ15">
        <f>RANK(N15,N$4:N$33,1)</f>
        <v>9</v>
      </c>
      <c r="AR15">
        <f>RANK(T15,T$4:T$33,1)</f>
        <v>25</v>
      </c>
      <c r="AS15">
        <f>RANK(Q15,Q$4:Q$33,0)</f>
        <v>24</v>
      </c>
      <c r="AT15">
        <f>RANK(V15,V$4:V$33,0)</f>
        <v>21</v>
      </c>
      <c r="AU15">
        <f>RANK(W15,W$4:W$33,0)</f>
        <v>15</v>
      </c>
      <c r="AW15" s="14">
        <f>SUMPRODUCT(AN15:AU15,$AN$1:$AU$1)</f>
        <v>140.5</v>
      </c>
      <c r="AX15" s="14"/>
      <c r="AY15" s="14">
        <f>IF(V15&lt;0,(-100+V15)/V15,V15/100+1)</f>
        <v>1.78125</v>
      </c>
      <c r="AZ15" s="27">
        <f>(1-((AY15-1)/2))</f>
        <v>0.609375</v>
      </c>
      <c r="BA15" s="14">
        <f>AZ15*4</f>
        <v>2.4375</v>
      </c>
    </row>
    <row r="16" spans="1:53">
      <c r="A16">
        <v>518516</v>
      </c>
      <c r="B16" s="2" t="s">
        <v>109</v>
      </c>
      <c r="C16" s="2" t="s">
        <v>47</v>
      </c>
      <c r="D16" s="2" t="s">
        <v>72</v>
      </c>
      <c r="E16" s="4">
        <v>11400</v>
      </c>
      <c r="F16" s="4" t="s">
        <v>79</v>
      </c>
      <c r="G16" s="28">
        <v>42475.423611111109</v>
      </c>
      <c r="H16" s="3">
        <v>446.2</v>
      </c>
      <c r="I16" s="25">
        <v>11</v>
      </c>
      <c r="J16" s="25">
        <v>3.02</v>
      </c>
      <c r="K16" s="25">
        <v>3.99</v>
      </c>
      <c r="L16" s="25">
        <v>3.01</v>
      </c>
      <c r="M16" s="25">
        <v>4.9400000000000004</v>
      </c>
      <c r="N16" s="25">
        <v>9.41</v>
      </c>
      <c r="O16" s="25">
        <v>11.45</v>
      </c>
      <c r="P16" s="5" t="s">
        <v>42</v>
      </c>
      <c r="Q16" s="26">
        <v>0.28399999999999997</v>
      </c>
      <c r="R16" s="26">
        <v>5.2999999999999999E-2</v>
      </c>
      <c r="S16" s="23">
        <v>18.7</v>
      </c>
      <c r="T16" s="14">
        <v>8.6258330000000001</v>
      </c>
      <c r="U16" s="14">
        <v>10.495832999999999</v>
      </c>
      <c r="V16" s="7">
        <v>164</v>
      </c>
      <c r="W16">
        <v>6</v>
      </c>
      <c r="X16" s="14">
        <v>2.94</v>
      </c>
      <c r="Y16" s="24">
        <v>0</v>
      </c>
      <c r="Z16">
        <v>11600</v>
      </c>
      <c r="AA16">
        <v>9200</v>
      </c>
      <c r="AB16">
        <v>11800</v>
      </c>
      <c r="AC16">
        <v>13700</v>
      </c>
      <c r="AD16">
        <v>10500</v>
      </c>
      <c r="AE16">
        <v>2400</v>
      </c>
      <c r="AF16">
        <v>-200</v>
      </c>
      <c r="AG16">
        <v>-800</v>
      </c>
      <c r="AH16">
        <v>-2100</v>
      </c>
      <c r="AI16">
        <v>1100</v>
      </c>
      <c r="AL16">
        <f>RANK(AW16,$AW$4:$AW$33,0)</f>
        <v>13</v>
      </c>
      <c r="AM16" s="15">
        <f>$AW16/(MAX($AL:$AL)*SUM($AN$1:$AU$1))*100</f>
        <v>54.485049833887047</v>
      </c>
      <c r="AN16">
        <f>RANK(E16,E$4:E$33,0)</f>
        <v>3</v>
      </c>
      <c r="AO16">
        <f>RANK(J16,J$4:J$33,0)</f>
        <v>23</v>
      </c>
      <c r="AP16">
        <f>RANK(K16,K$4:K$33,0)</f>
        <v>11</v>
      </c>
      <c r="AQ16">
        <f>RANK(N16,N$4:N$33,1)</f>
        <v>25</v>
      </c>
      <c r="AR16">
        <f>RANK(T16,T$4:T$33,1)</f>
        <v>18</v>
      </c>
      <c r="AS16">
        <f>RANK(Q16,Q$4:Q$33,0)</f>
        <v>18</v>
      </c>
      <c r="AT16">
        <f>RANK(V16,V$4:V$33,0)</f>
        <v>4</v>
      </c>
      <c r="AU16">
        <f>RANK(W16,W$4:W$33,0)</f>
        <v>27</v>
      </c>
      <c r="AW16" s="14">
        <f>SUMPRODUCT(AN16:AU16,$AN$1:$AU$1)</f>
        <v>131.19999999999999</v>
      </c>
      <c r="AX16" s="14"/>
      <c r="AY16" s="14">
        <f>IF(V16&lt;0,(-100+V16)/V16,V16/100+1)</f>
        <v>2.6399999999999997</v>
      </c>
      <c r="AZ16" s="27">
        <f>(1-((AY16-1)/2))</f>
        <v>0.18000000000000016</v>
      </c>
      <c r="BA16" s="14">
        <f>AZ16*4</f>
        <v>0.72000000000000064</v>
      </c>
    </row>
    <row r="17" spans="1:53">
      <c r="A17">
        <v>519144</v>
      </c>
      <c r="B17" s="2" t="s">
        <v>98</v>
      </c>
      <c r="C17" s="2" t="s">
        <v>49</v>
      </c>
      <c r="D17" s="2" t="s">
        <v>75</v>
      </c>
      <c r="E17" s="4">
        <v>7200</v>
      </c>
      <c r="F17" s="4" t="s">
        <v>99</v>
      </c>
      <c r="G17" s="28">
        <v>42475.298611111109</v>
      </c>
      <c r="H17" s="3">
        <v>382.2</v>
      </c>
      <c r="I17" s="25">
        <v>6</v>
      </c>
      <c r="J17" s="25">
        <v>3.8</v>
      </c>
      <c r="K17" s="25">
        <v>3.11</v>
      </c>
      <c r="L17" s="25">
        <v>3.91</v>
      </c>
      <c r="M17" s="25">
        <v>5.71</v>
      </c>
      <c r="N17" s="25">
        <v>6.7</v>
      </c>
      <c r="O17" s="25">
        <v>10.5</v>
      </c>
      <c r="P17" s="5" t="s">
        <v>46</v>
      </c>
      <c r="Q17" s="26">
        <v>0.311</v>
      </c>
      <c r="R17" s="26">
        <v>0.152</v>
      </c>
      <c r="S17" s="23">
        <v>27.7</v>
      </c>
      <c r="T17" s="14">
        <v>9.0975490000000008</v>
      </c>
      <c r="U17" s="14">
        <v>14.257353</v>
      </c>
      <c r="V17" s="7">
        <v>-111</v>
      </c>
      <c r="W17">
        <v>8.5</v>
      </c>
      <c r="X17" s="14">
        <v>4.3639999999999999</v>
      </c>
      <c r="Y17" s="24">
        <v>0.158</v>
      </c>
      <c r="Z17">
        <v>7800</v>
      </c>
      <c r="AA17">
        <v>7300</v>
      </c>
      <c r="AB17">
        <v>6600</v>
      </c>
      <c r="AC17">
        <v>5900</v>
      </c>
      <c r="AD17">
        <v>7000</v>
      </c>
      <c r="AE17">
        <v>500</v>
      </c>
      <c r="AF17">
        <v>1200</v>
      </c>
      <c r="AG17">
        <v>1500</v>
      </c>
      <c r="AH17">
        <v>1900</v>
      </c>
      <c r="AI17">
        <v>800</v>
      </c>
      <c r="AL17">
        <f>RANK(AW17,$AW$4:$AW$33,0)</f>
        <v>14</v>
      </c>
      <c r="AM17" s="15">
        <f>$AW17/(MAX($AL:$AL)*SUM($AN$1:$AU$1))*100</f>
        <v>53.862126245847172</v>
      </c>
      <c r="AN17">
        <f>RANK(E17,E$4:E$33,0)</f>
        <v>17</v>
      </c>
      <c r="AO17">
        <f>RANK(J17,J$4:J$33,0)</f>
        <v>15</v>
      </c>
      <c r="AP17">
        <f>RANK(K17,K$4:K$33,0)</f>
        <v>18</v>
      </c>
      <c r="AQ17">
        <f>RANK(N17,N$4:N$33,1)</f>
        <v>11</v>
      </c>
      <c r="AR17">
        <f>RANK(T17,T$4:T$33,1)</f>
        <v>21</v>
      </c>
      <c r="AS17">
        <f>RANK(Q17,Q$4:Q$33,0)</f>
        <v>13</v>
      </c>
      <c r="AT17">
        <f>RANK(V17,V$4:V$33,0)</f>
        <v>15</v>
      </c>
      <c r="AU17">
        <f>RANK(W17,W$4:W$33,0)</f>
        <v>5</v>
      </c>
      <c r="AW17" s="14">
        <f>SUMPRODUCT(AN17:AU17,$AN$1:$AU$1)</f>
        <v>129.69999999999999</v>
      </c>
      <c r="AX17" s="14"/>
      <c r="AY17" s="14">
        <f>IF(V17&lt;0,(-100+V17)/V17,V17/100+1)</f>
        <v>1.9009009009009008</v>
      </c>
      <c r="AZ17" s="27">
        <f>(1-((AY17-1)/2))</f>
        <v>0.5495495495495496</v>
      </c>
      <c r="BA17" s="14">
        <f>AZ17*4</f>
        <v>2.1981981981981984</v>
      </c>
    </row>
    <row r="18" spans="1:53">
      <c r="A18">
        <v>448306</v>
      </c>
      <c r="B18" s="2" t="s">
        <v>108</v>
      </c>
      <c r="C18" s="2" t="s">
        <v>35</v>
      </c>
      <c r="D18" s="2" t="s">
        <v>75</v>
      </c>
      <c r="E18" s="4">
        <v>9200</v>
      </c>
      <c r="F18" s="4" t="s">
        <v>81</v>
      </c>
      <c r="G18" s="28">
        <v>42475.444444444445</v>
      </c>
      <c r="H18" s="3">
        <v>442.1</v>
      </c>
      <c r="I18" s="25">
        <v>13</v>
      </c>
      <c r="J18" s="25">
        <v>3.66</v>
      </c>
      <c r="K18" s="25">
        <v>4.42</v>
      </c>
      <c r="L18" s="25">
        <v>4.05</v>
      </c>
      <c r="M18" s="25">
        <v>5.68</v>
      </c>
      <c r="N18" s="25">
        <v>8.2200000000000006</v>
      </c>
      <c r="O18" s="25">
        <v>5.54</v>
      </c>
      <c r="P18" s="5" t="s">
        <v>21</v>
      </c>
      <c r="Q18" s="26">
        <v>0.309</v>
      </c>
      <c r="R18" s="26">
        <v>0.17299999999999999</v>
      </c>
      <c r="S18" s="23">
        <v>21.5</v>
      </c>
      <c r="T18" s="14">
        <v>8.6632350000000002</v>
      </c>
      <c r="U18" s="14">
        <v>5.8387250000000002</v>
      </c>
      <c r="V18" s="7">
        <v>131</v>
      </c>
      <c r="W18">
        <v>6.5</v>
      </c>
      <c r="X18" s="14">
        <v>3.698</v>
      </c>
      <c r="Y18" s="24">
        <v>-6.3E-2</v>
      </c>
      <c r="Z18">
        <v>7700</v>
      </c>
      <c r="AA18">
        <v>9100</v>
      </c>
      <c r="AB18">
        <v>9000</v>
      </c>
      <c r="AC18">
        <v>9100</v>
      </c>
      <c r="AD18">
        <v>9500</v>
      </c>
      <c r="AE18">
        <v>-1400</v>
      </c>
      <c r="AF18">
        <v>-1300</v>
      </c>
      <c r="AG18">
        <v>-1000</v>
      </c>
      <c r="AH18">
        <v>-1400</v>
      </c>
      <c r="AI18">
        <v>-1800</v>
      </c>
      <c r="AL18">
        <f>RANK(AW18,$AW$4:$AW$33,0)</f>
        <v>15</v>
      </c>
      <c r="AM18" s="15">
        <f>$AW18/(MAX($AL:$AL)*SUM($AN$1:$AU$1))*100</f>
        <v>47.923588039867113</v>
      </c>
      <c r="AN18">
        <f>RANK(E18,E$4:E$33,0)</f>
        <v>7</v>
      </c>
      <c r="AO18">
        <f>RANK(J18,J$4:J$33,0)</f>
        <v>19</v>
      </c>
      <c r="AP18">
        <f>RANK(K18,K$4:K$33,0)</f>
        <v>8</v>
      </c>
      <c r="AQ18">
        <f>RANK(N18,N$4:N$33,1)</f>
        <v>20</v>
      </c>
      <c r="AR18">
        <f>RANK(T18,T$4:T$33,1)</f>
        <v>19</v>
      </c>
      <c r="AS18">
        <f>RANK(Q18,Q$4:Q$33,0)</f>
        <v>14</v>
      </c>
      <c r="AT18">
        <f>RANK(V18,V$4:V$33,0)</f>
        <v>5</v>
      </c>
      <c r="AU18">
        <f>RANK(W18,W$4:W$33,0)</f>
        <v>23</v>
      </c>
      <c r="AW18" s="14">
        <f>SUMPRODUCT(AN18:AU18,$AN$1:$AU$1)</f>
        <v>115.4</v>
      </c>
      <c r="AX18" s="14"/>
      <c r="AY18" s="14">
        <f>IF(V18&lt;0,(-100+V18)/V18,V18/100+1)</f>
        <v>2.31</v>
      </c>
      <c r="AZ18" s="27">
        <f>(1-((AY18-1)/2))</f>
        <v>0.34499999999999997</v>
      </c>
      <c r="BA18" s="14">
        <f>AZ18*4</f>
        <v>1.38</v>
      </c>
    </row>
    <row r="19" spans="1:53">
      <c r="A19">
        <v>476451</v>
      </c>
      <c r="B19" s="2" t="s">
        <v>107</v>
      </c>
      <c r="C19" s="2" t="s">
        <v>48</v>
      </c>
      <c r="D19" s="2" t="s">
        <v>75</v>
      </c>
      <c r="E19" s="4">
        <v>6800</v>
      </c>
      <c r="F19" s="4" t="s">
        <v>83</v>
      </c>
      <c r="G19" s="28">
        <v>42475.295138888891</v>
      </c>
      <c r="H19" s="3">
        <v>221.1</v>
      </c>
      <c r="I19" s="25">
        <v>11.2</v>
      </c>
      <c r="J19" s="25">
        <v>4.0599999999999996</v>
      </c>
      <c r="K19" s="25">
        <v>3.07</v>
      </c>
      <c r="L19" s="25">
        <v>4.2699999999999996</v>
      </c>
      <c r="M19" s="25">
        <v>2.7</v>
      </c>
      <c r="N19" s="25">
        <v>7.56</v>
      </c>
      <c r="O19" s="25">
        <v>8.49</v>
      </c>
      <c r="P19" s="5" t="s">
        <v>41</v>
      </c>
      <c r="Q19" s="26">
        <v>0.29299999999999998</v>
      </c>
      <c r="R19" s="26">
        <v>0.13600000000000001</v>
      </c>
      <c r="S19" s="23">
        <v>21.4</v>
      </c>
      <c r="T19" s="14">
        <v>7.9305880000000002</v>
      </c>
      <c r="U19" s="14">
        <v>8.9061760000000003</v>
      </c>
      <c r="V19" s="7">
        <v>129</v>
      </c>
      <c r="W19">
        <v>7.5</v>
      </c>
      <c r="X19" s="14">
        <v>3.84</v>
      </c>
      <c r="Y19" s="24">
        <v>-0.16</v>
      </c>
      <c r="Z19">
        <v>7100</v>
      </c>
      <c r="AA19">
        <v>7300</v>
      </c>
      <c r="AB19">
        <v>5500</v>
      </c>
      <c r="AC19">
        <v>5900</v>
      </c>
      <c r="AD19">
        <v>6300</v>
      </c>
      <c r="AE19">
        <v>-200</v>
      </c>
      <c r="AF19">
        <v>1600</v>
      </c>
      <c r="AG19">
        <v>1200</v>
      </c>
      <c r="AH19">
        <v>1200</v>
      </c>
      <c r="AI19">
        <v>800</v>
      </c>
      <c r="AL19">
        <f>RANK(AW19,$AW$4:$AW$33,0)</f>
        <v>16</v>
      </c>
      <c r="AM19" s="15">
        <f>$AW19/(MAX($AL:$AL)*SUM($AN$1:$AU$1))*100</f>
        <v>47.383720930232563</v>
      </c>
      <c r="AN19">
        <f>RANK(E19,E$4:E$33,0)</f>
        <v>19</v>
      </c>
      <c r="AO19">
        <f>RANK(J19,J$4:J$33,0)</f>
        <v>9</v>
      </c>
      <c r="AP19">
        <f>RANK(K19,K$4:K$33,0)</f>
        <v>19</v>
      </c>
      <c r="AQ19">
        <f>RANK(N19,N$4:N$33,1)</f>
        <v>15</v>
      </c>
      <c r="AR19">
        <f>RANK(T19,T$4:T$33,1)</f>
        <v>13</v>
      </c>
      <c r="AS19">
        <f>RANK(Q19,Q$4:Q$33,0)</f>
        <v>16</v>
      </c>
      <c r="AT19">
        <f>RANK(V19,V$4:V$33,0)</f>
        <v>6</v>
      </c>
      <c r="AU19">
        <f>RANK(W19,W$4:W$33,0)</f>
        <v>15</v>
      </c>
      <c r="AW19" s="14">
        <f>SUMPRODUCT(AN19:AU19,$AN$1:$AU$1)</f>
        <v>114.10000000000001</v>
      </c>
      <c r="AX19" s="14"/>
      <c r="AY19" s="14">
        <f>IF(V19&lt;0,(-100+V19)/V19,V19/100+1)</f>
        <v>2.29</v>
      </c>
      <c r="AZ19" s="27">
        <f>(1-((AY19-1)/2))</f>
        <v>0.35499999999999998</v>
      </c>
      <c r="BA19" s="14">
        <f>AZ19*4</f>
        <v>1.42</v>
      </c>
    </row>
    <row r="20" spans="1:53">
      <c r="A20">
        <v>112526</v>
      </c>
      <c r="B20" s="2" t="s">
        <v>102</v>
      </c>
      <c r="C20" s="2" t="s">
        <v>20</v>
      </c>
      <c r="D20" s="2" t="s">
        <v>75</v>
      </c>
      <c r="E20" s="4">
        <v>5300</v>
      </c>
      <c r="F20" s="4" t="s">
        <v>93</v>
      </c>
      <c r="G20" s="28">
        <v>42475.298611111109</v>
      </c>
      <c r="H20" s="3">
        <v>404.1</v>
      </c>
      <c r="I20" s="25">
        <v>7.1</v>
      </c>
      <c r="J20" s="25">
        <v>3.85</v>
      </c>
      <c r="K20" s="25">
        <v>1.91</v>
      </c>
      <c r="L20" s="25">
        <v>3.69</v>
      </c>
      <c r="M20" s="25">
        <v>2.8</v>
      </c>
      <c r="N20" s="25">
        <v>6.57</v>
      </c>
      <c r="O20" s="25">
        <v>9.82</v>
      </c>
      <c r="P20" s="5" t="s">
        <v>26</v>
      </c>
      <c r="Q20" s="26">
        <v>0.35399999999999998</v>
      </c>
      <c r="R20" s="26">
        <v>0.222</v>
      </c>
      <c r="S20" s="23">
        <v>24.8</v>
      </c>
      <c r="T20" s="14">
        <v>7.9870590000000004</v>
      </c>
      <c r="U20" s="14">
        <v>11.938039</v>
      </c>
      <c r="V20" s="7">
        <v>107</v>
      </c>
      <c r="W20">
        <v>8</v>
      </c>
      <c r="X20" s="14">
        <v>3.44</v>
      </c>
      <c r="Y20" s="24">
        <v>0.32</v>
      </c>
      <c r="Z20">
        <v>6100</v>
      </c>
      <c r="AA20">
        <v>5400</v>
      </c>
      <c r="AB20">
        <v>6800</v>
      </c>
      <c r="AC20">
        <v>7500</v>
      </c>
      <c r="AD20">
        <v>7200</v>
      </c>
      <c r="AE20">
        <v>700</v>
      </c>
      <c r="AF20">
        <v>-700</v>
      </c>
      <c r="AG20">
        <v>-800</v>
      </c>
      <c r="AH20">
        <v>-1400</v>
      </c>
      <c r="AI20">
        <v>-1100</v>
      </c>
      <c r="AL20">
        <f>RANK(AW20,$AW$4:$AW$33,0)</f>
        <v>17</v>
      </c>
      <c r="AM20" s="15">
        <f>$AW20/(MAX($AL:$AL)*SUM($AN$1:$AU$1))*100</f>
        <v>46.760797342192703</v>
      </c>
      <c r="AN20">
        <f>RANK(E20,E$4:E$33,0)</f>
        <v>25</v>
      </c>
      <c r="AO20">
        <f>RANK(J20,J$4:J$33,0)</f>
        <v>13</v>
      </c>
      <c r="AP20">
        <f>RANK(K20,K$4:K$33,0)</f>
        <v>27</v>
      </c>
      <c r="AQ20">
        <f>RANK(N20,N$4:N$33,1)</f>
        <v>10</v>
      </c>
      <c r="AR20">
        <f>RANK(T20,T$4:T$33,1)</f>
        <v>14</v>
      </c>
      <c r="AS20">
        <f>RANK(Q20,Q$4:Q$33,0)</f>
        <v>4</v>
      </c>
      <c r="AT20">
        <f>RANK(V20,V$4:V$33,0)</f>
        <v>11</v>
      </c>
      <c r="AU20">
        <f>RANK(W20,W$4:W$33,0)</f>
        <v>7</v>
      </c>
      <c r="AW20" s="14">
        <f>SUMPRODUCT(AN20:AU20,$AN$1:$AU$1)</f>
        <v>112.60000000000002</v>
      </c>
      <c r="AX20" s="14"/>
      <c r="AY20" s="14">
        <f>IF(V20&lt;0,(-100+V20)/V20,V20/100+1)</f>
        <v>2.0700000000000003</v>
      </c>
      <c r="AZ20" s="27">
        <f>(1-((AY20-1)/2))</f>
        <v>0.46499999999999986</v>
      </c>
      <c r="BA20" s="14">
        <f>AZ20*4</f>
        <v>1.8599999999999994</v>
      </c>
    </row>
    <row r="21" spans="1:53">
      <c r="A21">
        <v>474699</v>
      </c>
      <c r="B21" s="2" t="s">
        <v>103</v>
      </c>
      <c r="C21" s="2" t="s">
        <v>40</v>
      </c>
      <c r="D21" s="2" t="s">
        <v>75</v>
      </c>
      <c r="E21" s="4">
        <v>4900</v>
      </c>
      <c r="F21" s="4" t="s">
        <v>91</v>
      </c>
      <c r="G21" s="28">
        <v>42475.336805555555</v>
      </c>
      <c r="H21" s="3">
        <v>187</v>
      </c>
      <c r="I21" s="25">
        <v>4.2</v>
      </c>
      <c r="J21" s="25">
        <v>3.91</v>
      </c>
      <c r="K21" s="25">
        <v>3.4</v>
      </c>
      <c r="L21" s="25">
        <v>3.61</v>
      </c>
      <c r="M21" s="25">
        <v>4.5</v>
      </c>
      <c r="N21" s="25">
        <v>6.4</v>
      </c>
      <c r="O21" s="25">
        <v>9.64</v>
      </c>
      <c r="P21" s="5" t="s">
        <v>36</v>
      </c>
      <c r="Q21" s="26">
        <v>0.28399999999999997</v>
      </c>
      <c r="R21" s="26">
        <v>0.108</v>
      </c>
      <c r="S21" s="23">
        <v>22.2</v>
      </c>
      <c r="T21" s="14">
        <v>6.9647059999999996</v>
      </c>
      <c r="U21" s="14">
        <v>10.490588000000001</v>
      </c>
      <c r="V21" s="7">
        <v>110</v>
      </c>
      <c r="W21">
        <v>9</v>
      </c>
      <c r="X21" s="14">
        <v>3.96</v>
      </c>
      <c r="Y21" s="24">
        <v>-4.4999999999999998E-2</v>
      </c>
      <c r="Z21">
        <v>5300</v>
      </c>
      <c r="AA21">
        <v>6100</v>
      </c>
      <c r="AB21">
        <v>6100</v>
      </c>
      <c r="AC21">
        <v>6100</v>
      </c>
      <c r="AD21">
        <v>7300</v>
      </c>
      <c r="AE21">
        <v>-800</v>
      </c>
      <c r="AF21">
        <v>-800</v>
      </c>
      <c r="AG21">
        <v>-800</v>
      </c>
      <c r="AH21">
        <v>-800</v>
      </c>
      <c r="AI21">
        <v>-2000</v>
      </c>
      <c r="AL21">
        <f>RANK(AW21,$AW$4:$AW$33,0)</f>
        <v>18</v>
      </c>
      <c r="AM21" s="15">
        <f>$AW21/(MAX($AL:$AL)*SUM($AN$1:$AU$1))*100</f>
        <v>44.850498338870437</v>
      </c>
      <c r="AN21">
        <f>RANK(E21,E$4:E$33,0)</f>
        <v>28</v>
      </c>
      <c r="AO21">
        <f>RANK(J21,J$4:J$33,0)</f>
        <v>12</v>
      </c>
      <c r="AP21">
        <f>RANK(K21,K$4:K$33,0)</f>
        <v>15</v>
      </c>
      <c r="AQ21">
        <f>RANK(N21,N$4:N$33,1)</f>
        <v>8</v>
      </c>
      <c r="AR21">
        <f>RANK(T21,T$4:T$33,1)</f>
        <v>10</v>
      </c>
      <c r="AS21">
        <f>RANK(Q21,Q$4:Q$33,0)</f>
        <v>18</v>
      </c>
      <c r="AT21">
        <f>RANK(V21,V$4:V$33,0)</f>
        <v>10</v>
      </c>
      <c r="AU21">
        <f>RANK(W21,W$4:W$33,0)</f>
        <v>1</v>
      </c>
      <c r="AW21" s="14">
        <f>SUMPRODUCT(AN21:AU21,$AN$1:$AU$1)</f>
        <v>108</v>
      </c>
      <c r="AX21" s="14"/>
      <c r="AY21" s="14">
        <f>IF(V21&lt;0,(-100+V21)/V21,V21/100+1)</f>
        <v>2.1</v>
      </c>
      <c r="AZ21" s="27">
        <f>(1-((AY21-1)/2))</f>
        <v>0.44999999999999996</v>
      </c>
      <c r="BA21" s="14">
        <f>AZ21*4</f>
        <v>1.7999999999999998</v>
      </c>
    </row>
    <row r="22" spans="1:53">
      <c r="A22">
        <v>501992</v>
      </c>
      <c r="B22" s="2" t="s">
        <v>106</v>
      </c>
      <c r="C22" s="2" t="s">
        <v>37</v>
      </c>
      <c r="D22" s="2" t="s">
        <v>75</v>
      </c>
      <c r="E22" s="4">
        <v>7500</v>
      </c>
      <c r="F22" s="4" t="s">
        <v>85</v>
      </c>
      <c r="G22" s="28">
        <v>42475.295138888891</v>
      </c>
      <c r="H22" s="3">
        <v>164</v>
      </c>
      <c r="I22" s="25">
        <v>5</v>
      </c>
      <c r="J22" s="25">
        <v>3.82</v>
      </c>
      <c r="K22" s="25">
        <v>2.95</v>
      </c>
      <c r="L22" s="25">
        <v>4.2</v>
      </c>
      <c r="M22" s="25">
        <v>4.01</v>
      </c>
      <c r="N22" s="25">
        <v>9</v>
      </c>
      <c r="O22" s="25">
        <v>10.8</v>
      </c>
      <c r="P22" s="5" t="s">
        <v>50</v>
      </c>
      <c r="Q22" s="26">
        <v>0.33900000000000002</v>
      </c>
      <c r="R22" s="26">
        <v>0.191</v>
      </c>
      <c r="S22" s="23">
        <v>16.2</v>
      </c>
      <c r="T22" s="14">
        <v>7.1470589999999996</v>
      </c>
      <c r="U22" s="14">
        <v>8.5764709999999997</v>
      </c>
      <c r="V22" s="7">
        <v>125</v>
      </c>
      <c r="W22">
        <v>8</v>
      </c>
      <c r="X22" s="14">
        <v>3.76</v>
      </c>
      <c r="Y22" s="24">
        <v>-0.12</v>
      </c>
      <c r="Z22">
        <v>8500</v>
      </c>
      <c r="AA22">
        <v>7600</v>
      </c>
      <c r="AB22">
        <v>7700</v>
      </c>
      <c r="AC22">
        <v>6700</v>
      </c>
      <c r="AD22">
        <v>6500</v>
      </c>
      <c r="AE22">
        <v>900</v>
      </c>
      <c r="AF22">
        <v>800</v>
      </c>
      <c r="AG22">
        <v>-100</v>
      </c>
      <c r="AH22">
        <v>1800</v>
      </c>
      <c r="AI22">
        <v>2000</v>
      </c>
      <c r="AL22">
        <f>RANK(AW22,$AW$4:$AW$33,0)</f>
        <v>19</v>
      </c>
      <c r="AM22" s="15">
        <f>$AW22/(MAX($AL:$AL)*SUM($AN$1:$AU$1))*100</f>
        <v>44.352159468438543</v>
      </c>
      <c r="AN22">
        <f>RANK(E22,E$4:E$33,0)</f>
        <v>15</v>
      </c>
      <c r="AO22">
        <f>RANK(J22,J$4:J$33,0)</f>
        <v>14</v>
      </c>
      <c r="AP22">
        <f>RANK(K22,K$4:K$33,0)</f>
        <v>21</v>
      </c>
      <c r="AQ22">
        <f>RANK(N22,N$4:N$33,1)</f>
        <v>24</v>
      </c>
      <c r="AR22">
        <f>RANK(T22,T$4:T$33,1)</f>
        <v>11</v>
      </c>
      <c r="AS22">
        <f>RANK(Q22,Q$4:Q$33,0)</f>
        <v>6</v>
      </c>
      <c r="AT22">
        <f>RANK(V22,V$4:V$33,0)</f>
        <v>7</v>
      </c>
      <c r="AU22">
        <f>RANK(W22,W$4:W$33,0)</f>
        <v>7</v>
      </c>
      <c r="AW22" s="14">
        <f>SUMPRODUCT(AN22:AU22,$AN$1:$AU$1)</f>
        <v>106.80000000000001</v>
      </c>
      <c r="AX22" s="14"/>
      <c r="AY22" s="14">
        <f>IF(V22&lt;0,(-100+V22)/V22,V22/100+1)</f>
        <v>2.25</v>
      </c>
      <c r="AZ22" s="27">
        <f>(1-((AY22-1)/2))</f>
        <v>0.375</v>
      </c>
      <c r="BA22" s="14">
        <f>AZ22*4</f>
        <v>1.5</v>
      </c>
    </row>
    <row r="23" spans="1:53">
      <c r="A23">
        <v>572971</v>
      </c>
      <c r="B23" s="2" t="s">
        <v>71</v>
      </c>
      <c r="C23" s="2" t="s">
        <v>30</v>
      </c>
      <c r="D23" s="2" t="s">
        <v>72</v>
      </c>
      <c r="E23" s="4">
        <v>9400</v>
      </c>
      <c r="F23" s="4" t="s">
        <v>73</v>
      </c>
      <c r="G23" s="28">
        <v>42475.340277777781</v>
      </c>
      <c r="H23" s="3">
        <v>444.2</v>
      </c>
      <c r="I23" s="25">
        <v>12.2</v>
      </c>
      <c r="J23" s="25">
        <v>3.02</v>
      </c>
      <c r="K23" s="25">
        <v>5.0599999999999996</v>
      </c>
      <c r="L23" s="25">
        <v>3.06</v>
      </c>
      <c r="M23" s="25">
        <v>3.53</v>
      </c>
      <c r="N23" s="25">
        <v>7.59</v>
      </c>
      <c r="O23" s="25">
        <v>9.24</v>
      </c>
      <c r="P23" s="5" t="s">
        <v>23</v>
      </c>
      <c r="Q23" s="26">
        <v>0.372</v>
      </c>
      <c r="R23" s="26">
        <v>0.191</v>
      </c>
      <c r="S23" s="23">
        <v>15</v>
      </c>
      <c r="T23" s="14">
        <v>5.5808819999999999</v>
      </c>
      <c r="U23" s="14">
        <v>6.7941180000000001</v>
      </c>
      <c r="V23" s="7">
        <v>-193</v>
      </c>
      <c r="W23">
        <v>9</v>
      </c>
      <c r="X23" s="14">
        <v>3.698</v>
      </c>
      <c r="Y23" s="24">
        <v>0</v>
      </c>
      <c r="Z23">
        <v>10300</v>
      </c>
      <c r="AA23">
        <v>10100</v>
      </c>
      <c r="AB23">
        <v>12100</v>
      </c>
      <c r="AC23">
        <v>11400</v>
      </c>
      <c r="AD23">
        <v>8100</v>
      </c>
      <c r="AE23">
        <v>200</v>
      </c>
      <c r="AF23">
        <v>-1800</v>
      </c>
      <c r="AG23">
        <v>-900</v>
      </c>
      <c r="AH23">
        <v>-1100</v>
      </c>
      <c r="AI23">
        <v>2200</v>
      </c>
      <c r="AL23" s="17">
        <f>RANK(AW23,$AW$4:$AW$33,0)</f>
        <v>20</v>
      </c>
      <c r="AM23" s="18">
        <f>$AW23/(MAX($AL:$AL)*SUM($AN$1:$AU$1))*100</f>
        <v>41.569767441860471</v>
      </c>
      <c r="AN23" s="17">
        <f>RANK(E23,E$4:E$33,0)</f>
        <v>5</v>
      </c>
      <c r="AO23" s="17">
        <f>RANK(J23,J$4:J$33,0)</f>
        <v>23</v>
      </c>
      <c r="AP23" s="17">
        <f>RANK(K23,K$4:K$33,0)</f>
        <v>5</v>
      </c>
      <c r="AQ23" s="17">
        <f>RANK(N23,N$4:N$33,1)</f>
        <v>16</v>
      </c>
      <c r="AR23" s="17">
        <f>RANK(T23,T$4:T$33,1)</f>
        <v>4</v>
      </c>
      <c r="AS23" s="17">
        <f>RANK(Q23,Q$4:Q$33,0)</f>
        <v>2</v>
      </c>
      <c r="AT23" s="17">
        <f>RANK(V23,V$4:V$33,0)</f>
        <v>28</v>
      </c>
      <c r="AU23" s="17">
        <f>RANK(W23,W$4:W$33,0)</f>
        <v>1</v>
      </c>
      <c r="AW23" s="14">
        <f>SUMPRODUCT(AN23:AU23,$AN$1:$AU$1)</f>
        <v>100.10000000000001</v>
      </c>
      <c r="AX23" s="14"/>
      <c r="AY23" s="14">
        <f>IF(V23&lt;0,(-100+V23)/V23,V23/100+1)</f>
        <v>1.5181347150259068</v>
      </c>
      <c r="AZ23" s="27">
        <f>(1-((AY23-1)/2))</f>
        <v>0.7409326424870466</v>
      </c>
      <c r="BA23" s="14">
        <f>AZ23*4</f>
        <v>2.9637305699481864</v>
      </c>
    </row>
    <row r="24" spans="1:53">
      <c r="A24">
        <v>594736</v>
      </c>
      <c r="B24" s="2" t="s">
        <v>92</v>
      </c>
      <c r="C24" s="2" t="s">
        <v>26</v>
      </c>
      <c r="D24" s="2" t="s">
        <v>75</v>
      </c>
      <c r="E24" s="4">
        <v>5000</v>
      </c>
      <c r="F24" s="4" t="s">
        <v>93</v>
      </c>
      <c r="G24" s="28">
        <v>42475.298611111109</v>
      </c>
      <c r="H24" s="3">
        <v>97.1</v>
      </c>
      <c r="I24" s="25">
        <v>6</v>
      </c>
      <c r="J24" s="25">
        <v>4.97</v>
      </c>
      <c r="K24" s="25">
        <v>6.01</v>
      </c>
      <c r="L24" s="25">
        <v>4.3600000000000003</v>
      </c>
      <c r="M24" s="25">
        <v>5.71</v>
      </c>
      <c r="N24" s="25">
        <v>4.25</v>
      </c>
      <c r="O24" s="25">
        <v>3</v>
      </c>
      <c r="P24" s="5" t="s">
        <v>20</v>
      </c>
      <c r="Q24" s="26">
        <v>0.246</v>
      </c>
      <c r="R24" s="26">
        <v>6.8000000000000005E-2</v>
      </c>
      <c r="S24" s="23">
        <v>24.7</v>
      </c>
      <c r="T24" s="14">
        <v>5.1458329999999997</v>
      </c>
      <c r="U24" s="14">
        <v>3.6323530000000002</v>
      </c>
      <c r="V24" s="7">
        <v>-116</v>
      </c>
      <c r="W24">
        <v>8</v>
      </c>
      <c r="X24" s="14">
        <v>3.698</v>
      </c>
      <c r="Y24" s="24">
        <v>6.0999999999999999E-2</v>
      </c>
      <c r="Z24">
        <v>5400</v>
      </c>
      <c r="AA24">
        <v>6700</v>
      </c>
      <c r="AB24">
        <v>6100</v>
      </c>
      <c r="AC24">
        <v>5700</v>
      </c>
      <c r="AE24">
        <v>-1300</v>
      </c>
      <c r="AF24">
        <v>-700</v>
      </c>
      <c r="AG24">
        <v>400</v>
      </c>
      <c r="AH24">
        <v>-300</v>
      </c>
      <c r="AL24">
        <f>RANK(AW24,$AW$4:$AW$33,0)</f>
        <v>21</v>
      </c>
      <c r="AM24" s="15">
        <f>$AW24/(MAX($AL:$AL)*SUM($AN$1:$AU$1))*100</f>
        <v>39.74252491694353</v>
      </c>
      <c r="AN24">
        <f>RANK(E24,E$4:E$33,0)</f>
        <v>27</v>
      </c>
      <c r="AO24">
        <f>RANK(J24,J$4:J$33,0)</f>
        <v>1</v>
      </c>
      <c r="AP24">
        <f>RANK(K24,K$4:K$33,0)</f>
        <v>2</v>
      </c>
      <c r="AQ24">
        <f>RANK(N24,N$4:N$33,1)</f>
        <v>2</v>
      </c>
      <c r="AR24">
        <f>RANK(T24,T$4:T$33,1)</f>
        <v>3</v>
      </c>
      <c r="AS24">
        <f>RANK(Q24,Q$4:Q$33,0)</f>
        <v>26</v>
      </c>
      <c r="AT24">
        <f>RANK(V24,V$4:V$33,0)</f>
        <v>18</v>
      </c>
      <c r="AU24">
        <f>RANK(W24,W$4:W$33,0)</f>
        <v>7</v>
      </c>
      <c r="AW24" s="14">
        <f>SUMPRODUCT(AN24:AU24,$AN$1:$AU$1)</f>
        <v>95.7</v>
      </c>
      <c r="AX24" s="14"/>
      <c r="AY24" s="14">
        <f>IF(V24&lt;0,(-100+V24)/V24,V24/100+1)</f>
        <v>1.8620689655172413</v>
      </c>
      <c r="AZ24" s="27">
        <f>(1-((AY24-1)/2))</f>
        <v>0.56896551724137934</v>
      </c>
      <c r="BA24" s="14">
        <f>AZ24*4</f>
        <v>2.2758620689655173</v>
      </c>
    </row>
    <row r="25" spans="1:53">
      <c r="A25">
        <v>543548</v>
      </c>
      <c r="B25" s="2" t="s">
        <v>104</v>
      </c>
      <c r="C25" s="2" t="s">
        <v>27</v>
      </c>
      <c r="D25" s="2" t="s">
        <v>72</v>
      </c>
      <c r="E25" s="4">
        <v>6500</v>
      </c>
      <c r="F25" s="4" t="s">
        <v>89</v>
      </c>
      <c r="G25" s="28">
        <v>42475.340277777781</v>
      </c>
      <c r="H25" s="3">
        <v>251.1</v>
      </c>
      <c r="I25" s="25">
        <v>4.2</v>
      </c>
      <c r="J25" s="25">
        <v>4.46</v>
      </c>
      <c r="K25" s="25">
        <v>2.92</v>
      </c>
      <c r="L25" s="25">
        <v>4.55</v>
      </c>
      <c r="M25" s="25">
        <v>7.71</v>
      </c>
      <c r="N25" s="25">
        <v>6.09</v>
      </c>
      <c r="O25" s="25">
        <v>7.71</v>
      </c>
      <c r="P25" s="5" t="s">
        <v>38</v>
      </c>
      <c r="Q25" s="26">
        <v>0.28499999999999998</v>
      </c>
      <c r="R25" s="26">
        <v>9.1999999999999998E-2</v>
      </c>
      <c r="S25" s="23">
        <v>13</v>
      </c>
      <c r="T25" s="14">
        <v>3.8808820000000002</v>
      </c>
      <c r="U25" s="14">
        <v>4.9132350000000002</v>
      </c>
      <c r="V25" s="7">
        <v>111</v>
      </c>
      <c r="W25">
        <v>8</v>
      </c>
      <c r="X25" s="14">
        <v>4.117</v>
      </c>
      <c r="Y25" s="24">
        <v>-0.19700000000000001</v>
      </c>
      <c r="Z25">
        <v>6600</v>
      </c>
      <c r="AA25">
        <v>5900</v>
      </c>
      <c r="AB25">
        <v>5900</v>
      </c>
      <c r="AC25">
        <v>8000</v>
      </c>
      <c r="AD25">
        <v>6900</v>
      </c>
      <c r="AE25">
        <v>700</v>
      </c>
      <c r="AF25">
        <v>700</v>
      </c>
      <c r="AG25">
        <v>700</v>
      </c>
      <c r="AH25">
        <v>-1400</v>
      </c>
      <c r="AI25">
        <v>-300</v>
      </c>
      <c r="AL25">
        <f>RANK(AW25,$AW$4:$AW$33,0)</f>
        <v>22</v>
      </c>
      <c r="AM25" s="15">
        <f>$AW25/(MAX($AL:$AL)*SUM($AN$1:$AU$1))*100</f>
        <v>39.119601328903656</v>
      </c>
      <c r="AN25">
        <f>RANK(E25,E$4:E$33,0)</f>
        <v>20</v>
      </c>
      <c r="AO25">
        <f>RANK(J25,J$4:J$33,0)</f>
        <v>4</v>
      </c>
      <c r="AP25">
        <f>RANK(K25,K$4:K$33,0)</f>
        <v>22</v>
      </c>
      <c r="AQ25">
        <f>RANK(N25,N$4:N$33,1)</f>
        <v>6</v>
      </c>
      <c r="AR25">
        <f>RANK(T25,T$4:T$33,1)</f>
        <v>2</v>
      </c>
      <c r="AS25">
        <f>RANK(Q25,Q$4:Q$33,0)</f>
        <v>17</v>
      </c>
      <c r="AT25">
        <f>RANK(V25,V$4:V$33,0)</f>
        <v>9</v>
      </c>
      <c r="AU25">
        <f>RANK(W25,W$4:W$33,0)</f>
        <v>7</v>
      </c>
      <c r="AW25" s="14">
        <f>SUMPRODUCT(AN25:AU25,$AN$1:$AU$1)</f>
        <v>94.2</v>
      </c>
      <c r="AX25" s="14"/>
      <c r="AY25" s="14">
        <f>IF(V25&lt;0,(-100+V25)/V25,V25/100+1)</f>
        <v>2.1100000000000003</v>
      </c>
      <c r="AZ25" s="27">
        <f>(1-((AY25-1)/2))</f>
        <v>0.44499999999999984</v>
      </c>
      <c r="BA25" s="14">
        <f>AZ25*4</f>
        <v>1.7799999999999994</v>
      </c>
    </row>
    <row r="26" spans="1:53">
      <c r="A26">
        <v>543532</v>
      </c>
      <c r="B26" s="2" t="s">
        <v>111</v>
      </c>
      <c r="C26" s="2" t="s">
        <v>25</v>
      </c>
      <c r="D26" s="2" t="s">
        <v>75</v>
      </c>
      <c r="E26" s="4">
        <v>5100</v>
      </c>
      <c r="F26" s="4" t="s">
        <v>76</v>
      </c>
      <c r="G26" s="28">
        <v>42475.34375</v>
      </c>
      <c r="H26" s="3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" t="s">
        <v>34</v>
      </c>
      <c r="Q26" s="26">
        <v>0.371</v>
      </c>
      <c r="R26" s="26">
        <v>0.216</v>
      </c>
      <c r="S26" s="23">
        <v>19.8</v>
      </c>
      <c r="T26" s="14">
        <v>0</v>
      </c>
      <c r="U26" s="14"/>
      <c r="V26" s="7">
        <v>170</v>
      </c>
      <c r="W26">
        <v>7.5</v>
      </c>
      <c r="X26" s="14">
        <v>4.8</v>
      </c>
      <c r="Y26" s="24">
        <v>0</v>
      </c>
      <c r="Z26">
        <v>5100</v>
      </c>
      <c r="AL26">
        <f>RANK(AW26,$AW$4:$AW$33,0)</f>
        <v>23</v>
      </c>
      <c r="AM26" s="15">
        <f>$AW26/(MAX($AL:$AL)*SUM($AN$1:$AU$1))*100</f>
        <v>37.333887043189371</v>
      </c>
      <c r="AN26">
        <f>RANK(E26,E$4:E$33,0)</f>
        <v>26</v>
      </c>
      <c r="AO26">
        <f>RANK(J26,J$4:J$33,0)</f>
        <v>28</v>
      </c>
      <c r="AP26">
        <f>RANK(K26,K$4:K$33,0)</f>
        <v>28</v>
      </c>
      <c r="AQ26">
        <f>RANK(N26,N$4:N$33,1)</f>
        <v>1</v>
      </c>
      <c r="AR26">
        <f>RANK(T26,T$4:T$33,1)</f>
        <v>1</v>
      </c>
      <c r="AS26">
        <f>RANK(Q26,Q$4:Q$33,0)</f>
        <v>3</v>
      </c>
      <c r="AT26">
        <f>RANK(V26,V$4:V$33,0)</f>
        <v>2</v>
      </c>
      <c r="AU26">
        <f>RANK(W26,W$4:W$33,0)</f>
        <v>15</v>
      </c>
      <c r="AW26" s="14">
        <f>SUMPRODUCT(AN26:AU26,$AN$1:$AU$1)</f>
        <v>89.9</v>
      </c>
      <c r="AX26" s="14"/>
      <c r="AY26" s="14">
        <f>IF(V26&lt;0,(-100+V26)/V26,V26/100+1)</f>
        <v>2.7</v>
      </c>
      <c r="AZ26" s="27">
        <f>(1-((AY26-1)/2))</f>
        <v>0.14999999999999991</v>
      </c>
      <c r="BA26" s="14">
        <f>AZ26*4</f>
        <v>0.59999999999999964</v>
      </c>
    </row>
    <row r="27" spans="1:53">
      <c r="A27">
        <v>285079</v>
      </c>
      <c r="B27" s="2" t="s">
        <v>100</v>
      </c>
      <c r="C27" s="2" t="s">
        <v>46</v>
      </c>
      <c r="D27" s="2" t="s">
        <v>75</v>
      </c>
      <c r="E27" s="4">
        <v>5900</v>
      </c>
      <c r="F27" s="4" t="s">
        <v>99</v>
      </c>
      <c r="G27" s="28">
        <v>42475.298611111109</v>
      </c>
      <c r="H27" s="3">
        <v>440</v>
      </c>
      <c r="I27" s="25">
        <v>10</v>
      </c>
      <c r="J27" s="25">
        <v>4.3899999999999997</v>
      </c>
      <c r="K27" s="25">
        <v>3.66</v>
      </c>
      <c r="L27" s="25">
        <v>4.38</v>
      </c>
      <c r="M27" s="25">
        <v>3.31</v>
      </c>
      <c r="N27" s="25">
        <v>6.36</v>
      </c>
      <c r="O27" s="25">
        <v>10.8</v>
      </c>
      <c r="P27" s="5" t="s">
        <v>49</v>
      </c>
      <c r="Q27" s="26">
        <v>0.33800000000000002</v>
      </c>
      <c r="R27" s="26">
        <v>0.17100000000000001</v>
      </c>
      <c r="S27" s="23">
        <v>21.7</v>
      </c>
      <c r="T27" s="14">
        <v>6.7652939999999999</v>
      </c>
      <c r="U27" s="14">
        <v>11.488235</v>
      </c>
      <c r="V27" s="7">
        <v>103</v>
      </c>
      <c r="W27">
        <v>8.5</v>
      </c>
      <c r="X27" s="14">
        <v>4.1539999999999999</v>
      </c>
      <c r="Y27" s="24">
        <v>0.21</v>
      </c>
      <c r="Z27">
        <v>7000</v>
      </c>
      <c r="AA27">
        <v>7900</v>
      </c>
      <c r="AB27">
        <v>8000</v>
      </c>
      <c r="AC27">
        <v>7800</v>
      </c>
      <c r="AD27">
        <v>6800</v>
      </c>
      <c r="AE27">
        <v>-900</v>
      </c>
      <c r="AF27">
        <v>-1000</v>
      </c>
      <c r="AG27">
        <v>-600</v>
      </c>
      <c r="AH27">
        <v>-800</v>
      </c>
      <c r="AI27">
        <v>200</v>
      </c>
      <c r="AL27">
        <f>RANK(AW27,$AW$4:$AW$33,0)</f>
        <v>24</v>
      </c>
      <c r="AM27" s="15">
        <f>$AW27/(MAX($AL:$AL)*SUM($AN$1:$AU$1))*100</f>
        <v>36.129568106312291</v>
      </c>
      <c r="AN27">
        <f>RANK(E27,E$4:E$33,0)</f>
        <v>22</v>
      </c>
      <c r="AO27">
        <f>RANK(J27,J$4:J$33,0)</f>
        <v>5</v>
      </c>
      <c r="AP27">
        <f>RANK(K27,K$4:K$33,0)</f>
        <v>14</v>
      </c>
      <c r="AQ27">
        <f>RANK(N27,N$4:N$33,1)</f>
        <v>7</v>
      </c>
      <c r="AR27">
        <f>RANK(T27,T$4:T$33,1)</f>
        <v>9</v>
      </c>
      <c r="AS27">
        <f>RANK(Q27,Q$4:Q$33,0)</f>
        <v>7</v>
      </c>
      <c r="AT27">
        <f>RANK(V27,V$4:V$33,0)</f>
        <v>14</v>
      </c>
      <c r="AU27">
        <f>RANK(W27,W$4:W$33,0)</f>
        <v>5</v>
      </c>
      <c r="AW27" s="14">
        <f>SUMPRODUCT(AN27:AU27,$AN$1:$AU$1)</f>
        <v>87</v>
      </c>
      <c r="AX27" s="14"/>
      <c r="AY27" s="14">
        <f>IF(V27&lt;0,(-100+V27)/V27,V27/100+1)</f>
        <v>2.0300000000000002</v>
      </c>
      <c r="AZ27" s="27">
        <f>(1-((AY27-1)/2))</f>
        <v>0.48499999999999988</v>
      </c>
      <c r="BA27" s="14">
        <f>AZ27*4</f>
        <v>1.9399999999999995</v>
      </c>
    </row>
    <row r="28" spans="1:53">
      <c r="A28">
        <v>519076</v>
      </c>
      <c r="B28" s="2" t="s">
        <v>105</v>
      </c>
      <c r="C28" s="2" t="s">
        <v>43</v>
      </c>
      <c r="D28" s="2" t="s">
        <v>75</v>
      </c>
      <c r="E28" s="4">
        <v>8100</v>
      </c>
      <c r="F28" s="4" t="s">
        <v>87</v>
      </c>
      <c r="G28" s="28">
        <v>42475.295138888891</v>
      </c>
      <c r="H28" s="3">
        <v>260</v>
      </c>
      <c r="I28" s="25">
        <v>13.1</v>
      </c>
      <c r="J28" s="25">
        <v>3.99</v>
      </c>
      <c r="K28" s="25">
        <v>3.91</v>
      </c>
      <c r="L28" s="25">
        <v>4.09</v>
      </c>
      <c r="M28" s="25">
        <v>5.46</v>
      </c>
      <c r="N28" s="25">
        <v>7.51</v>
      </c>
      <c r="O28" s="25">
        <v>8.1</v>
      </c>
      <c r="P28" s="5" t="s">
        <v>33</v>
      </c>
      <c r="Q28" s="26">
        <v>0.34899999999999998</v>
      </c>
      <c r="R28" s="26">
        <v>0.107</v>
      </c>
      <c r="S28" s="23">
        <v>17.399999999999999</v>
      </c>
      <c r="T28" s="14">
        <v>6.4055879999999998</v>
      </c>
      <c r="U28" s="14">
        <v>6.9088240000000001</v>
      </c>
      <c r="V28" s="7">
        <v>118</v>
      </c>
      <c r="W28">
        <v>7.5</v>
      </c>
      <c r="X28" s="14">
        <v>3.6349999999999998</v>
      </c>
      <c r="Y28" s="24">
        <v>-3.5000000000000003E-2</v>
      </c>
      <c r="Z28">
        <v>7900</v>
      </c>
      <c r="AA28">
        <v>7000</v>
      </c>
      <c r="AB28">
        <v>8500</v>
      </c>
      <c r="AC28">
        <v>7000</v>
      </c>
      <c r="AD28">
        <v>7000</v>
      </c>
      <c r="AE28">
        <v>900</v>
      </c>
      <c r="AF28">
        <v>-600</v>
      </c>
      <c r="AG28">
        <v>-500</v>
      </c>
      <c r="AH28">
        <v>900</v>
      </c>
      <c r="AI28">
        <v>900</v>
      </c>
      <c r="AL28">
        <f>RANK(AW28,$AW$4:$AW$33,0)</f>
        <v>25</v>
      </c>
      <c r="AM28" s="15">
        <f>$AW28/(MAX($AL:$AL)*SUM($AN$1:$AU$1))*100</f>
        <v>34.219269102990033</v>
      </c>
      <c r="AN28">
        <f>RANK(E28,E$4:E$33,0)</f>
        <v>11</v>
      </c>
      <c r="AO28">
        <f>RANK(J28,J$4:J$33,0)</f>
        <v>10</v>
      </c>
      <c r="AP28">
        <f>RANK(K28,K$4:K$33,0)</f>
        <v>13</v>
      </c>
      <c r="AQ28">
        <f>RANK(N28,N$4:N$33,1)</f>
        <v>14</v>
      </c>
      <c r="AR28">
        <f>RANK(T28,T$4:T$33,1)</f>
        <v>8</v>
      </c>
      <c r="AS28">
        <f>RANK(Q28,Q$4:Q$33,0)</f>
        <v>5</v>
      </c>
      <c r="AT28">
        <f>RANK(V28,V$4:V$33,0)</f>
        <v>8</v>
      </c>
      <c r="AU28">
        <f>RANK(W28,W$4:W$33,0)</f>
        <v>15</v>
      </c>
      <c r="AW28" s="14">
        <f>SUMPRODUCT(AN28:AU28,$AN$1:$AU$1)</f>
        <v>82.4</v>
      </c>
      <c r="AX28" s="14"/>
      <c r="AY28" s="14">
        <f>IF(V28&lt;0,(-100+V28)/V28,V28/100+1)</f>
        <v>2.1799999999999997</v>
      </c>
      <c r="AZ28" s="27">
        <f>(1-((AY28-1)/2))</f>
        <v>0.41000000000000014</v>
      </c>
      <c r="BA28" s="14">
        <f>AZ28*4</f>
        <v>1.6400000000000006</v>
      </c>
    </row>
    <row r="29" spans="1:53">
      <c r="A29">
        <v>527048</v>
      </c>
      <c r="B29" s="2" t="s">
        <v>90</v>
      </c>
      <c r="C29" s="2" t="s">
        <v>36</v>
      </c>
      <c r="D29" s="2" t="s">
        <v>72</v>
      </c>
      <c r="E29" s="4">
        <v>6000</v>
      </c>
      <c r="F29" s="4" t="s">
        <v>91</v>
      </c>
      <c r="G29" s="28">
        <v>42475.336805555555</v>
      </c>
      <c r="H29" s="3">
        <v>142.1</v>
      </c>
      <c r="I29" s="25">
        <v>12.1</v>
      </c>
      <c r="J29" s="25">
        <v>4.3099999999999996</v>
      </c>
      <c r="K29" s="25">
        <v>7</v>
      </c>
      <c r="L29" s="25">
        <v>3.77</v>
      </c>
      <c r="M29" s="25">
        <v>6.46</v>
      </c>
      <c r="N29" s="25">
        <v>5.44</v>
      </c>
      <c r="O29" s="25">
        <v>2.19</v>
      </c>
      <c r="P29" s="5" t="s">
        <v>40</v>
      </c>
      <c r="Q29" s="26">
        <v>0.33</v>
      </c>
      <c r="R29" s="26">
        <v>0.20300000000000001</v>
      </c>
      <c r="S29" s="23">
        <v>21</v>
      </c>
      <c r="T29" s="14">
        <v>5.6</v>
      </c>
      <c r="U29" s="14">
        <v>2.2544119999999999</v>
      </c>
      <c r="V29" s="7">
        <v>-119</v>
      </c>
      <c r="W29">
        <v>9</v>
      </c>
      <c r="X29" s="14">
        <v>4.3639999999999999</v>
      </c>
      <c r="Y29" s="24">
        <v>0.127</v>
      </c>
      <c r="Z29">
        <v>7200</v>
      </c>
      <c r="AA29">
        <v>6200</v>
      </c>
      <c r="AB29">
        <v>6000</v>
      </c>
      <c r="AC29">
        <v>4600</v>
      </c>
      <c r="AE29">
        <v>1000</v>
      </c>
      <c r="AF29">
        <v>1200</v>
      </c>
      <c r="AG29">
        <v>3000</v>
      </c>
      <c r="AH29">
        <v>2600</v>
      </c>
      <c r="AL29">
        <f>RANK(AW29,$AW$4:$AW$33,0)</f>
        <v>26</v>
      </c>
      <c r="AM29" s="15">
        <f>$AW29/(MAX($AL:$AL)*SUM($AN$1:$AU$1))*100</f>
        <v>29.401993355481725</v>
      </c>
      <c r="AN29">
        <f>RANK(E29,E$4:E$33,0)</f>
        <v>21</v>
      </c>
      <c r="AO29">
        <f>RANK(J29,J$4:J$33,0)</f>
        <v>6</v>
      </c>
      <c r="AP29">
        <f>RANK(K29,K$4:K$33,0)</f>
        <v>1</v>
      </c>
      <c r="AQ29">
        <f>RANK(N29,N$4:N$33,1)</f>
        <v>4</v>
      </c>
      <c r="AR29">
        <f>RANK(T29,T$4:T$33,1)</f>
        <v>5</v>
      </c>
      <c r="AS29">
        <f>RANK(Q29,Q$4:Q$33,0)</f>
        <v>8</v>
      </c>
      <c r="AT29">
        <f>RANK(V29,V$4:V$33,0)</f>
        <v>19</v>
      </c>
      <c r="AU29">
        <f>RANK(W29,W$4:W$33,0)</f>
        <v>1</v>
      </c>
      <c r="AW29" s="14">
        <f>SUMPRODUCT(AN29:AU29,$AN$1:$AU$1)</f>
        <v>70.8</v>
      </c>
      <c r="AX29" s="14"/>
      <c r="AY29" s="14">
        <f>IF(V29&lt;0,(-100+V29)/V29,V29/100+1)</f>
        <v>1.8403361344537814</v>
      </c>
      <c r="AZ29" s="27">
        <f>(1-((AY29-1)/2))</f>
        <v>0.57983193277310929</v>
      </c>
      <c r="BA29" s="14">
        <f>AZ29*4</f>
        <v>2.3193277310924372</v>
      </c>
    </row>
    <row r="30" spans="1:53">
      <c r="A30">
        <v>554234</v>
      </c>
      <c r="B30" s="2" t="s">
        <v>110</v>
      </c>
      <c r="C30" s="2" t="s">
        <v>19</v>
      </c>
      <c r="D30" s="2" t="s">
        <v>75</v>
      </c>
      <c r="E30" s="4">
        <v>5800</v>
      </c>
      <c r="F30" s="4" t="s">
        <v>77</v>
      </c>
      <c r="G30" s="28">
        <v>42475.298611111109</v>
      </c>
      <c r="H30" s="3">
        <v>121.1</v>
      </c>
      <c r="I30" s="25">
        <v>4.2</v>
      </c>
      <c r="J30" s="25">
        <v>4.91</v>
      </c>
      <c r="K30" s="25">
        <v>5.38</v>
      </c>
      <c r="L30" s="25">
        <v>4.95</v>
      </c>
      <c r="M30" s="25">
        <v>6.86</v>
      </c>
      <c r="N30" s="25">
        <v>5.71</v>
      </c>
      <c r="O30" s="25">
        <v>7.71</v>
      </c>
      <c r="P30" s="5" t="s">
        <v>29</v>
      </c>
      <c r="Q30" s="26">
        <v>0.317</v>
      </c>
      <c r="R30" s="26">
        <v>0.13</v>
      </c>
      <c r="S30" s="23">
        <v>22.2</v>
      </c>
      <c r="T30" s="14">
        <v>6.2138239999999998</v>
      </c>
      <c r="U30" s="14">
        <v>8.3902940000000008</v>
      </c>
      <c r="V30" s="7">
        <v>170</v>
      </c>
      <c r="W30">
        <v>8</v>
      </c>
      <c r="X30" s="14">
        <v>4.0049999999999999</v>
      </c>
      <c r="Y30" s="24">
        <v>-0.13500000000000001</v>
      </c>
      <c r="Z30">
        <v>6300</v>
      </c>
      <c r="AA30">
        <v>4600</v>
      </c>
      <c r="AB30">
        <v>5500</v>
      </c>
      <c r="AC30">
        <v>4900</v>
      </c>
      <c r="AE30">
        <v>1700</v>
      </c>
      <c r="AF30">
        <v>800</v>
      </c>
      <c r="AG30">
        <v>2300</v>
      </c>
      <c r="AH30">
        <v>1400</v>
      </c>
      <c r="AL30">
        <f>RANK(AW30,$AW$4:$AW$33,0)</f>
        <v>27</v>
      </c>
      <c r="AM30" s="15">
        <f>$AW30/(MAX($AL:$AL)*SUM($AN$1:$AU$1))*100</f>
        <v>22.674418604651166</v>
      </c>
      <c r="AN30">
        <f>RANK(E30,E$4:E$33,0)</f>
        <v>23</v>
      </c>
      <c r="AO30">
        <f>RANK(J30,J$4:J$33,0)</f>
        <v>2</v>
      </c>
      <c r="AP30">
        <f>RANK(K30,K$4:K$33,0)</f>
        <v>4</v>
      </c>
      <c r="AQ30">
        <f>RANK(N30,N$4:N$33,1)</f>
        <v>5</v>
      </c>
      <c r="AR30">
        <f>RANK(T30,T$4:T$33,1)</f>
        <v>6</v>
      </c>
      <c r="AS30">
        <f>RANK(Q30,Q$4:Q$33,0)</f>
        <v>12</v>
      </c>
      <c r="AT30">
        <f>RANK(V30,V$4:V$33,0)</f>
        <v>2</v>
      </c>
      <c r="AU30">
        <f>RANK(W30,W$4:W$33,0)</f>
        <v>7</v>
      </c>
      <c r="AW30" s="14">
        <f>SUMPRODUCT(AN30:AU30,$AN$1:$AU$1)</f>
        <v>54.6</v>
      </c>
      <c r="AX30" s="14"/>
      <c r="AY30" s="14">
        <f>IF(V30&lt;0,(-100+V30)/V30,V30/100+1)</f>
        <v>2.7</v>
      </c>
      <c r="AZ30" s="27">
        <f>(1-((AY30-1)/2))</f>
        <v>0.14999999999999991</v>
      </c>
      <c r="BA30" s="14">
        <f>AZ30*4</f>
        <v>0.59999999999999964</v>
      </c>
    </row>
    <row r="31" spans="1:53">
      <c r="A31">
        <v>460059</v>
      </c>
      <c r="B31" s="2" t="s">
        <v>112</v>
      </c>
      <c r="C31" s="2" t="s">
        <v>23</v>
      </c>
      <c r="D31" s="2" t="s">
        <v>75</v>
      </c>
      <c r="E31" s="4">
        <v>5500</v>
      </c>
      <c r="F31" s="4" t="s">
        <v>73</v>
      </c>
      <c r="G31" s="28">
        <v>42475.340277777781</v>
      </c>
      <c r="H31" s="3">
        <v>192</v>
      </c>
      <c r="I31" s="25">
        <v>3.2</v>
      </c>
      <c r="J31" s="25">
        <v>4.83</v>
      </c>
      <c r="K31" s="25">
        <v>4.24</v>
      </c>
      <c r="L31" s="25">
        <v>4.47</v>
      </c>
      <c r="M31" s="25">
        <v>5.94</v>
      </c>
      <c r="N31" s="25">
        <v>4.6399999999999997</v>
      </c>
      <c r="O31" s="25">
        <v>7.36</v>
      </c>
      <c r="P31" s="5" t="s">
        <v>30</v>
      </c>
      <c r="Q31" s="26">
        <v>0.32600000000000001</v>
      </c>
      <c r="R31" s="26">
        <v>0.214</v>
      </c>
      <c r="S31" s="23">
        <v>28.1</v>
      </c>
      <c r="T31" s="14">
        <v>6.3913729999999997</v>
      </c>
      <c r="U31" s="14">
        <v>10.138038999999999</v>
      </c>
      <c r="V31" s="7">
        <v>177</v>
      </c>
      <c r="W31">
        <v>9</v>
      </c>
      <c r="X31" s="14">
        <v>4.4000000000000004</v>
      </c>
      <c r="Y31" s="24">
        <v>0</v>
      </c>
      <c r="Z31">
        <v>5200</v>
      </c>
      <c r="AA31">
        <v>4800</v>
      </c>
      <c r="AB31">
        <v>4500</v>
      </c>
      <c r="AC31">
        <v>4100</v>
      </c>
      <c r="AD31">
        <v>5500</v>
      </c>
      <c r="AE31">
        <v>400</v>
      </c>
      <c r="AF31">
        <v>700</v>
      </c>
      <c r="AG31">
        <v>300</v>
      </c>
      <c r="AH31">
        <v>1100</v>
      </c>
      <c r="AI31">
        <v>-300</v>
      </c>
      <c r="AL31">
        <f>RANK(AW31,$AW$4:$AW$33,0)</f>
        <v>28</v>
      </c>
      <c r="AM31" s="15">
        <f>$AW31/(MAX($AL:$AL)*SUM($AN$1:$AU$1))*100</f>
        <v>21.760797342192692</v>
      </c>
      <c r="AN31">
        <f>RANK(E31,E$4:E$33,0)</f>
        <v>24</v>
      </c>
      <c r="AO31">
        <f>RANK(J31,J$4:J$33,0)</f>
        <v>3</v>
      </c>
      <c r="AP31">
        <f>RANK(K31,K$4:K$33,0)</f>
        <v>9</v>
      </c>
      <c r="AQ31">
        <f>RANK(N31,N$4:N$33,1)</f>
        <v>3</v>
      </c>
      <c r="AR31">
        <f>RANK(T31,T$4:T$33,1)</f>
        <v>7</v>
      </c>
      <c r="AS31">
        <f>RANK(Q31,Q$4:Q$33,0)</f>
        <v>9</v>
      </c>
      <c r="AT31">
        <f>RANK(V31,V$4:V$33,0)</f>
        <v>1</v>
      </c>
      <c r="AU31">
        <f>RANK(W31,W$4:W$33,0)</f>
        <v>1</v>
      </c>
      <c r="AW31" s="14">
        <f>SUMPRODUCT(AN31:AU31,$AN$1:$AU$1)</f>
        <v>52.4</v>
      </c>
      <c r="AX31" s="14"/>
      <c r="AY31" s="14">
        <f>IF(V31&lt;0,(-100+V31)/V31,V31/100+1)</f>
        <v>2.77</v>
      </c>
      <c r="AZ31" s="27">
        <f>(1-((AY31-1)/2))</f>
        <v>0.11499999999999999</v>
      </c>
      <c r="BA31" s="14">
        <f>AZ31*4</f>
        <v>0.45999999999999996</v>
      </c>
    </row>
    <row r="32" spans="1:53">
      <c r="B32" s="2"/>
      <c r="C32" s="2"/>
      <c r="D32" s="2"/>
      <c r="E32" s="4"/>
      <c r="F32" s="4"/>
      <c r="G32" s="28"/>
      <c r="H32" s="3"/>
      <c r="I32" s="3"/>
      <c r="J32" s="3"/>
      <c r="K32" s="3"/>
      <c r="L32" s="3"/>
      <c r="M32" s="3"/>
      <c r="N32" s="3"/>
      <c r="O32" s="3"/>
      <c r="P32" s="5"/>
      <c r="Q32" s="3"/>
      <c r="R32" s="3"/>
      <c r="S32" s="13"/>
      <c r="T32" s="14"/>
      <c r="U32" s="14"/>
      <c r="V32" s="7"/>
      <c r="AM32" s="15"/>
      <c r="AZ32" s="9"/>
    </row>
    <row r="33" spans="2:52">
      <c r="B33" s="2"/>
      <c r="C33" s="2"/>
      <c r="D33" s="2"/>
      <c r="E33" s="4"/>
      <c r="F33" s="4"/>
      <c r="G33" s="28"/>
      <c r="H33" s="3"/>
      <c r="I33" s="3"/>
      <c r="J33" s="3"/>
      <c r="K33" s="3"/>
      <c r="L33" s="3"/>
      <c r="M33" s="3"/>
      <c r="N33" s="3"/>
      <c r="O33" s="3"/>
      <c r="P33" s="5"/>
      <c r="Q33" s="3"/>
      <c r="R33" s="3"/>
      <c r="S33" s="13"/>
      <c r="T33" s="14"/>
      <c r="U33" s="14"/>
      <c r="V33" s="7"/>
      <c r="AM33" s="15"/>
      <c r="AZ33" s="9"/>
    </row>
    <row r="35" spans="2:52">
      <c r="AY35">
        <f>(1-(3/4/2))</f>
        <v>0.625</v>
      </c>
    </row>
    <row r="36" spans="2:52">
      <c r="AY36" s="11" t="s">
        <v>13</v>
      </c>
    </row>
    <row r="37" spans="2:52">
      <c r="AY37" s="11" t="s">
        <v>14</v>
      </c>
    </row>
    <row r="38" spans="2:52">
      <c r="AY38">
        <f>1-(1/2)</f>
        <v>0.5</v>
      </c>
    </row>
    <row r="39" spans="2:52">
      <c r="AY39">
        <f>1-(1/2/2)</f>
        <v>0.75</v>
      </c>
    </row>
    <row r="43" spans="2:52">
      <c r="AN43" s="8">
        <v>2.75</v>
      </c>
      <c r="AO43" s="8">
        <v>0.9</v>
      </c>
      <c r="AP43" s="8">
        <v>1.3</v>
      </c>
      <c r="AQ43" s="8">
        <v>0.9</v>
      </c>
      <c r="AR43" s="8">
        <v>1.3</v>
      </c>
      <c r="AS43" s="8">
        <v>1.6</v>
      </c>
      <c r="AT43" s="8">
        <v>2.2999999999999998</v>
      </c>
      <c r="AU43" s="8">
        <v>0.5</v>
      </c>
    </row>
  </sheetData>
  <autoFilter ref="A3:BA3">
    <sortState ref="A4:BA31">
      <sortCondition ref="AL3:AL31"/>
    </sortState>
  </autoFilter>
  <sortState ref="AL4:AU31">
    <sortCondition descending="1" ref="AM3"/>
  </sortState>
  <conditionalFormatting sqref="AL4:AL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4:AM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3"/>
  <sheetViews>
    <sheetView tabSelected="1" zoomScale="85" zoomScaleNormal="85" zoomScalePageLayoutView="85" workbookViewId="0">
      <selection activeCell="B4" sqref="B4"/>
    </sheetView>
  </sheetViews>
  <sheetFormatPr baseColWidth="10" defaultColWidth="8.83203125" defaultRowHeight="14" x14ac:dyDescent="0"/>
  <cols>
    <col min="2" max="2" width="18.33203125" bestFit="1" customWidth="1"/>
    <col min="5" max="5" width="12.1640625" bestFit="1" customWidth="1"/>
    <col min="6" max="6" width="22" bestFit="1" customWidth="1"/>
    <col min="7" max="7" width="15.6640625" style="29" bestFit="1" customWidth="1"/>
    <col min="16" max="16" width="14.6640625" customWidth="1"/>
    <col min="26" max="35" width="0" hidden="1" customWidth="1"/>
    <col min="36" max="37" width="1.6640625" customWidth="1"/>
    <col min="48" max="48" width="2.33203125" customWidth="1"/>
    <col min="50" max="50" width="4.33203125" customWidth="1"/>
  </cols>
  <sheetData>
    <row r="1" spans="1:53">
      <c r="G1"/>
      <c r="AN1" s="8">
        <v>2.75</v>
      </c>
      <c r="AO1" s="8">
        <v>0.9</v>
      </c>
      <c r="AP1" s="8">
        <v>1.3</v>
      </c>
      <c r="AQ1" s="8">
        <v>0.9</v>
      </c>
      <c r="AR1" s="8">
        <v>1.3</v>
      </c>
      <c r="AS1" s="8">
        <v>1.6</v>
      </c>
      <c r="AT1" s="8">
        <v>2.2999999999999998</v>
      </c>
      <c r="AU1" s="8">
        <v>0.5</v>
      </c>
    </row>
    <row r="2" spans="1:53">
      <c r="G2"/>
      <c r="AN2" s="10">
        <f t="shared" ref="AN2:AU2" si="0">AN1/SUM($AN$1:$AU$1)</f>
        <v>0.23809523809523808</v>
      </c>
      <c r="AO2" s="10">
        <f t="shared" si="0"/>
        <v>7.792207792207792E-2</v>
      </c>
      <c r="AP2" s="10">
        <f t="shared" si="0"/>
        <v>0.11255411255411255</v>
      </c>
      <c r="AQ2" s="10">
        <f t="shared" si="0"/>
        <v>7.792207792207792E-2</v>
      </c>
      <c r="AR2" s="10">
        <f t="shared" si="0"/>
        <v>0.11255411255411255</v>
      </c>
      <c r="AS2" s="10">
        <f t="shared" si="0"/>
        <v>0.13852813852813853</v>
      </c>
      <c r="AT2" s="10">
        <f t="shared" si="0"/>
        <v>0.19913419913419911</v>
      </c>
      <c r="AU2" s="10">
        <f t="shared" si="0"/>
        <v>4.3290043290043288E-2</v>
      </c>
    </row>
    <row r="3" spans="1:53" ht="42">
      <c r="A3" s="1" t="s">
        <v>113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51</v>
      </c>
      <c r="G3" s="1" t="s">
        <v>52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53</v>
      </c>
      <c r="M3" s="6" t="s">
        <v>54</v>
      </c>
      <c r="N3" s="6" t="s">
        <v>9</v>
      </c>
      <c r="O3" s="6" t="s">
        <v>10</v>
      </c>
      <c r="P3" s="1" t="s">
        <v>4</v>
      </c>
      <c r="Q3" s="6" t="s">
        <v>55</v>
      </c>
      <c r="R3" s="6" t="s">
        <v>56</v>
      </c>
      <c r="S3" s="6" t="s">
        <v>17</v>
      </c>
      <c r="T3" s="6" t="s">
        <v>57</v>
      </c>
      <c r="U3" s="6" t="s">
        <v>58</v>
      </c>
      <c r="V3" s="6" t="s">
        <v>11</v>
      </c>
      <c r="W3" s="6" t="s">
        <v>12</v>
      </c>
      <c r="X3" s="19" t="s">
        <v>59</v>
      </c>
      <c r="Y3" s="19" t="s">
        <v>60</v>
      </c>
      <c r="Z3" s="19" t="s">
        <v>61</v>
      </c>
      <c r="AA3" s="19" t="s">
        <v>62</v>
      </c>
      <c r="AB3" s="19" t="s">
        <v>63</v>
      </c>
      <c r="AC3" s="19" t="s">
        <v>64</v>
      </c>
      <c r="AD3" s="19" t="s">
        <v>65</v>
      </c>
      <c r="AE3" s="19" t="s">
        <v>66</v>
      </c>
      <c r="AF3" s="19" t="s">
        <v>67</v>
      </c>
      <c r="AG3" s="19" t="s">
        <v>68</v>
      </c>
      <c r="AH3" s="19" t="s">
        <v>69</v>
      </c>
      <c r="AI3" s="19" t="s">
        <v>70</v>
      </c>
      <c r="AJ3" s="20"/>
      <c r="AK3" s="20"/>
      <c r="AL3" s="12" t="s">
        <v>16</v>
      </c>
      <c r="AM3" s="12" t="s">
        <v>22</v>
      </c>
      <c r="AN3" s="16" t="s">
        <v>3</v>
      </c>
      <c r="AO3" s="16" t="s">
        <v>7</v>
      </c>
      <c r="AP3" s="16" t="s">
        <v>8</v>
      </c>
      <c r="AQ3" s="16" t="s">
        <v>9</v>
      </c>
      <c r="AR3" s="16" t="s">
        <v>31</v>
      </c>
      <c r="AS3" s="16" t="s">
        <v>32</v>
      </c>
      <c r="AT3" s="16" t="s">
        <v>11</v>
      </c>
      <c r="AU3" s="16" t="s">
        <v>12</v>
      </c>
      <c r="AW3" s="21"/>
      <c r="AX3" s="21"/>
      <c r="AY3" s="21"/>
      <c r="AZ3" s="22" t="s">
        <v>15</v>
      </c>
      <c r="BA3" s="21"/>
    </row>
    <row r="4" spans="1:53">
      <c r="A4">
        <v>448179</v>
      </c>
      <c r="B4" s="2" t="s">
        <v>96</v>
      </c>
      <c r="C4" s="2" t="s">
        <v>18</v>
      </c>
      <c r="D4" s="2" t="s">
        <v>72</v>
      </c>
      <c r="E4" s="4">
        <v>7300</v>
      </c>
      <c r="F4" s="4" t="s">
        <v>97</v>
      </c>
      <c r="G4" s="28">
        <v>42475.420138888891</v>
      </c>
      <c r="H4" s="3">
        <v>43</v>
      </c>
      <c r="I4" s="25">
        <v>8.1999999999999993</v>
      </c>
      <c r="J4" s="25">
        <v>2.5499999999999998</v>
      </c>
      <c r="K4" s="25">
        <v>2.31</v>
      </c>
      <c r="L4" s="25">
        <v>2.75</v>
      </c>
      <c r="M4" s="25">
        <v>3.79</v>
      </c>
      <c r="N4" s="25">
        <v>12.14</v>
      </c>
      <c r="O4" s="25">
        <v>13.5</v>
      </c>
      <c r="P4" s="5" t="s">
        <v>45</v>
      </c>
      <c r="Q4" s="26">
        <v>0.373</v>
      </c>
      <c r="R4" s="26">
        <v>0.25</v>
      </c>
      <c r="S4" s="23">
        <v>22.9</v>
      </c>
      <c r="T4" s="14">
        <v>13.627745000000001</v>
      </c>
      <c r="U4" s="14">
        <v>15.154412000000001</v>
      </c>
      <c r="V4" s="7">
        <v>-113</v>
      </c>
      <c r="W4">
        <v>7</v>
      </c>
      <c r="X4" s="14">
        <v>3.36</v>
      </c>
      <c r="Y4" s="24">
        <v>-7.0000000000000007E-2</v>
      </c>
      <c r="Z4">
        <v>8400</v>
      </c>
      <c r="AA4">
        <v>8600</v>
      </c>
      <c r="AB4">
        <v>4300</v>
      </c>
      <c r="AC4">
        <v>5000</v>
      </c>
      <c r="AE4">
        <v>-200</v>
      </c>
      <c r="AF4">
        <v>4100</v>
      </c>
      <c r="AG4">
        <v>3400</v>
      </c>
      <c r="AH4">
        <v>3400</v>
      </c>
      <c r="AL4">
        <f>RANK(AW4,$AW$4:$AW$33,0)</f>
        <v>1</v>
      </c>
      <c r="AM4" s="15">
        <f>$AW4/(MAX($AL:$AL)*SUM($AN$1:$AU$1))*100</f>
        <v>65.058750773036479</v>
      </c>
      <c r="AN4">
        <f>RANK(E4,E$4:E$33,0)</f>
        <v>16</v>
      </c>
      <c r="AO4">
        <f>RANK(J4,J$4:J$33,0)</f>
        <v>26</v>
      </c>
      <c r="AP4">
        <f>RANK(K4,K$4:K$33,0)</f>
        <v>25</v>
      </c>
      <c r="AQ4">
        <f>RANK(N4,N$4:N$33,1)</f>
        <v>28</v>
      </c>
      <c r="AR4">
        <f>RANK(T4,T$4:T$33,1)</f>
        <v>28</v>
      </c>
      <c r="AS4">
        <f>RANK(Q4,Q$4:Q$33,0)</f>
        <v>1</v>
      </c>
      <c r="AT4">
        <f>RANK(V4,V$4:V$33,0)</f>
        <v>16</v>
      </c>
      <c r="AU4">
        <f>RANK(W4,W$4:W$33,0)</f>
        <v>21</v>
      </c>
      <c r="AW4" s="14">
        <f>SUMPRODUCT(AN4:AU4,$AN$1:$AU$1)</f>
        <v>210.39999999999998</v>
      </c>
      <c r="AX4" s="14"/>
      <c r="AY4" s="14">
        <f>IF(V4&lt;0,(-100+V4)/V4,V4/100+1)</f>
        <v>1.8849557522123894</v>
      </c>
      <c r="AZ4" s="27">
        <f>(1-((AY4-1)/2))</f>
        <v>0.55752212389380529</v>
      </c>
      <c r="BA4" s="14">
        <f>AZ4*4</f>
        <v>2.2300884955752212</v>
      </c>
    </row>
    <row r="5" spans="1:53">
      <c r="A5">
        <v>425844</v>
      </c>
      <c r="B5" s="2" t="s">
        <v>80</v>
      </c>
      <c r="C5" s="2" t="s">
        <v>21</v>
      </c>
      <c r="D5" s="2" t="s">
        <v>75</v>
      </c>
      <c r="E5" s="4">
        <v>10000</v>
      </c>
      <c r="F5" s="4" t="s">
        <v>81</v>
      </c>
      <c r="G5" s="28">
        <v>42475.444444444445</v>
      </c>
      <c r="H5" s="3">
        <v>435</v>
      </c>
      <c r="I5" s="25">
        <v>10</v>
      </c>
      <c r="J5" s="25">
        <v>3.11</v>
      </c>
      <c r="K5" s="25">
        <v>4.21</v>
      </c>
      <c r="L5" s="25">
        <v>2.94</v>
      </c>
      <c r="M5" s="25">
        <v>6.31</v>
      </c>
      <c r="N5" s="25">
        <v>8.6300000000000008</v>
      </c>
      <c r="O5" s="25">
        <v>9</v>
      </c>
      <c r="P5" s="5" t="s">
        <v>35</v>
      </c>
      <c r="Q5" s="26">
        <v>0.24299999999999999</v>
      </c>
      <c r="R5" s="26">
        <v>8.7999999999999995E-2</v>
      </c>
      <c r="S5" s="23">
        <v>29.6</v>
      </c>
      <c r="T5" s="14">
        <v>12.521960999999999</v>
      </c>
      <c r="U5" s="14">
        <v>13.058824</v>
      </c>
      <c r="V5" s="7">
        <v>-142</v>
      </c>
      <c r="W5">
        <v>6.5</v>
      </c>
      <c r="X5" s="14">
        <v>2.37</v>
      </c>
      <c r="Y5" s="24">
        <v>0.06</v>
      </c>
      <c r="Z5">
        <v>10500</v>
      </c>
      <c r="AA5">
        <v>9000</v>
      </c>
      <c r="AB5">
        <v>12700</v>
      </c>
      <c r="AC5">
        <v>12000</v>
      </c>
      <c r="AD5">
        <v>10200</v>
      </c>
      <c r="AE5">
        <v>1500</v>
      </c>
      <c r="AF5">
        <v>-2200</v>
      </c>
      <c r="AG5">
        <v>-1800</v>
      </c>
      <c r="AH5">
        <v>-1500</v>
      </c>
      <c r="AI5">
        <v>300</v>
      </c>
      <c r="AL5">
        <f>RANK(AW5,$AW$4:$AW$33,0)</f>
        <v>2</v>
      </c>
      <c r="AM5" s="15">
        <f>$AW5/(MAX($AL:$AL)*SUM($AN$1:$AU$1))*100</f>
        <v>64.223871366728503</v>
      </c>
      <c r="AN5">
        <f>RANK(E5,E$4:E$33,0)</f>
        <v>4</v>
      </c>
      <c r="AO5">
        <f>RANK(J5,J$4:J$33,0)</f>
        <v>22</v>
      </c>
      <c r="AP5">
        <f>RANK(K5,K$4:K$33,0)</f>
        <v>10</v>
      </c>
      <c r="AQ5">
        <f>RANK(N5,N$4:N$33,1)</f>
        <v>21</v>
      </c>
      <c r="AR5">
        <f>RANK(T5,T$4:T$33,1)</f>
        <v>27</v>
      </c>
      <c r="AS5">
        <f>RANK(Q5,Q$4:Q$33,0)</f>
        <v>27</v>
      </c>
      <c r="AT5">
        <f>RANK(V5,V$4:V$33,0)</f>
        <v>24</v>
      </c>
      <c r="AU5">
        <f>RANK(W5,W$4:W$33,0)</f>
        <v>23</v>
      </c>
      <c r="AW5" s="14">
        <f>SUMPRODUCT(AN5:AU5,$AN$1:$AU$1)</f>
        <v>207.7</v>
      </c>
      <c r="AX5" s="14"/>
      <c r="AY5" s="14">
        <f>IF(V5&lt;0,(-100+V5)/V5,V5/100+1)</f>
        <v>1.704225352112676</v>
      </c>
      <c r="AZ5" s="27">
        <f>(1-((AY5-1)/2))</f>
        <v>0.647887323943662</v>
      </c>
      <c r="BA5" s="14">
        <f>AZ5*4</f>
        <v>2.591549295774648</v>
      </c>
    </row>
    <row r="6" spans="1:53">
      <c r="A6">
        <v>593372</v>
      </c>
      <c r="B6" s="2" t="s">
        <v>74</v>
      </c>
      <c r="C6" s="2" t="s">
        <v>34</v>
      </c>
      <c r="D6" s="2" t="s">
        <v>75</v>
      </c>
      <c r="E6" s="4">
        <v>9000</v>
      </c>
      <c r="F6" s="4" t="s">
        <v>76</v>
      </c>
      <c r="G6" s="28">
        <v>42475.34375</v>
      </c>
      <c r="H6" s="3">
        <v>275</v>
      </c>
      <c r="I6" s="25">
        <v>6</v>
      </c>
      <c r="J6" s="25">
        <v>3.47</v>
      </c>
      <c r="K6" s="25">
        <v>4.8099999999999996</v>
      </c>
      <c r="L6" s="25">
        <v>3.2</v>
      </c>
      <c r="M6" s="25">
        <v>3.05</v>
      </c>
      <c r="N6" s="25">
        <v>8.93</v>
      </c>
      <c r="O6" s="25">
        <v>7.5</v>
      </c>
      <c r="P6" s="5" t="s">
        <v>25</v>
      </c>
      <c r="Q6" s="26">
        <v>0.28299999999999997</v>
      </c>
      <c r="R6" s="26">
        <v>0.112</v>
      </c>
      <c r="S6" s="23">
        <v>21.2</v>
      </c>
      <c r="T6" s="14">
        <v>9.2801960000000001</v>
      </c>
      <c r="U6" s="14">
        <v>7.7941180000000001</v>
      </c>
      <c r="V6" s="7">
        <v>-185</v>
      </c>
      <c r="W6">
        <v>7.5</v>
      </c>
      <c r="X6" s="14">
        <v>2.97</v>
      </c>
      <c r="Y6" s="24">
        <v>0</v>
      </c>
      <c r="Z6">
        <v>10000</v>
      </c>
      <c r="AA6">
        <v>9800</v>
      </c>
      <c r="AB6">
        <v>9300</v>
      </c>
      <c r="AC6">
        <v>6800</v>
      </c>
      <c r="AD6">
        <v>7200</v>
      </c>
      <c r="AE6">
        <v>200</v>
      </c>
      <c r="AF6">
        <v>700</v>
      </c>
      <c r="AG6">
        <v>-1200</v>
      </c>
      <c r="AH6">
        <v>3200</v>
      </c>
      <c r="AI6">
        <v>2800</v>
      </c>
      <c r="AL6">
        <f>RANK(AW6,$AW$4:$AW$33,0)</f>
        <v>3</v>
      </c>
      <c r="AM6" s="15">
        <f>$AW6/(MAX($AL:$AL)*SUM($AN$1:$AU$1))*100</f>
        <v>61.008039579468146</v>
      </c>
      <c r="AN6">
        <f>RANK(E6,E$4:E$33,0)</f>
        <v>8</v>
      </c>
      <c r="AO6">
        <f>RANK(J6,J$4:J$33,0)</f>
        <v>21</v>
      </c>
      <c r="AP6">
        <f>RANK(K6,K$4:K$33,0)</f>
        <v>6</v>
      </c>
      <c r="AQ6">
        <f>RANK(N6,N$4:N$33,1)</f>
        <v>23</v>
      </c>
      <c r="AR6">
        <f>RANK(T6,T$4:T$33,1)</f>
        <v>22</v>
      </c>
      <c r="AS6">
        <f>RANK(Q6,Q$4:Q$33,0)</f>
        <v>20</v>
      </c>
      <c r="AT6">
        <f>RANK(V6,V$4:V$33,0)</f>
        <v>26</v>
      </c>
      <c r="AU6">
        <f>RANK(W6,W$4:W$33,0)</f>
        <v>15</v>
      </c>
      <c r="AW6" s="14">
        <f>SUMPRODUCT(AN6:AU6,$AN$1:$AU$1)</f>
        <v>197.3</v>
      </c>
      <c r="AX6" s="14"/>
      <c r="AY6" s="14">
        <f>IF(V6&lt;0,(-100+V6)/V6,V6/100+1)</f>
        <v>1.5405405405405406</v>
      </c>
      <c r="AZ6" s="27">
        <f>(1-((AY6-1)/2))</f>
        <v>0.72972972972972971</v>
      </c>
      <c r="BA6" s="14">
        <f>AZ6*4</f>
        <v>2.9189189189189189</v>
      </c>
    </row>
    <row r="7" spans="1:53">
      <c r="A7">
        <v>502046</v>
      </c>
      <c r="B7" s="2" t="s">
        <v>86</v>
      </c>
      <c r="C7" s="2" t="s">
        <v>33</v>
      </c>
      <c r="D7" s="2" t="s">
        <v>72</v>
      </c>
      <c r="E7" s="4">
        <v>7100</v>
      </c>
      <c r="F7" s="4" t="s">
        <v>87</v>
      </c>
      <c r="G7" s="28">
        <v>42475.295138888891</v>
      </c>
      <c r="H7" s="3">
        <v>305.2</v>
      </c>
      <c r="I7" s="25">
        <v>6</v>
      </c>
      <c r="J7" s="25">
        <v>4.16</v>
      </c>
      <c r="K7" s="25">
        <v>5.89</v>
      </c>
      <c r="L7" s="25">
        <v>4.17</v>
      </c>
      <c r="M7" s="25">
        <v>6.05</v>
      </c>
      <c r="N7" s="25">
        <v>6.45</v>
      </c>
      <c r="O7" s="25">
        <v>1.5</v>
      </c>
      <c r="P7" s="5" t="s">
        <v>43</v>
      </c>
      <c r="Q7" s="26">
        <v>0.254</v>
      </c>
      <c r="R7" s="26">
        <v>0.113</v>
      </c>
      <c r="S7" s="23">
        <v>35.799999999999997</v>
      </c>
      <c r="T7" s="14">
        <v>11.319118</v>
      </c>
      <c r="U7" s="14">
        <v>2.6323530000000002</v>
      </c>
      <c r="V7" s="7">
        <v>-128</v>
      </c>
      <c r="W7">
        <v>7.5</v>
      </c>
      <c r="X7" s="14">
        <v>3.15</v>
      </c>
      <c r="Y7" s="24">
        <v>0.14000000000000001</v>
      </c>
      <c r="Z7">
        <v>7000</v>
      </c>
      <c r="AA7">
        <v>5600</v>
      </c>
      <c r="AB7">
        <v>6200</v>
      </c>
      <c r="AC7">
        <v>6500</v>
      </c>
      <c r="AD7">
        <v>5800</v>
      </c>
      <c r="AE7">
        <v>1400</v>
      </c>
      <c r="AF7">
        <v>800</v>
      </c>
      <c r="AG7">
        <v>1700</v>
      </c>
      <c r="AH7">
        <v>500</v>
      </c>
      <c r="AI7">
        <v>1200</v>
      </c>
      <c r="AL7">
        <f>RANK(AW7,$AW$4:$AW$33,0)</f>
        <v>4</v>
      </c>
      <c r="AM7" s="15">
        <f>$AW7/(MAX($AL:$AL)*SUM($AN$1:$AU$1))*100</f>
        <v>60.420531849103284</v>
      </c>
      <c r="AN7">
        <f>RANK(E7,E$4:E$33,0)</f>
        <v>18</v>
      </c>
      <c r="AO7">
        <f>RANK(J7,J$4:J$33,0)</f>
        <v>8</v>
      </c>
      <c r="AP7">
        <f>RANK(K7,K$4:K$33,0)</f>
        <v>3</v>
      </c>
      <c r="AQ7">
        <f>RANK(N7,N$4:N$33,1)</f>
        <v>9</v>
      </c>
      <c r="AR7">
        <f>RANK(T7,T$4:T$33,1)</f>
        <v>25</v>
      </c>
      <c r="AS7">
        <f>RANK(Q7,Q$4:Q$33,0)</f>
        <v>24</v>
      </c>
      <c r="AT7">
        <f>RANK(V7,V$4:V$33,0)</f>
        <v>21</v>
      </c>
      <c r="AU7">
        <f>RANK(W7,W$4:W$33,0)</f>
        <v>15</v>
      </c>
      <c r="AW7" s="14">
        <f>SUMPRODUCT(AN7:AU7,$AN$1:$AU$1)</f>
        <v>195.40000000000003</v>
      </c>
      <c r="AX7" s="14"/>
      <c r="AY7" s="14">
        <f>IF(V7&lt;0,(-100+V7)/V7,V7/100+1)</f>
        <v>1.78125</v>
      </c>
      <c r="AZ7" s="27">
        <f>(1-((AY7-1)/2))</f>
        <v>0.609375</v>
      </c>
      <c r="BA7" s="14">
        <f>AZ7*4</f>
        <v>2.4375</v>
      </c>
    </row>
    <row r="8" spans="1:53">
      <c r="A8">
        <v>622663</v>
      </c>
      <c r="B8" s="2" t="s">
        <v>84</v>
      </c>
      <c r="C8" s="2" t="s">
        <v>50</v>
      </c>
      <c r="D8" s="2" t="s">
        <v>75</v>
      </c>
      <c r="E8" s="4">
        <v>7900</v>
      </c>
      <c r="F8" s="4" t="s">
        <v>85</v>
      </c>
      <c r="G8" s="28">
        <v>42475.295138888891</v>
      </c>
      <c r="H8" s="3">
        <v>67.099999999999994</v>
      </c>
      <c r="I8" s="25">
        <v>5</v>
      </c>
      <c r="J8" s="25">
        <v>3.72</v>
      </c>
      <c r="K8" s="25">
        <v>2.2200000000000002</v>
      </c>
      <c r="L8" s="25">
        <v>4.1399999999999997</v>
      </c>
      <c r="M8" s="25">
        <v>1.21</v>
      </c>
      <c r="N8" s="25">
        <v>8.15</v>
      </c>
      <c r="O8" s="25">
        <v>9</v>
      </c>
      <c r="P8" s="5" t="s">
        <v>37</v>
      </c>
      <c r="Q8" s="26">
        <v>0.32300000000000001</v>
      </c>
      <c r="R8" s="26">
        <v>0.188</v>
      </c>
      <c r="S8" s="23">
        <v>22.2</v>
      </c>
      <c r="T8" s="14">
        <v>8.8691180000000003</v>
      </c>
      <c r="U8" s="14">
        <v>9.7941179999999992</v>
      </c>
      <c r="V8" s="7">
        <v>-135</v>
      </c>
      <c r="W8">
        <v>8</v>
      </c>
      <c r="X8" s="14">
        <v>3.2549999999999999</v>
      </c>
      <c r="Y8" s="24">
        <v>0.105</v>
      </c>
      <c r="Z8">
        <v>8700</v>
      </c>
      <c r="AA8">
        <v>10000</v>
      </c>
      <c r="AB8">
        <v>8100</v>
      </c>
      <c r="AE8">
        <v>-1300</v>
      </c>
      <c r="AF8">
        <v>600</v>
      </c>
      <c r="AG8">
        <v>-700</v>
      </c>
      <c r="AL8">
        <f>RANK(AW8,$AW$4:$AW$33,0)</f>
        <v>5</v>
      </c>
      <c r="AM8" s="15">
        <f>$AW8/(MAX($AL:$AL)*SUM($AN$1:$AU$1))*100</f>
        <v>60.111317254174388</v>
      </c>
      <c r="AN8">
        <f>RANK(E8,E$4:E$33,0)</f>
        <v>12</v>
      </c>
      <c r="AO8">
        <f>RANK(J8,J$4:J$33,0)</f>
        <v>17</v>
      </c>
      <c r="AP8">
        <f>RANK(K8,K$4:K$33,0)</f>
        <v>26</v>
      </c>
      <c r="AQ8">
        <f>RANK(N8,N$4:N$33,1)</f>
        <v>18</v>
      </c>
      <c r="AR8">
        <f>RANK(T8,T$4:T$33,1)</f>
        <v>20</v>
      </c>
      <c r="AS8">
        <f>RANK(Q8,Q$4:Q$33,0)</f>
        <v>10</v>
      </c>
      <c r="AT8">
        <f>RANK(V8,V$4:V$33,0)</f>
        <v>22</v>
      </c>
      <c r="AU8">
        <f>RANK(W8,W$4:W$33,0)</f>
        <v>7</v>
      </c>
      <c r="AW8" s="14">
        <f>SUMPRODUCT(AN8:AU8,$AN$1:$AU$1)</f>
        <v>194.4</v>
      </c>
      <c r="AX8" s="14"/>
      <c r="AY8" s="14">
        <f>IF(V8&lt;0,(-100+V8)/V8,V8/100+1)</f>
        <v>1.7407407407407407</v>
      </c>
      <c r="AZ8" s="27">
        <f>(1-((AY8-1)/2))</f>
        <v>0.62962962962962965</v>
      </c>
      <c r="BA8" s="14">
        <f>AZ8*4</f>
        <v>2.5185185185185186</v>
      </c>
    </row>
    <row r="9" spans="1:53">
      <c r="A9">
        <v>572070</v>
      </c>
      <c r="B9" s="2" t="s">
        <v>88</v>
      </c>
      <c r="C9" s="2" t="s">
        <v>38</v>
      </c>
      <c r="D9" s="2" t="s">
        <v>75</v>
      </c>
      <c r="E9" s="4">
        <v>9300</v>
      </c>
      <c r="F9" s="4" t="s">
        <v>89</v>
      </c>
      <c r="G9" s="28">
        <v>42475.340277777781</v>
      </c>
      <c r="H9" s="3">
        <v>387.2</v>
      </c>
      <c r="I9" s="25">
        <v>11.2</v>
      </c>
      <c r="J9" s="25">
        <v>3.6</v>
      </c>
      <c r="K9" s="25">
        <v>3.28</v>
      </c>
      <c r="L9" s="25">
        <v>3.29</v>
      </c>
      <c r="M9" s="25">
        <v>3.13</v>
      </c>
      <c r="N9" s="25">
        <v>8.1999999999999993</v>
      </c>
      <c r="O9" s="25">
        <v>10.029999999999999</v>
      </c>
      <c r="P9" s="5" t="s">
        <v>27</v>
      </c>
      <c r="Q9" s="26">
        <v>0.26300000000000001</v>
      </c>
      <c r="R9" s="26">
        <v>0.114</v>
      </c>
      <c r="S9" s="23">
        <v>30.2</v>
      </c>
      <c r="T9" s="14">
        <v>12.139215999999999</v>
      </c>
      <c r="U9" s="14">
        <v>14.848333</v>
      </c>
      <c r="V9" s="7">
        <v>-120</v>
      </c>
      <c r="W9">
        <v>8</v>
      </c>
      <c r="X9" s="14">
        <v>3.6349999999999998</v>
      </c>
      <c r="Y9" s="24">
        <v>-0.13500000000000001</v>
      </c>
      <c r="Z9">
        <v>10200</v>
      </c>
      <c r="AA9">
        <v>8500</v>
      </c>
      <c r="AB9">
        <v>8500</v>
      </c>
      <c r="AC9">
        <v>9800</v>
      </c>
      <c r="AD9">
        <v>9500</v>
      </c>
      <c r="AE9">
        <v>1700</v>
      </c>
      <c r="AF9">
        <v>1700</v>
      </c>
      <c r="AG9">
        <v>1500</v>
      </c>
      <c r="AH9">
        <v>400</v>
      </c>
      <c r="AI9">
        <v>700</v>
      </c>
      <c r="AL9">
        <f>RANK(AW9,$AW$4:$AW$33,0)</f>
        <v>6</v>
      </c>
      <c r="AM9" s="15">
        <f>$AW9/(MAX($AL:$AL)*SUM($AN$1:$AU$1))*100</f>
        <v>59.523809523809526</v>
      </c>
      <c r="AN9">
        <f>RANK(E9,E$4:E$33,0)</f>
        <v>6</v>
      </c>
      <c r="AO9">
        <f>RANK(J9,J$4:J$33,0)</f>
        <v>20</v>
      </c>
      <c r="AP9">
        <f>RANK(K9,K$4:K$33,0)</f>
        <v>16</v>
      </c>
      <c r="AQ9">
        <f>RANK(N9,N$4:N$33,1)</f>
        <v>19</v>
      </c>
      <c r="AR9">
        <f>RANK(T9,T$4:T$33,1)</f>
        <v>26</v>
      </c>
      <c r="AS9">
        <f>RANK(Q9,Q$4:Q$33,0)</f>
        <v>23</v>
      </c>
      <c r="AT9">
        <f>RANK(V9,V$4:V$33,0)</f>
        <v>20</v>
      </c>
      <c r="AU9">
        <f>RANK(W9,W$4:W$33,0)</f>
        <v>7</v>
      </c>
      <c r="AW9" s="14">
        <f>SUMPRODUCT(AN9:AU9,$AN$1:$AU$1)</f>
        <v>192.50000000000003</v>
      </c>
      <c r="AX9" s="14"/>
      <c r="AY9" s="14">
        <f>IF(V9&lt;0,(-100+V9)/V9,V9/100+1)</f>
        <v>1.8333333333333333</v>
      </c>
      <c r="AZ9" s="27">
        <f>(1-((AY9-1)/2))</f>
        <v>0.58333333333333337</v>
      </c>
      <c r="BA9" s="14">
        <f>AZ9*4</f>
        <v>2.3333333333333335</v>
      </c>
    </row>
    <row r="10" spans="1:53">
      <c r="A10">
        <v>477132</v>
      </c>
      <c r="B10" s="2" t="s">
        <v>78</v>
      </c>
      <c r="C10" s="2" t="s">
        <v>42</v>
      </c>
      <c r="D10" s="2" t="s">
        <v>72</v>
      </c>
      <c r="E10" s="4">
        <v>13700</v>
      </c>
      <c r="F10" s="4" t="s">
        <v>79</v>
      </c>
      <c r="G10" s="28">
        <v>42475.423611111109</v>
      </c>
      <c r="H10" s="3">
        <v>446</v>
      </c>
      <c r="I10" s="25">
        <v>15</v>
      </c>
      <c r="J10" s="25">
        <v>2.2000000000000002</v>
      </c>
      <c r="K10" s="25">
        <v>3.13</v>
      </c>
      <c r="L10" s="25">
        <v>1.96</v>
      </c>
      <c r="M10" s="25">
        <v>3.48</v>
      </c>
      <c r="N10" s="25">
        <v>11.18</v>
      </c>
      <c r="O10" s="25">
        <v>8.4</v>
      </c>
      <c r="P10" s="5" t="s">
        <v>47</v>
      </c>
      <c r="Q10" s="26">
        <v>0.32200000000000001</v>
      </c>
      <c r="R10" s="26">
        <v>0.20799999999999999</v>
      </c>
      <c r="S10" s="23">
        <v>18.8</v>
      </c>
      <c r="T10" s="14">
        <v>10.303137</v>
      </c>
      <c r="U10" s="14">
        <v>7.7411760000000003</v>
      </c>
      <c r="V10" s="7">
        <v>-178</v>
      </c>
      <c r="W10">
        <v>6</v>
      </c>
      <c r="X10" s="14">
        <v>1.32</v>
      </c>
      <c r="Y10" s="24">
        <v>0.03</v>
      </c>
      <c r="Z10">
        <v>14200</v>
      </c>
      <c r="AA10">
        <v>12900</v>
      </c>
      <c r="AB10">
        <v>14400</v>
      </c>
      <c r="AC10">
        <v>14800</v>
      </c>
      <c r="AD10">
        <v>12400</v>
      </c>
      <c r="AE10">
        <v>1300</v>
      </c>
      <c r="AF10">
        <v>-200</v>
      </c>
      <c r="AG10">
        <v>-500</v>
      </c>
      <c r="AH10">
        <v>-600</v>
      </c>
      <c r="AI10">
        <v>1800</v>
      </c>
      <c r="AL10">
        <f>RANK(AW10,$AW$4:$AW$33,0)</f>
        <v>7</v>
      </c>
      <c r="AM10" s="15">
        <f>$AW10/(MAX($AL:$AL)*SUM($AN$1:$AU$1))*100</f>
        <v>59.477427334570187</v>
      </c>
      <c r="AN10">
        <f>RANK(E10,E$4:E$33,0)</f>
        <v>1</v>
      </c>
      <c r="AO10">
        <f>RANK(J10,J$4:J$33,0)</f>
        <v>27</v>
      </c>
      <c r="AP10">
        <f>RANK(K10,K$4:K$33,0)</f>
        <v>17</v>
      </c>
      <c r="AQ10">
        <f>RANK(N10,N$4:N$33,1)</f>
        <v>26</v>
      </c>
      <c r="AR10">
        <f>RANK(T10,T$4:T$33,1)</f>
        <v>24</v>
      </c>
      <c r="AS10">
        <f>RANK(Q10,Q$4:Q$33,0)</f>
        <v>11</v>
      </c>
      <c r="AT10">
        <f>RANK(V10,V$4:V$33,0)</f>
        <v>25</v>
      </c>
      <c r="AU10">
        <f>RANK(W10,W$4:W$33,0)</f>
        <v>27</v>
      </c>
      <c r="AW10" s="14">
        <f>SUMPRODUCT(AN10:AU10,$AN$1:$AU$1)</f>
        <v>192.35000000000002</v>
      </c>
      <c r="AX10" s="14"/>
      <c r="AY10" s="14">
        <f>IF(V10&lt;0,(-100+V10)/V10,V10/100+1)</f>
        <v>1.5617977528089888</v>
      </c>
      <c r="AZ10" s="27">
        <f>(1-((AY10-1)/2))</f>
        <v>0.7191011235955056</v>
      </c>
      <c r="BA10" s="14">
        <f>AZ10*4</f>
        <v>2.8764044943820224</v>
      </c>
    </row>
    <row r="11" spans="1:53">
      <c r="A11">
        <v>519242</v>
      </c>
      <c r="B11" s="2" t="s">
        <v>94</v>
      </c>
      <c r="C11" s="2" t="s">
        <v>24</v>
      </c>
      <c r="D11" s="2" t="s">
        <v>72</v>
      </c>
      <c r="E11" s="4">
        <v>12200</v>
      </c>
      <c r="F11" s="4" t="s">
        <v>95</v>
      </c>
      <c r="G11" s="28">
        <v>42475.298611111109</v>
      </c>
      <c r="H11" s="3">
        <v>396.2</v>
      </c>
      <c r="I11" s="25">
        <v>14</v>
      </c>
      <c r="J11" s="25">
        <v>2.56</v>
      </c>
      <c r="K11" s="25">
        <v>3.04</v>
      </c>
      <c r="L11" s="25">
        <v>2.7</v>
      </c>
      <c r="M11" s="25">
        <v>3.71</v>
      </c>
      <c r="N11" s="25">
        <v>11.25</v>
      </c>
      <c r="O11" s="25">
        <v>9</v>
      </c>
      <c r="P11" s="5" t="s">
        <v>28</v>
      </c>
      <c r="Q11" s="26">
        <v>0.27400000000000002</v>
      </c>
      <c r="R11" s="26">
        <v>0.159</v>
      </c>
      <c r="S11" s="23">
        <v>17</v>
      </c>
      <c r="T11" s="14">
        <v>9.375</v>
      </c>
      <c r="U11" s="14">
        <v>7.5</v>
      </c>
      <c r="V11" s="7">
        <v>-113</v>
      </c>
      <c r="W11">
        <v>6.5</v>
      </c>
      <c r="X11" s="14">
        <v>2.66</v>
      </c>
      <c r="Y11" s="24">
        <v>0</v>
      </c>
      <c r="Z11">
        <v>12100</v>
      </c>
      <c r="AA11">
        <v>10800</v>
      </c>
      <c r="AB11">
        <v>11700</v>
      </c>
      <c r="AC11">
        <v>13200</v>
      </c>
      <c r="AD11">
        <v>11300</v>
      </c>
      <c r="AE11">
        <v>1300</v>
      </c>
      <c r="AF11">
        <v>400</v>
      </c>
      <c r="AG11">
        <v>-1000</v>
      </c>
      <c r="AH11">
        <v>-1100</v>
      </c>
      <c r="AI11">
        <v>800</v>
      </c>
      <c r="AL11">
        <f>RANK(AW11,$AW$4:$AW$33,0)</f>
        <v>8</v>
      </c>
      <c r="AM11" s="15">
        <f>$AW11/(MAX($AL:$AL)*SUM($AN$1:$AU$1))*100</f>
        <v>59.276437847866411</v>
      </c>
      <c r="AN11">
        <f>RANK(E11,E$4:E$33,0)</f>
        <v>2</v>
      </c>
      <c r="AO11">
        <f>RANK(J11,J$4:J$33,0)</f>
        <v>25</v>
      </c>
      <c r="AP11">
        <f>RANK(K11,K$4:K$33,0)</f>
        <v>20</v>
      </c>
      <c r="AQ11">
        <f>RANK(N11,N$4:N$33,1)</f>
        <v>27</v>
      </c>
      <c r="AR11">
        <f>RANK(T11,T$4:T$33,1)</f>
        <v>23</v>
      </c>
      <c r="AS11">
        <f>RANK(Q11,Q$4:Q$33,0)</f>
        <v>22</v>
      </c>
      <c r="AT11">
        <f>RANK(V11,V$4:V$33,0)</f>
        <v>16</v>
      </c>
      <c r="AU11">
        <f>RANK(W11,W$4:W$33,0)</f>
        <v>23</v>
      </c>
      <c r="AW11" s="14">
        <f>SUMPRODUCT(AN11:AU11,$AN$1:$AU$1)</f>
        <v>191.7</v>
      </c>
      <c r="AX11" s="14"/>
      <c r="AY11" s="14">
        <f>IF(V11&lt;0,(-100+V11)/V11,V11/100+1)</f>
        <v>1.8849557522123894</v>
      </c>
      <c r="AZ11" s="27">
        <f>(1-((AY11-1)/2))</f>
        <v>0.55752212389380529</v>
      </c>
      <c r="BA11" s="14">
        <f>AZ11*4</f>
        <v>2.2300884955752212</v>
      </c>
    </row>
    <row r="12" spans="1:53">
      <c r="A12">
        <v>605452</v>
      </c>
      <c r="B12" s="2" t="s">
        <v>82</v>
      </c>
      <c r="C12" s="2" t="s">
        <v>41</v>
      </c>
      <c r="D12" s="2" t="s">
        <v>75</v>
      </c>
      <c r="E12" s="4">
        <v>7700</v>
      </c>
      <c r="F12" s="4" t="s">
        <v>83</v>
      </c>
      <c r="G12" s="28">
        <v>42475.295138888891</v>
      </c>
      <c r="H12" s="3">
        <v>83.2</v>
      </c>
      <c r="I12" s="25">
        <v>7</v>
      </c>
      <c r="J12" s="25">
        <v>3.68</v>
      </c>
      <c r="K12" s="25">
        <v>3.99</v>
      </c>
      <c r="L12" s="25">
        <v>3.36</v>
      </c>
      <c r="M12" s="25">
        <v>2.64</v>
      </c>
      <c r="N12" s="25">
        <v>7.96</v>
      </c>
      <c r="O12" s="25">
        <v>6.43</v>
      </c>
      <c r="P12" s="5" t="s">
        <v>48</v>
      </c>
      <c r="Q12" s="26">
        <v>0.30099999999999999</v>
      </c>
      <c r="R12" s="26">
        <v>0.151</v>
      </c>
      <c r="S12" s="23">
        <v>22.1</v>
      </c>
      <c r="T12" s="14">
        <v>8.6233330000000006</v>
      </c>
      <c r="U12" s="14">
        <v>6.9658329999999999</v>
      </c>
      <c r="V12" s="7">
        <v>-140</v>
      </c>
      <c r="W12">
        <v>7.5</v>
      </c>
      <c r="X12" s="14">
        <v>3.2480000000000002</v>
      </c>
      <c r="Y12" s="24">
        <v>-0.58799999999999997</v>
      </c>
      <c r="Z12">
        <v>7800</v>
      </c>
      <c r="AA12">
        <v>5000</v>
      </c>
      <c r="AB12">
        <v>5000</v>
      </c>
      <c r="AC12">
        <v>5000</v>
      </c>
      <c r="AE12">
        <v>2800</v>
      </c>
      <c r="AF12">
        <v>2800</v>
      </c>
      <c r="AG12">
        <v>-2300</v>
      </c>
      <c r="AH12">
        <v>2800</v>
      </c>
      <c r="AL12">
        <f>RANK(AW12,$AW$4:$AW$33,0)</f>
        <v>9</v>
      </c>
      <c r="AM12" s="15">
        <f>$AW12/(MAX($AL:$AL)*SUM($AN$1:$AU$1))*100</f>
        <v>58.147804576376004</v>
      </c>
      <c r="AN12">
        <f>RANK(E12,E$4:E$33,0)</f>
        <v>13</v>
      </c>
      <c r="AO12">
        <f>RANK(J12,J$4:J$33,0)</f>
        <v>18</v>
      </c>
      <c r="AP12">
        <f>RANK(K12,K$4:K$33,0)</f>
        <v>11</v>
      </c>
      <c r="AQ12">
        <f>RANK(N12,N$4:N$33,1)</f>
        <v>17</v>
      </c>
      <c r="AR12">
        <f>RANK(T12,T$4:T$33,1)</f>
        <v>17</v>
      </c>
      <c r="AS12">
        <f>RANK(Q12,Q$4:Q$33,0)</f>
        <v>15</v>
      </c>
      <c r="AT12">
        <f>RANK(V12,V$4:V$33,0)</f>
        <v>23</v>
      </c>
      <c r="AU12">
        <f>RANK(W12,W$4:W$33,0)</f>
        <v>15</v>
      </c>
      <c r="AW12" s="14">
        <f>SUMPRODUCT(AN12:AU12,$AN$1:$AU$1)</f>
        <v>188.05</v>
      </c>
      <c r="AX12" s="14"/>
      <c r="AY12" s="14">
        <f>IF(V12&lt;0,(-100+V12)/V12,V12/100+1)</f>
        <v>1.7142857142857142</v>
      </c>
      <c r="AZ12" s="27">
        <f>(1-((AY12-1)/2))</f>
        <v>0.6428571428571429</v>
      </c>
      <c r="BA12" s="14">
        <f>AZ12*4</f>
        <v>2.5714285714285716</v>
      </c>
    </row>
    <row r="13" spans="1:53">
      <c r="A13">
        <v>612672</v>
      </c>
      <c r="B13" s="2" t="s">
        <v>39</v>
      </c>
      <c r="C13" s="2" t="s">
        <v>29</v>
      </c>
      <c r="D13" s="2" t="s">
        <v>72</v>
      </c>
      <c r="E13" s="4">
        <v>8200</v>
      </c>
      <c r="F13" s="4" t="s">
        <v>77</v>
      </c>
      <c r="G13" s="28">
        <v>42475.298611111109</v>
      </c>
      <c r="H13" s="3">
        <v>382</v>
      </c>
      <c r="I13" s="25">
        <v>5</v>
      </c>
      <c r="J13" s="25">
        <v>3.92</v>
      </c>
      <c r="K13" s="25">
        <v>4.58</v>
      </c>
      <c r="L13" s="25">
        <v>4.03</v>
      </c>
      <c r="M13" s="25">
        <v>4.6100000000000003</v>
      </c>
      <c r="N13" s="25">
        <v>6.88</v>
      </c>
      <c r="O13" s="25">
        <v>5.4</v>
      </c>
      <c r="P13" s="5" t="s">
        <v>19</v>
      </c>
      <c r="Q13" s="26">
        <v>0.19500000000000001</v>
      </c>
      <c r="R13" s="26">
        <v>3.7999999999999999E-2</v>
      </c>
      <c r="S13" s="23">
        <v>24.4</v>
      </c>
      <c r="T13" s="14">
        <v>8.2290200000000002</v>
      </c>
      <c r="U13" s="14">
        <v>6.4588239999999999</v>
      </c>
      <c r="V13" s="7">
        <v>-185</v>
      </c>
      <c r="W13">
        <v>8</v>
      </c>
      <c r="X13" s="14">
        <v>3.4140000000000001</v>
      </c>
      <c r="Y13" s="24">
        <v>0.107</v>
      </c>
      <c r="Z13">
        <v>8100</v>
      </c>
      <c r="AA13">
        <v>9000</v>
      </c>
      <c r="AB13">
        <v>7600</v>
      </c>
      <c r="AC13">
        <v>8900</v>
      </c>
      <c r="AD13">
        <v>6700</v>
      </c>
      <c r="AE13">
        <v>-900</v>
      </c>
      <c r="AF13">
        <v>500</v>
      </c>
      <c r="AG13">
        <v>-100</v>
      </c>
      <c r="AH13">
        <v>-800</v>
      </c>
      <c r="AI13">
        <v>1400</v>
      </c>
      <c r="AL13">
        <f>RANK(AW13,$AW$4:$AW$33,0)</f>
        <v>10</v>
      </c>
      <c r="AM13" s="15">
        <f>$AW13/(MAX($AL:$AL)*SUM($AN$1:$AU$1))*100</f>
        <v>57.575757575757571</v>
      </c>
      <c r="AN13">
        <f>RANK(E13,E$4:E$33,0)</f>
        <v>10</v>
      </c>
      <c r="AO13">
        <f>RANK(J13,J$4:J$33,0)</f>
        <v>11</v>
      </c>
      <c r="AP13">
        <f>RANK(K13,K$4:K$33,0)</f>
        <v>7</v>
      </c>
      <c r="AQ13">
        <f>RANK(N13,N$4:N$33,1)</f>
        <v>12</v>
      </c>
      <c r="AR13">
        <f>RANK(T13,T$4:T$33,1)</f>
        <v>16</v>
      </c>
      <c r="AS13">
        <f>RANK(Q13,Q$4:Q$33,0)</f>
        <v>28</v>
      </c>
      <c r="AT13">
        <f>RANK(V13,V$4:V$33,0)</f>
        <v>26</v>
      </c>
      <c r="AU13">
        <f>RANK(W13,W$4:W$33,0)</f>
        <v>7</v>
      </c>
      <c r="AW13" s="14">
        <f>SUMPRODUCT(AN13:AU13,$AN$1:$AU$1)</f>
        <v>186.2</v>
      </c>
      <c r="AX13" s="14"/>
      <c r="AY13" s="14">
        <f>IF(V13&lt;0,(-100+V13)/V13,V13/100+1)</f>
        <v>1.5405405405405406</v>
      </c>
      <c r="AZ13" s="27">
        <f>(1-((AY13-1)/2))</f>
        <v>0.72972972972972971</v>
      </c>
      <c r="BA13" s="14">
        <f>AZ13*4</f>
        <v>2.9189189189189189</v>
      </c>
    </row>
    <row r="14" spans="1:53">
      <c r="A14">
        <v>450172</v>
      </c>
      <c r="B14" s="2" t="s">
        <v>44</v>
      </c>
      <c r="C14" s="2" t="s">
        <v>45</v>
      </c>
      <c r="D14" s="2" t="s">
        <v>75</v>
      </c>
      <c r="E14" s="4">
        <v>7600</v>
      </c>
      <c r="F14" s="4" t="s">
        <v>97</v>
      </c>
      <c r="G14" s="28">
        <v>42475.420138888891</v>
      </c>
      <c r="H14" s="3">
        <v>404.2</v>
      </c>
      <c r="I14" s="25">
        <v>11.2</v>
      </c>
      <c r="J14" s="25">
        <v>4.2300000000000004</v>
      </c>
      <c r="K14" s="25">
        <v>2.4900000000000002</v>
      </c>
      <c r="L14" s="25">
        <v>3.91</v>
      </c>
      <c r="M14" s="25">
        <v>1.41</v>
      </c>
      <c r="N14" s="25">
        <v>6.89</v>
      </c>
      <c r="O14" s="25">
        <v>11.57</v>
      </c>
      <c r="P14" s="5" t="s">
        <v>18</v>
      </c>
      <c r="Q14" s="26">
        <v>0.253</v>
      </c>
      <c r="R14" s="26">
        <v>0.12</v>
      </c>
      <c r="S14" s="23">
        <v>23.3</v>
      </c>
      <c r="T14" s="14">
        <v>7.8694610000000003</v>
      </c>
      <c r="U14" s="14">
        <v>13.214755</v>
      </c>
      <c r="V14" s="7">
        <v>104</v>
      </c>
      <c r="W14">
        <v>7</v>
      </c>
      <c r="X14" s="14">
        <v>3.29</v>
      </c>
      <c r="Y14" s="24">
        <v>7.0000000000000007E-2</v>
      </c>
      <c r="Z14">
        <v>7300</v>
      </c>
      <c r="AA14">
        <v>6700</v>
      </c>
      <c r="AB14">
        <v>8400</v>
      </c>
      <c r="AC14">
        <v>7300</v>
      </c>
      <c r="AD14">
        <v>6600</v>
      </c>
      <c r="AE14">
        <v>600</v>
      </c>
      <c r="AF14">
        <v>-1100</v>
      </c>
      <c r="AG14">
        <v>0</v>
      </c>
      <c r="AH14">
        <v>0</v>
      </c>
      <c r="AI14">
        <v>700</v>
      </c>
      <c r="AL14">
        <f>RANK(AW14,$AW$4:$AW$33,0)</f>
        <v>11</v>
      </c>
      <c r="AM14" s="15">
        <f>$AW14/(MAX($AL:$AL)*SUM($AN$1:$AU$1))*100</f>
        <v>56.09152752009895</v>
      </c>
      <c r="AN14">
        <f>RANK(E14,E$4:E$33,0)</f>
        <v>14</v>
      </c>
      <c r="AO14">
        <f>RANK(J14,J$4:J$33,0)</f>
        <v>7</v>
      </c>
      <c r="AP14">
        <f>RANK(K14,K$4:K$33,0)</f>
        <v>24</v>
      </c>
      <c r="AQ14">
        <f>RANK(N14,N$4:N$33,1)</f>
        <v>13</v>
      </c>
      <c r="AR14">
        <f>RANK(T14,T$4:T$33,1)</f>
        <v>12</v>
      </c>
      <c r="AS14">
        <f>RANK(Q14,Q$4:Q$33,0)</f>
        <v>25</v>
      </c>
      <c r="AT14">
        <f>RANK(V14,V$4:V$33,0)</f>
        <v>12</v>
      </c>
      <c r="AU14">
        <f>RANK(W14,W$4:W$33,0)</f>
        <v>21</v>
      </c>
      <c r="AW14" s="14">
        <f>SUMPRODUCT(AN14:AU14,$AN$1:$AU$1)</f>
        <v>181.4</v>
      </c>
      <c r="AX14" s="14"/>
      <c r="AY14" s="14">
        <f>IF(V14&lt;0,(-100+V14)/V14,V14/100+1)</f>
        <v>2.04</v>
      </c>
      <c r="AZ14" s="27">
        <f>(1-((AY14-1)/2))</f>
        <v>0.48</v>
      </c>
      <c r="BA14" s="14">
        <f>AZ14*4</f>
        <v>1.92</v>
      </c>
    </row>
    <row r="15" spans="1:53">
      <c r="A15">
        <v>543606</v>
      </c>
      <c r="B15" s="2" t="s">
        <v>101</v>
      </c>
      <c r="C15" s="2" t="s">
        <v>28</v>
      </c>
      <c r="D15" s="2" t="s">
        <v>75</v>
      </c>
      <c r="E15" s="4">
        <v>8300</v>
      </c>
      <c r="F15" s="4" t="s">
        <v>95</v>
      </c>
      <c r="G15" s="28">
        <v>42475.298611111109</v>
      </c>
      <c r="H15" s="3">
        <v>349</v>
      </c>
      <c r="I15" s="25">
        <v>11.2</v>
      </c>
      <c r="J15" s="25">
        <v>3.74</v>
      </c>
      <c r="K15" s="25">
        <v>2.89</v>
      </c>
      <c r="L15" s="25">
        <v>3.64</v>
      </c>
      <c r="M15" s="25">
        <v>2.44</v>
      </c>
      <c r="N15" s="25">
        <v>8.7200000000000006</v>
      </c>
      <c r="O15" s="25">
        <v>10.8</v>
      </c>
      <c r="P15" s="5" t="s">
        <v>24</v>
      </c>
      <c r="Q15" s="26">
        <v>0.27600000000000002</v>
      </c>
      <c r="R15" s="26">
        <v>0.10100000000000001</v>
      </c>
      <c r="S15" s="23">
        <v>19.100000000000001</v>
      </c>
      <c r="T15" s="14">
        <v>8.1643139999999992</v>
      </c>
      <c r="U15" s="14">
        <v>10.111765</v>
      </c>
      <c r="V15" s="7">
        <v>104</v>
      </c>
      <c r="W15">
        <v>6.5</v>
      </c>
      <c r="X15" s="14">
        <v>3.3250000000000002</v>
      </c>
      <c r="Y15" s="24">
        <v>-3.5000000000000003E-2</v>
      </c>
      <c r="Z15">
        <v>8400</v>
      </c>
      <c r="AA15">
        <v>8500</v>
      </c>
      <c r="AB15">
        <v>8100</v>
      </c>
      <c r="AC15">
        <v>8100</v>
      </c>
      <c r="AD15">
        <v>7400</v>
      </c>
      <c r="AE15">
        <v>-100</v>
      </c>
      <c r="AF15">
        <v>300</v>
      </c>
      <c r="AG15">
        <v>-700</v>
      </c>
      <c r="AH15">
        <v>300</v>
      </c>
      <c r="AI15">
        <v>1000</v>
      </c>
      <c r="AL15">
        <f>RANK(AW15,$AW$4:$AW$33,0)</f>
        <v>12</v>
      </c>
      <c r="AM15" s="15">
        <f>$AW15/(MAX($AL:$AL)*SUM($AN$1:$AU$1))*100</f>
        <v>55.983302411873822</v>
      </c>
      <c r="AN15">
        <f>RANK(E15,E$4:E$33,0)</f>
        <v>9</v>
      </c>
      <c r="AO15">
        <f>RANK(J15,J$4:J$33,0)</f>
        <v>16</v>
      </c>
      <c r="AP15">
        <f>RANK(K15,K$4:K$33,0)</f>
        <v>23</v>
      </c>
      <c r="AQ15">
        <f>RANK(N15,N$4:N$33,1)</f>
        <v>22</v>
      </c>
      <c r="AR15">
        <f>RANK(T15,T$4:T$33,1)</f>
        <v>15</v>
      </c>
      <c r="AS15">
        <f>RANK(Q15,Q$4:Q$33,0)</f>
        <v>21</v>
      </c>
      <c r="AT15">
        <f>RANK(V15,V$4:V$33,0)</f>
        <v>12</v>
      </c>
      <c r="AU15">
        <f>RANK(W15,W$4:W$33,0)</f>
        <v>23</v>
      </c>
      <c r="AW15" s="14">
        <f>SUMPRODUCT(AN15:AU15,$AN$1:$AU$1)</f>
        <v>181.04999999999998</v>
      </c>
      <c r="AX15" s="14"/>
      <c r="AY15" s="14">
        <f>IF(V15&lt;0,(-100+V15)/V15,V15/100+1)</f>
        <v>2.04</v>
      </c>
      <c r="AZ15" s="27">
        <f>(1-((AY15-1)/2))</f>
        <v>0.48</v>
      </c>
      <c r="BA15" s="14">
        <f>AZ15*4</f>
        <v>1.92</v>
      </c>
    </row>
    <row r="16" spans="1:53">
      <c r="A16">
        <v>474699</v>
      </c>
      <c r="B16" s="2" t="s">
        <v>103</v>
      </c>
      <c r="C16" s="2" t="s">
        <v>40</v>
      </c>
      <c r="D16" s="2" t="s">
        <v>75</v>
      </c>
      <c r="E16" s="4">
        <v>4900</v>
      </c>
      <c r="F16" s="4" t="s">
        <v>91</v>
      </c>
      <c r="G16" s="28">
        <v>42475.336805555555</v>
      </c>
      <c r="H16" s="3">
        <v>187</v>
      </c>
      <c r="I16" s="25">
        <v>4.2</v>
      </c>
      <c r="J16" s="25">
        <v>3.91</v>
      </c>
      <c r="K16" s="25">
        <v>3.4</v>
      </c>
      <c r="L16" s="25">
        <v>3.61</v>
      </c>
      <c r="M16" s="25">
        <v>4.5</v>
      </c>
      <c r="N16" s="25">
        <v>6.4</v>
      </c>
      <c r="O16" s="25">
        <v>9.64</v>
      </c>
      <c r="P16" s="5" t="s">
        <v>36</v>
      </c>
      <c r="Q16" s="26">
        <v>0.28399999999999997</v>
      </c>
      <c r="R16" s="26">
        <v>0.108</v>
      </c>
      <c r="S16" s="23">
        <v>22.2</v>
      </c>
      <c r="T16" s="14">
        <v>6.9647059999999996</v>
      </c>
      <c r="U16" s="14">
        <v>10.490588000000001</v>
      </c>
      <c r="V16" s="7">
        <v>110</v>
      </c>
      <c r="W16">
        <v>9</v>
      </c>
      <c r="X16" s="14">
        <v>3.96</v>
      </c>
      <c r="Y16" s="24">
        <v>-4.4999999999999998E-2</v>
      </c>
      <c r="Z16">
        <v>5300</v>
      </c>
      <c r="AA16">
        <v>6100</v>
      </c>
      <c r="AB16">
        <v>6100</v>
      </c>
      <c r="AC16">
        <v>6100</v>
      </c>
      <c r="AD16">
        <v>7300</v>
      </c>
      <c r="AE16">
        <v>-800</v>
      </c>
      <c r="AF16">
        <v>-800</v>
      </c>
      <c r="AG16">
        <v>-800</v>
      </c>
      <c r="AH16">
        <v>-800</v>
      </c>
      <c r="AI16">
        <v>-2000</v>
      </c>
      <c r="AL16">
        <f>RANK(AW16,$AW$4:$AW$33,0)</f>
        <v>13</v>
      </c>
      <c r="AM16" s="15">
        <f>$AW16/(MAX($AL:$AL)*SUM($AN$1:$AU$1))*100</f>
        <v>55.596784168212743</v>
      </c>
      <c r="AN16">
        <f>RANK(E16,E$4:E$33,0)</f>
        <v>28</v>
      </c>
      <c r="AO16">
        <f>RANK(J16,J$4:J$33,0)</f>
        <v>12</v>
      </c>
      <c r="AP16">
        <f>RANK(K16,K$4:K$33,0)</f>
        <v>15</v>
      </c>
      <c r="AQ16">
        <f>RANK(N16,N$4:N$33,1)</f>
        <v>8</v>
      </c>
      <c r="AR16">
        <f>RANK(T16,T$4:T$33,1)</f>
        <v>10</v>
      </c>
      <c r="AS16">
        <f>RANK(Q16,Q$4:Q$33,0)</f>
        <v>18</v>
      </c>
      <c r="AT16">
        <f>RANK(V16,V$4:V$33,0)</f>
        <v>10</v>
      </c>
      <c r="AU16">
        <f>RANK(W16,W$4:W$33,0)</f>
        <v>1</v>
      </c>
      <c r="AW16" s="14">
        <f>SUMPRODUCT(AN16:AU16,$AN$1:$AU$1)</f>
        <v>179.8</v>
      </c>
      <c r="AX16" s="14"/>
      <c r="AY16" s="14">
        <f>IF(V16&lt;0,(-100+V16)/V16,V16/100+1)</f>
        <v>2.1</v>
      </c>
      <c r="AZ16" s="27">
        <f>(1-((AY16-1)/2))</f>
        <v>0.44999999999999996</v>
      </c>
      <c r="BA16" s="14">
        <f>AZ16*4</f>
        <v>1.7999999999999998</v>
      </c>
    </row>
    <row r="17" spans="1:53">
      <c r="A17">
        <v>519144</v>
      </c>
      <c r="B17" s="2" t="s">
        <v>98</v>
      </c>
      <c r="C17" s="2" t="s">
        <v>49</v>
      </c>
      <c r="D17" s="2" t="s">
        <v>75</v>
      </c>
      <c r="E17" s="4">
        <v>7200</v>
      </c>
      <c r="F17" s="4" t="s">
        <v>99</v>
      </c>
      <c r="G17" s="28">
        <v>42475.298611111109</v>
      </c>
      <c r="H17" s="3">
        <v>382.2</v>
      </c>
      <c r="I17" s="25">
        <v>6</v>
      </c>
      <c r="J17" s="25">
        <v>3.8</v>
      </c>
      <c r="K17" s="25">
        <v>3.11</v>
      </c>
      <c r="L17" s="25">
        <v>3.91</v>
      </c>
      <c r="M17" s="25">
        <v>5.71</v>
      </c>
      <c r="N17" s="25">
        <v>6.7</v>
      </c>
      <c r="O17" s="25">
        <v>10.5</v>
      </c>
      <c r="P17" s="5" t="s">
        <v>46</v>
      </c>
      <c r="Q17" s="26">
        <v>0.311</v>
      </c>
      <c r="R17" s="26">
        <v>0.152</v>
      </c>
      <c r="S17" s="23">
        <v>27.7</v>
      </c>
      <c r="T17" s="14">
        <v>9.0975490000000008</v>
      </c>
      <c r="U17" s="14">
        <v>14.257353</v>
      </c>
      <c r="V17" s="7">
        <v>-111</v>
      </c>
      <c r="W17">
        <v>8.5</v>
      </c>
      <c r="X17" s="14">
        <v>4.3639999999999999</v>
      </c>
      <c r="Y17" s="24">
        <v>0.158</v>
      </c>
      <c r="Z17">
        <v>7800</v>
      </c>
      <c r="AA17">
        <v>7300</v>
      </c>
      <c r="AB17">
        <v>6600</v>
      </c>
      <c r="AC17">
        <v>5900</v>
      </c>
      <c r="AD17">
        <v>7000</v>
      </c>
      <c r="AE17">
        <v>500</v>
      </c>
      <c r="AF17">
        <v>1200</v>
      </c>
      <c r="AG17">
        <v>1500</v>
      </c>
      <c r="AH17">
        <v>1900</v>
      </c>
      <c r="AI17">
        <v>800</v>
      </c>
      <c r="AL17">
        <f>RANK(AW17,$AW$4:$AW$33,0)</f>
        <v>14</v>
      </c>
      <c r="AM17" s="15">
        <f>$AW17/(MAX($AL:$AL)*SUM($AN$1:$AU$1))*100</f>
        <v>55.241187384044522</v>
      </c>
      <c r="AN17">
        <f>RANK(E17,E$4:E$33,0)</f>
        <v>17</v>
      </c>
      <c r="AO17">
        <f>RANK(J17,J$4:J$33,0)</f>
        <v>15</v>
      </c>
      <c r="AP17">
        <f>RANK(K17,K$4:K$33,0)</f>
        <v>18</v>
      </c>
      <c r="AQ17">
        <f>RANK(N17,N$4:N$33,1)</f>
        <v>11</v>
      </c>
      <c r="AR17">
        <f>RANK(T17,T$4:T$33,1)</f>
        <v>21</v>
      </c>
      <c r="AS17">
        <f>RANK(Q17,Q$4:Q$33,0)</f>
        <v>13</v>
      </c>
      <c r="AT17">
        <f>RANK(V17,V$4:V$33,0)</f>
        <v>15</v>
      </c>
      <c r="AU17">
        <f>RANK(W17,W$4:W$33,0)</f>
        <v>5</v>
      </c>
      <c r="AW17" s="14">
        <f>SUMPRODUCT(AN17:AU17,$AN$1:$AU$1)</f>
        <v>178.65</v>
      </c>
      <c r="AX17" s="14"/>
      <c r="AY17" s="14">
        <f>IF(V17&lt;0,(-100+V17)/V17,V17/100+1)</f>
        <v>1.9009009009009008</v>
      </c>
      <c r="AZ17" s="27">
        <f>(1-((AY17-1)/2))</f>
        <v>0.5495495495495496</v>
      </c>
      <c r="BA17" s="14">
        <f>AZ17*4</f>
        <v>2.1981981981981984</v>
      </c>
    </row>
    <row r="18" spans="1:53">
      <c r="A18">
        <v>112526</v>
      </c>
      <c r="B18" s="2" t="s">
        <v>102</v>
      </c>
      <c r="C18" s="2" t="s">
        <v>20</v>
      </c>
      <c r="D18" s="2" t="s">
        <v>75</v>
      </c>
      <c r="E18" s="4">
        <v>5300</v>
      </c>
      <c r="F18" s="4" t="s">
        <v>93</v>
      </c>
      <c r="G18" s="28">
        <v>42475.298611111109</v>
      </c>
      <c r="H18" s="3">
        <v>404.1</v>
      </c>
      <c r="I18" s="25">
        <v>7.1</v>
      </c>
      <c r="J18" s="25">
        <v>3.85</v>
      </c>
      <c r="K18" s="25">
        <v>1.91</v>
      </c>
      <c r="L18" s="25">
        <v>3.69</v>
      </c>
      <c r="M18" s="25">
        <v>2.8</v>
      </c>
      <c r="N18" s="25">
        <v>6.57</v>
      </c>
      <c r="O18" s="25">
        <v>9.82</v>
      </c>
      <c r="P18" s="5" t="s">
        <v>26</v>
      </c>
      <c r="Q18" s="26">
        <v>0.35399999999999998</v>
      </c>
      <c r="R18" s="26">
        <v>0.222</v>
      </c>
      <c r="S18" s="23">
        <v>24.8</v>
      </c>
      <c r="T18" s="14">
        <v>7.9870590000000004</v>
      </c>
      <c r="U18" s="14">
        <v>11.938039</v>
      </c>
      <c r="V18" s="7">
        <v>107</v>
      </c>
      <c r="W18">
        <v>8</v>
      </c>
      <c r="X18" s="14">
        <v>3.44</v>
      </c>
      <c r="Y18" s="24">
        <v>0.32</v>
      </c>
      <c r="Z18">
        <v>6100</v>
      </c>
      <c r="AA18">
        <v>5400</v>
      </c>
      <c r="AB18">
        <v>6800</v>
      </c>
      <c r="AC18">
        <v>7500</v>
      </c>
      <c r="AD18">
        <v>7200</v>
      </c>
      <c r="AE18">
        <v>700</v>
      </c>
      <c r="AF18">
        <v>-700</v>
      </c>
      <c r="AG18">
        <v>-800</v>
      </c>
      <c r="AH18">
        <v>-1400</v>
      </c>
      <c r="AI18">
        <v>-1100</v>
      </c>
      <c r="AL18">
        <f>RANK(AW18,$AW$4:$AW$33,0)</f>
        <v>15</v>
      </c>
      <c r="AM18" s="15">
        <f>$AW18/(MAX($AL:$AL)*SUM($AN$1:$AU$1))*100</f>
        <v>55.02473716759431</v>
      </c>
      <c r="AN18">
        <f>RANK(E18,E$4:E$33,0)</f>
        <v>25</v>
      </c>
      <c r="AO18">
        <f>RANK(J18,J$4:J$33,0)</f>
        <v>13</v>
      </c>
      <c r="AP18">
        <f>RANK(K18,K$4:K$33,0)</f>
        <v>27</v>
      </c>
      <c r="AQ18">
        <f>RANK(N18,N$4:N$33,1)</f>
        <v>10</v>
      </c>
      <c r="AR18">
        <f>RANK(T18,T$4:T$33,1)</f>
        <v>14</v>
      </c>
      <c r="AS18">
        <f>RANK(Q18,Q$4:Q$33,0)</f>
        <v>4</v>
      </c>
      <c r="AT18">
        <f>RANK(V18,V$4:V$33,0)</f>
        <v>11</v>
      </c>
      <c r="AU18">
        <f>RANK(W18,W$4:W$33,0)</f>
        <v>7</v>
      </c>
      <c r="AW18" s="14">
        <f>SUMPRODUCT(AN18:AU18,$AN$1:$AU$1)</f>
        <v>177.95</v>
      </c>
      <c r="AX18" s="14"/>
      <c r="AY18" s="14">
        <f>IF(V18&lt;0,(-100+V18)/V18,V18/100+1)</f>
        <v>2.0700000000000003</v>
      </c>
      <c r="AZ18" s="27">
        <f>(1-((AY18-1)/2))</f>
        <v>0.46499999999999986</v>
      </c>
      <c r="BA18" s="14">
        <f>AZ18*4</f>
        <v>1.8599999999999994</v>
      </c>
    </row>
    <row r="19" spans="1:53">
      <c r="A19">
        <v>594736</v>
      </c>
      <c r="B19" s="2" t="s">
        <v>92</v>
      </c>
      <c r="C19" s="2" t="s">
        <v>26</v>
      </c>
      <c r="D19" s="2" t="s">
        <v>75</v>
      </c>
      <c r="E19" s="4">
        <v>5000</v>
      </c>
      <c r="F19" s="4" t="s">
        <v>93</v>
      </c>
      <c r="G19" s="28">
        <v>42475.298611111109</v>
      </c>
      <c r="H19" s="3">
        <v>97.1</v>
      </c>
      <c r="I19" s="25">
        <v>6</v>
      </c>
      <c r="J19" s="25">
        <v>4.97</v>
      </c>
      <c r="K19" s="25">
        <v>6.01</v>
      </c>
      <c r="L19" s="25">
        <v>4.3600000000000003</v>
      </c>
      <c r="M19" s="25">
        <v>5.71</v>
      </c>
      <c r="N19" s="25">
        <v>4.25</v>
      </c>
      <c r="O19" s="25">
        <v>3</v>
      </c>
      <c r="P19" s="5" t="s">
        <v>20</v>
      </c>
      <c r="Q19" s="26">
        <v>0.246</v>
      </c>
      <c r="R19" s="26">
        <v>6.8000000000000005E-2</v>
      </c>
      <c r="S19" s="23">
        <v>24.7</v>
      </c>
      <c r="T19" s="14">
        <v>5.1458329999999997</v>
      </c>
      <c r="U19" s="14">
        <v>3.6323530000000002</v>
      </c>
      <c r="V19" s="7">
        <v>-116</v>
      </c>
      <c r="W19">
        <v>8</v>
      </c>
      <c r="X19" s="14">
        <v>3.698</v>
      </c>
      <c r="Y19" s="24">
        <v>6.0999999999999999E-2</v>
      </c>
      <c r="Z19">
        <v>5400</v>
      </c>
      <c r="AA19">
        <v>6700</v>
      </c>
      <c r="AB19">
        <v>6100</v>
      </c>
      <c r="AC19">
        <v>5700</v>
      </c>
      <c r="AE19">
        <v>-1300</v>
      </c>
      <c r="AF19">
        <v>-700</v>
      </c>
      <c r="AG19">
        <v>400</v>
      </c>
      <c r="AH19">
        <v>-300</v>
      </c>
      <c r="AL19">
        <f>RANK(AW19,$AW$4:$AW$33,0)</f>
        <v>16</v>
      </c>
      <c r="AM19" s="15">
        <f>$AW19/(MAX($AL:$AL)*SUM($AN$1:$AU$1))*100</f>
        <v>52.551020408163261</v>
      </c>
      <c r="AN19">
        <f>RANK(E19,E$4:E$33,0)</f>
        <v>27</v>
      </c>
      <c r="AO19">
        <f>RANK(J19,J$4:J$33,0)</f>
        <v>1</v>
      </c>
      <c r="AP19">
        <f>RANK(K19,K$4:K$33,0)</f>
        <v>2</v>
      </c>
      <c r="AQ19">
        <f>RANK(N19,N$4:N$33,1)</f>
        <v>2</v>
      </c>
      <c r="AR19">
        <f>RANK(T19,T$4:T$33,1)</f>
        <v>3</v>
      </c>
      <c r="AS19">
        <f>RANK(Q19,Q$4:Q$33,0)</f>
        <v>26</v>
      </c>
      <c r="AT19">
        <f>RANK(V19,V$4:V$33,0)</f>
        <v>18</v>
      </c>
      <c r="AU19">
        <f>RANK(W19,W$4:W$33,0)</f>
        <v>7</v>
      </c>
      <c r="AW19" s="14">
        <f>SUMPRODUCT(AN19:AU19,$AN$1:$AU$1)</f>
        <v>169.95000000000002</v>
      </c>
      <c r="AX19" s="14"/>
      <c r="AY19" s="14">
        <f>IF(V19&lt;0,(-100+V19)/V19,V19/100+1)</f>
        <v>1.8620689655172413</v>
      </c>
      <c r="AZ19" s="27">
        <f>(1-((AY19-1)/2))</f>
        <v>0.56896551724137934</v>
      </c>
      <c r="BA19" s="14">
        <f>AZ19*4</f>
        <v>2.2758620689655173</v>
      </c>
    </row>
    <row r="20" spans="1:53">
      <c r="A20">
        <v>476451</v>
      </c>
      <c r="B20" s="2" t="s">
        <v>107</v>
      </c>
      <c r="C20" s="2" t="s">
        <v>48</v>
      </c>
      <c r="D20" s="2" t="s">
        <v>75</v>
      </c>
      <c r="E20" s="4">
        <v>6800</v>
      </c>
      <c r="F20" s="4" t="s">
        <v>83</v>
      </c>
      <c r="G20" s="28">
        <v>42475.295138888891</v>
      </c>
      <c r="H20" s="3">
        <v>221.1</v>
      </c>
      <c r="I20" s="25">
        <v>11.2</v>
      </c>
      <c r="J20" s="25">
        <v>4.0599999999999996</v>
      </c>
      <c r="K20" s="25">
        <v>3.07</v>
      </c>
      <c r="L20" s="25">
        <v>4.2699999999999996</v>
      </c>
      <c r="M20" s="25">
        <v>2.7</v>
      </c>
      <c r="N20" s="25">
        <v>7.56</v>
      </c>
      <c r="O20" s="25">
        <v>8.49</v>
      </c>
      <c r="P20" s="5" t="s">
        <v>41</v>
      </c>
      <c r="Q20" s="26">
        <v>0.29299999999999998</v>
      </c>
      <c r="R20" s="26">
        <v>0.13600000000000001</v>
      </c>
      <c r="S20" s="23">
        <v>21.4</v>
      </c>
      <c r="T20" s="14">
        <v>7.9305880000000002</v>
      </c>
      <c r="U20" s="14">
        <v>8.9061760000000003</v>
      </c>
      <c r="V20" s="7">
        <v>129</v>
      </c>
      <c r="W20">
        <v>7.5</v>
      </c>
      <c r="X20" s="14">
        <v>3.84</v>
      </c>
      <c r="Y20" s="24">
        <v>-0.16</v>
      </c>
      <c r="Z20">
        <v>7100</v>
      </c>
      <c r="AA20">
        <v>7300</v>
      </c>
      <c r="AB20">
        <v>5500</v>
      </c>
      <c r="AC20">
        <v>5900</v>
      </c>
      <c r="AD20">
        <v>6300</v>
      </c>
      <c r="AE20">
        <v>-200</v>
      </c>
      <c r="AF20">
        <v>1600</v>
      </c>
      <c r="AG20">
        <v>1200</v>
      </c>
      <c r="AH20">
        <v>1200</v>
      </c>
      <c r="AI20">
        <v>800</v>
      </c>
      <c r="AL20">
        <f>RANK(AW20,$AW$4:$AW$33,0)</f>
        <v>17</v>
      </c>
      <c r="AM20" s="15">
        <f>$AW20/(MAX($AL:$AL)*SUM($AN$1:$AU$1))*100</f>
        <v>50.200989486703776</v>
      </c>
      <c r="AN20">
        <f>RANK(E20,E$4:E$33,0)</f>
        <v>19</v>
      </c>
      <c r="AO20">
        <f>RANK(J20,J$4:J$33,0)</f>
        <v>9</v>
      </c>
      <c r="AP20">
        <f>RANK(K20,K$4:K$33,0)</f>
        <v>19</v>
      </c>
      <c r="AQ20">
        <f>RANK(N20,N$4:N$33,1)</f>
        <v>15</v>
      </c>
      <c r="AR20">
        <f>RANK(T20,T$4:T$33,1)</f>
        <v>13</v>
      </c>
      <c r="AS20">
        <f>RANK(Q20,Q$4:Q$33,0)</f>
        <v>16</v>
      </c>
      <c r="AT20">
        <f>RANK(V20,V$4:V$33,0)</f>
        <v>6</v>
      </c>
      <c r="AU20">
        <f>RANK(W20,W$4:W$33,0)</f>
        <v>15</v>
      </c>
      <c r="AW20" s="14">
        <f>SUMPRODUCT(AN20:AU20,$AN$1:$AU$1)</f>
        <v>162.35000000000002</v>
      </c>
      <c r="AX20" s="14"/>
      <c r="AY20" s="14">
        <f>IF(V20&lt;0,(-100+V20)/V20,V20/100+1)</f>
        <v>2.29</v>
      </c>
      <c r="AZ20" s="27">
        <f>(1-((AY20-1)/2))</f>
        <v>0.35499999999999998</v>
      </c>
      <c r="BA20" s="14">
        <f>AZ20*4</f>
        <v>1.42</v>
      </c>
    </row>
    <row r="21" spans="1:53">
      <c r="A21">
        <v>543532</v>
      </c>
      <c r="B21" s="2" t="s">
        <v>111</v>
      </c>
      <c r="C21" s="2" t="s">
        <v>25</v>
      </c>
      <c r="D21" s="2" t="s">
        <v>75</v>
      </c>
      <c r="E21" s="4">
        <v>5100</v>
      </c>
      <c r="F21" s="4" t="s">
        <v>76</v>
      </c>
      <c r="G21" s="28">
        <v>42475.34375</v>
      </c>
      <c r="H21" s="3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 t="s">
        <v>34</v>
      </c>
      <c r="Q21" s="26">
        <v>0.371</v>
      </c>
      <c r="R21" s="26">
        <v>0.216</v>
      </c>
      <c r="S21" s="23">
        <v>19.8</v>
      </c>
      <c r="T21" s="14">
        <v>0</v>
      </c>
      <c r="U21" s="14"/>
      <c r="V21" s="7">
        <v>170</v>
      </c>
      <c r="W21">
        <v>7.5</v>
      </c>
      <c r="X21" s="14">
        <v>4.8</v>
      </c>
      <c r="Y21" s="24">
        <v>0</v>
      </c>
      <c r="Z21">
        <v>5100</v>
      </c>
      <c r="AL21">
        <f>RANK(AW21,$AW$4:$AW$33,0)</f>
        <v>18</v>
      </c>
      <c r="AM21" s="15">
        <f>$AW21/(MAX($AL:$AL)*SUM($AN$1:$AU$1))*100</f>
        <v>47.062461348175631</v>
      </c>
      <c r="AN21">
        <f>RANK(E21,E$4:E$33,0)</f>
        <v>26</v>
      </c>
      <c r="AO21">
        <f>RANK(J21,J$4:J$33,0)</f>
        <v>28</v>
      </c>
      <c r="AP21">
        <f>RANK(K21,K$4:K$33,0)</f>
        <v>28</v>
      </c>
      <c r="AQ21">
        <f>RANK(N21,N$4:N$33,1)</f>
        <v>1</v>
      </c>
      <c r="AR21">
        <f>RANK(T21,T$4:T$33,1)</f>
        <v>1</v>
      </c>
      <c r="AS21">
        <f>RANK(Q21,Q$4:Q$33,0)</f>
        <v>3</v>
      </c>
      <c r="AT21">
        <f>RANK(V21,V$4:V$33,0)</f>
        <v>2</v>
      </c>
      <c r="AU21">
        <f>RANK(W21,W$4:W$33,0)</f>
        <v>15</v>
      </c>
      <c r="AW21" s="14">
        <f>SUMPRODUCT(AN21:AU21,$AN$1:$AU$1)</f>
        <v>152.20000000000002</v>
      </c>
      <c r="AX21" s="14"/>
      <c r="AY21" s="14">
        <f>IF(V21&lt;0,(-100+V21)/V21,V21/100+1)</f>
        <v>2.7</v>
      </c>
      <c r="AZ21" s="27">
        <f>(1-((AY21-1)/2))</f>
        <v>0.14999999999999991</v>
      </c>
      <c r="BA21" s="14">
        <f>AZ21*4</f>
        <v>0.59999999999999964</v>
      </c>
    </row>
    <row r="22" spans="1:53">
      <c r="A22">
        <v>285079</v>
      </c>
      <c r="B22" s="2" t="s">
        <v>100</v>
      </c>
      <c r="C22" s="2" t="s">
        <v>46</v>
      </c>
      <c r="D22" s="2" t="s">
        <v>75</v>
      </c>
      <c r="E22" s="4">
        <v>5900</v>
      </c>
      <c r="F22" s="4" t="s">
        <v>99</v>
      </c>
      <c r="G22" s="28">
        <v>42475.298611111109</v>
      </c>
      <c r="H22" s="3">
        <v>440</v>
      </c>
      <c r="I22" s="25">
        <v>10</v>
      </c>
      <c r="J22" s="25">
        <v>4.3899999999999997</v>
      </c>
      <c r="K22" s="25">
        <v>3.66</v>
      </c>
      <c r="L22" s="25">
        <v>4.38</v>
      </c>
      <c r="M22" s="25">
        <v>3.31</v>
      </c>
      <c r="N22" s="25">
        <v>6.36</v>
      </c>
      <c r="O22" s="25">
        <v>10.8</v>
      </c>
      <c r="P22" s="5" t="s">
        <v>49</v>
      </c>
      <c r="Q22" s="26">
        <v>0.33800000000000002</v>
      </c>
      <c r="R22" s="26">
        <v>0.17100000000000001</v>
      </c>
      <c r="S22" s="23">
        <v>21.7</v>
      </c>
      <c r="T22" s="14">
        <v>6.7652939999999999</v>
      </c>
      <c r="U22" s="14">
        <v>11.488235</v>
      </c>
      <c r="V22" s="7">
        <v>103</v>
      </c>
      <c r="W22">
        <v>8.5</v>
      </c>
      <c r="X22" s="14">
        <v>4.1539999999999999</v>
      </c>
      <c r="Y22" s="24">
        <v>0.21</v>
      </c>
      <c r="Z22">
        <v>7000</v>
      </c>
      <c r="AA22">
        <v>7900</v>
      </c>
      <c r="AB22">
        <v>8000</v>
      </c>
      <c r="AC22">
        <v>7800</v>
      </c>
      <c r="AD22">
        <v>6800</v>
      </c>
      <c r="AE22">
        <v>-900</v>
      </c>
      <c r="AF22">
        <v>-1000</v>
      </c>
      <c r="AG22">
        <v>-600</v>
      </c>
      <c r="AH22">
        <v>-800</v>
      </c>
      <c r="AI22">
        <v>200</v>
      </c>
      <c r="AL22">
        <f>RANK(AW22,$AW$4:$AW$33,0)</f>
        <v>19</v>
      </c>
      <c r="AM22" s="15">
        <f>$AW22/(MAX($AL:$AL)*SUM($AN$1:$AU$1))*100</f>
        <v>45.485466914038334</v>
      </c>
      <c r="AN22">
        <f>RANK(E22,E$4:E$33,0)</f>
        <v>22</v>
      </c>
      <c r="AO22">
        <f>RANK(J22,J$4:J$33,0)</f>
        <v>5</v>
      </c>
      <c r="AP22">
        <f>RANK(K22,K$4:K$33,0)</f>
        <v>14</v>
      </c>
      <c r="AQ22">
        <f>RANK(N22,N$4:N$33,1)</f>
        <v>7</v>
      </c>
      <c r="AR22">
        <f>RANK(T22,T$4:T$33,1)</f>
        <v>9</v>
      </c>
      <c r="AS22">
        <f>RANK(Q22,Q$4:Q$33,0)</f>
        <v>7</v>
      </c>
      <c r="AT22">
        <f>RANK(V22,V$4:V$33,0)</f>
        <v>14</v>
      </c>
      <c r="AU22">
        <f>RANK(W22,W$4:W$33,0)</f>
        <v>5</v>
      </c>
      <c r="AW22" s="14">
        <f>SUMPRODUCT(AN22:AU22,$AN$1:$AU$1)</f>
        <v>147.1</v>
      </c>
      <c r="AX22" s="14"/>
      <c r="AY22" s="14">
        <f>IF(V22&lt;0,(-100+V22)/V22,V22/100+1)</f>
        <v>2.0300000000000002</v>
      </c>
      <c r="AZ22" s="27">
        <f>(1-((AY22-1)/2))</f>
        <v>0.48499999999999988</v>
      </c>
      <c r="BA22" s="14">
        <f>AZ22*4</f>
        <v>1.9399999999999995</v>
      </c>
    </row>
    <row r="23" spans="1:53">
      <c r="A23">
        <v>543548</v>
      </c>
      <c r="B23" s="2" t="s">
        <v>104</v>
      </c>
      <c r="C23" s="2" t="s">
        <v>27</v>
      </c>
      <c r="D23" s="2" t="s">
        <v>72</v>
      </c>
      <c r="E23" s="4">
        <v>6500</v>
      </c>
      <c r="F23" s="4" t="s">
        <v>89</v>
      </c>
      <c r="G23" s="28">
        <v>42475.340277777781</v>
      </c>
      <c r="H23" s="3">
        <v>251.1</v>
      </c>
      <c r="I23" s="25">
        <v>4.2</v>
      </c>
      <c r="J23" s="25">
        <v>4.46</v>
      </c>
      <c r="K23" s="25">
        <v>2.92</v>
      </c>
      <c r="L23" s="25">
        <v>4.55</v>
      </c>
      <c r="M23" s="25">
        <v>7.71</v>
      </c>
      <c r="N23" s="25">
        <v>6.09</v>
      </c>
      <c r="O23" s="25">
        <v>7.71</v>
      </c>
      <c r="P23" s="5" t="s">
        <v>38</v>
      </c>
      <c r="Q23" s="26">
        <v>0.28499999999999998</v>
      </c>
      <c r="R23" s="26">
        <v>9.1999999999999998E-2</v>
      </c>
      <c r="S23" s="23">
        <v>13</v>
      </c>
      <c r="T23" s="14">
        <v>3.8808820000000002</v>
      </c>
      <c r="U23" s="14">
        <v>4.9132350000000002</v>
      </c>
      <c r="V23" s="7">
        <v>111</v>
      </c>
      <c r="W23">
        <v>8</v>
      </c>
      <c r="X23" s="14">
        <v>4.117</v>
      </c>
      <c r="Y23" s="24">
        <v>-0.19700000000000001</v>
      </c>
      <c r="Z23">
        <v>6600</v>
      </c>
      <c r="AA23">
        <v>5900</v>
      </c>
      <c r="AB23">
        <v>5900</v>
      </c>
      <c r="AC23">
        <v>8000</v>
      </c>
      <c r="AD23">
        <v>6900</v>
      </c>
      <c r="AE23">
        <v>700</v>
      </c>
      <c r="AF23">
        <v>700</v>
      </c>
      <c r="AG23">
        <v>700</v>
      </c>
      <c r="AH23">
        <v>-1400</v>
      </c>
      <c r="AI23">
        <v>-300</v>
      </c>
      <c r="AL23" s="17">
        <f>RANK(AW23,$AW$4:$AW$33,0)</f>
        <v>20</v>
      </c>
      <c r="AM23" s="18">
        <f>$AW23/(MAX($AL:$AL)*SUM($AN$1:$AU$1))*100</f>
        <v>45.330859616573896</v>
      </c>
      <c r="AN23" s="17">
        <f>RANK(E23,E$4:E$33,0)</f>
        <v>20</v>
      </c>
      <c r="AO23" s="17">
        <f>RANK(J23,J$4:J$33,0)</f>
        <v>4</v>
      </c>
      <c r="AP23" s="17">
        <f>RANK(K23,K$4:K$33,0)</f>
        <v>22</v>
      </c>
      <c r="AQ23" s="17">
        <f>RANK(N23,N$4:N$33,1)</f>
        <v>6</v>
      </c>
      <c r="AR23" s="17">
        <f>RANK(T23,T$4:T$33,1)</f>
        <v>2</v>
      </c>
      <c r="AS23" s="17">
        <f>RANK(Q23,Q$4:Q$33,0)</f>
        <v>17</v>
      </c>
      <c r="AT23" s="17">
        <f>RANK(V23,V$4:V$33,0)</f>
        <v>9</v>
      </c>
      <c r="AU23" s="17">
        <f>RANK(W23,W$4:W$33,0)</f>
        <v>7</v>
      </c>
      <c r="AW23" s="14">
        <f>SUMPRODUCT(AN23:AU23,$AN$1:$AU$1)</f>
        <v>146.6</v>
      </c>
      <c r="AX23" s="14"/>
      <c r="AY23" s="14">
        <f>IF(V23&lt;0,(-100+V23)/V23,V23/100+1)</f>
        <v>2.1100000000000003</v>
      </c>
      <c r="AZ23" s="27">
        <f>(1-((AY23-1)/2))</f>
        <v>0.44499999999999984</v>
      </c>
      <c r="BA23" s="14">
        <f>AZ23*4</f>
        <v>1.7799999999999994</v>
      </c>
    </row>
    <row r="24" spans="1:53">
      <c r="A24">
        <v>501992</v>
      </c>
      <c r="B24" s="2" t="s">
        <v>106</v>
      </c>
      <c r="C24" s="2" t="s">
        <v>37</v>
      </c>
      <c r="D24" s="2" t="s">
        <v>75</v>
      </c>
      <c r="E24" s="4">
        <v>7500</v>
      </c>
      <c r="F24" s="4" t="s">
        <v>85</v>
      </c>
      <c r="G24" s="28">
        <v>42475.295138888891</v>
      </c>
      <c r="H24" s="3">
        <v>164</v>
      </c>
      <c r="I24" s="25">
        <v>5</v>
      </c>
      <c r="J24" s="25">
        <v>3.82</v>
      </c>
      <c r="K24" s="25">
        <v>2.95</v>
      </c>
      <c r="L24" s="25">
        <v>4.2</v>
      </c>
      <c r="M24" s="25">
        <v>4.01</v>
      </c>
      <c r="N24" s="25">
        <v>9</v>
      </c>
      <c r="O24" s="25">
        <v>10.8</v>
      </c>
      <c r="P24" s="5" t="s">
        <v>50</v>
      </c>
      <c r="Q24" s="26">
        <v>0.33900000000000002</v>
      </c>
      <c r="R24" s="26">
        <v>0.191</v>
      </c>
      <c r="S24" s="23">
        <v>16.2</v>
      </c>
      <c r="T24" s="14">
        <v>7.1470589999999996</v>
      </c>
      <c r="U24" s="14">
        <v>8.5764709999999997</v>
      </c>
      <c r="V24" s="7">
        <v>125</v>
      </c>
      <c r="W24">
        <v>8</v>
      </c>
      <c r="X24" s="14">
        <v>3.76</v>
      </c>
      <c r="Y24" s="24">
        <v>-0.12</v>
      </c>
      <c r="Z24">
        <v>8500</v>
      </c>
      <c r="AA24">
        <v>7600</v>
      </c>
      <c r="AB24">
        <v>7700</v>
      </c>
      <c r="AC24">
        <v>6700</v>
      </c>
      <c r="AD24">
        <v>6500</v>
      </c>
      <c r="AE24">
        <v>900</v>
      </c>
      <c r="AF24">
        <v>800</v>
      </c>
      <c r="AG24">
        <v>-100</v>
      </c>
      <c r="AH24">
        <v>1800</v>
      </c>
      <c r="AI24">
        <v>2000</v>
      </c>
      <c r="AL24">
        <f>RANK(AW24,$AW$4:$AW$33,0)</f>
        <v>21</v>
      </c>
      <c r="AM24" s="15">
        <f>$AW24/(MAX($AL:$AL)*SUM($AN$1:$AU$1))*100</f>
        <v>45.22263450834879</v>
      </c>
      <c r="AN24">
        <f>RANK(E24,E$4:E$33,0)</f>
        <v>15</v>
      </c>
      <c r="AO24">
        <f>RANK(J24,J$4:J$33,0)</f>
        <v>14</v>
      </c>
      <c r="AP24">
        <f>RANK(K24,K$4:K$33,0)</f>
        <v>21</v>
      </c>
      <c r="AQ24">
        <f>RANK(N24,N$4:N$33,1)</f>
        <v>24</v>
      </c>
      <c r="AR24">
        <f>RANK(T24,T$4:T$33,1)</f>
        <v>11</v>
      </c>
      <c r="AS24">
        <f>RANK(Q24,Q$4:Q$33,0)</f>
        <v>6</v>
      </c>
      <c r="AT24">
        <f>RANK(V24,V$4:V$33,0)</f>
        <v>7</v>
      </c>
      <c r="AU24">
        <f>RANK(W24,W$4:W$33,0)</f>
        <v>7</v>
      </c>
      <c r="AW24" s="14">
        <f>SUMPRODUCT(AN24:AU24,$AN$1:$AU$1)</f>
        <v>146.25</v>
      </c>
      <c r="AX24" s="14"/>
      <c r="AY24" s="14">
        <f>IF(V24&lt;0,(-100+V24)/V24,V24/100+1)</f>
        <v>2.25</v>
      </c>
      <c r="AZ24" s="27">
        <f>(1-((AY24-1)/2))</f>
        <v>0.375</v>
      </c>
      <c r="BA24" s="14">
        <f>AZ24*4</f>
        <v>1.5</v>
      </c>
    </row>
    <row r="25" spans="1:53">
      <c r="A25">
        <v>518516</v>
      </c>
      <c r="B25" s="2" t="s">
        <v>109</v>
      </c>
      <c r="C25" s="2" t="s">
        <v>47</v>
      </c>
      <c r="D25" s="2" t="s">
        <v>72</v>
      </c>
      <c r="E25" s="4">
        <v>11400</v>
      </c>
      <c r="F25" s="4" t="s">
        <v>79</v>
      </c>
      <c r="G25" s="28">
        <v>42475.423611111109</v>
      </c>
      <c r="H25" s="3">
        <v>446.2</v>
      </c>
      <c r="I25" s="25">
        <v>11</v>
      </c>
      <c r="J25" s="25">
        <v>3.02</v>
      </c>
      <c r="K25" s="25">
        <v>3.99</v>
      </c>
      <c r="L25" s="25">
        <v>3.01</v>
      </c>
      <c r="M25" s="25">
        <v>4.9400000000000004</v>
      </c>
      <c r="N25" s="25">
        <v>9.41</v>
      </c>
      <c r="O25" s="25">
        <v>11.45</v>
      </c>
      <c r="P25" s="5" t="s">
        <v>42</v>
      </c>
      <c r="Q25" s="26">
        <v>0.28399999999999997</v>
      </c>
      <c r="R25" s="26">
        <v>5.2999999999999999E-2</v>
      </c>
      <c r="S25" s="23">
        <v>18.7</v>
      </c>
      <c r="T25" s="14">
        <v>8.6258330000000001</v>
      </c>
      <c r="U25" s="14">
        <v>10.495832999999999</v>
      </c>
      <c r="V25" s="7">
        <v>164</v>
      </c>
      <c r="W25">
        <v>6</v>
      </c>
      <c r="X25" s="14">
        <v>2.94</v>
      </c>
      <c r="Y25" s="24">
        <v>0</v>
      </c>
      <c r="Z25">
        <v>11600</v>
      </c>
      <c r="AA25">
        <v>9200</v>
      </c>
      <c r="AB25">
        <v>11800</v>
      </c>
      <c r="AC25">
        <v>13700</v>
      </c>
      <c r="AD25">
        <v>10500</v>
      </c>
      <c r="AE25">
        <v>2400</v>
      </c>
      <c r="AF25">
        <v>-200</v>
      </c>
      <c r="AG25">
        <v>-800</v>
      </c>
      <c r="AH25">
        <v>-2100</v>
      </c>
      <c r="AI25">
        <v>1100</v>
      </c>
      <c r="AL25">
        <f>RANK(AW25,$AW$4:$AW$33,0)</f>
        <v>22</v>
      </c>
      <c r="AM25" s="15">
        <f>$AW25/(MAX($AL:$AL)*SUM($AN$1:$AU$1))*100</f>
        <v>43.491032776747055</v>
      </c>
      <c r="AN25">
        <f>RANK(E25,E$4:E$33,0)</f>
        <v>3</v>
      </c>
      <c r="AO25">
        <f>RANK(J25,J$4:J$33,0)</f>
        <v>23</v>
      </c>
      <c r="AP25">
        <f>RANK(K25,K$4:K$33,0)</f>
        <v>11</v>
      </c>
      <c r="AQ25">
        <f>RANK(N25,N$4:N$33,1)</f>
        <v>25</v>
      </c>
      <c r="AR25">
        <f>RANK(T25,T$4:T$33,1)</f>
        <v>18</v>
      </c>
      <c r="AS25">
        <f>RANK(Q25,Q$4:Q$33,0)</f>
        <v>18</v>
      </c>
      <c r="AT25">
        <f>RANK(V25,V$4:V$33,0)</f>
        <v>4</v>
      </c>
      <c r="AU25">
        <f>RANK(W25,W$4:W$33,0)</f>
        <v>27</v>
      </c>
      <c r="AW25" s="14">
        <f>SUMPRODUCT(AN25:AU25,$AN$1:$AU$1)</f>
        <v>140.65</v>
      </c>
      <c r="AX25" s="14"/>
      <c r="AY25" s="14">
        <f>IF(V25&lt;0,(-100+V25)/V25,V25/100+1)</f>
        <v>2.6399999999999997</v>
      </c>
      <c r="AZ25" s="27">
        <f>(1-((AY25-1)/2))</f>
        <v>0.18000000000000016</v>
      </c>
      <c r="BA25" s="14">
        <f>AZ25*4</f>
        <v>0.72000000000000064</v>
      </c>
    </row>
    <row r="26" spans="1:53">
      <c r="A26">
        <v>448306</v>
      </c>
      <c r="B26" s="2" t="s">
        <v>108</v>
      </c>
      <c r="C26" s="2" t="s">
        <v>35</v>
      </c>
      <c r="D26" s="2" t="s">
        <v>75</v>
      </c>
      <c r="E26" s="4">
        <v>9200</v>
      </c>
      <c r="F26" s="4" t="s">
        <v>81</v>
      </c>
      <c r="G26" s="28">
        <v>42475.444444444445</v>
      </c>
      <c r="H26" s="3">
        <v>442.1</v>
      </c>
      <c r="I26" s="25">
        <v>13</v>
      </c>
      <c r="J26" s="25">
        <v>3.66</v>
      </c>
      <c r="K26" s="25">
        <v>4.42</v>
      </c>
      <c r="L26" s="25">
        <v>4.05</v>
      </c>
      <c r="M26" s="25">
        <v>5.68</v>
      </c>
      <c r="N26" s="25">
        <v>8.2200000000000006</v>
      </c>
      <c r="O26" s="25">
        <v>5.54</v>
      </c>
      <c r="P26" s="5" t="s">
        <v>21</v>
      </c>
      <c r="Q26" s="26">
        <v>0.309</v>
      </c>
      <c r="R26" s="26">
        <v>0.17299999999999999</v>
      </c>
      <c r="S26" s="23">
        <v>21.5</v>
      </c>
      <c r="T26" s="14">
        <v>8.6632350000000002</v>
      </c>
      <c r="U26" s="14">
        <v>5.8387250000000002</v>
      </c>
      <c r="V26" s="7">
        <v>131</v>
      </c>
      <c r="W26">
        <v>6.5</v>
      </c>
      <c r="X26" s="14">
        <v>3.698</v>
      </c>
      <c r="Y26" s="24">
        <v>-6.3E-2</v>
      </c>
      <c r="Z26">
        <v>7700</v>
      </c>
      <c r="AA26">
        <v>9100</v>
      </c>
      <c r="AB26">
        <v>9000</v>
      </c>
      <c r="AC26">
        <v>9100</v>
      </c>
      <c r="AD26">
        <v>9500</v>
      </c>
      <c r="AE26">
        <v>-1400</v>
      </c>
      <c r="AF26">
        <v>-1300</v>
      </c>
      <c r="AG26">
        <v>-1000</v>
      </c>
      <c r="AH26">
        <v>-1400</v>
      </c>
      <c r="AI26">
        <v>-1800</v>
      </c>
      <c r="AL26">
        <f>RANK(AW26,$AW$4:$AW$33,0)</f>
        <v>23</v>
      </c>
      <c r="AM26" s="15">
        <f>$AW26/(MAX($AL:$AL)*SUM($AN$1:$AU$1))*100</f>
        <v>41.697588126159559</v>
      </c>
      <c r="AN26">
        <f>RANK(E26,E$4:E$33,0)</f>
        <v>7</v>
      </c>
      <c r="AO26">
        <f>RANK(J26,J$4:J$33,0)</f>
        <v>19</v>
      </c>
      <c r="AP26">
        <f>RANK(K26,K$4:K$33,0)</f>
        <v>8</v>
      </c>
      <c r="AQ26">
        <f>RANK(N26,N$4:N$33,1)</f>
        <v>20</v>
      </c>
      <c r="AR26">
        <f>RANK(T26,T$4:T$33,1)</f>
        <v>19</v>
      </c>
      <c r="AS26">
        <f>RANK(Q26,Q$4:Q$33,0)</f>
        <v>14</v>
      </c>
      <c r="AT26">
        <f>RANK(V26,V$4:V$33,0)</f>
        <v>5</v>
      </c>
      <c r="AU26">
        <f>RANK(W26,W$4:W$33,0)</f>
        <v>23</v>
      </c>
      <c r="AW26" s="14">
        <f>SUMPRODUCT(AN26:AU26,$AN$1:$AU$1)</f>
        <v>134.85000000000002</v>
      </c>
      <c r="AX26" s="14"/>
      <c r="AY26" s="14">
        <f>IF(V26&lt;0,(-100+V26)/V26,V26/100+1)</f>
        <v>2.31</v>
      </c>
      <c r="AZ26" s="27">
        <f>(1-((AY26-1)/2))</f>
        <v>0.34499999999999997</v>
      </c>
      <c r="BA26" s="14">
        <f>AZ26*4</f>
        <v>1.38</v>
      </c>
    </row>
    <row r="27" spans="1:53">
      <c r="A27">
        <v>527048</v>
      </c>
      <c r="B27" s="2" t="s">
        <v>90</v>
      </c>
      <c r="C27" s="2" t="s">
        <v>36</v>
      </c>
      <c r="D27" s="2" t="s">
        <v>72</v>
      </c>
      <c r="E27" s="4">
        <v>6000</v>
      </c>
      <c r="F27" s="4" t="s">
        <v>91</v>
      </c>
      <c r="G27" s="28">
        <v>42475.336805555555</v>
      </c>
      <c r="H27" s="3">
        <v>142.1</v>
      </c>
      <c r="I27" s="25">
        <v>12.1</v>
      </c>
      <c r="J27" s="25">
        <v>4.3099999999999996</v>
      </c>
      <c r="K27" s="25">
        <v>7</v>
      </c>
      <c r="L27" s="25">
        <v>3.77</v>
      </c>
      <c r="M27" s="25">
        <v>6.46</v>
      </c>
      <c r="N27" s="25">
        <v>5.44</v>
      </c>
      <c r="O27" s="25">
        <v>2.19</v>
      </c>
      <c r="P27" s="5" t="s">
        <v>40</v>
      </c>
      <c r="Q27" s="26">
        <v>0.33</v>
      </c>
      <c r="R27" s="26">
        <v>0.20300000000000001</v>
      </c>
      <c r="S27" s="23">
        <v>21</v>
      </c>
      <c r="T27" s="14">
        <v>5.6</v>
      </c>
      <c r="U27" s="14">
        <v>2.2544119999999999</v>
      </c>
      <c r="V27" s="7">
        <v>-119</v>
      </c>
      <c r="W27">
        <v>9</v>
      </c>
      <c r="X27" s="14">
        <v>4.3639999999999999</v>
      </c>
      <c r="Y27" s="24">
        <v>0.127</v>
      </c>
      <c r="Z27">
        <v>7200</v>
      </c>
      <c r="AA27">
        <v>6200</v>
      </c>
      <c r="AB27">
        <v>6000</v>
      </c>
      <c r="AC27">
        <v>4600</v>
      </c>
      <c r="AE27">
        <v>1000</v>
      </c>
      <c r="AF27">
        <v>1200</v>
      </c>
      <c r="AG27">
        <v>3000</v>
      </c>
      <c r="AH27">
        <v>2600</v>
      </c>
      <c r="AL27">
        <f>RANK(AW27,$AW$4:$AW$33,0)</f>
        <v>24</v>
      </c>
      <c r="AM27" s="15">
        <f>$AW27/(MAX($AL:$AL)*SUM($AN$1:$AU$1))*100</f>
        <v>40.677179962894236</v>
      </c>
      <c r="AN27">
        <f>RANK(E27,E$4:E$33,0)</f>
        <v>21</v>
      </c>
      <c r="AO27">
        <f>RANK(J27,J$4:J$33,0)</f>
        <v>6</v>
      </c>
      <c r="AP27">
        <f>RANK(K27,K$4:K$33,0)</f>
        <v>1</v>
      </c>
      <c r="AQ27">
        <f>RANK(N27,N$4:N$33,1)</f>
        <v>4</v>
      </c>
      <c r="AR27">
        <f>RANK(T27,T$4:T$33,1)</f>
        <v>5</v>
      </c>
      <c r="AS27">
        <f>RANK(Q27,Q$4:Q$33,0)</f>
        <v>8</v>
      </c>
      <c r="AT27">
        <f>RANK(V27,V$4:V$33,0)</f>
        <v>19</v>
      </c>
      <c r="AU27">
        <f>RANK(W27,W$4:W$33,0)</f>
        <v>1</v>
      </c>
      <c r="AW27" s="14">
        <f>SUMPRODUCT(AN27:AU27,$AN$1:$AU$1)</f>
        <v>131.54999999999998</v>
      </c>
      <c r="AX27" s="14"/>
      <c r="AY27" s="14">
        <f>IF(V27&lt;0,(-100+V27)/V27,V27/100+1)</f>
        <v>1.8403361344537814</v>
      </c>
      <c r="AZ27" s="27">
        <f>(1-((AY27-1)/2))</f>
        <v>0.57983193277310929</v>
      </c>
      <c r="BA27" s="14">
        <f>AZ27*4</f>
        <v>2.3193277310924372</v>
      </c>
    </row>
    <row r="28" spans="1:53">
      <c r="A28">
        <v>572971</v>
      </c>
      <c r="B28" s="2" t="s">
        <v>71</v>
      </c>
      <c r="C28" s="2" t="s">
        <v>30</v>
      </c>
      <c r="D28" s="2" t="s">
        <v>72</v>
      </c>
      <c r="E28" s="4">
        <v>9400</v>
      </c>
      <c r="F28" s="4" t="s">
        <v>73</v>
      </c>
      <c r="G28" s="28">
        <v>42475.340277777781</v>
      </c>
      <c r="H28" s="3">
        <v>444.2</v>
      </c>
      <c r="I28" s="25">
        <v>12.2</v>
      </c>
      <c r="J28" s="25">
        <v>3.02</v>
      </c>
      <c r="K28" s="25">
        <v>5.0599999999999996</v>
      </c>
      <c r="L28" s="25">
        <v>3.06</v>
      </c>
      <c r="M28" s="25">
        <v>3.53</v>
      </c>
      <c r="N28" s="25">
        <v>7.59</v>
      </c>
      <c r="O28" s="25">
        <v>9.24</v>
      </c>
      <c r="P28" s="5" t="s">
        <v>23</v>
      </c>
      <c r="Q28" s="26">
        <v>0.372</v>
      </c>
      <c r="R28" s="26">
        <v>0.191</v>
      </c>
      <c r="S28" s="23">
        <v>15</v>
      </c>
      <c r="T28" s="14">
        <v>5.5808819999999999</v>
      </c>
      <c r="U28" s="14">
        <v>6.7941180000000001</v>
      </c>
      <c r="V28" s="7">
        <v>-193</v>
      </c>
      <c r="W28">
        <v>9</v>
      </c>
      <c r="X28" s="14">
        <v>3.698</v>
      </c>
      <c r="Y28" s="24">
        <v>0</v>
      </c>
      <c r="Z28">
        <v>10300</v>
      </c>
      <c r="AA28">
        <v>10100</v>
      </c>
      <c r="AB28">
        <v>12100</v>
      </c>
      <c r="AC28">
        <v>11400</v>
      </c>
      <c r="AD28">
        <v>8100</v>
      </c>
      <c r="AE28">
        <v>200</v>
      </c>
      <c r="AF28">
        <v>-1800</v>
      </c>
      <c r="AG28">
        <v>-900</v>
      </c>
      <c r="AH28">
        <v>-1100</v>
      </c>
      <c r="AI28">
        <v>2200</v>
      </c>
      <c r="AL28">
        <f>RANK(AW28,$AW$4:$AW$33,0)</f>
        <v>25</v>
      </c>
      <c r="AM28" s="15">
        <f>$AW28/(MAX($AL:$AL)*SUM($AN$1:$AU$1))*100</f>
        <v>39.780457637600492</v>
      </c>
      <c r="AN28">
        <f>RANK(E28,E$4:E$33,0)</f>
        <v>5</v>
      </c>
      <c r="AO28">
        <f>RANK(J28,J$4:J$33,0)</f>
        <v>23</v>
      </c>
      <c r="AP28">
        <f>RANK(K28,K$4:K$33,0)</f>
        <v>5</v>
      </c>
      <c r="AQ28">
        <f>RANK(N28,N$4:N$33,1)</f>
        <v>16</v>
      </c>
      <c r="AR28">
        <f>RANK(T28,T$4:T$33,1)</f>
        <v>4</v>
      </c>
      <c r="AS28">
        <f>RANK(Q28,Q$4:Q$33,0)</f>
        <v>2</v>
      </c>
      <c r="AT28">
        <f>RANK(V28,V$4:V$33,0)</f>
        <v>28</v>
      </c>
      <c r="AU28">
        <f>RANK(W28,W$4:W$33,0)</f>
        <v>1</v>
      </c>
      <c r="AW28" s="14">
        <f>SUMPRODUCT(AN28:AU28,$AN$1:$AU$1)</f>
        <v>128.65</v>
      </c>
      <c r="AX28" s="14"/>
      <c r="AY28" s="14">
        <f>IF(V28&lt;0,(-100+V28)/V28,V28/100+1)</f>
        <v>1.5181347150259068</v>
      </c>
      <c r="AZ28" s="27">
        <f>(1-((AY28-1)/2))</f>
        <v>0.7409326424870466</v>
      </c>
      <c r="BA28" s="14">
        <f>AZ28*4</f>
        <v>2.9637305699481864</v>
      </c>
    </row>
    <row r="29" spans="1:53">
      <c r="A29">
        <v>519076</v>
      </c>
      <c r="B29" s="2" t="s">
        <v>105</v>
      </c>
      <c r="C29" s="2" t="s">
        <v>43</v>
      </c>
      <c r="D29" s="2" t="s">
        <v>75</v>
      </c>
      <c r="E29" s="4">
        <v>8100</v>
      </c>
      <c r="F29" s="4" t="s">
        <v>87</v>
      </c>
      <c r="G29" s="28">
        <v>42475.295138888891</v>
      </c>
      <c r="H29" s="3">
        <v>260</v>
      </c>
      <c r="I29" s="25">
        <v>13.1</v>
      </c>
      <c r="J29" s="25">
        <v>3.99</v>
      </c>
      <c r="K29" s="25">
        <v>3.91</v>
      </c>
      <c r="L29" s="25">
        <v>4.09</v>
      </c>
      <c r="M29" s="25">
        <v>5.46</v>
      </c>
      <c r="N29" s="25">
        <v>7.51</v>
      </c>
      <c r="O29" s="25">
        <v>8.1</v>
      </c>
      <c r="P29" s="5" t="s">
        <v>33</v>
      </c>
      <c r="Q29" s="26">
        <v>0.34899999999999998</v>
      </c>
      <c r="R29" s="26">
        <v>0.107</v>
      </c>
      <c r="S29" s="23">
        <v>17.399999999999999</v>
      </c>
      <c r="T29" s="14">
        <v>6.4055879999999998</v>
      </c>
      <c r="U29" s="14">
        <v>6.9088240000000001</v>
      </c>
      <c r="V29" s="7">
        <v>118</v>
      </c>
      <c r="W29">
        <v>7.5</v>
      </c>
      <c r="X29" s="14">
        <v>3.6349999999999998</v>
      </c>
      <c r="Y29" s="24">
        <v>-3.5000000000000003E-2</v>
      </c>
      <c r="Z29">
        <v>7900</v>
      </c>
      <c r="AA29">
        <v>7000</v>
      </c>
      <c r="AB29">
        <v>8500</v>
      </c>
      <c r="AC29">
        <v>7000</v>
      </c>
      <c r="AD29">
        <v>7000</v>
      </c>
      <c r="AE29">
        <v>900</v>
      </c>
      <c r="AF29">
        <v>-600</v>
      </c>
      <c r="AG29">
        <v>-500</v>
      </c>
      <c r="AH29">
        <v>900</v>
      </c>
      <c r="AI29">
        <v>900</v>
      </c>
      <c r="AL29">
        <f>RANK(AW29,$AW$4:$AW$33,0)</f>
        <v>26</v>
      </c>
      <c r="AM29" s="15">
        <f>$AW29/(MAX($AL:$AL)*SUM($AN$1:$AU$1))*100</f>
        <v>34.956709956709958</v>
      </c>
      <c r="AN29">
        <f>RANK(E29,E$4:E$33,0)</f>
        <v>11</v>
      </c>
      <c r="AO29">
        <f>RANK(J29,J$4:J$33,0)</f>
        <v>10</v>
      </c>
      <c r="AP29">
        <f>RANK(K29,K$4:K$33,0)</f>
        <v>13</v>
      </c>
      <c r="AQ29">
        <f>RANK(N29,N$4:N$33,1)</f>
        <v>14</v>
      </c>
      <c r="AR29">
        <f>RANK(T29,T$4:T$33,1)</f>
        <v>8</v>
      </c>
      <c r="AS29">
        <f>RANK(Q29,Q$4:Q$33,0)</f>
        <v>5</v>
      </c>
      <c r="AT29">
        <f>RANK(V29,V$4:V$33,0)</f>
        <v>8</v>
      </c>
      <c r="AU29">
        <f>RANK(W29,W$4:W$33,0)</f>
        <v>15</v>
      </c>
      <c r="AW29" s="14">
        <f>SUMPRODUCT(AN29:AU29,$AN$1:$AU$1)</f>
        <v>113.05000000000001</v>
      </c>
      <c r="AX29" s="14"/>
      <c r="AY29" s="14">
        <f>IF(V29&lt;0,(-100+V29)/V29,V29/100+1)</f>
        <v>2.1799999999999997</v>
      </c>
      <c r="AZ29" s="27">
        <f>(1-((AY29-1)/2))</f>
        <v>0.41000000000000014</v>
      </c>
      <c r="BA29" s="14">
        <f>AZ29*4</f>
        <v>1.6400000000000006</v>
      </c>
    </row>
    <row r="30" spans="1:53">
      <c r="A30">
        <v>554234</v>
      </c>
      <c r="B30" s="2" t="s">
        <v>110</v>
      </c>
      <c r="C30" s="2" t="s">
        <v>19</v>
      </c>
      <c r="D30" s="2" t="s">
        <v>75</v>
      </c>
      <c r="E30" s="4">
        <v>5800</v>
      </c>
      <c r="F30" s="4" t="s">
        <v>77</v>
      </c>
      <c r="G30" s="28">
        <v>42475.298611111109</v>
      </c>
      <c r="H30" s="3">
        <v>121.1</v>
      </c>
      <c r="I30" s="25">
        <v>4.2</v>
      </c>
      <c r="J30" s="25">
        <v>4.91</v>
      </c>
      <c r="K30" s="25">
        <v>5.38</v>
      </c>
      <c r="L30" s="25">
        <v>4.95</v>
      </c>
      <c r="M30" s="25">
        <v>6.86</v>
      </c>
      <c r="N30" s="25">
        <v>5.71</v>
      </c>
      <c r="O30" s="25">
        <v>7.71</v>
      </c>
      <c r="P30" s="5" t="s">
        <v>29</v>
      </c>
      <c r="Q30" s="26">
        <v>0.317</v>
      </c>
      <c r="R30" s="26">
        <v>0.13</v>
      </c>
      <c r="S30" s="23">
        <v>22.2</v>
      </c>
      <c r="T30" s="14">
        <v>6.2138239999999998</v>
      </c>
      <c r="U30" s="14">
        <v>8.3902940000000008</v>
      </c>
      <c r="V30" s="7">
        <v>170</v>
      </c>
      <c r="W30">
        <v>8</v>
      </c>
      <c r="X30" s="14">
        <v>4.0049999999999999</v>
      </c>
      <c r="Y30" s="24">
        <v>-0.13500000000000001</v>
      </c>
      <c r="Z30">
        <v>6300</v>
      </c>
      <c r="AA30">
        <v>4600</v>
      </c>
      <c r="AB30">
        <v>5500</v>
      </c>
      <c r="AC30">
        <v>4900</v>
      </c>
      <c r="AE30">
        <v>1700</v>
      </c>
      <c r="AF30">
        <v>800</v>
      </c>
      <c r="AG30">
        <v>2300</v>
      </c>
      <c r="AH30">
        <v>1400</v>
      </c>
      <c r="AL30">
        <f>RANK(AW30,$AW$4:$AW$33,0)</f>
        <v>27</v>
      </c>
      <c r="AM30" s="15">
        <f>$AW30/(MAX($AL:$AL)*SUM($AN$1:$AU$1))*100</f>
        <v>33.967223252937536</v>
      </c>
      <c r="AN30">
        <f>RANK(E30,E$4:E$33,0)</f>
        <v>23</v>
      </c>
      <c r="AO30">
        <f>RANK(J30,J$4:J$33,0)</f>
        <v>2</v>
      </c>
      <c r="AP30">
        <f>RANK(K30,K$4:K$33,0)</f>
        <v>4</v>
      </c>
      <c r="AQ30">
        <f>RANK(N30,N$4:N$33,1)</f>
        <v>5</v>
      </c>
      <c r="AR30">
        <f>RANK(T30,T$4:T$33,1)</f>
        <v>6</v>
      </c>
      <c r="AS30">
        <f>RANK(Q30,Q$4:Q$33,0)</f>
        <v>12</v>
      </c>
      <c r="AT30">
        <f>RANK(V30,V$4:V$33,0)</f>
        <v>2</v>
      </c>
      <c r="AU30">
        <f>RANK(W30,W$4:W$33,0)</f>
        <v>7</v>
      </c>
      <c r="AW30" s="14">
        <f>SUMPRODUCT(AN30:AU30,$AN$1:$AU$1)</f>
        <v>109.85</v>
      </c>
      <c r="AX30" s="14"/>
      <c r="AY30" s="14">
        <f>IF(V30&lt;0,(-100+V30)/V30,V30/100+1)</f>
        <v>2.7</v>
      </c>
      <c r="AZ30" s="27">
        <f>(1-((AY30-1)/2))</f>
        <v>0.14999999999999991</v>
      </c>
      <c r="BA30" s="14">
        <f>AZ30*4</f>
        <v>0.59999999999999964</v>
      </c>
    </row>
    <row r="31" spans="1:53">
      <c r="A31">
        <v>460059</v>
      </c>
      <c r="B31" s="2" t="s">
        <v>112</v>
      </c>
      <c r="C31" s="2" t="s">
        <v>23</v>
      </c>
      <c r="D31" s="2" t="s">
        <v>75</v>
      </c>
      <c r="E31" s="4">
        <v>5500</v>
      </c>
      <c r="F31" s="4" t="s">
        <v>73</v>
      </c>
      <c r="G31" s="28">
        <v>42475.340277777781</v>
      </c>
      <c r="H31" s="3">
        <v>192</v>
      </c>
      <c r="I31" s="25">
        <v>3.2</v>
      </c>
      <c r="J31" s="25">
        <v>4.83</v>
      </c>
      <c r="K31" s="25">
        <v>4.24</v>
      </c>
      <c r="L31" s="25">
        <v>4.47</v>
      </c>
      <c r="M31" s="25">
        <v>5.94</v>
      </c>
      <c r="N31" s="25">
        <v>4.6399999999999997</v>
      </c>
      <c r="O31" s="25">
        <v>7.36</v>
      </c>
      <c r="P31" s="5" t="s">
        <v>30</v>
      </c>
      <c r="Q31" s="26">
        <v>0.32600000000000001</v>
      </c>
      <c r="R31" s="26">
        <v>0.214</v>
      </c>
      <c r="S31" s="23">
        <v>28.1</v>
      </c>
      <c r="T31" s="14">
        <v>6.3913729999999997</v>
      </c>
      <c r="U31" s="14">
        <v>10.138038999999999</v>
      </c>
      <c r="V31" s="7">
        <v>177</v>
      </c>
      <c r="W31">
        <v>9</v>
      </c>
      <c r="X31" s="14">
        <v>4.4000000000000004</v>
      </c>
      <c r="Y31" s="24">
        <v>0</v>
      </c>
      <c r="Z31">
        <v>5200</v>
      </c>
      <c r="AA31">
        <v>4800</v>
      </c>
      <c r="AB31">
        <v>4500</v>
      </c>
      <c r="AC31">
        <v>4100</v>
      </c>
      <c r="AD31">
        <v>5500</v>
      </c>
      <c r="AE31">
        <v>400</v>
      </c>
      <c r="AF31">
        <v>700</v>
      </c>
      <c r="AG31">
        <v>300</v>
      </c>
      <c r="AH31">
        <v>1100</v>
      </c>
      <c r="AI31">
        <v>-300</v>
      </c>
      <c r="AL31">
        <f>RANK(AW31,$AW$4:$AW$33,0)</f>
        <v>28</v>
      </c>
      <c r="AM31" s="15">
        <f>$AW31/(MAX($AL:$AL)*SUM($AN$1:$AU$1))*100</f>
        <v>33.828076685219536</v>
      </c>
      <c r="AN31">
        <f>RANK(E31,E$4:E$33,0)</f>
        <v>24</v>
      </c>
      <c r="AO31">
        <f>RANK(J31,J$4:J$33,0)</f>
        <v>3</v>
      </c>
      <c r="AP31">
        <f>RANK(K31,K$4:K$33,0)</f>
        <v>9</v>
      </c>
      <c r="AQ31">
        <f>RANK(N31,N$4:N$33,1)</f>
        <v>3</v>
      </c>
      <c r="AR31">
        <f>RANK(T31,T$4:T$33,1)</f>
        <v>7</v>
      </c>
      <c r="AS31">
        <f>RANK(Q31,Q$4:Q$33,0)</f>
        <v>9</v>
      </c>
      <c r="AT31">
        <f>RANK(V31,V$4:V$33,0)</f>
        <v>1</v>
      </c>
      <c r="AU31">
        <f>RANK(W31,W$4:W$33,0)</f>
        <v>1</v>
      </c>
      <c r="AW31" s="14">
        <f>SUMPRODUCT(AN31:AU31,$AN$1:$AU$1)</f>
        <v>109.4</v>
      </c>
      <c r="AX31" s="14"/>
      <c r="AY31" s="14">
        <f>IF(V31&lt;0,(-100+V31)/V31,V31/100+1)</f>
        <v>2.77</v>
      </c>
      <c r="AZ31" s="27">
        <f>(1-((AY31-1)/2))</f>
        <v>0.11499999999999999</v>
      </c>
      <c r="BA31" s="14">
        <f>AZ31*4</f>
        <v>0.45999999999999996</v>
      </c>
    </row>
    <row r="32" spans="1:53">
      <c r="B32" s="2"/>
      <c r="C32" s="2"/>
      <c r="D32" s="2"/>
      <c r="E32" s="4"/>
      <c r="F32" s="4"/>
      <c r="G32" s="28"/>
      <c r="H32" s="3"/>
      <c r="I32" s="3"/>
      <c r="J32" s="3"/>
      <c r="K32" s="3"/>
      <c r="L32" s="3"/>
      <c r="M32" s="3"/>
      <c r="N32" s="3"/>
      <c r="O32" s="3"/>
      <c r="P32" s="5"/>
      <c r="Q32" s="3"/>
      <c r="R32" s="3"/>
      <c r="S32" s="13"/>
      <c r="T32" s="14"/>
      <c r="U32" s="14"/>
      <c r="V32" s="7"/>
      <c r="AM32" s="15"/>
      <c r="AZ32" s="9"/>
    </row>
    <row r="33" spans="2:52">
      <c r="B33" s="2"/>
      <c r="C33" s="2"/>
      <c r="D33" s="2"/>
      <c r="E33" s="4"/>
      <c r="F33" s="4"/>
      <c r="G33" s="28"/>
      <c r="H33" s="3"/>
      <c r="I33" s="3"/>
      <c r="J33" s="3"/>
      <c r="K33" s="3"/>
      <c r="L33" s="3"/>
      <c r="M33" s="3"/>
      <c r="N33" s="3"/>
      <c r="O33" s="3"/>
      <c r="P33" s="5"/>
      <c r="Q33" s="3"/>
      <c r="R33" s="3"/>
      <c r="S33" s="13"/>
      <c r="T33" s="14"/>
      <c r="U33" s="14"/>
      <c r="V33" s="7"/>
      <c r="AM33" s="15"/>
      <c r="AZ33" s="9"/>
    </row>
    <row r="35" spans="2:52">
      <c r="AY35">
        <f>(1-(3/4/2))</f>
        <v>0.625</v>
      </c>
    </row>
    <row r="36" spans="2:52">
      <c r="AY36" s="11" t="s">
        <v>13</v>
      </c>
    </row>
    <row r="37" spans="2:52">
      <c r="AY37" s="11" t="s">
        <v>14</v>
      </c>
    </row>
    <row r="38" spans="2:52">
      <c r="AY38">
        <f>1-(1/2)</f>
        <v>0.5</v>
      </c>
    </row>
    <row r="39" spans="2:52">
      <c r="AY39">
        <f>1-(1/2/2)</f>
        <v>0.75</v>
      </c>
    </row>
    <row r="43" spans="2:52">
      <c r="AN43" s="8">
        <v>2.75</v>
      </c>
      <c r="AO43" s="8">
        <v>0.9</v>
      </c>
      <c r="AP43" s="8">
        <v>1.3</v>
      </c>
      <c r="AQ43" s="8">
        <v>0.9</v>
      </c>
      <c r="AR43" s="8">
        <v>1.3</v>
      </c>
      <c r="AS43" s="8">
        <v>1.6</v>
      </c>
      <c r="AT43" s="8">
        <v>2.2999999999999998</v>
      </c>
      <c r="AU43" s="8">
        <v>0.5</v>
      </c>
    </row>
  </sheetData>
  <autoFilter ref="A3:BA3">
    <sortState ref="A4:BA31">
      <sortCondition ref="AL3:AL31"/>
    </sortState>
  </autoFilter>
  <conditionalFormatting sqref="AL4:AL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4:AM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</vt:lpstr>
      <vt:lpstr>GPP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</dc:creator>
  <cp:lastModifiedBy>Ryan Murray</cp:lastModifiedBy>
  <dcterms:created xsi:type="dcterms:W3CDTF">2015-05-08T17:26:05Z</dcterms:created>
  <dcterms:modified xsi:type="dcterms:W3CDTF">2016-04-15T21:12:48Z</dcterms:modified>
</cp:coreProperties>
</file>