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faella/Downloads/Management/PIANIFICAZIONE/4-TM/"/>
    </mc:Choice>
  </mc:AlternateContent>
  <xr:revisionPtr revIDLastSave="0" documentId="8_{BB25F705-82A4-6F4E-A18C-0560B9953091}" xr6:coauthVersionLast="47" xr6:coauthVersionMax="47" xr10:uidLastSave="{00000000-0000-0000-0000-000000000000}"/>
  <bookViews>
    <workbookView xWindow="820" yWindow="760" windowWidth="28800" windowHeight="18000" xr2:uid="{F1F2ED62-3D09-F040-BAB1-3F1AAFD19F42}"/>
  </bookViews>
  <sheets>
    <sheet name="Info" sheetId="4" r:id="rId1"/>
    <sheet name="Network Diagra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5" i="4" l="1"/>
  <c r="H55" i="4"/>
  <c r="C74" i="4" a="1"/>
  <c r="C74" i="4" s="1"/>
  <c r="C6" i="4" l="1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5" i="4" a="1"/>
  <c r="C75" i="4" s="1"/>
  <c r="C76" i="4" a="1"/>
  <c r="C76" i="4" s="1"/>
  <c r="F7" i="4"/>
  <c r="E8" i="4" s="1"/>
  <c r="F9" i="4"/>
  <c r="E10" i="4" s="1"/>
  <c r="F25" i="4"/>
  <c r="E19" i="4" s="1"/>
  <c r="C5" i="4" a="1"/>
  <c r="C5" i="4" s="1"/>
  <c r="E26" i="4" l="1"/>
  <c r="F10" i="4" l="1"/>
  <c r="F5" i="4"/>
  <c r="E6" i="4" s="1"/>
  <c r="F6" i="4" s="1"/>
  <c r="F8" i="4" l="1"/>
  <c r="E11" i="4" l="1"/>
  <c r="F11" i="4"/>
  <c r="F26" i="4"/>
  <c r="E28" i="4" s="1"/>
  <c r="E12" i="4" l="1"/>
  <c r="F28" i="4"/>
  <c r="F19" i="4"/>
  <c r="E20" i="4" s="1"/>
  <c r="F12" i="4"/>
  <c r="E13" i="4" s="1"/>
  <c r="F13" i="4" l="1"/>
  <c r="E14" i="4" l="1"/>
  <c r="F14" i="4" s="1"/>
  <c r="E24" i="4" l="1"/>
  <c r="F24" i="4" s="1"/>
  <c r="E21" i="4"/>
  <c r="E15" i="4"/>
  <c r="F15" i="4" s="1"/>
  <c r="E17" i="4"/>
  <c r="F17" i="4" s="1"/>
  <c r="E18" i="4" s="1"/>
  <c r="F18" i="4" s="1"/>
  <c r="E27" i="4" s="1"/>
  <c r="E23" i="4" l="1"/>
  <c r="F23" i="4" s="1"/>
  <c r="E59" i="4"/>
  <c r="F59" i="4" s="1"/>
  <c r="F27" i="4"/>
  <c r="F21" i="4"/>
  <c r="E22" i="4" s="1"/>
  <c r="F22" i="4" s="1"/>
  <c r="E16" i="4"/>
  <c r="F16" i="4" s="1"/>
  <c r="E62" i="4" l="1"/>
  <c r="F62" i="4" s="1"/>
  <c r="E60" i="4"/>
  <c r="F60" i="4" s="1"/>
  <c r="E66" i="4"/>
  <c r="F66" i="4" s="1"/>
  <c r="H27" i="4"/>
  <c r="G27" i="4" s="1"/>
  <c r="I27" i="4" s="1"/>
  <c r="E63" i="4" l="1"/>
  <c r="E70" i="4"/>
  <c r="E61" i="4"/>
  <c r="F61" i="4" s="1"/>
  <c r="F20" i="4" l="1"/>
  <c r="E29" i="4" s="1"/>
  <c r="F29" i="4" l="1"/>
  <c r="E30" i="4" s="1"/>
  <c r="F30" i="4" l="1"/>
  <c r="E32" i="4" s="1"/>
  <c r="E31" i="4" l="1"/>
  <c r="F31" i="4" s="1"/>
  <c r="H31" i="4" s="1"/>
  <c r="F70" i="4"/>
  <c r="F32" i="4" l="1"/>
  <c r="E36" i="4" l="1"/>
  <c r="E38" i="4"/>
  <c r="E41" i="4"/>
  <c r="E33" i="4"/>
  <c r="E40" i="4"/>
  <c r="E39" i="4"/>
  <c r="F40" i="4" l="1"/>
  <c r="F33" i="4"/>
  <c r="F39" i="4"/>
  <c r="F38" i="4"/>
  <c r="E44" i="4" s="1"/>
  <c r="F41" i="4"/>
  <c r="E42" i="4" l="1"/>
  <c r="F42" i="4" s="1"/>
  <c r="E34" i="4"/>
  <c r="F34" i="4" s="1"/>
  <c r="F36" i="4"/>
  <c r="E37" i="4" s="1"/>
  <c r="E35" i="4" l="1"/>
  <c r="F44" i="4"/>
  <c r="F35" i="4" l="1"/>
  <c r="F37" i="4" l="1"/>
  <c r="E43" i="4" s="1"/>
  <c r="F43" i="4" l="1"/>
  <c r="E45" i="4" s="1"/>
  <c r="G31" i="4" l="1"/>
  <c r="F45" i="4"/>
  <c r="E49" i="4" s="1"/>
  <c r="F63" i="4"/>
  <c r="E64" i="4" s="1"/>
  <c r="I31" i="4" l="1"/>
  <c r="E50" i="4"/>
  <c r="E46" i="4"/>
  <c r="F64" i="4"/>
  <c r="F46" i="4" l="1"/>
  <c r="E47" i="4" s="1"/>
  <c r="F50" i="4"/>
  <c r="E51" i="4" s="1"/>
  <c r="F51" i="4" l="1"/>
  <c r="F47" i="4"/>
  <c r="E48" i="4" s="1"/>
  <c r="E52" i="4" l="1"/>
  <c r="E53" i="4"/>
  <c r="F48" i="4"/>
  <c r="E68" i="4" s="1"/>
  <c r="F52" i="4"/>
  <c r="E54" i="4" l="1"/>
  <c r="F68" i="4" l="1"/>
  <c r="E69" i="4" s="1"/>
  <c r="F49" i="4"/>
  <c r="F53" i="4"/>
  <c r="E55" i="4" s="1"/>
  <c r="F54" i="4"/>
  <c r="H49" i="4" l="1"/>
  <c r="G49" i="4" s="1"/>
  <c r="I49" i="4" s="1"/>
  <c r="F55" i="4"/>
  <c r="E56" i="4" s="1"/>
  <c r="F69" i="4"/>
  <c r="E74" i="4" l="1"/>
  <c r="E71" i="4"/>
  <c r="F71" i="4"/>
  <c r="F74" i="4"/>
  <c r="H74" i="4" s="1"/>
  <c r="F56" i="4"/>
  <c r="E57" i="4" s="1"/>
  <c r="F57" i="4" s="1"/>
  <c r="E58" i="4" s="1"/>
  <c r="E72" i="4" l="1"/>
  <c r="F72" i="4" s="1"/>
  <c r="E73" i="4" s="1"/>
  <c r="F73" i="4" s="1"/>
  <c r="E75" i="4" s="1"/>
  <c r="F75" i="4" s="1"/>
  <c r="E65" i="4"/>
  <c r="F65" i="4" s="1"/>
  <c r="E67" i="4" s="1"/>
  <c r="F67" i="4" s="1"/>
  <c r="F58" i="4"/>
  <c r="H57" i="4"/>
  <c r="G57" i="4" s="1"/>
  <c r="I57" i="4" s="1"/>
  <c r="E76" i="4" l="1"/>
  <c r="F76" i="4"/>
  <c r="H76" i="4" l="1"/>
  <c r="G76" i="4" s="1"/>
  <c r="H67" i="4" l="1"/>
  <c r="G67" i="4" s="1"/>
  <c r="H75" i="4"/>
  <c r="I76" i="4"/>
  <c r="H58" i="4"/>
  <c r="G58" i="4" s="1"/>
  <c r="H56" i="4"/>
  <c r="G56" i="4" s="1"/>
  <c r="I58" i="4"/>
  <c r="I67" i="4"/>
  <c r="G65" i="4" l="1"/>
  <c r="H64" i="4" s="1"/>
  <c r="G64" i="4" s="1"/>
  <c r="H66" i="4"/>
  <c r="G66" i="4" s="1"/>
  <c r="I66" i="4" s="1"/>
  <c r="G55" i="4"/>
  <c r="H54" i="4"/>
  <c r="G54" i="4" s="1"/>
  <c r="I56" i="4"/>
  <c r="G75" i="4"/>
  <c r="I75" i="4" s="1"/>
  <c r="I65" i="4" l="1"/>
  <c r="H61" i="4"/>
  <c r="G61" i="4" s="1"/>
  <c r="I61" i="4" s="1"/>
  <c r="H52" i="4"/>
  <c r="G52" i="4" s="1"/>
  <c r="I54" i="4"/>
  <c r="H53" i="4"/>
  <c r="G53" i="4" s="1"/>
  <c r="I53" i="4" s="1"/>
  <c r="I55" i="4"/>
  <c r="H73" i="4"/>
  <c r="G73" i="4" s="1"/>
  <c r="I73" i="4" s="1"/>
  <c r="H60" i="4"/>
  <c r="G60" i="4" s="1"/>
  <c r="I64" i="4"/>
  <c r="H63" i="4"/>
  <c r="G63" i="4" s="1"/>
  <c r="H72" i="4" l="1"/>
  <c r="G72" i="4" s="1"/>
  <c r="I72" i="4" s="1"/>
  <c r="I60" i="4"/>
  <c r="H62" i="4"/>
  <c r="G62" i="4" s="1"/>
  <c r="I62" i="4" s="1"/>
  <c r="I63" i="4"/>
  <c r="I52" i="4"/>
  <c r="H51" i="4"/>
  <c r="G51" i="4" s="1"/>
  <c r="H50" i="4" s="1"/>
  <c r="H71" i="4" l="1"/>
  <c r="G71" i="4" s="1"/>
  <c r="G50" i="4"/>
  <c r="I50" i="4" s="1"/>
  <c r="I51" i="4"/>
  <c r="H59" i="4"/>
  <c r="G59" i="4" s="1"/>
  <c r="I59" i="4" s="1"/>
  <c r="H70" i="4" l="1"/>
  <c r="G70" i="4" s="1"/>
  <c r="I70" i="4" s="1"/>
  <c r="I71" i="4"/>
  <c r="G74" i="4" l="1"/>
  <c r="H69" i="4" s="1"/>
  <c r="G69" i="4" s="1"/>
  <c r="I74" i="4"/>
  <c r="I69" i="4" l="1"/>
  <c r="H68" i="4"/>
  <c r="G68" i="4" s="1"/>
  <c r="H48" i="4" l="1"/>
  <c r="G48" i="4" s="1"/>
  <c r="I68" i="4"/>
  <c r="H47" i="4" l="1"/>
  <c r="G47" i="4" s="1"/>
  <c r="I48" i="4"/>
  <c r="H46" i="4" l="1"/>
  <c r="G46" i="4" s="1"/>
  <c r="I47" i="4"/>
  <c r="H45" i="4" l="1"/>
  <c r="G45" i="4" s="1"/>
  <c r="I46" i="4"/>
  <c r="H44" i="4" l="1"/>
  <c r="G44" i="4" s="1"/>
  <c r="H43" i="4"/>
  <c r="G43" i="4" s="1"/>
  <c r="H37" i="4" s="1"/>
  <c r="G37" i="4" s="1"/>
  <c r="I37" i="4" s="1"/>
  <c r="I45" i="4"/>
  <c r="H36" i="4" l="1"/>
  <c r="G36" i="4" s="1"/>
  <c r="I36" i="4" s="1"/>
  <c r="I43" i="4"/>
  <c r="H42" i="4"/>
  <c r="G42" i="4" s="1"/>
  <c r="H35" i="4"/>
  <c r="G35" i="4" s="1"/>
  <c r="H38" i="4"/>
  <c r="G38" i="4" s="1"/>
  <c r="I38" i="4" s="1"/>
  <c r="I44" i="4"/>
  <c r="H40" i="4"/>
  <c r="G40" i="4" s="1"/>
  <c r="I40" i="4" s="1"/>
  <c r="H34" i="4" l="1"/>
  <c r="G34" i="4" s="1"/>
  <c r="I35" i="4"/>
  <c r="H41" i="4"/>
  <c r="G41" i="4" s="1"/>
  <c r="I41" i="4" s="1"/>
  <c r="H39" i="4"/>
  <c r="G39" i="4" s="1"/>
  <c r="I39" i="4" s="1"/>
  <c r="I42" i="4"/>
  <c r="H33" i="4" l="1"/>
  <c r="G33" i="4" s="1"/>
  <c r="I34" i="4"/>
  <c r="H32" i="4" l="1"/>
  <c r="G32" i="4" s="1"/>
  <c r="I33" i="4"/>
  <c r="H30" i="4" l="1"/>
  <c r="G30" i="4" s="1"/>
  <c r="I32" i="4"/>
  <c r="H28" i="4" l="1"/>
  <c r="G28" i="4" s="1"/>
  <c r="I30" i="4"/>
  <c r="H29" i="4"/>
  <c r="G29" i="4" s="1"/>
  <c r="H20" i="4" l="1"/>
  <c r="G20" i="4" s="1"/>
  <c r="H23" i="4"/>
  <c r="G23" i="4" s="1"/>
  <c r="I23" i="4" s="1"/>
  <c r="H18" i="4"/>
  <c r="G18" i="4" s="1"/>
  <c r="H16" i="4"/>
  <c r="G16" i="4" s="1"/>
  <c r="I29" i="4"/>
  <c r="H22" i="4"/>
  <c r="G22" i="4" s="1"/>
  <c r="H24" i="4"/>
  <c r="G24" i="4" s="1"/>
  <c r="I24" i="4" s="1"/>
  <c r="H26" i="4"/>
  <c r="G26" i="4" s="1"/>
  <c r="I26" i="4" s="1"/>
  <c r="I28" i="4"/>
  <c r="H8" i="4"/>
  <c r="G8" i="4" s="1"/>
  <c r="H10" i="4"/>
  <c r="G10" i="4" s="1"/>
  <c r="H21" i="4" l="1"/>
  <c r="G21" i="4" s="1"/>
  <c r="I21" i="4" s="1"/>
  <c r="I22" i="4"/>
  <c r="I16" i="4"/>
  <c r="H15" i="4"/>
  <c r="G15" i="4" s="1"/>
  <c r="H9" i="4"/>
  <c r="G9" i="4" s="1"/>
  <c r="I9" i="4" s="1"/>
  <c r="I10" i="4"/>
  <c r="H17" i="4"/>
  <c r="G17" i="4" s="1"/>
  <c r="I17" i="4" s="1"/>
  <c r="I18" i="4"/>
  <c r="H7" i="4"/>
  <c r="G7" i="4" s="1"/>
  <c r="I7" i="4" s="1"/>
  <c r="I8" i="4"/>
  <c r="H19" i="4"/>
  <c r="G19" i="4" s="1"/>
  <c r="H25" i="4" s="1"/>
  <c r="I20" i="4"/>
  <c r="H14" i="4" l="1"/>
  <c r="G14" i="4" s="1"/>
  <c r="I15" i="4"/>
  <c r="I19" i="4"/>
  <c r="G25" i="4"/>
  <c r="I25" i="4" s="1"/>
  <c r="H13" i="4" l="1"/>
  <c r="G13" i="4" s="1"/>
  <c r="I14" i="4"/>
  <c r="H12" i="4" l="1"/>
  <c r="G12" i="4" s="1"/>
  <c r="I13" i="4"/>
  <c r="H11" i="4" l="1"/>
  <c r="G11" i="4" s="1"/>
  <c r="I12" i="4"/>
  <c r="I11" i="4" l="1"/>
  <c r="H6" i="4"/>
  <c r="G6" i="4" s="1"/>
  <c r="I6" i="4" l="1"/>
  <c r="H5" i="4"/>
  <c r="G5" i="4" s="1"/>
  <c r="I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<sst xmlns="http://schemas.openxmlformats.org/spreadsheetml/2006/main" count="151" uniqueCount="97">
  <si>
    <t>Schedule Time</t>
  </si>
  <si>
    <t>Activity</t>
  </si>
  <si>
    <t>Predecessor</t>
  </si>
  <si>
    <t>Identificazione Requisiti Funzionali</t>
  </si>
  <si>
    <t>Revisione Requisiti Funzionali</t>
  </si>
  <si>
    <t>Identificazione Requisiti Non Funzionali</t>
  </si>
  <si>
    <t>Revisione Requisiti Non Funzionali</t>
  </si>
  <si>
    <t>Identificazione Pseudo Requisiti</t>
  </si>
  <si>
    <t>Revisione Pseudo Requisiti</t>
  </si>
  <si>
    <t>Realizzazione Scenari</t>
  </si>
  <si>
    <t>Revisione Scenari</t>
  </si>
  <si>
    <t>Realizzazione Use Cases</t>
  </si>
  <si>
    <t>Revisione Use Cases</t>
  </si>
  <si>
    <t>Realizzazione Use Cases Diagrams</t>
  </si>
  <si>
    <t>Revisione Use Cases Diagrams</t>
  </si>
  <si>
    <t>Realizzazione Sequence Diagrams</t>
  </si>
  <si>
    <t>Revisione Sequence Diagrams</t>
  </si>
  <si>
    <t>Realizzazione Activity Diagrams</t>
  </si>
  <si>
    <t>Revisione Activity Diagrams</t>
  </si>
  <si>
    <t>Realizzazione State Chart Diagrams</t>
  </si>
  <si>
    <t>Revisione State Chart Diagrams</t>
  </si>
  <si>
    <t>Realizzazione Navigation Path</t>
  </si>
  <si>
    <t>Realizzazione Mock-up del sistema</t>
  </si>
  <si>
    <t>Stesura Paragrafo Panoramica del Capitolo Attuale</t>
  </si>
  <si>
    <t>PRIMA BOZZA RAD</t>
  </si>
  <si>
    <t>ES (Early Start)</t>
  </si>
  <si>
    <t xml:space="preserve"> EF (Early Finish)</t>
  </si>
  <si>
    <t>LF (Late Finish)</t>
  </si>
  <si>
    <t>Slack</t>
  </si>
  <si>
    <t>LS(Late Start)</t>
  </si>
  <si>
    <t>Successori</t>
  </si>
  <si>
    <t>Individuazione Design Goals</t>
  </si>
  <si>
    <t>Individuazione Trade-Offs</t>
  </si>
  <si>
    <t>Stesura Capitolo Architettura Software del Sistema Corrente</t>
  </si>
  <si>
    <t>Stesura Capitolo Architettura Software del Sistema Proposto</t>
  </si>
  <si>
    <t>Realizzazione Diagramma dei sottosistemi</t>
  </si>
  <si>
    <t>Realizzazione Diagramma Architetturale</t>
  </si>
  <si>
    <t>Realizzazione Deployment Diagram</t>
  </si>
  <si>
    <t>Stesura tabella degli accessi</t>
  </si>
  <si>
    <t>Revisione Documento SDD (Compilazione Checklist)</t>
  </si>
  <si>
    <t>Aggiornamento RAD</t>
  </si>
  <si>
    <t>Revisione Documento RAD (Compilazione Checklist)</t>
  </si>
  <si>
    <t>COMPLETAMENTO RAD</t>
  </si>
  <si>
    <t>COMPLETAMENTO SDD</t>
  </si>
  <si>
    <t>Realizzazione Diagramma dei sottosistemi, Realizzazione Diagramma Architetturale, Realizzazione Deployment Diagram</t>
  </si>
  <si>
    <t>Realizzazione Diagramma Architetturale, Stesura tabella degli accessi</t>
  </si>
  <si>
    <t>Stesura oggetti entity-control- boundary</t>
  </si>
  <si>
    <t>Revisione Documento Prima Bozza RAD</t>
  </si>
  <si>
    <t>Individuazione Design Pattern</t>
  </si>
  <si>
    <t>Realizzazione Diagramma Design Patterns</t>
  </si>
  <si>
    <t>Stesura Capitolo Object Design Goals, Trade-Off e Linee Guida</t>
  </si>
  <si>
    <t>COMPLETAMENTO ODD</t>
  </si>
  <si>
    <t>Implementazione Componenti Front-end</t>
  </si>
  <si>
    <t>Set-Up Progetto Spring</t>
  </si>
  <si>
    <t>Creazione Entità per Database</t>
  </si>
  <si>
    <t>Integrazione Back-End Front-End</t>
  </si>
  <si>
    <t>Code Review</t>
  </si>
  <si>
    <t>Stesura Test Case Specification</t>
  </si>
  <si>
    <t>Testing di Unità</t>
  </si>
  <si>
    <t>COMPLETAMENTO TESTING</t>
  </si>
  <si>
    <t>PRIMO RILASCIO</t>
  </si>
  <si>
    <t>Set-up Progetto Angular</t>
  </si>
  <si>
    <t>Realizzazione Pagine Interfaccia Web</t>
  </si>
  <si>
    <t>Creazione Endpoint Back-end</t>
  </si>
  <si>
    <t>COMPLETAMENTO IMPLEMENTAZIONE</t>
  </si>
  <si>
    <t>Stesura Test Plan</t>
  </si>
  <si>
    <t>Set-up tool di Testing</t>
  </si>
  <si>
    <t>Stesura Test Report</t>
  </si>
  <si>
    <t>Stesura Test Summary Report</t>
  </si>
  <si>
    <t>Revisione Scenari, Revisione Requisiti Funzionali</t>
  </si>
  <si>
    <t>Matrice di tracciabilità - RAD</t>
  </si>
  <si>
    <t xml:space="preserve">Stesura Glossario RAD </t>
  </si>
  <si>
    <t>Stesura Capitolo Introduzione RAD</t>
  </si>
  <si>
    <t>Stesura Capitolo Introduzione SDD</t>
  </si>
  <si>
    <t>Stesura Glossario SDD</t>
  </si>
  <si>
    <t>Stesura Capitolo Servizi dei Sottosistemi</t>
  </si>
  <si>
    <t>Matrice di tracciabilità - SDD</t>
  </si>
  <si>
    <t>Aggiunta Artefatti al Documento SDD</t>
  </si>
  <si>
    <t>Aggiunta Artefatti al Documento RAD</t>
  </si>
  <si>
    <t>Aggiunta Artefatti al Documento SDD, Stesura Glossario SDD, Stesura Capitolo Servizi dei Sottosistemi, Stesura Capitolo Architettura Software del Sistema Proposto,Stesura Capitolo Architettura Software del Sistema Corrente</t>
  </si>
  <si>
    <t>Stesura Glossario ODD</t>
  </si>
  <si>
    <t>Aggiunta Artefatti al Documento ODD</t>
  </si>
  <si>
    <t>Matrice di tracciabilità ODD</t>
  </si>
  <si>
    <t>Aggiunta Artefatti al Documento ODD, Stesura Glossario ODD, Stesura Capitolo Object Design Goals, Trade-Off e Linee Guida</t>
  </si>
  <si>
    <t>Revisione Pseudo Requisiti, Revisione Requisiti Non Funzionali, PRIMA BOZZA RAD</t>
  </si>
  <si>
    <t>Revisione Documento ODD (Compilazione Checklist)</t>
  </si>
  <si>
    <t>Code Review, Integrazione Back-End Front-End</t>
  </si>
  <si>
    <t>COMPLETAMENTO TESTING, COMPLETAMENTO IMPLEMENTAZIONE, COMPLETAMENTO ODD, COMPLETAMENTO SDD, COMPLETAMENTO RAD</t>
  </si>
  <si>
    <t>Revisione Use Cases Diagrams, Revisione Sequence Diagrams, Revisione State Chart Diagrams, Realizzazione Mock-up del sistema,Realizzazione Navigation Path,Revisione Activity Diagrams</t>
  </si>
  <si>
    <t>Set-up tool di Testing, Stesura Test Case Specification</t>
  </si>
  <si>
    <t>Stesura Capitolo Introduzione RAD, Stesura Paragrafo Panoramica del Capitolo Attuale,Revisione Requisiti Non Funzionali, Revisione Requisiti  Funzionali, Revisione Pseudo Requisiti</t>
  </si>
  <si>
    <t>Aggiunta Artefatti al Documento RAD, Stesura Capitolo Introduzione RAD, Stesura Paragrafo Panoramica del Capitolo Attuale, Stesura Glossario RAD ,Revisione Requisiti Non Funzionali, Revisione Requisiti  Funzionali, Revisione Pseudo Requisiti</t>
  </si>
  <si>
    <t>Stesura Capitolo Introduzione SDD, Stesura Capitolo Servizi dei Sottosistemi,Stesura Capitolo Architettura Software del Sistema Proposto,Stesura Capitolo Architettura Software del Sistema Corrente</t>
  </si>
  <si>
    <t>Matrice di tracciabilità Testing</t>
  </si>
  <si>
    <t>Project: ZeroWaste Home - Network Diagram</t>
  </si>
  <si>
    <t>Project Manager: Raffaella Spagnuolo,  Alessia Ture</t>
  </si>
  <si>
    <t>Creazione Endpoint Back-end, Realizzazione Pagine Interfaccia Web, Testing di Unità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</si>
</sst>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rgb="FF000000"/>
      <name val="Century Gothic"/>
      <family val="1"/>
    </font>
    <font>
      <sz val="12"/>
      <color theme="1"/>
      <name val="Century Gothic"/>
      <family val="1"/>
    </font>
    <font>
      <b/>
      <sz val="12"/>
      <color theme="0"/>
      <name val="Century Gothic"/>
      <family val="1"/>
    </font>
    <font>
      <sz val="12"/>
      <color theme="0"/>
      <name val="Century Gothic Bold Italic"/>
    </font>
    <font>
      <sz val="12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70AB46"/>
        <bgColor indexed="64"/>
      </patternFill>
    </fill>
    <fill>
      <patternFill patternType="solid">
        <fgColor rgb="FFE5F3D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5F3DE"/>
      <color rgb="FF70AB46"/>
      <color rgb="FFC5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347717</xdr:colOff>
      <xdr:row>1</xdr:row>
      <xdr:rowOff>17080</xdr:rowOff>
    </xdr:from>
    <xdr:to>
      <xdr:col>37</xdr:col>
      <xdr:colOff>734468</xdr:colOff>
      <xdr:row>25</xdr:row>
      <xdr:rowOff>152400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4497034-3386-D997-727B-C6C4D3BDD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717" y="220280"/>
          <a:ext cx="31400151" cy="501212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A642-B808-5E48-9ACD-2ED4DCD0EC15}">
  <dimension ref="A1:I76"/>
  <sheetViews>
    <sheetView showGridLines="0" tabSelected="1" zoomScale="40" zoomScaleNormal="58" workbookViewId="0">
      <pane xSplit="1" topLeftCell="B1" activePane="topRight" state="frozen"/>
      <selection activeCell="A54" sqref="A54"/>
      <selection pane="topRight" activeCell="K45" sqref="K45"/>
    </sheetView>
  </sheetViews>
  <sheetFormatPr baseColWidth="10" defaultRowHeight="16"/>
  <cols>
    <col min="1" max="1" width="40.83203125" customWidth="1"/>
    <col min="2" max="2" width="32.5" customWidth="1"/>
    <col min="3" max="3" width="58" customWidth="1"/>
    <col min="4" max="4" width="18.33203125" customWidth="1"/>
    <col min="5" max="5" width="15.33203125" customWidth="1"/>
    <col min="6" max="6" width="17.5" customWidth="1"/>
    <col min="7" max="7" width="15.33203125" customWidth="1"/>
    <col min="8" max="8" width="15" customWidth="1"/>
  </cols>
  <sheetData>
    <row r="1" spans="1:9" ht="180" customHeight="1">
      <c r="A1" s="8" t="e" vm="1">
        <v>#VALUE!</v>
      </c>
      <c r="B1" s="9" t="s">
        <v>94</v>
      </c>
      <c r="C1" s="9"/>
    </row>
    <row r="2" spans="1:9">
      <c r="A2" s="8"/>
      <c r="B2" s="10" t="s">
        <v>95</v>
      </c>
      <c r="C2" s="10"/>
    </row>
    <row r="4" spans="1:9" ht="34">
      <c r="A4" s="3" t="s">
        <v>1</v>
      </c>
      <c r="B4" s="3" t="s">
        <v>2</v>
      </c>
      <c r="C4" s="3" t="s">
        <v>30</v>
      </c>
      <c r="D4" s="3" t="s">
        <v>0</v>
      </c>
      <c r="E4" s="3" t="s">
        <v>25</v>
      </c>
      <c r="F4" s="3" t="s">
        <v>26</v>
      </c>
      <c r="G4" s="3" t="s">
        <v>29</v>
      </c>
      <c r="H4" s="3" t="s">
        <v>27</v>
      </c>
      <c r="I4" s="3" t="s">
        <v>28</v>
      </c>
    </row>
    <row r="5" spans="1:9" ht="17">
      <c r="A5" s="1" t="s">
        <v>3</v>
      </c>
      <c r="B5" s="1"/>
      <c r="C5" s="1" t="str" cm="1">
        <f t="array" ref="C5">IFERROR(_xlfn.TEXTJOIN(",", TRUE, IFERROR(IF(FIND(A5, $B$5:$B$93)&gt;0, $A$5:$A$93, ""), "")), "Nessun Successore")</f>
        <v>Revisione Requisiti Funzionali</v>
      </c>
      <c r="D5" s="1">
        <v>2</v>
      </c>
      <c r="E5" s="2">
        <v>0</v>
      </c>
      <c r="F5" s="2">
        <f>D5+E5</f>
        <v>2</v>
      </c>
      <c r="G5" s="2">
        <f>H5-D5</f>
        <v>0</v>
      </c>
      <c r="H5" s="2">
        <f>MIN(G6)</f>
        <v>2</v>
      </c>
      <c r="I5" s="2">
        <f>G5-E5</f>
        <v>0</v>
      </c>
    </row>
    <row r="6" spans="1:9" ht="34">
      <c r="A6" s="4" t="s">
        <v>4</v>
      </c>
      <c r="B6" s="4" t="s">
        <v>3</v>
      </c>
      <c r="C6" s="4" t="str" cm="1">
        <f t="array" ref="C6">IFERROR(_xlfn.TEXTJOIN(",", TRUE, IFERROR(IF(FIND(A6, $B$5:$B$93)&gt;0, $A$5:$A$93, ""), "")), "Nessun Successore")</f>
        <v>Realizzazione Scenari,Realizzazione Use Cases</v>
      </c>
      <c r="D6" s="4">
        <v>1</v>
      </c>
      <c r="E6" s="5">
        <f>MAX(F5)</f>
        <v>2</v>
      </c>
      <c r="F6" s="5">
        <f>D6+E6</f>
        <v>3</v>
      </c>
      <c r="G6" s="5">
        <f>H6-D6</f>
        <v>2</v>
      </c>
      <c r="H6" s="5">
        <f>MIN(G11,G13)</f>
        <v>3</v>
      </c>
      <c r="I6" s="5">
        <f>G6-E6</f>
        <v>0</v>
      </c>
    </row>
    <row r="7" spans="1:9" ht="17">
      <c r="A7" s="1" t="s">
        <v>5</v>
      </c>
      <c r="B7" s="1"/>
      <c r="C7" s="1" t="str" cm="1">
        <f t="array" ref="C7">IFERROR(_xlfn.TEXTJOIN(",", TRUE, IFERROR(IF(FIND(A7, $B$5:$B$93)&gt;0, $A$5:$A$93, ""), "")), "Nessun Successore")</f>
        <v>Revisione Requisiti Non Funzionali</v>
      </c>
      <c r="D7" s="1">
        <v>2</v>
      </c>
      <c r="E7" s="2">
        <v>0</v>
      </c>
      <c r="F7" s="2">
        <f t="shared" ref="F7:F69" si="0">D7+E7</f>
        <v>2</v>
      </c>
      <c r="G7" s="2">
        <f t="shared" ref="G7:G69" si="1">H7-D7</f>
        <v>17</v>
      </c>
      <c r="H7" s="2">
        <f>MIN(G8)</f>
        <v>19</v>
      </c>
      <c r="I7" s="2">
        <f t="shared" ref="I7:I69" si="2">G7-E7</f>
        <v>17</v>
      </c>
    </row>
    <row r="8" spans="1:9" ht="34">
      <c r="A8" s="4" t="s">
        <v>6</v>
      </c>
      <c r="B8" s="4" t="s">
        <v>5</v>
      </c>
      <c r="C8" s="4" t="str" cm="1">
        <f t="array" ref="C8">IFERROR(_xlfn.TEXTJOIN(",", TRUE, IFERROR(IF(FIND(A8, $B$5:$B$93)&gt;0, $A$5:$A$93, ""), "")), "Nessun Successore")</f>
        <v>Stesura Glossario RAD ,Revisione Documento Prima Bozza RAD,Individuazione Design Goals</v>
      </c>
      <c r="D8" s="4">
        <v>1</v>
      </c>
      <c r="E8" s="5">
        <f>MAX(F7)</f>
        <v>2</v>
      </c>
      <c r="F8" s="5">
        <f t="shared" si="0"/>
        <v>3</v>
      </c>
      <c r="G8" s="5">
        <f t="shared" si="1"/>
        <v>19</v>
      </c>
      <c r="H8" s="5">
        <f>MIN(G33,G28,G30)</f>
        <v>20</v>
      </c>
      <c r="I8" s="5">
        <f t="shared" si="2"/>
        <v>17</v>
      </c>
    </row>
    <row r="9" spans="1:9" ht="17">
      <c r="A9" s="1" t="s">
        <v>7</v>
      </c>
      <c r="B9" s="1"/>
      <c r="C9" s="1" t="str" cm="1">
        <f t="array" ref="C9">IFERROR(_xlfn.TEXTJOIN(",", TRUE, IFERROR(IF(FIND(A9, $B$5:$B$93)&gt;0, $A$5:$A$93, ""), "")), "Nessun Successore")</f>
        <v>Revisione Pseudo Requisiti</v>
      </c>
      <c r="D9" s="1">
        <v>2</v>
      </c>
      <c r="E9" s="2">
        <v>0</v>
      </c>
      <c r="F9" s="2">
        <f t="shared" si="0"/>
        <v>2</v>
      </c>
      <c r="G9" s="2">
        <f t="shared" si="1"/>
        <v>17</v>
      </c>
      <c r="H9" s="2">
        <f>MIN(G10)</f>
        <v>19</v>
      </c>
      <c r="I9" s="2">
        <f t="shared" si="2"/>
        <v>17</v>
      </c>
    </row>
    <row r="10" spans="1:9" ht="34">
      <c r="A10" s="4" t="s">
        <v>8</v>
      </c>
      <c r="B10" s="4" t="s">
        <v>7</v>
      </c>
      <c r="C10" s="4" t="str" cm="1">
        <f t="array" ref="C10">IFERROR(_xlfn.TEXTJOIN(",", TRUE, IFERROR(IF(FIND(A10, $B$5:$B$93)&gt;0, $A$5:$A$93, ""), "")), "Nessun Successore")</f>
        <v>Stesura Glossario RAD ,Revisione Documento Prima Bozza RAD,Individuazione Design Goals</v>
      </c>
      <c r="D10" s="4">
        <v>1</v>
      </c>
      <c r="E10" s="5">
        <f>MAX(F9)</f>
        <v>2</v>
      </c>
      <c r="F10" s="5">
        <f t="shared" si="0"/>
        <v>3</v>
      </c>
      <c r="G10" s="5">
        <f t="shared" si="1"/>
        <v>19</v>
      </c>
      <c r="H10" s="5">
        <f>MIN(G33,G28,G30)</f>
        <v>20</v>
      </c>
      <c r="I10" s="5">
        <f t="shared" si="2"/>
        <v>17</v>
      </c>
    </row>
    <row r="11" spans="1:9" ht="17">
      <c r="A11" s="1" t="s">
        <v>9</v>
      </c>
      <c r="B11" s="1" t="s">
        <v>4</v>
      </c>
      <c r="C11" s="1" t="str" cm="1">
        <f t="array" ref="C11">IFERROR(_xlfn.TEXTJOIN(",", TRUE, IFERROR(IF(FIND(A11, $B$5:$B$93)&gt;0, $A$5:$A$93, ""), "")), "Nessun Successore")</f>
        <v>Revisione Scenari</v>
      </c>
      <c r="D11" s="1">
        <v>2</v>
      </c>
      <c r="E11" s="2">
        <f>MAX(F6)</f>
        <v>3</v>
      </c>
      <c r="F11" s="2">
        <f t="shared" si="0"/>
        <v>5</v>
      </c>
      <c r="G11" s="2">
        <f t="shared" si="1"/>
        <v>3</v>
      </c>
      <c r="H11" s="2">
        <f>MIN(G12)</f>
        <v>5</v>
      </c>
      <c r="I11" s="2">
        <f t="shared" si="2"/>
        <v>0</v>
      </c>
    </row>
    <row r="12" spans="1:9" ht="17">
      <c r="A12" s="4" t="s">
        <v>10</v>
      </c>
      <c r="B12" s="4" t="s">
        <v>9</v>
      </c>
      <c r="C12" s="4" t="str" cm="1">
        <f t="array" ref="C12">IFERROR(_xlfn.TEXTJOIN(",", TRUE, IFERROR(IF(FIND(A12, $B$5:$B$93)&gt;0, $A$5:$A$93, ""), "")), "Nessun Successore")</f>
        <v>Realizzazione Use Cases</v>
      </c>
      <c r="D12" s="4">
        <v>1</v>
      </c>
      <c r="E12" s="5">
        <f>MAX(F11)</f>
        <v>5</v>
      </c>
      <c r="F12" s="5">
        <f t="shared" si="0"/>
        <v>6</v>
      </c>
      <c r="G12" s="5">
        <f t="shared" si="1"/>
        <v>5</v>
      </c>
      <c r="H12" s="5">
        <f>MIN(G13)</f>
        <v>6</v>
      </c>
      <c r="I12" s="5">
        <f t="shared" si="2"/>
        <v>0</v>
      </c>
    </row>
    <row r="13" spans="1:9" ht="34">
      <c r="A13" s="1" t="s">
        <v>11</v>
      </c>
      <c r="B13" s="1" t="s">
        <v>69</v>
      </c>
      <c r="C13" s="1" t="str" cm="1">
        <f t="array" ref="C13">IFERROR(_xlfn.TEXTJOIN(",", TRUE, IFERROR(IF(FIND(A13, $B$5:$B$93)&gt;0, $A$5:$A$93, ""), "")), "Nessun Successore")</f>
        <v>Revisione Use Cases,Revisione Use Cases Diagrams</v>
      </c>
      <c r="D13" s="1">
        <v>3</v>
      </c>
      <c r="E13" s="2">
        <f>MAX(F12,F5)</f>
        <v>6</v>
      </c>
      <c r="F13" s="2">
        <f t="shared" si="0"/>
        <v>9</v>
      </c>
      <c r="G13" s="2">
        <f t="shared" si="1"/>
        <v>6</v>
      </c>
      <c r="H13" s="2">
        <f>MIN(G14)</f>
        <v>9</v>
      </c>
      <c r="I13" s="2">
        <f t="shared" si="2"/>
        <v>0</v>
      </c>
    </row>
    <row r="14" spans="1:9" ht="68">
      <c r="A14" s="4" t="s">
        <v>12</v>
      </c>
      <c r="B14" s="4" t="s">
        <v>11</v>
      </c>
      <c r="C14" s="4" t="str" cm="1">
        <f t="array" ref="C14">IFERROR(_xlfn.TEXTJOIN(",", TRUE, IFERROR(IF(FIND(A14, $B$5:$B$93)&gt;0, $A$5:$A$93, ""), "")), "Nessun Successore")</f>
        <v>Realizzazione Use Cases Diagrams,Realizzazione Sequence Diagrams,Realizzazione State Chart Diagrams,Realizzazione Mock-up del sistema,Aggiunta Artefatti al Documento RAD</v>
      </c>
      <c r="D14" s="4">
        <v>1</v>
      </c>
      <c r="E14" s="5">
        <f>MAX(F13)</f>
        <v>9</v>
      </c>
      <c r="F14" s="5">
        <f t="shared" si="0"/>
        <v>10</v>
      </c>
      <c r="G14" s="5">
        <f t="shared" si="1"/>
        <v>9</v>
      </c>
      <c r="H14" s="5">
        <f>MIN(G15,G17,G24)</f>
        <v>10</v>
      </c>
      <c r="I14" s="5">
        <f t="shared" si="2"/>
        <v>0</v>
      </c>
    </row>
    <row r="15" spans="1:9" ht="17">
      <c r="A15" s="1" t="s">
        <v>13</v>
      </c>
      <c r="B15" s="1" t="s">
        <v>12</v>
      </c>
      <c r="C15" s="1" t="str" cm="1">
        <f t="array" ref="C15">IFERROR(_xlfn.TEXTJOIN(",", TRUE, IFERROR(IF(FIND(A15, $B$5:$B$93)&gt;0, $A$5:$A$93, ""), "")), "Nessun Successore")</f>
        <v>Revisione Use Cases Diagrams</v>
      </c>
      <c r="D15" s="1">
        <v>4</v>
      </c>
      <c r="E15" s="2">
        <f>MAX(F14)</f>
        <v>10</v>
      </c>
      <c r="F15" s="2">
        <f t="shared" si="0"/>
        <v>14</v>
      </c>
      <c r="G15" s="2">
        <f t="shared" si="1"/>
        <v>15</v>
      </c>
      <c r="H15" s="2">
        <f>MIN(G16)</f>
        <v>19</v>
      </c>
      <c r="I15" s="2">
        <f t="shared" si="2"/>
        <v>5</v>
      </c>
    </row>
    <row r="16" spans="1:9" ht="34">
      <c r="A16" s="4" t="s">
        <v>14</v>
      </c>
      <c r="B16" s="4" t="s">
        <v>13</v>
      </c>
      <c r="C16" s="4" t="str" cm="1">
        <f t="array" ref="C16">IFERROR(_xlfn.TEXTJOIN(",", TRUE, IFERROR(IF(FIND(A16, $B$5:$B$93)&gt;0, $A$5:$A$93, ""), "")), "Nessun Successore")</f>
        <v>Aggiunta Artefatti al Documento RAD</v>
      </c>
      <c r="D16" s="4">
        <v>1</v>
      </c>
      <c r="E16" s="5">
        <f>MAX(F15)</f>
        <v>14</v>
      </c>
      <c r="F16" s="5">
        <f t="shared" si="0"/>
        <v>15</v>
      </c>
      <c r="G16" s="5">
        <f t="shared" si="1"/>
        <v>19</v>
      </c>
      <c r="H16" s="5">
        <f>MIN(G29)</f>
        <v>20</v>
      </c>
      <c r="I16" s="5">
        <f t="shared" si="2"/>
        <v>5</v>
      </c>
    </row>
    <row r="17" spans="1:9" ht="17">
      <c r="A17" s="1" t="s">
        <v>15</v>
      </c>
      <c r="B17" s="1" t="s">
        <v>12</v>
      </c>
      <c r="C17" s="1" t="str" cm="1">
        <f t="array" ref="C17">IFERROR(_xlfn.TEXTJOIN(",", TRUE, IFERROR(IF(FIND(A17, $B$5:$B$93)&gt;0, $A$5:$A$93, ""), "")), "Nessun Successore")</f>
        <v>Revisione Sequence Diagrams</v>
      </c>
      <c r="D17" s="1">
        <v>3</v>
      </c>
      <c r="E17" s="2">
        <f>MAX(F14)</f>
        <v>10</v>
      </c>
      <c r="F17" s="2">
        <f t="shared" si="0"/>
        <v>13</v>
      </c>
      <c r="G17" s="2">
        <f t="shared" si="1"/>
        <v>10</v>
      </c>
      <c r="H17" s="2">
        <f>MIN(G18)</f>
        <v>13</v>
      </c>
      <c r="I17" s="2">
        <f t="shared" si="2"/>
        <v>0</v>
      </c>
    </row>
    <row r="18" spans="1:9" ht="34">
      <c r="A18" s="4" t="s">
        <v>16</v>
      </c>
      <c r="B18" s="4" t="s">
        <v>15</v>
      </c>
      <c r="C18" s="4" t="str" cm="1">
        <f t="array" ref="C18">IFERROR(_xlfn.TEXTJOIN(",", TRUE, IFERROR(IF(FIND(A18, $B$5:$B$93)&gt;0, $A$5:$A$93, ""), "")), "Nessun Successore")</f>
        <v>Stesura oggetti entity-control- boundary,Aggiunta Artefatti al Documento RAD</v>
      </c>
      <c r="D18" s="4">
        <v>1</v>
      </c>
      <c r="E18" s="5">
        <f>MAX(F17)</f>
        <v>13</v>
      </c>
      <c r="F18" s="5">
        <f t="shared" si="0"/>
        <v>14</v>
      </c>
      <c r="G18" s="5">
        <f t="shared" si="1"/>
        <v>13</v>
      </c>
      <c r="H18" s="5">
        <f>MIN(G29,G27)</f>
        <v>14</v>
      </c>
      <c r="I18" s="5">
        <f t="shared" si="2"/>
        <v>0</v>
      </c>
    </row>
    <row r="19" spans="1:9" ht="34">
      <c r="A19" s="1" t="s">
        <v>17</v>
      </c>
      <c r="B19" s="1" t="s">
        <v>23</v>
      </c>
      <c r="C19" s="1" t="str" cm="1">
        <f t="array" ref="C19">IFERROR(_xlfn.TEXTJOIN(",", TRUE, IFERROR(IF(FIND(A19, $B$5:$B$93)&gt;0, $A$5:$A$93, ""), "")), "Nessun Successore")</f>
        <v>Revisione Activity Diagrams</v>
      </c>
      <c r="D19" s="1">
        <v>3</v>
      </c>
      <c r="E19" s="2">
        <f>MAX(F25)</f>
        <v>4</v>
      </c>
      <c r="F19" s="2">
        <f t="shared" si="0"/>
        <v>7</v>
      </c>
      <c r="G19" s="2">
        <f t="shared" si="1"/>
        <v>16</v>
      </c>
      <c r="H19" s="2">
        <f>MIN(G20)</f>
        <v>19</v>
      </c>
      <c r="I19" s="2">
        <f t="shared" si="2"/>
        <v>12</v>
      </c>
    </row>
    <row r="20" spans="1:9" ht="17">
      <c r="A20" s="4" t="s">
        <v>18</v>
      </c>
      <c r="B20" s="4" t="s">
        <v>17</v>
      </c>
      <c r="C20" s="4" t="str" cm="1">
        <f t="array" ref="C20">IFERROR(_xlfn.TEXTJOIN(",", TRUE, IFERROR(IF(FIND(A20, $B$5:$B$93)&gt;0, $A$5:$A$93, ""), "")), "Nessun Successore")</f>
        <v>Aggiunta Artefatti al Documento RAD</v>
      </c>
      <c r="D20" s="4">
        <v>1</v>
      </c>
      <c r="E20" s="5">
        <f>MAX(F19)</f>
        <v>7</v>
      </c>
      <c r="F20" s="5">
        <f t="shared" si="0"/>
        <v>8</v>
      </c>
      <c r="G20" s="5">
        <f t="shared" si="1"/>
        <v>19</v>
      </c>
      <c r="H20" s="5">
        <f>MIN(G29)</f>
        <v>20</v>
      </c>
      <c r="I20" s="5">
        <f t="shared" si="2"/>
        <v>12</v>
      </c>
    </row>
    <row r="21" spans="1:9" ht="17">
      <c r="A21" s="1" t="s">
        <v>19</v>
      </c>
      <c r="B21" s="1" t="s">
        <v>12</v>
      </c>
      <c r="C21" s="1" t="str" cm="1">
        <f t="array" ref="C21">IFERROR(_xlfn.TEXTJOIN(",", TRUE, IFERROR(IF(FIND(A21, $B$5:$B$93)&gt;0, $A$5:$A$93, ""), "")), "Nessun Successore")</f>
        <v>Revisione State Chart Diagrams</v>
      </c>
      <c r="D21" s="1">
        <v>3</v>
      </c>
      <c r="E21" s="2">
        <f>MAX(F14)</f>
        <v>10</v>
      </c>
      <c r="F21" s="2">
        <f t="shared" si="0"/>
        <v>13</v>
      </c>
      <c r="G21" s="2">
        <f t="shared" si="1"/>
        <v>16</v>
      </c>
      <c r="H21" s="2">
        <f>MIN(G22)</f>
        <v>19</v>
      </c>
      <c r="I21" s="2">
        <f t="shared" si="2"/>
        <v>6</v>
      </c>
    </row>
    <row r="22" spans="1:9" ht="34">
      <c r="A22" s="4" t="s">
        <v>20</v>
      </c>
      <c r="B22" s="4" t="s">
        <v>19</v>
      </c>
      <c r="C22" s="4" t="str" cm="1">
        <f t="array" ref="C22">IFERROR(_xlfn.TEXTJOIN(",", TRUE, IFERROR(IF(FIND(A22, $B$5:$B$93)&gt;0, $A$5:$A$93, ""), "")), "Nessun Successore")</f>
        <v>Aggiunta Artefatti al Documento RAD</v>
      </c>
      <c r="D22" s="4">
        <v>1</v>
      </c>
      <c r="E22" s="5">
        <f>MAX(F21)</f>
        <v>13</v>
      </c>
      <c r="F22" s="5">
        <f t="shared" si="0"/>
        <v>14</v>
      </c>
      <c r="G22" s="5">
        <f t="shared" si="1"/>
        <v>19</v>
      </c>
      <c r="H22" s="5">
        <f>MIN(G29)</f>
        <v>20</v>
      </c>
      <c r="I22" s="5">
        <f t="shared" si="2"/>
        <v>6</v>
      </c>
    </row>
    <row r="23" spans="1:9" ht="34">
      <c r="A23" s="1" t="s">
        <v>21</v>
      </c>
      <c r="B23" s="1" t="s">
        <v>22</v>
      </c>
      <c r="C23" s="1" t="str" cm="1">
        <f t="array" ref="C23">IFERROR(_xlfn.TEXTJOIN(",", TRUE, IFERROR(IF(FIND(A23, $B$5:$B$93)&gt;0, $A$5:$A$93, ""), "")), "Nessun Successore")</f>
        <v>Aggiunta Artefatti al Documento RAD</v>
      </c>
      <c r="D23" s="1">
        <v>2</v>
      </c>
      <c r="E23" s="2">
        <f>MAX(F24)</f>
        <v>18</v>
      </c>
      <c r="F23" s="2">
        <f t="shared" si="0"/>
        <v>20</v>
      </c>
      <c r="G23" s="2">
        <f t="shared" si="1"/>
        <v>18</v>
      </c>
      <c r="H23" s="2">
        <f>MIN(G29)</f>
        <v>20</v>
      </c>
      <c r="I23" s="2">
        <f t="shared" si="2"/>
        <v>0</v>
      </c>
    </row>
    <row r="24" spans="1:9" ht="34">
      <c r="A24" s="4" t="s">
        <v>22</v>
      </c>
      <c r="B24" s="4" t="s">
        <v>12</v>
      </c>
      <c r="C24" s="4" t="str" cm="1">
        <f t="array" ref="C24">IFERROR(_xlfn.TEXTJOIN(",", TRUE, IFERROR(IF(FIND(A24, $B$5:$B$93)&gt;0, $A$5:$A$93, ""), "")), "Nessun Successore")</f>
        <v>Realizzazione Navigation Path,Aggiunta Artefatti al Documento RAD,Set-up Progetto Angular</v>
      </c>
      <c r="D24" s="4">
        <v>8</v>
      </c>
      <c r="E24" s="5">
        <f>MAX(F14)</f>
        <v>10</v>
      </c>
      <c r="F24" s="5">
        <f t="shared" si="0"/>
        <v>18</v>
      </c>
      <c r="G24" s="5">
        <f t="shared" si="1"/>
        <v>10</v>
      </c>
      <c r="H24" s="5">
        <f>MIN(G29,G23)</f>
        <v>18</v>
      </c>
      <c r="I24" s="5">
        <f t="shared" si="2"/>
        <v>0</v>
      </c>
    </row>
    <row r="25" spans="1:9" ht="51">
      <c r="A25" s="1" t="s">
        <v>72</v>
      </c>
      <c r="B25" s="1"/>
      <c r="C25" s="1" t="str" cm="1">
        <f t="array" ref="C25">IFERROR(_xlfn.TEXTJOIN(",", TRUE, IFERROR(IF(FIND(A25, $B$5:$B$93)&gt;0, $A$5:$A$93, ""), "")), "Nessun Successore")</f>
        <v>Stesura Paragrafo Panoramica del Capitolo Attuale,Stesura Glossario RAD ,Revisione Documento Prima Bozza RAD</v>
      </c>
      <c r="D25" s="1">
        <v>4</v>
      </c>
      <c r="E25" s="2">
        <v>0</v>
      </c>
      <c r="F25" s="2">
        <f t="shared" si="0"/>
        <v>4</v>
      </c>
      <c r="G25" s="2">
        <f t="shared" si="1"/>
        <v>12</v>
      </c>
      <c r="H25" s="2">
        <f>MIN(G19,G26,G28,G30)</f>
        <v>16</v>
      </c>
      <c r="I25" s="2">
        <f t="shared" si="2"/>
        <v>12</v>
      </c>
    </row>
    <row r="26" spans="1:9" ht="34">
      <c r="A26" s="4" t="s">
        <v>23</v>
      </c>
      <c r="B26" s="4" t="s">
        <v>72</v>
      </c>
      <c r="C26" s="4" t="str" cm="1">
        <f t="array" ref="C26">IFERROR(_xlfn.TEXTJOIN(",", TRUE, IFERROR(IF(FIND(A26, $B$5:$B$93)&gt;0, $A$5:$A$93, ""), "")), "Nessun Successore")</f>
        <v>Realizzazione Activity Diagrams,Stesura Glossario RAD ,Revisione Documento Prima Bozza RAD</v>
      </c>
      <c r="D26" s="4">
        <v>4</v>
      </c>
      <c r="E26" s="5">
        <f>MAX(F25)</f>
        <v>4</v>
      </c>
      <c r="F26" s="5">
        <f t="shared" si="0"/>
        <v>8</v>
      </c>
      <c r="G26" s="5">
        <f t="shared" si="1"/>
        <v>16</v>
      </c>
      <c r="H26" s="5">
        <f>MIN(G28,G30)</f>
        <v>20</v>
      </c>
      <c r="I26" s="5">
        <f t="shared" si="2"/>
        <v>12</v>
      </c>
    </row>
    <row r="27" spans="1:9" ht="34">
      <c r="A27" s="1" t="s">
        <v>46</v>
      </c>
      <c r="B27" s="1" t="s">
        <v>16</v>
      </c>
      <c r="C27" s="1" t="str" cm="1">
        <f t="array" ref="C27">IFERROR(_xlfn.TEXTJOIN(",", TRUE, IFERROR(IF(FIND(A27, $B$5:$B$93)&gt;0, $A$5:$A$93, ""), "")), "Nessun Successore")</f>
        <v/>
      </c>
      <c r="D27" s="1">
        <v>1</v>
      </c>
      <c r="E27" s="2">
        <f>MAX(F18)</f>
        <v>14</v>
      </c>
      <c r="F27" s="2">
        <f t="shared" si="0"/>
        <v>15</v>
      </c>
      <c r="G27" s="2">
        <f t="shared" si="1"/>
        <v>14</v>
      </c>
      <c r="H27" s="2">
        <f>F27</f>
        <v>15</v>
      </c>
      <c r="I27" s="2">
        <f t="shared" si="2"/>
        <v>0</v>
      </c>
    </row>
    <row r="28" spans="1:9" ht="119">
      <c r="A28" s="4" t="s">
        <v>71</v>
      </c>
      <c r="B28" s="4" t="s">
        <v>90</v>
      </c>
      <c r="C28" s="4" t="str" cm="1">
        <f t="array" ref="C28">IFERROR(_xlfn.TEXTJOIN(",", TRUE, IFERROR(IF(FIND(A28, $B$5:$B$93)&gt;0, $A$5:$A$93, ""), "")), "Nessun Successore")</f>
        <v>Revisione Documento Prima Bozza RAD</v>
      </c>
      <c r="D28" s="4">
        <v>1</v>
      </c>
      <c r="E28" s="5">
        <f>MAX(F25,F26,F8,F6,F10)</f>
        <v>8</v>
      </c>
      <c r="F28" s="5">
        <f t="shared" si="0"/>
        <v>9</v>
      </c>
      <c r="G28" s="5">
        <f t="shared" si="1"/>
        <v>20</v>
      </c>
      <c r="H28" s="5">
        <f>MIN(G30)</f>
        <v>21</v>
      </c>
      <c r="I28" s="5">
        <f t="shared" si="2"/>
        <v>12</v>
      </c>
    </row>
    <row r="29" spans="1:9" ht="119">
      <c r="A29" s="1" t="s">
        <v>78</v>
      </c>
      <c r="B29" s="1" t="s">
        <v>88</v>
      </c>
      <c r="C29" s="1" t="str" cm="1">
        <f t="array" ref="C29">IFERROR(_xlfn.TEXTJOIN(",", TRUE, IFERROR(IF(FIND(A29, $B$5:$B$93)&gt;0, $A$5:$A$93, ""), "")), "Nessun Successore")</f>
        <v>Revisione Documento Prima Bozza RAD</v>
      </c>
      <c r="D29" s="1">
        <v>1</v>
      </c>
      <c r="E29" s="2">
        <f>MAX(F24,F23,F22,F20,F16,F20,F18)</f>
        <v>20</v>
      </c>
      <c r="F29" s="2">
        <f t="shared" si="0"/>
        <v>21</v>
      </c>
      <c r="G29" s="2">
        <f t="shared" si="1"/>
        <v>20</v>
      </c>
      <c r="H29" s="2">
        <f>MIN(G30)</f>
        <v>21</v>
      </c>
      <c r="I29" s="2">
        <f t="shared" si="2"/>
        <v>0</v>
      </c>
    </row>
    <row r="30" spans="1:9" ht="153">
      <c r="A30" s="4" t="s">
        <v>47</v>
      </c>
      <c r="B30" s="4" t="s">
        <v>91</v>
      </c>
      <c r="C30" s="4" t="str" cm="1">
        <f t="array" ref="C30">IFERROR(_xlfn.TEXTJOIN(",", TRUE, IFERROR(IF(FIND(A30, $B$5:$B$93)&gt;0, $A$5:$A$93, ""), "")), "Nessun Successore")</f>
        <v>Matrice di tracciabilità - RAD,PRIMA BOZZA RAD</v>
      </c>
      <c r="D30" s="4">
        <v>1</v>
      </c>
      <c r="E30" s="5">
        <f>MAX(F29,F25,F26)</f>
        <v>21</v>
      </c>
      <c r="F30" s="5">
        <f t="shared" si="0"/>
        <v>22</v>
      </c>
      <c r="G30" s="5">
        <f t="shared" si="1"/>
        <v>21</v>
      </c>
      <c r="H30" s="5">
        <f>MIN(G31,G32)</f>
        <v>22</v>
      </c>
      <c r="I30" s="5">
        <f t="shared" si="2"/>
        <v>0</v>
      </c>
    </row>
    <row r="31" spans="1:9" ht="34">
      <c r="A31" s="1" t="s">
        <v>70</v>
      </c>
      <c r="B31" s="1" t="s">
        <v>47</v>
      </c>
      <c r="C31" s="1" t="str" cm="1">
        <f t="array" ref="C31">IFERROR(_xlfn.TEXTJOIN(",", TRUE, IFERROR(IF(FIND(A31, $B$5:$B$93)&gt;0, $A$5:$A$93, ""), "")), "Nessun Successore")</f>
        <v/>
      </c>
      <c r="D31" s="1">
        <v>1</v>
      </c>
      <c r="E31" s="2">
        <f>MAX(F30)</f>
        <v>22</v>
      </c>
      <c r="F31" s="2">
        <f t="shared" si="0"/>
        <v>23</v>
      </c>
      <c r="G31" s="2">
        <f t="shared" si="1"/>
        <v>22</v>
      </c>
      <c r="H31" s="2">
        <f>MIN(F31)</f>
        <v>23</v>
      </c>
      <c r="I31" s="2">
        <f t="shared" si="2"/>
        <v>0</v>
      </c>
    </row>
    <row r="32" spans="1:9" ht="102">
      <c r="A32" s="4" t="s">
        <v>24</v>
      </c>
      <c r="B32" s="4" t="s">
        <v>47</v>
      </c>
      <c r="C32" s="4" t="str" cm="1">
        <f t="array" ref="C32">IFERROR(_xlfn.TEXTJOIN(",", TRUE, IFERROR(IF(FIND(A32, $B$5:$B$93)&gt;0, $A$5:$A$93, ""), "")), "Nessun Successore")</f>
        <v>Individuazione Design Goals,Stesura Capitolo Architettura Software del Sistema Corrente,Realizzazione Diagramma dei sottosistemi,Realizzazione Diagramma Architetturale,Realizzazione Deployment Diagram,Stesura tabella degli accessi</v>
      </c>
      <c r="D32" s="4">
        <v>0</v>
      </c>
      <c r="E32" s="5">
        <f>MAX(F30)</f>
        <v>22</v>
      </c>
      <c r="F32" s="5">
        <f t="shared" si="0"/>
        <v>22</v>
      </c>
      <c r="G32" s="5">
        <f t="shared" si="1"/>
        <v>22</v>
      </c>
      <c r="H32" s="5">
        <f>MIN(G33)</f>
        <v>22</v>
      </c>
      <c r="I32" s="5">
        <f t="shared" si="2"/>
        <v>0</v>
      </c>
    </row>
    <row r="33" spans="1:9" ht="51">
      <c r="A33" s="2" t="s">
        <v>31</v>
      </c>
      <c r="B33" s="2" t="s">
        <v>84</v>
      </c>
      <c r="C33" s="1" t="str" cm="1">
        <f t="array" ref="C33">IFERROR(_xlfn.TEXTJOIN(",", TRUE, IFERROR(IF(FIND(A33, $B$5:$B$93)&gt;0, $A$5:$A$93, ""), "")), "Nessun Successore")</f>
        <v>Individuazione Trade-Offs</v>
      </c>
      <c r="D33" s="1">
        <v>1</v>
      </c>
      <c r="E33" s="2">
        <f>MAX(F8,F10,F32)</f>
        <v>22</v>
      </c>
      <c r="F33" s="2">
        <f t="shared" si="0"/>
        <v>23</v>
      </c>
      <c r="G33" s="2">
        <f t="shared" si="1"/>
        <v>22</v>
      </c>
      <c r="H33" s="2">
        <f>MIN(G34)</f>
        <v>23</v>
      </c>
      <c r="I33" s="2">
        <f t="shared" si="2"/>
        <v>0</v>
      </c>
    </row>
    <row r="34" spans="1:9" ht="17">
      <c r="A34" s="5" t="s">
        <v>32</v>
      </c>
      <c r="B34" s="5" t="s">
        <v>31</v>
      </c>
      <c r="C34" s="4" t="str" cm="1">
        <f t="array" ref="C34">IFERROR(_xlfn.TEXTJOIN(",", TRUE, IFERROR(IF(FIND(A34, $B$5:$B$93)&gt;0, $A$5:$A$93, ""), "")), "Nessun Successore")</f>
        <v>Stesura Capitolo Introduzione SDD</v>
      </c>
      <c r="D34" s="4">
        <v>1</v>
      </c>
      <c r="E34" s="5">
        <f>MAX(F33)</f>
        <v>23</v>
      </c>
      <c r="F34" s="5">
        <f t="shared" si="0"/>
        <v>24</v>
      </c>
      <c r="G34" s="5">
        <f t="shared" si="1"/>
        <v>23</v>
      </c>
      <c r="H34" s="5">
        <f>MIN(G35)</f>
        <v>24</v>
      </c>
      <c r="I34" s="5">
        <f t="shared" si="2"/>
        <v>0</v>
      </c>
    </row>
    <row r="35" spans="1:9" ht="17">
      <c r="A35" s="2" t="s">
        <v>73</v>
      </c>
      <c r="B35" s="2" t="s">
        <v>32</v>
      </c>
      <c r="C35" s="1" t="str" cm="1">
        <f t="array" ref="C35">IFERROR(_xlfn.TEXTJOIN(",", TRUE, IFERROR(IF(FIND(A35, $B$5:$B$93)&gt;0, $A$5:$A$93, ""), "")), "Nessun Successore")</f>
        <v>Stesura Glossario SDD</v>
      </c>
      <c r="D35" s="1">
        <v>1</v>
      </c>
      <c r="E35" s="2">
        <f>MAX(F34)</f>
        <v>24</v>
      </c>
      <c r="F35" s="2">
        <f t="shared" si="0"/>
        <v>25</v>
      </c>
      <c r="G35" s="2">
        <f t="shared" si="1"/>
        <v>24</v>
      </c>
      <c r="H35" s="2">
        <f>MIN(G43)</f>
        <v>25</v>
      </c>
      <c r="I35" s="2">
        <f t="shared" si="2"/>
        <v>0</v>
      </c>
    </row>
    <row r="36" spans="1:9" ht="51">
      <c r="A36" s="5" t="s">
        <v>33</v>
      </c>
      <c r="B36" s="6" t="s">
        <v>24</v>
      </c>
      <c r="C36" s="4" t="str" cm="1">
        <f t="array" ref="C36">IFERROR(_xlfn.TEXTJOIN(",", TRUE, IFERROR(IF(FIND(A36, $B$5:$B$93)&gt;0, $A$5:$A$93, ""), "")), "Nessun Successore")</f>
        <v>Stesura Capitolo Architettura Software del Sistema Proposto,Stesura Glossario SDD,Revisione Documento SDD (Compilazione Checklist)</v>
      </c>
      <c r="D36" s="4">
        <v>1</v>
      </c>
      <c r="E36" s="5">
        <f>MAX(F32)</f>
        <v>22</v>
      </c>
      <c r="F36" s="5">
        <f t="shared" si="0"/>
        <v>23</v>
      </c>
      <c r="G36" s="5">
        <f t="shared" si="1"/>
        <v>24</v>
      </c>
      <c r="H36" s="5">
        <f>MIN(G45,G43)</f>
        <v>25</v>
      </c>
      <c r="I36" s="5">
        <f t="shared" si="2"/>
        <v>2</v>
      </c>
    </row>
    <row r="37" spans="1:9" ht="34">
      <c r="A37" s="2" t="s">
        <v>34</v>
      </c>
      <c r="B37" s="2" t="s">
        <v>33</v>
      </c>
      <c r="C37" s="1" t="str" cm="1">
        <f t="array" ref="C37">IFERROR(_xlfn.TEXTJOIN(",", TRUE, IFERROR(IF(FIND(A37, $B$5:$B$93)&gt;0, $A$5:$A$93, ""), "")), "Nessun Successore")</f>
        <v>Stesura Glossario SDD,Revisione Documento SDD (Compilazione Checklist)</v>
      </c>
      <c r="D37" s="1">
        <v>1</v>
      </c>
      <c r="E37" s="2">
        <f>MAX(F36)</f>
        <v>23</v>
      </c>
      <c r="F37" s="2">
        <f t="shared" si="0"/>
        <v>24</v>
      </c>
      <c r="G37" s="2">
        <f t="shared" si="1"/>
        <v>24</v>
      </c>
      <c r="H37" s="2">
        <f>MIN(G45,G43)</f>
        <v>25</v>
      </c>
      <c r="I37" s="2">
        <f t="shared" si="2"/>
        <v>1</v>
      </c>
    </row>
    <row r="38" spans="1:9" ht="34">
      <c r="A38" s="5" t="s">
        <v>35</v>
      </c>
      <c r="B38" s="5" t="s">
        <v>24</v>
      </c>
      <c r="C38" s="4" t="str" cm="1">
        <f t="array" ref="C38">IFERROR(_xlfn.TEXTJOIN(",", TRUE, IFERROR(IF(FIND(A38, $B$5:$B$93)&gt;0, $A$5:$A$93, ""), "")), "Nessun Successore")</f>
        <v>Aggiunta Artefatti al Documento SDD</v>
      </c>
      <c r="D38" s="4">
        <v>2</v>
      </c>
      <c r="E38" s="5">
        <f>MAX(F32)</f>
        <v>22</v>
      </c>
      <c r="F38" s="5">
        <f t="shared" si="0"/>
        <v>24</v>
      </c>
      <c r="G38" s="5">
        <f t="shared" si="1"/>
        <v>23</v>
      </c>
      <c r="H38" s="5">
        <f>MIN(G44)</f>
        <v>25</v>
      </c>
      <c r="I38" s="5">
        <f t="shared" si="2"/>
        <v>1</v>
      </c>
    </row>
    <row r="39" spans="1:9" ht="34">
      <c r="A39" s="2" t="s">
        <v>36</v>
      </c>
      <c r="B39" s="2" t="s">
        <v>24</v>
      </c>
      <c r="C39" s="1" t="str" cm="1">
        <f t="array" ref="C39">IFERROR(_xlfn.TEXTJOIN(",", TRUE, IFERROR(IF(FIND(A39, $B$5:$B$93)&gt;0, $A$5:$A$93, ""), "")), "Nessun Successore")</f>
        <v>Stesura Capitolo Servizi dei Sottosistemi,Aggiunta Artefatti al Documento SDD</v>
      </c>
      <c r="D39" s="1">
        <v>2</v>
      </c>
      <c r="E39" s="2">
        <f>MAX(F32)</f>
        <v>22</v>
      </c>
      <c r="F39" s="2">
        <f t="shared" si="0"/>
        <v>24</v>
      </c>
      <c r="G39" s="2">
        <f t="shared" si="1"/>
        <v>22</v>
      </c>
      <c r="H39" s="2">
        <f>MIN(G42,G44)</f>
        <v>24</v>
      </c>
      <c r="I39" s="2">
        <f t="shared" si="2"/>
        <v>0</v>
      </c>
    </row>
    <row r="40" spans="1:9" ht="17">
      <c r="A40" s="5" t="s">
        <v>37</v>
      </c>
      <c r="B40" s="5" t="s">
        <v>24</v>
      </c>
      <c r="C40" s="4" t="str" cm="1">
        <f t="array" ref="C40">IFERROR(_xlfn.TEXTJOIN(",", TRUE, IFERROR(IF(FIND(A40, $B$5:$B$93)&gt;0, $A$5:$A$93, ""), "")), "Nessun Successore")</f>
        <v>Aggiunta Artefatti al Documento SDD</v>
      </c>
      <c r="D40" s="4">
        <v>2</v>
      </c>
      <c r="E40" s="5">
        <f>MAX(F32)</f>
        <v>22</v>
      </c>
      <c r="F40" s="5">
        <f t="shared" si="0"/>
        <v>24</v>
      </c>
      <c r="G40" s="5">
        <f t="shared" si="1"/>
        <v>23</v>
      </c>
      <c r="H40" s="5">
        <f>MIN(G44)</f>
        <v>25</v>
      </c>
      <c r="I40" s="5">
        <f t="shared" si="2"/>
        <v>1</v>
      </c>
    </row>
    <row r="41" spans="1:9" ht="17">
      <c r="A41" s="2" t="s">
        <v>38</v>
      </c>
      <c r="B41" s="2" t="s">
        <v>24</v>
      </c>
      <c r="C41" s="1" t="str" cm="1">
        <f t="array" ref="C41">IFERROR(_xlfn.TEXTJOIN(",", TRUE, IFERROR(IF(FIND(A41, $B$5:$B$93)&gt;0, $A$5:$A$93, ""), "")), "Nessun Successore")</f>
        <v>Stesura Capitolo Servizi dei Sottosistemi</v>
      </c>
      <c r="D41" s="1">
        <v>1</v>
      </c>
      <c r="E41" s="2">
        <f>MAX(F32)</f>
        <v>22</v>
      </c>
      <c r="F41" s="2">
        <f t="shared" si="0"/>
        <v>23</v>
      </c>
      <c r="G41" s="2">
        <f t="shared" si="1"/>
        <v>23</v>
      </c>
      <c r="H41" s="2">
        <f>MIN(G42)</f>
        <v>24</v>
      </c>
      <c r="I41" s="2">
        <f t="shared" si="2"/>
        <v>1</v>
      </c>
    </row>
    <row r="42" spans="1:9" ht="51">
      <c r="A42" s="5" t="s">
        <v>75</v>
      </c>
      <c r="B42" s="5" t="s">
        <v>45</v>
      </c>
      <c r="C42" s="4" t="str" cm="1">
        <f t="array" ref="C42">IFERROR(_xlfn.TEXTJOIN(",", TRUE, IFERROR(IF(FIND(A42, $B$5:$B$93)&gt;0, $A$5:$A$93, ""), "")), "Nessun Successore")</f>
        <v>Stesura Glossario SDD,Revisione Documento SDD (Compilazione Checklist)</v>
      </c>
      <c r="D42" s="4">
        <v>1</v>
      </c>
      <c r="E42" s="5">
        <f>MAX(F39,F41)</f>
        <v>24</v>
      </c>
      <c r="F42" s="5">
        <f t="shared" si="0"/>
        <v>25</v>
      </c>
      <c r="G42" s="5">
        <f t="shared" si="1"/>
        <v>24</v>
      </c>
      <c r="H42" s="5">
        <f>MIN(G43,G45)</f>
        <v>25</v>
      </c>
      <c r="I42" s="5">
        <f t="shared" si="2"/>
        <v>0</v>
      </c>
    </row>
    <row r="43" spans="1:9" ht="119">
      <c r="A43" s="2" t="s">
        <v>74</v>
      </c>
      <c r="B43" s="2" t="s">
        <v>92</v>
      </c>
      <c r="C43" s="1" t="str" cm="1">
        <f t="array" ref="C43">IFERROR(_xlfn.TEXTJOIN(",", TRUE, IFERROR(IF(FIND(A43, $B$5:$B$93)&gt;0, $A$5:$A$93, ""), "")), "Nessun Successore")</f>
        <v>Revisione Documento SDD (Compilazione Checklist)</v>
      </c>
      <c r="D43" s="1">
        <v>1</v>
      </c>
      <c r="E43" s="2">
        <f>MAX(F42,F37,F41,F35,F36)</f>
        <v>25</v>
      </c>
      <c r="F43" s="2">
        <f t="shared" si="0"/>
        <v>26</v>
      </c>
      <c r="G43" s="2">
        <f t="shared" si="1"/>
        <v>25</v>
      </c>
      <c r="H43" s="2">
        <f>MIN(G45)</f>
        <v>26</v>
      </c>
      <c r="I43" s="2">
        <f t="shared" si="2"/>
        <v>0</v>
      </c>
    </row>
    <row r="44" spans="1:9" ht="85">
      <c r="A44" s="5" t="s">
        <v>77</v>
      </c>
      <c r="B44" s="6" t="s">
        <v>44</v>
      </c>
      <c r="C44" s="4" t="str" cm="1">
        <f t="array" ref="C44">IFERROR(_xlfn.TEXTJOIN(",", TRUE, IFERROR(IF(FIND(A44, $B$5:$B$93)&gt;0, $A$5:$A$93, ""), "")), "Nessun Successore")</f>
        <v>Revisione Documento SDD (Compilazione Checklist)</v>
      </c>
      <c r="D44" s="4">
        <v>1</v>
      </c>
      <c r="E44" s="5">
        <f>MAX(F38,F39,F40)</f>
        <v>24</v>
      </c>
      <c r="F44" s="5">
        <f t="shared" si="0"/>
        <v>25</v>
      </c>
      <c r="G44" s="5">
        <f t="shared" si="1"/>
        <v>25</v>
      </c>
      <c r="H44" s="5">
        <f>MIN(G45)</f>
        <v>26</v>
      </c>
      <c r="I44" s="5">
        <f t="shared" si="2"/>
        <v>1</v>
      </c>
    </row>
    <row r="45" spans="1:9" ht="153">
      <c r="A45" s="2" t="s">
        <v>39</v>
      </c>
      <c r="B45" s="2" t="s">
        <v>79</v>
      </c>
      <c r="C45" s="1" t="str" cm="1">
        <f t="array" ref="C45">IFERROR(_xlfn.TEXTJOIN(",", TRUE, IFERROR(IF(FIND(A45, $B$5:$B$93)&gt;0, $A$5:$A$93, ""), "")), "Nessun Successore")</f>
        <v>Aggiornamento RAD,Matrice di tracciabilità - SDD,COMPLETAMENTO SDD</v>
      </c>
      <c r="D45" s="1">
        <v>1</v>
      </c>
      <c r="E45" s="2">
        <f>MAX(F44,F43,F42,F35,F36)</f>
        <v>26</v>
      </c>
      <c r="F45" s="2">
        <f t="shared" si="0"/>
        <v>27</v>
      </c>
      <c r="G45" s="2">
        <f t="shared" si="1"/>
        <v>26</v>
      </c>
      <c r="H45" s="2">
        <f>MIN(G46,G50)</f>
        <v>27</v>
      </c>
      <c r="I45" s="2">
        <f t="shared" si="2"/>
        <v>0</v>
      </c>
    </row>
    <row r="46" spans="1:9" ht="34">
      <c r="A46" s="5" t="s">
        <v>40</v>
      </c>
      <c r="B46" s="5" t="s">
        <v>39</v>
      </c>
      <c r="C46" s="4" t="str" cm="1">
        <f t="array" ref="C46">IFERROR(_xlfn.TEXTJOIN(",", TRUE, IFERROR(IF(FIND(A46, $B$5:$B$93)&gt;0, $A$5:$A$93, ""), "")), "Nessun Successore")</f>
        <v>Revisione Documento RAD (Compilazione Checklist)</v>
      </c>
      <c r="D46" s="4">
        <v>3</v>
      </c>
      <c r="E46" s="5">
        <f>MAX(F45)</f>
        <v>27</v>
      </c>
      <c r="F46" s="5">
        <f t="shared" si="0"/>
        <v>30</v>
      </c>
      <c r="G46" s="5">
        <f t="shared" si="1"/>
        <v>27</v>
      </c>
      <c r="H46" s="5">
        <f>MIN(G47)</f>
        <v>30</v>
      </c>
      <c r="I46" s="5">
        <f t="shared" si="2"/>
        <v>0</v>
      </c>
    </row>
    <row r="47" spans="1:9" ht="34">
      <c r="A47" s="2" t="s">
        <v>41</v>
      </c>
      <c r="B47" s="2" t="s">
        <v>40</v>
      </c>
      <c r="C47" s="1" t="str" cm="1">
        <f t="array" ref="C47">IFERROR(_xlfn.TEXTJOIN(",", TRUE, IFERROR(IF(FIND(A47, $B$5:$B$93)&gt;0, $A$5:$A$93, ""), "")), "Nessun Successore")</f>
        <v>COMPLETAMENTO RAD</v>
      </c>
      <c r="D47" s="1">
        <v>1</v>
      </c>
      <c r="E47" s="2">
        <f>MAX(F46)</f>
        <v>30</v>
      </c>
      <c r="F47" s="2">
        <f t="shared" si="0"/>
        <v>31</v>
      </c>
      <c r="G47" s="2">
        <f t="shared" si="1"/>
        <v>30</v>
      </c>
      <c r="H47" s="2">
        <f>MIN(G48)</f>
        <v>31</v>
      </c>
      <c r="I47" s="2">
        <f t="shared" si="2"/>
        <v>0</v>
      </c>
    </row>
    <row r="48" spans="1:9" ht="34">
      <c r="A48" s="5" t="s">
        <v>42</v>
      </c>
      <c r="B48" s="7" t="s">
        <v>41</v>
      </c>
      <c r="C48" s="4" t="str" cm="1">
        <f t="array" ref="C48">IFERROR(_xlfn.TEXTJOIN(",", TRUE, IFERROR(IF(FIND(A48, $B$5:$B$93)&gt;0, $A$5:$A$93, ""), "")), "Nessun Successore")</f>
        <v>Stesura Test Plan,PRIMO RILASCIO</v>
      </c>
      <c r="D48" s="4">
        <v>0</v>
      </c>
      <c r="E48" s="5">
        <f>MAX(F47)</f>
        <v>31</v>
      </c>
      <c r="F48" s="5">
        <f t="shared" si="0"/>
        <v>31</v>
      </c>
      <c r="G48" s="5">
        <f t="shared" si="1"/>
        <v>31</v>
      </c>
      <c r="H48" s="5">
        <f>MIN(G68)</f>
        <v>31</v>
      </c>
      <c r="I48" s="5">
        <f t="shared" si="2"/>
        <v>0</v>
      </c>
    </row>
    <row r="49" spans="1:9" ht="34">
      <c r="A49" s="2" t="s">
        <v>76</v>
      </c>
      <c r="B49" s="2" t="s">
        <v>39</v>
      </c>
      <c r="C49" s="1" t="str" cm="1">
        <f t="array" ref="C49">IFERROR(_xlfn.TEXTJOIN(",", TRUE, IFERROR(IF(FIND(A49, $B$5:$B$93)&gt;0, $A$5:$A$93, ""), "")), "Nessun Successore")</f>
        <v/>
      </c>
      <c r="D49" s="1">
        <v>1</v>
      </c>
      <c r="E49" s="2">
        <f>MAX(F45)</f>
        <v>27</v>
      </c>
      <c r="F49" s="2">
        <f t="shared" si="0"/>
        <v>28</v>
      </c>
      <c r="G49" s="2">
        <f t="shared" si="1"/>
        <v>27</v>
      </c>
      <c r="H49" s="2">
        <f>MIN(F49)</f>
        <v>28</v>
      </c>
      <c r="I49" s="2">
        <f t="shared" si="2"/>
        <v>0</v>
      </c>
    </row>
    <row r="50" spans="1:9" ht="34">
      <c r="A50" s="5" t="s">
        <v>43</v>
      </c>
      <c r="B50" s="5" t="s">
        <v>39</v>
      </c>
      <c r="C50" s="4" t="str" cm="1">
        <f t="array" ref="C50">IFERROR(_xlfn.TEXTJOIN(",", TRUE, IFERROR(IF(FIND(A50, $B$5:$B$93)&gt;0, $A$5:$A$93, ""), "")), "Nessun Successore")</f>
        <v>Individuazione Design Pattern,PRIMO RILASCIO</v>
      </c>
      <c r="D50" s="4">
        <v>0</v>
      </c>
      <c r="E50" s="5">
        <f>MAX(F45)</f>
        <v>27</v>
      </c>
      <c r="F50" s="5">
        <f t="shared" si="0"/>
        <v>27</v>
      </c>
      <c r="G50" s="5">
        <f t="shared" si="1"/>
        <v>27</v>
      </c>
      <c r="H50" s="5">
        <f>MIN(G51,G76)</f>
        <v>27</v>
      </c>
      <c r="I50" s="5">
        <f t="shared" si="2"/>
        <v>0</v>
      </c>
    </row>
    <row r="51" spans="1:9" ht="34">
      <c r="A51" s="1" t="s">
        <v>48</v>
      </c>
      <c r="B51" s="1" t="s">
        <v>43</v>
      </c>
      <c r="C51" s="1" t="str" cm="1">
        <f t="array" ref="C51">IFERROR(_xlfn.TEXTJOIN(",", TRUE, IFERROR(IF(FIND(A51, $B$5:$B$93)&gt;0, $A$5:$A$93, ""), "")), "Nessun Successore")</f>
        <v>Realizzazione Diagramma Design Patterns,Stesura Capitolo Object Design Goals, Trade-Off e Linee Guida</v>
      </c>
      <c r="D51" s="1">
        <v>1</v>
      </c>
      <c r="E51" s="2">
        <f>MAX(F50)</f>
        <v>27</v>
      </c>
      <c r="F51" s="2">
        <f t="shared" si="0"/>
        <v>28</v>
      </c>
      <c r="G51" s="2">
        <f t="shared" si="1"/>
        <v>27</v>
      </c>
      <c r="H51" s="2">
        <f>MIN(G52,G53)</f>
        <v>28</v>
      </c>
      <c r="I51" s="2">
        <f t="shared" si="2"/>
        <v>0</v>
      </c>
    </row>
    <row r="52" spans="1:9" ht="34">
      <c r="A52" s="4" t="s">
        <v>49</v>
      </c>
      <c r="B52" s="4" t="s">
        <v>48</v>
      </c>
      <c r="C52" s="4" t="str" cm="1">
        <f t="array" ref="C52">IFERROR(_xlfn.TEXTJOIN(",", TRUE, IFERROR(IF(FIND(A52, $B$5:$B$93)&gt;0, $A$5:$A$93, ""), "")), "Nessun Successore")</f>
        <v>Aggiunta Artefatti al Documento ODD</v>
      </c>
      <c r="D52" s="4">
        <v>2</v>
      </c>
      <c r="E52" s="5">
        <f>MAX(F51)</f>
        <v>28</v>
      </c>
      <c r="F52" s="5">
        <f t="shared" si="0"/>
        <v>30</v>
      </c>
      <c r="G52" s="5">
        <f t="shared" si="1"/>
        <v>28</v>
      </c>
      <c r="H52" s="5">
        <f>MIN(G54)</f>
        <v>30</v>
      </c>
      <c r="I52" s="5">
        <f t="shared" si="2"/>
        <v>0</v>
      </c>
    </row>
    <row r="53" spans="1:9" ht="34">
      <c r="A53" s="1" t="s">
        <v>50</v>
      </c>
      <c r="B53" s="1" t="s">
        <v>48</v>
      </c>
      <c r="C53" s="1" t="str" cm="1">
        <f t="array" ref="C53">IFERROR(_xlfn.TEXTJOIN(",", TRUE, IFERROR(IF(FIND(A53, $B$5:$B$93)&gt;0, $A$5:$A$93, ""), "")), "Nessun Successore")</f>
        <v>Stesura Glossario ODD,Revisione Documento ODD (Compilazione Checklist)</v>
      </c>
      <c r="D53" s="1">
        <v>1</v>
      </c>
      <c r="E53" s="2">
        <f>MAX(F51)</f>
        <v>28</v>
      </c>
      <c r="F53" s="2">
        <f t="shared" si="0"/>
        <v>29</v>
      </c>
      <c r="G53" s="2">
        <f t="shared" si="1"/>
        <v>29</v>
      </c>
      <c r="H53" s="2">
        <f>MIN(G55)</f>
        <v>30</v>
      </c>
      <c r="I53" s="2">
        <f t="shared" si="2"/>
        <v>1</v>
      </c>
    </row>
    <row r="54" spans="1:9" ht="34">
      <c r="A54" s="4" t="s">
        <v>81</v>
      </c>
      <c r="B54" s="4" t="s">
        <v>49</v>
      </c>
      <c r="C54" s="4" t="str" cm="1">
        <f t="array" ref="C54">IFERROR(_xlfn.TEXTJOIN(",", TRUE, IFERROR(IF(FIND(A54, $B$5:$B$93)&gt;0, $A$5:$A$93, ""), "")), "Nessun Successore")</f>
        <v>Revisione Documento ODD (Compilazione Checklist)</v>
      </c>
      <c r="D54" s="4">
        <v>1</v>
      </c>
      <c r="E54" s="5">
        <f>MAX(F52)</f>
        <v>30</v>
      </c>
      <c r="F54" s="5">
        <f t="shared" si="0"/>
        <v>31</v>
      </c>
      <c r="G54" s="5">
        <f t="shared" si="1"/>
        <v>30</v>
      </c>
      <c r="H54" s="5">
        <f>MIN(G56)</f>
        <v>31</v>
      </c>
      <c r="I54" s="5">
        <f t="shared" si="2"/>
        <v>0</v>
      </c>
    </row>
    <row r="55" spans="1:9" ht="51">
      <c r="A55" s="1" t="s">
        <v>80</v>
      </c>
      <c r="B55" s="1" t="s">
        <v>50</v>
      </c>
      <c r="C55" s="1" t="str" cm="1">
        <f t="array" ref="C55">IFERROR(_xlfn.TEXTJOIN(",", TRUE, IFERROR(IF(FIND(A55, $B$5:$B$93)&gt;0, $A$5:$A$93, ""), "")), "Nessun Successore")</f>
        <v>Revisione Documento ODD (Compilazione Checklist)</v>
      </c>
      <c r="D55" s="1">
        <v>1</v>
      </c>
      <c r="E55" s="2">
        <f>MAX(F53)</f>
        <v>29</v>
      </c>
      <c r="F55" s="2">
        <f t="shared" si="0"/>
        <v>30</v>
      </c>
      <c r="G55" s="2">
        <f t="shared" si="1"/>
        <v>30</v>
      </c>
      <c r="H55" s="2">
        <f>MIN(G56)</f>
        <v>31</v>
      </c>
      <c r="I55" s="2">
        <f t="shared" si="2"/>
        <v>1</v>
      </c>
    </row>
    <row r="56" spans="1:9" ht="85">
      <c r="A56" s="4" t="s">
        <v>85</v>
      </c>
      <c r="B56" s="4" t="s">
        <v>83</v>
      </c>
      <c r="C56" s="4" t="str" cm="1">
        <f t="array" ref="C56">IFERROR(_xlfn.TEXTJOIN(",", TRUE, IFERROR(IF(FIND(A56, $B$5:$B$93)&gt;0, $A$5:$A$93, ""), "")), "Nessun Successore")</f>
        <v>Matrice di tracciabilità ODD,COMPLETAMENTO ODD</v>
      </c>
      <c r="D56" s="4">
        <v>1</v>
      </c>
      <c r="E56" s="5">
        <f>MAX(F54,F53,F55)</f>
        <v>31</v>
      </c>
      <c r="F56" s="5">
        <f t="shared" si="0"/>
        <v>32</v>
      </c>
      <c r="G56" s="5">
        <f t="shared" si="1"/>
        <v>31</v>
      </c>
      <c r="H56" s="5">
        <f>MIN(G57,G58)</f>
        <v>32</v>
      </c>
      <c r="I56" s="5">
        <f t="shared" si="2"/>
        <v>0</v>
      </c>
    </row>
    <row r="57" spans="1:9" ht="34">
      <c r="A57" s="1" t="s">
        <v>82</v>
      </c>
      <c r="B57" s="1" t="s">
        <v>85</v>
      </c>
      <c r="C57" s="1" t="str" cm="1">
        <f t="array" ref="C57">IFERROR(_xlfn.TEXTJOIN(",", TRUE, IFERROR(IF(FIND(A57, $B$5:$B$93)&gt;0, $A$5:$A$93, ""), "")), "Nessun Successore")</f>
        <v/>
      </c>
      <c r="D57" s="1">
        <v>1</v>
      </c>
      <c r="E57" s="2">
        <f>MAX(F56)</f>
        <v>32</v>
      </c>
      <c r="F57" s="2">
        <f t="shared" si="0"/>
        <v>33</v>
      </c>
      <c r="G57" s="2">
        <f t="shared" si="1"/>
        <v>32</v>
      </c>
      <c r="H57" s="2">
        <f>MIN(F57)</f>
        <v>33</v>
      </c>
      <c r="I57" s="2">
        <f t="shared" si="2"/>
        <v>0</v>
      </c>
    </row>
    <row r="58" spans="1:9" ht="34">
      <c r="A58" s="4" t="s">
        <v>51</v>
      </c>
      <c r="B58" s="4" t="s">
        <v>85</v>
      </c>
      <c r="C58" s="4" t="str" cm="1">
        <f t="array" ref="C58">IFERROR(_xlfn.TEXTJOIN(",", TRUE, IFERROR(IF(FIND(A58, $B$5:$B$93)&gt;0, $A$5:$A$93, ""), "")), "Nessun Successore")</f>
        <v>PRIMO RILASCIO</v>
      </c>
      <c r="D58" s="4">
        <v>0</v>
      </c>
      <c r="E58" s="5">
        <f>MAX(F57)</f>
        <v>33</v>
      </c>
      <c r="F58" s="5">
        <f t="shared" si="0"/>
        <v>33</v>
      </c>
      <c r="G58" s="5">
        <f t="shared" si="1"/>
        <v>45</v>
      </c>
      <c r="H58" s="5">
        <f>MIN(G76)</f>
        <v>45</v>
      </c>
      <c r="I58" s="5">
        <f t="shared" si="2"/>
        <v>12</v>
      </c>
    </row>
    <row r="59" spans="1:9" ht="34">
      <c r="A59" s="1" t="s">
        <v>61</v>
      </c>
      <c r="B59" s="1" t="s">
        <v>22</v>
      </c>
      <c r="C59" s="1" t="str" cm="1">
        <f t="array" ref="C59">IFERROR(_xlfn.TEXTJOIN(",", TRUE, IFERROR(IF(FIND(A59, $B$5:$B$93)&gt;0, $A$5:$A$93, ""), "")), "Nessun Successore")</f>
        <v>Implementazione Componenti Front-end,Set-Up Progetto Spring,Code Review</v>
      </c>
      <c r="D59" s="1">
        <v>1</v>
      </c>
      <c r="E59" s="2">
        <f>MAX(F24)</f>
        <v>18</v>
      </c>
      <c r="F59" s="2">
        <f t="shared" si="0"/>
        <v>19</v>
      </c>
      <c r="G59" s="2">
        <f t="shared" si="1"/>
        <v>18</v>
      </c>
      <c r="H59" s="2">
        <f>MIN(G60,G62,G66)</f>
        <v>19</v>
      </c>
      <c r="I59" s="2">
        <f t="shared" si="2"/>
        <v>0</v>
      </c>
    </row>
    <row r="60" spans="1:9" ht="34">
      <c r="A60" s="4" t="s">
        <v>52</v>
      </c>
      <c r="B60" s="4" t="s">
        <v>61</v>
      </c>
      <c r="C60" s="4" t="str" cm="1">
        <f t="array" ref="C60">IFERROR(_xlfn.TEXTJOIN(",", TRUE, IFERROR(IF(FIND(A60, $B$5:$B$93)&gt;0, $A$5:$A$93, ""), "")), "Nessun Successore")</f>
        <v>Realizzazione Pagine Interfaccia Web</v>
      </c>
      <c r="D60" s="4">
        <v>10</v>
      </c>
      <c r="E60" s="5">
        <f>MAX(F59)</f>
        <v>19</v>
      </c>
      <c r="F60" s="5">
        <f t="shared" si="0"/>
        <v>29</v>
      </c>
      <c r="G60" s="5">
        <f t="shared" si="1"/>
        <v>30</v>
      </c>
      <c r="H60" s="5">
        <f>MIN(G61)</f>
        <v>40</v>
      </c>
      <c r="I60" s="5">
        <f t="shared" si="2"/>
        <v>11</v>
      </c>
    </row>
    <row r="61" spans="1:9" ht="34">
      <c r="A61" s="1" t="s">
        <v>62</v>
      </c>
      <c r="B61" s="1" t="s">
        <v>52</v>
      </c>
      <c r="C61" s="1" t="str" cm="1">
        <f t="array" ref="C61">IFERROR(_xlfn.TEXTJOIN(",", TRUE, IFERROR(IF(FIND(A61, $B$5:$B$93)&gt;0, $A$5:$A$93, ""), "")), "Nessun Successore")</f>
        <v>Integrazione Back-End Front-End</v>
      </c>
      <c r="D61" s="1">
        <v>4</v>
      </c>
      <c r="E61" s="2">
        <f>MAX(F60)</f>
        <v>29</v>
      </c>
      <c r="F61" s="2">
        <f t="shared" si="0"/>
        <v>33</v>
      </c>
      <c r="G61" s="2">
        <f t="shared" si="1"/>
        <v>40</v>
      </c>
      <c r="H61" s="2">
        <f>MIN(G65)</f>
        <v>44</v>
      </c>
      <c r="I61" s="2">
        <f t="shared" si="2"/>
        <v>11</v>
      </c>
    </row>
    <row r="62" spans="1:9" ht="17">
      <c r="A62" s="4" t="s">
        <v>53</v>
      </c>
      <c r="B62" s="4" t="s">
        <v>61</v>
      </c>
      <c r="C62" s="4" t="str" cm="1">
        <f t="array" ref="C62">IFERROR(_xlfn.TEXTJOIN(",", TRUE, IFERROR(IF(FIND(A62, $B$5:$B$93)&gt;0, $A$5:$A$93, ""), "")), "Nessun Successore")</f>
        <v>Creazione Entità per Database,Set-up tool di Testing</v>
      </c>
      <c r="D62" s="4">
        <v>1</v>
      </c>
      <c r="E62" s="5">
        <f>MAX(F59)</f>
        <v>19</v>
      </c>
      <c r="F62" s="5">
        <f t="shared" si="0"/>
        <v>20</v>
      </c>
      <c r="G62" s="5">
        <f t="shared" si="1"/>
        <v>37</v>
      </c>
      <c r="H62" s="5">
        <f>MIN(G63)</f>
        <v>38</v>
      </c>
      <c r="I62" s="5">
        <f t="shared" si="2"/>
        <v>18</v>
      </c>
    </row>
    <row r="63" spans="1:9" ht="17">
      <c r="A63" s="1" t="s">
        <v>54</v>
      </c>
      <c r="B63" s="1" t="s">
        <v>53</v>
      </c>
      <c r="C63" s="1" t="str" cm="1">
        <f t="array" ref="C63">IFERROR(_xlfn.TEXTJOIN(",", TRUE, IFERROR(IF(FIND(A63, $B$5:$B$93)&gt;0, $A$5:$A$93, ""), "")), "Nessun Successore")</f>
        <v>Creazione Endpoint Back-end</v>
      </c>
      <c r="D63" s="1">
        <v>3</v>
      </c>
      <c r="E63" s="2">
        <f>MAX(F62)</f>
        <v>20</v>
      </c>
      <c r="F63" s="2">
        <f t="shared" si="0"/>
        <v>23</v>
      </c>
      <c r="G63" s="2">
        <f t="shared" si="1"/>
        <v>38</v>
      </c>
      <c r="H63" s="2">
        <f>MIN(G64)</f>
        <v>41</v>
      </c>
      <c r="I63" s="2">
        <f t="shared" si="2"/>
        <v>18</v>
      </c>
    </row>
    <row r="64" spans="1:9" ht="17">
      <c r="A64" s="4" t="s">
        <v>63</v>
      </c>
      <c r="B64" s="4" t="s">
        <v>54</v>
      </c>
      <c r="C64" s="4" t="str" cm="1">
        <f t="array" ref="C64">IFERROR(_xlfn.TEXTJOIN(",", TRUE, IFERROR(IF(FIND(A64, $B$5:$B$93)&gt;0, $A$5:$A$93, ""), "")), "Nessun Successore")</f>
        <v>Integrazione Back-End Front-End</v>
      </c>
      <c r="D64" s="4">
        <v>3</v>
      </c>
      <c r="E64" s="5">
        <f>MAX(F63)</f>
        <v>23</v>
      </c>
      <c r="F64" s="5">
        <f t="shared" si="0"/>
        <v>26</v>
      </c>
      <c r="G64" s="5">
        <f t="shared" si="1"/>
        <v>41</v>
      </c>
      <c r="H64" s="5">
        <f>MIN(G65)</f>
        <v>44</v>
      </c>
      <c r="I64" s="5">
        <f t="shared" si="2"/>
        <v>18</v>
      </c>
    </row>
    <row r="65" spans="1:9" ht="68">
      <c r="A65" s="1" t="s">
        <v>55</v>
      </c>
      <c r="B65" s="1" t="s">
        <v>96</v>
      </c>
      <c r="C65" s="1" t="str" cm="1">
        <f t="array" ref="C65">IFERROR(_xlfn.TEXTJOIN(",", TRUE, IFERROR(IF(FIND(A65, $B$5:$B$93)&gt;0, $A$5:$A$93, ""), "")), "Nessun Successore")</f>
        <v>COMPLETAMENTO IMPLEMENTAZIONE</v>
      </c>
      <c r="D65" s="1">
        <v>1</v>
      </c>
      <c r="E65" s="2">
        <f>MAX(F61,F64,F71)</f>
        <v>38</v>
      </c>
      <c r="F65" s="2">
        <f t="shared" si="0"/>
        <v>39</v>
      </c>
      <c r="G65" s="2">
        <f t="shared" si="1"/>
        <v>44</v>
      </c>
      <c r="H65" s="2">
        <f>MIN(G67)</f>
        <v>45</v>
      </c>
      <c r="I65" s="2">
        <f t="shared" si="2"/>
        <v>6</v>
      </c>
    </row>
    <row r="66" spans="1:9" ht="17">
      <c r="A66" s="4" t="s">
        <v>56</v>
      </c>
      <c r="B66" s="4" t="s">
        <v>61</v>
      </c>
      <c r="C66" s="4" t="str" cm="1">
        <f t="array" ref="C66">IFERROR(_xlfn.TEXTJOIN(",", TRUE, IFERROR(IF(FIND(A66, $B$5:$B$93)&gt;0, $A$5:$A$93, ""), "")), "Nessun Successore")</f>
        <v>COMPLETAMENTO IMPLEMENTAZIONE</v>
      </c>
      <c r="D66" s="4">
        <v>26</v>
      </c>
      <c r="E66" s="5">
        <f>MAX(F59)</f>
        <v>19</v>
      </c>
      <c r="F66" s="5">
        <f t="shared" si="0"/>
        <v>45</v>
      </c>
      <c r="G66" s="5">
        <f t="shared" si="1"/>
        <v>19</v>
      </c>
      <c r="H66" s="5">
        <f>MIN(G67)</f>
        <v>45</v>
      </c>
      <c r="I66" s="5">
        <f t="shared" si="2"/>
        <v>0</v>
      </c>
    </row>
    <row r="67" spans="1:9" ht="34">
      <c r="A67" s="1" t="s">
        <v>64</v>
      </c>
      <c r="B67" s="1" t="s">
        <v>86</v>
      </c>
      <c r="C67" s="1" t="str" cm="1">
        <f t="array" ref="C67">IFERROR(_xlfn.TEXTJOIN(",", TRUE, IFERROR(IF(FIND(A67, $B$5:$B$93)&gt;0, $A$5:$A$93, ""), "")), "Nessun Successore")</f>
        <v>PRIMO RILASCIO</v>
      </c>
      <c r="D67" s="1">
        <v>0</v>
      </c>
      <c r="E67" s="2">
        <f>MAX(F66,F65)</f>
        <v>45</v>
      </c>
      <c r="F67" s="2">
        <f t="shared" si="0"/>
        <v>45</v>
      </c>
      <c r="G67" s="2">
        <f t="shared" si="1"/>
        <v>45</v>
      </c>
      <c r="H67" s="2">
        <f>MIN(G76)</f>
        <v>45</v>
      </c>
      <c r="I67" s="2">
        <f t="shared" si="2"/>
        <v>0</v>
      </c>
    </row>
    <row r="68" spans="1:9" ht="17">
      <c r="A68" s="4" t="s">
        <v>65</v>
      </c>
      <c r="B68" s="4" t="s">
        <v>42</v>
      </c>
      <c r="C68" s="4" t="str" cm="1">
        <f t="array" ref="C68">IFERROR(_xlfn.TEXTJOIN(",", TRUE, IFERROR(IF(FIND(A68, $B$5:$B$93)&gt;0, $A$5:$A$93, ""), "")), "Nessun Successore")</f>
        <v>Stesura Test Case Specification</v>
      </c>
      <c r="D68" s="4">
        <v>2</v>
      </c>
      <c r="E68" s="5">
        <f>MAX(F48)</f>
        <v>31</v>
      </c>
      <c r="F68" s="5">
        <f t="shared" si="0"/>
        <v>33</v>
      </c>
      <c r="G68" s="5">
        <f t="shared" si="1"/>
        <v>31</v>
      </c>
      <c r="H68" s="5">
        <f>MIN(G69)</f>
        <v>33</v>
      </c>
      <c r="I68" s="5">
        <f t="shared" si="2"/>
        <v>0</v>
      </c>
    </row>
    <row r="69" spans="1:9" ht="17">
      <c r="A69" s="1" t="s">
        <v>57</v>
      </c>
      <c r="B69" s="1" t="s">
        <v>65</v>
      </c>
      <c r="C69" s="1" t="str" cm="1">
        <f t="array" ref="C69">IFERROR(_xlfn.TEXTJOIN(",", TRUE, IFERROR(IF(FIND(A69, $B$5:$B$93)&gt;0, $A$5:$A$93, ""), "")), "Nessun Successore")</f>
        <v>Testing di Unità,Matrice di tracciabilità Testing</v>
      </c>
      <c r="D69" s="1">
        <v>2</v>
      </c>
      <c r="E69" s="2">
        <f>MAX(F68)</f>
        <v>33</v>
      </c>
      <c r="F69" s="2">
        <f t="shared" si="0"/>
        <v>35</v>
      </c>
      <c r="G69" s="2">
        <f t="shared" si="1"/>
        <v>33</v>
      </c>
      <c r="H69" s="2">
        <f>MIN(G71,G74)</f>
        <v>35</v>
      </c>
      <c r="I69" s="2">
        <f t="shared" si="2"/>
        <v>0</v>
      </c>
    </row>
    <row r="70" spans="1:9" ht="17">
      <c r="A70" s="4" t="s">
        <v>66</v>
      </c>
      <c r="B70" s="4" t="s">
        <v>53</v>
      </c>
      <c r="C70" s="4" t="str" cm="1">
        <f t="array" ref="C70">IFERROR(_xlfn.TEXTJOIN(",", TRUE, IFERROR(IF(FIND(A70, $B$5:$B$93)&gt;0, $A$5:$A$93, ""), "")), "Nessun Successore")</f>
        <v>Testing di Unità</v>
      </c>
      <c r="D70" s="4">
        <v>1</v>
      </c>
      <c r="E70" s="5">
        <f>MAX(F62)</f>
        <v>20</v>
      </c>
      <c r="F70" s="5">
        <f t="shared" ref="F70:F76" si="3">D70+E70</f>
        <v>21</v>
      </c>
      <c r="G70" s="5">
        <f t="shared" ref="G70:G76" si="4">H70-D70</f>
        <v>37</v>
      </c>
      <c r="H70" s="5">
        <f>MIN(G71)</f>
        <v>38</v>
      </c>
      <c r="I70" s="5">
        <f t="shared" ref="I70:I76" si="5">G70-E70</f>
        <v>17</v>
      </c>
    </row>
    <row r="71" spans="1:9" ht="34">
      <c r="A71" s="1" t="s">
        <v>58</v>
      </c>
      <c r="B71" s="1" t="s">
        <v>89</v>
      </c>
      <c r="C71" s="1" t="str" cm="1">
        <f t="array" ref="C71">IFERROR(_xlfn.TEXTJOIN(",", TRUE, IFERROR(IF(FIND(A71, $B$5:$B$93)&gt;0, $A$5:$A$93, ""), "")), "Nessun Successore")</f>
        <v>Integrazione Back-End Front-End,Stesura Test Report</v>
      </c>
      <c r="D71" s="1">
        <v>3</v>
      </c>
      <c r="E71" s="2">
        <f>MAX(F70,F69)</f>
        <v>35</v>
      </c>
      <c r="F71" s="2">
        <f t="shared" si="3"/>
        <v>38</v>
      </c>
      <c r="G71" s="2">
        <f t="shared" si="4"/>
        <v>38</v>
      </c>
      <c r="H71" s="2">
        <f>MIN(G72)</f>
        <v>41</v>
      </c>
      <c r="I71" s="2">
        <f t="shared" si="5"/>
        <v>3</v>
      </c>
    </row>
    <row r="72" spans="1:9" ht="17">
      <c r="A72" s="4" t="s">
        <v>67</v>
      </c>
      <c r="B72" s="4" t="s">
        <v>58</v>
      </c>
      <c r="C72" s="4" t="str" cm="1">
        <f t="array" ref="C72">IFERROR(_xlfn.TEXTJOIN(",", TRUE, IFERROR(IF(FIND(A72, $B$5:$B$93)&gt;0, $A$5:$A$93, ""), "")), "Nessun Successore")</f>
        <v>Stesura Test Summary Report</v>
      </c>
      <c r="D72" s="4">
        <v>3</v>
      </c>
      <c r="E72" s="5">
        <f>MAX(F71)</f>
        <v>38</v>
      </c>
      <c r="F72" s="5">
        <f t="shared" si="3"/>
        <v>41</v>
      </c>
      <c r="G72" s="5">
        <f t="shared" si="4"/>
        <v>41</v>
      </c>
      <c r="H72" s="5">
        <f>MIN(G73,G65)</f>
        <v>44</v>
      </c>
      <c r="I72" s="5">
        <f t="shared" si="5"/>
        <v>3</v>
      </c>
    </row>
    <row r="73" spans="1:9" ht="17">
      <c r="A73" s="1" t="s">
        <v>68</v>
      </c>
      <c r="B73" s="1" t="s">
        <v>67</v>
      </c>
      <c r="C73" s="1" t="str" cm="1">
        <f t="array" ref="C73">IFERROR(_xlfn.TEXTJOIN(",", TRUE, IFERROR(IF(FIND(A73, $B$5:$B$93)&gt;0, $A$5:$A$93, ""), "")), "Nessun Successore")</f>
        <v>COMPLETAMENTO TESTING</v>
      </c>
      <c r="D73" s="1">
        <v>1</v>
      </c>
      <c r="E73" s="2">
        <f>MAX(F72)</f>
        <v>41</v>
      </c>
      <c r="F73" s="2">
        <f t="shared" si="3"/>
        <v>42</v>
      </c>
      <c r="G73" s="2">
        <f t="shared" si="4"/>
        <v>44</v>
      </c>
      <c r="H73" s="2">
        <f>MIN(G75)</f>
        <v>45</v>
      </c>
      <c r="I73" s="2">
        <f t="shared" si="5"/>
        <v>3</v>
      </c>
    </row>
    <row r="74" spans="1:9" ht="17">
      <c r="A74" s="4" t="s">
        <v>93</v>
      </c>
      <c r="B74" s="4" t="s">
        <v>57</v>
      </c>
      <c r="C74" s="4" t="str" cm="1">
        <f t="array" ref="C74">IFERROR(_xlfn.TEXTJOIN(",", TRUE, IFERROR(IF(FIND(A74, $B$5:$B$93)&gt;0, $A$5:$A$93, ""), "")), "Nessun Successore")</f>
        <v/>
      </c>
      <c r="D74" s="4">
        <v>1</v>
      </c>
      <c r="E74" s="5">
        <f>MAX(F69)</f>
        <v>35</v>
      </c>
      <c r="F74" s="5">
        <f t="shared" si="3"/>
        <v>36</v>
      </c>
      <c r="G74" s="5">
        <f t="shared" si="4"/>
        <v>35</v>
      </c>
      <c r="H74" s="5">
        <f>MIN(F74)</f>
        <v>36</v>
      </c>
      <c r="I74" s="5">
        <f t="shared" si="5"/>
        <v>0</v>
      </c>
    </row>
    <row r="75" spans="1:9" ht="17">
      <c r="A75" s="1" t="s">
        <v>59</v>
      </c>
      <c r="B75" s="1" t="s">
        <v>68</v>
      </c>
      <c r="C75" s="1" t="str" cm="1">
        <f t="array" ref="C75">IFERROR(_xlfn.TEXTJOIN(",", TRUE, IFERROR(IF(FIND(A75, $B$5:$B$93)&gt;0, $A$5:$A$93, ""), "")), "Nessun Successore")</f>
        <v>PRIMO RILASCIO</v>
      </c>
      <c r="D75" s="1">
        <v>0</v>
      </c>
      <c r="E75" s="2">
        <f>MAX(F73)</f>
        <v>42</v>
      </c>
      <c r="F75" s="2">
        <f t="shared" si="3"/>
        <v>42</v>
      </c>
      <c r="G75" s="2">
        <f t="shared" si="4"/>
        <v>45</v>
      </c>
      <c r="H75" s="2">
        <f>MIN(G76)</f>
        <v>45</v>
      </c>
      <c r="I75" s="2">
        <f t="shared" si="5"/>
        <v>3</v>
      </c>
    </row>
    <row r="76" spans="1:9" ht="102">
      <c r="A76" s="4" t="s">
        <v>60</v>
      </c>
      <c r="B76" s="4" t="s">
        <v>87</v>
      </c>
      <c r="C76" s="4" t="str" cm="1">
        <f t="array" ref="C76">IFERROR(_xlfn.TEXTJOIN(",", TRUE, IFERROR(IF(FIND(A76, $B$5:$B$93)&gt;0, $A$5:$A$93, ""), "")), "Nessun Successore")</f>
        <v/>
      </c>
      <c r="D76" s="4">
        <v>0</v>
      </c>
      <c r="E76" s="5">
        <f>MAX(F75,F67,F58,F48,F50)</f>
        <v>45</v>
      </c>
      <c r="F76" s="5">
        <f t="shared" si="3"/>
        <v>45</v>
      </c>
      <c r="G76" s="5">
        <f t="shared" si="4"/>
        <v>45</v>
      </c>
      <c r="H76" s="5">
        <f>MIN(F76)</f>
        <v>45</v>
      </c>
      <c r="I76" s="5">
        <f t="shared" si="5"/>
        <v>0</v>
      </c>
    </row>
  </sheetData>
  <mergeCells count="3">
    <mergeCell ref="A1:A2"/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13DD-B44C-6548-97DB-AAFB15FE51FB}">
  <dimension ref="A1"/>
  <sheetViews>
    <sheetView showGridLines="0" zoomScale="107" workbookViewId="0">
      <selection activeCell="AN6" sqref="AN6"/>
    </sheetView>
  </sheetViews>
  <sheetFormatPr baseColWidth="10" defaultRowHeight="16"/>
  <cols>
    <col min="30" max="32" width="11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Info</vt:lpstr>
      <vt:lpstr>Network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TURE</dc:creator>
  <cp:lastModifiedBy>RAFFAELLA SPAGNUOLO</cp:lastModifiedBy>
  <dcterms:created xsi:type="dcterms:W3CDTF">2024-12-06T14:53:45Z</dcterms:created>
  <dcterms:modified xsi:type="dcterms:W3CDTF">2024-12-14T10:17:41Z</dcterms:modified>
</cp:coreProperties>
</file>