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01"/>
  <workbookPr codeName="ThisWorkbook"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1129" documentId="13_ncr:1_{89A5CB98-93EB-451E-A012-FBFD01AD492F}" xr6:coauthVersionLast="47" xr6:coauthVersionMax="47" xr10:uidLastSave="{F6B5C270-8F2F-4994-8C80-2AFA62B5A395}"/>
  <bookViews>
    <workbookView xWindow="-120" yWindow="-120" windowWidth="29040" windowHeight="15840" tabRatio="500" firstSheet="1" activeTab="2" xr2:uid="{00000000-000D-0000-FFFF-FFFF00000000}"/>
  </bookViews>
  <sheets>
    <sheet name="Sommaire" sheetId="9" r:id="rId1"/>
    <sheet name="Assurance Qualité" sheetId="6" r:id="rId2"/>
    <sheet name="Fonctionnalités" sheetId="8" r:id="rId3"/>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43" i="8" l="1"/>
  <c r="E42" i="8"/>
  <c r="D28" i="8"/>
  <c r="E27" i="8"/>
  <c r="J41" i="6"/>
  <c r="J42" i="6"/>
  <c r="J43" i="6"/>
  <c r="J44" i="6"/>
  <c r="J45" i="6"/>
  <c r="J46" i="6"/>
  <c r="J47" i="6"/>
  <c r="J48" i="6"/>
  <c r="J40" i="6"/>
  <c r="G41" i="6"/>
  <c r="G42" i="6"/>
  <c r="G43" i="6"/>
  <c r="G44" i="6"/>
  <c r="G45" i="6"/>
  <c r="G46" i="6"/>
  <c r="G47" i="6"/>
  <c r="G48" i="6"/>
  <c r="G40" i="6"/>
  <c r="J30" i="6"/>
  <c r="J31" i="6"/>
  <c r="J29" i="6"/>
  <c r="G30" i="6"/>
  <c r="G31" i="6"/>
  <c r="G29" i="6"/>
  <c r="G14" i="6"/>
  <c r="J14" i="6" s="1"/>
  <c r="G15" i="6"/>
  <c r="J15" i="6" s="1"/>
  <c r="G16" i="6"/>
  <c r="J16" i="6" s="1"/>
  <c r="G17" i="6"/>
  <c r="J17" i="6" s="1"/>
  <c r="G13" i="6"/>
  <c r="J13" i="6" s="1"/>
  <c r="C56" i="6"/>
  <c r="E47" i="8"/>
  <c r="E46" i="8"/>
  <c r="E45" i="8"/>
  <c r="E32" i="8"/>
  <c r="E31" i="8"/>
  <c r="E30" i="8"/>
  <c r="E18" i="8"/>
  <c r="E17" i="8"/>
  <c r="J11" i="6"/>
  <c r="I11" i="6"/>
  <c r="G11" i="6"/>
  <c r="F11" i="6"/>
  <c r="D11" i="6"/>
  <c r="C11" i="6"/>
  <c r="E26" i="8"/>
  <c r="C18" i="6"/>
  <c r="D18" i="6"/>
  <c r="F18" i="6"/>
  <c r="G18" i="6"/>
  <c r="I18" i="6"/>
  <c r="J18" i="6"/>
  <c r="C22" i="6"/>
  <c r="D22" i="6"/>
  <c r="F22" i="6"/>
  <c r="G22" i="6"/>
  <c r="I22" i="6"/>
  <c r="J22" i="6"/>
  <c r="C27" i="6"/>
  <c r="D27" i="6"/>
  <c r="F27" i="6"/>
  <c r="G27" i="6"/>
  <c r="I27" i="6"/>
  <c r="J27" i="6"/>
  <c r="C32" i="6"/>
  <c r="D32" i="6"/>
  <c r="F32" i="6"/>
  <c r="G32" i="6"/>
  <c r="I32" i="6"/>
  <c r="J32" i="6"/>
  <c r="C38" i="6"/>
  <c r="D38" i="6"/>
  <c r="F38" i="6"/>
  <c r="G38" i="6"/>
  <c r="I38" i="6"/>
  <c r="J38" i="6"/>
  <c r="C49" i="6"/>
  <c r="D49" i="6"/>
  <c r="F49" i="6"/>
  <c r="G49" i="6"/>
  <c r="I49" i="6"/>
  <c r="J49" i="6"/>
  <c r="D56" i="6"/>
  <c r="F56" i="6"/>
  <c r="G56" i="6"/>
  <c r="I56" i="6"/>
  <c r="J56" i="6"/>
  <c r="E13" i="8"/>
  <c r="E40" i="8"/>
  <c r="E41" i="8"/>
  <c r="E22" i="8"/>
  <c r="E23" i="8"/>
  <c r="E24" i="8"/>
  <c r="E25" i="8"/>
  <c r="E10" i="8"/>
  <c r="E11" i="8"/>
  <c r="E12" i="8"/>
  <c r="E14" i="8"/>
  <c r="E9" i="8"/>
  <c r="D58" i="6" l="1"/>
  <c r="G58" i="6"/>
  <c r="F58" i="6"/>
  <c r="F59" i="6" s="1"/>
  <c r="C5" i="9" s="1"/>
  <c r="C58" i="6"/>
  <c r="C59" i="6" s="1"/>
  <c r="C4" i="9" s="1"/>
  <c r="I58" i="6"/>
  <c r="J58" i="6"/>
  <c r="G7" i="9"/>
  <c r="I59" i="6" l="1"/>
  <c r="C6" i="9" s="1"/>
  <c r="E8" i="8" l="1"/>
  <c r="D15" i="8"/>
  <c r="E21" i="8"/>
  <c r="E28" i="8" s="1"/>
  <c r="E35" i="8"/>
  <c r="E36" i="8"/>
  <c r="E37" i="8"/>
  <c r="E38" i="8"/>
  <c r="E39" i="8"/>
  <c r="E15" i="8" l="1"/>
  <c r="E43" i="8"/>
  <c r="B4" i="9"/>
  <c r="D4" i="9" s="1"/>
  <c r="B6" i="9"/>
  <c r="B5" i="9"/>
  <c r="D6" i="9" l="1"/>
  <c r="G6" i="9" s="1"/>
  <c r="D5" i="9"/>
  <c r="G5" i="9" s="1"/>
  <c r="G4" i="9"/>
</calcChain>
</file>

<file path=xl/sharedStrings.xml><?xml version="1.0" encoding="utf-8"?>
<sst xmlns="http://schemas.openxmlformats.org/spreadsheetml/2006/main" count="258" uniqueCount="151">
  <si>
    <t>Fonct.</t>
  </si>
  <si>
    <t>A.Q</t>
  </si>
  <si>
    <t>Total</t>
  </si>
  <si>
    <t>Heures de retard
(-10%)/heure</t>
  </si>
  <si>
    <t>Poids</t>
  </si>
  <si>
    <t>Note pondérée</t>
  </si>
  <si>
    <t>Sprint 1</t>
  </si>
  <si>
    <t>Sprint 2</t>
  </si>
  <si>
    <t>Sprint 3</t>
  </si>
  <si>
    <t>UX</t>
  </si>
  <si>
    <t>Grille de correction LOG2990</t>
  </si>
  <si>
    <t>Assurance Qualité</t>
  </si>
  <si>
    <t>Critère</t>
  </si>
  <si>
    <t>Description</t>
  </si>
  <si>
    <t>Note</t>
  </si>
  <si>
    <t>Commentaires</t>
  </si>
  <si>
    <t>1. Projet</t>
  </si>
  <si>
    <t>Correcteur</t>
  </si>
  <si>
    <t>Ahmed</t>
  </si>
  <si>
    <t>1.1 Utilisation des Cadriciels</t>
  </si>
  <si>
    <t>Le projet respecte les meilleures pratiques des cadriciels utilisés. (Exemple: séparation des responsabilités dans les Components et Services d'Angular, respect de la sémantique HTTP avec Express, etc.)</t>
  </si>
  <si>
    <t xml:space="preserve">il faut minimiser la logique dans les components et les pages en les mettant dans des services </t>
  </si>
  <si>
    <t>1.2 Arborescence</t>
  </si>
  <si>
    <t>Le projet respecte une arborescence de fichier claire,uniforme et structurée.
Les noms de fichiers et dossiers respectent le format kebab-case.</t>
  </si>
  <si>
    <t xml:space="preserve">Groupez vos services dans des folders comem ce qui est fait dans les components </t>
  </si>
  <si>
    <t>Sous-total</t>
  </si>
  <si>
    <t>2. Classe</t>
  </si>
  <si>
    <t>2.1 Responsabilité</t>
  </si>
  <si>
    <t>La classe n'a qu'une responsabilitée.</t>
  </si>
  <si>
    <t>Bon travail</t>
  </si>
  <si>
    <t>2.2 Attributs</t>
  </si>
  <si>
    <t>La classe comporte uniquement des attributs utilisés.
La classe comporte uniquement des attributs qui sont des états de la classe.
La classe ne comporte pas d'attribut utilisé seulement dans les tests.</t>
  </si>
  <si>
    <t>difference dans PlayAreaComponent n'est pas utilisé</t>
  </si>
  <si>
    <t>2.3 Accessibilité</t>
  </si>
  <si>
    <t>La classe minimise l'accessibilité des membres. (Bonne utilisation de public/private/protected pour les attributs et les fonctions)
Les méthodes get/set font une validation quelconque sur les attributs privés.</t>
  </si>
  <si>
    <t>Aucune gestion</t>
  </si>
  <si>
    <t>2.4 Couplage</t>
  </si>
  <si>
    <t>La classe minimise le couplage aux autres classes.
La classe minimise les longues chaînes d'appels (ex : foo.bar.baz.foo)</t>
  </si>
  <si>
    <t>2.5 Valeur par défaut</t>
  </si>
  <si>
    <t>La classe initialise tous ses attributs de la même façon. Soit à la définition, soit dans le constructeur.</t>
  </si>
  <si>
    <t>Ok</t>
  </si>
  <si>
    <t>3. Fonctions et méthodes</t>
  </si>
  <si>
    <t>3.1 Utilité</t>
  </si>
  <si>
    <t>La fonction est utilie et non-triviale.
La fonction ne peut pas être fragmenté en plusieurs fonctions.
La fonction n'a pas une longueur trop grande.</t>
  </si>
  <si>
    <t>getDifference trop complexe</t>
  </si>
  <si>
    <t>3.2 Paramètres</t>
  </si>
  <si>
    <t>La fonction possède le moins de paramètres possibles en entrée.
La fonction possède uniquement des paramètres d'entrée qui sont utilisés.</t>
  </si>
  <si>
    <t>Bon travail!</t>
  </si>
  <si>
    <t>4. Gestion des ressources et erreurs</t>
  </si>
  <si>
    <t>4.1 Console</t>
  </si>
  <si>
    <t>La console ne génère pas de message d'avertissement (warning) ou d'erreur (error) qui aurait pu être gérés par le programme.</t>
  </si>
  <si>
    <t>4.2 Code asynchrone</t>
  </si>
  <si>
    <t>Le code asynchrone (Promise, Observable, Event) est géré adéquatement.</t>
  </si>
  <si>
    <t>await this.communication.imagesPost(request).subscribe(() =&gt; {
                        this.router.navigate(['config']);
}); 
Ceci ne fonctionne pas
Vous avez des return await</t>
  </si>
  <si>
    <t>4.3 Message d'erreur</t>
  </si>
  <si>
    <t>Le message d'erreur est précis et compréhensible par l'utilisateur moyen.</t>
  </si>
  <si>
    <t>5. Variables et constantes</t>
  </si>
  <si>
    <t>5.1 Groupement</t>
  </si>
  <si>
    <t>Les constantes sont regroupées ensemble en groupes logiques.</t>
  </si>
  <si>
    <t>bestSoloTimes , best1vs1Times??, timer constantes ? constantes  ne respectent pas le bon format et ne sont pas groupés ensemble dans un fichier separé</t>
  </si>
  <si>
    <t>5.2 Environnement</t>
  </si>
  <si>
    <t>Des variables d'environnements sont utilisées lorsque possible.</t>
  </si>
  <si>
    <t>5.3 Contexte d'utilisation</t>
  </si>
  <si>
    <t>La constante est utilisé dans un contexte lié à la logique d'affaire. (Exemple d'erreur: const DEUX = 2,  bonne utilisation: WAIT_TIME = 5000 )</t>
  </si>
  <si>
    <t xml:space="preserve">sec = 0? dans timer.component, faut bien nommer vos constantes selon le contexte </t>
  </si>
  <si>
    <t>6. Expressions booléennes</t>
  </si>
  <si>
    <t>6.1 Expression</t>
  </si>
  <si>
    <t>L'expression booléenne n'es pas comparée à true ou false. (Exemple d'erreur: x === true)</t>
  </si>
  <si>
    <t>OK</t>
  </si>
  <si>
    <t>6.2 Logique négative</t>
  </si>
  <si>
    <t>L'expression booléenne évite la logique négative. (Exemple d'erreur:  if( !notFound(…) )</t>
  </si>
  <si>
    <t>6.3 Ternaire</t>
  </si>
  <si>
    <t>L'expression booléenne utilise un ternaire dans le bon scénario.</t>
  </si>
  <si>
    <t>6.4 Prédicats</t>
  </si>
  <si>
    <t>L'expression booléenne est simple.
L'expression booléenne utilise un ou des prédicats pour simplifier une condition complexe.</t>
  </si>
  <si>
    <t xml:space="preserve">OK </t>
  </si>
  <si>
    <t>7. Qualité générale</t>
  </si>
  <si>
    <t>Rachad</t>
  </si>
  <si>
    <t>7.1 Langue</t>
  </si>
  <si>
    <t>La langue utilisée pour les variables, classes et fonctions est uniforme pour tout le code source.
La langue utilisée pour les commentaires doit être uniforme, mais peut être différente que la langue du code source.</t>
  </si>
  <si>
    <t>7.2 Commentaire</t>
  </si>
  <si>
    <t>Le commentaire est pertinent. (Pas de code mort commenté)</t>
  </si>
  <si>
    <t>7.3 Enum</t>
  </si>
  <si>
    <t>Le code utilise des enum lorsque c'est pertinent.</t>
  </si>
  <si>
    <t>Enum pas dans folder de enums</t>
  </si>
  <si>
    <t>7.4 Classe et interface</t>
  </si>
  <si>
    <t>Le code n'utilise pas d'objets anonymes JS et priorise les classes et les interfaces.</t>
  </si>
  <si>
    <t>7.5 Duplication</t>
  </si>
  <si>
    <t>Il n'y a pas de duplication de code.</t>
  </si>
  <si>
    <t>Components non utilisé: HintButtonComponent</t>
  </si>
  <si>
    <t>7.6 ESLint</t>
  </si>
  <si>
    <t>Il n'y a pas de "eslint:disable" non justifiés dans le code.
L'utilisation limitée de eslint:disable est tolérée dans les fichiers de test (.spec.ts). (Exemple : nombres magiques)</t>
  </si>
  <si>
    <t>7.7 Complexité</t>
  </si>
  <si>
    <t>Le code minimise la complexité cyclomatique. (Exemple : plusieurs if/else ou boucles for imbriqués, opérations complexes, etc.)</t>
  </si>
  <si>
    <t>Components très compelexe: CreateImageComponent</t>
  </si>
  <si>
    <t>7.7 Nomenclature des variables, classes et méthodes</t>
  </si>
  <si>
    <t>Les noms des variables, classes et méthodes sont précis et clairs.
Les noms respectent un format unique:  camelCase pour les variables et méthodes, SCREAMING_SNAKE_CASE pour les constantes, etc .
Les noms ne sont pas troncés excessivement. (Exemple: utiliser background au lieu de seulement bg).</t>
  </si>
  <si>
    <t>7.8 Performance</t>
  </si>
  <si>
    <t>Le logiciel a une performance acceptable.</t>
  </si>
  <si>
    <t>8. Gestion de versions</t>
  </si>
  <si>
    <t>8.1 TAG</t>
  </si>
  <si>
    <t>La branche de développement possède le bon tag. (sprint1, sprint2, sprint3)</t>
  </si>
  <si>
    <t>8.2 Commit</t>
  </si>
  <si>
    <t>Le commit a un message pertinent et descriptif.</t>
  </si>
  <si>
    <t>Non</t>
  </si>
  <si>
    <t>8.3 Branches mortes</t>
  </si>
  <si>
    <t xml:space="preserve">Le projet ne contient pas de branches mortes (stale branch). Une branche est considérée comme morte si elle n'a pas de commit pendant plus de 3 semaines. </t>
  </si>
  <si>
    <t>8.4 Gitlab</t>
  </si>
  <si>
    <t>Des Merge Requests sont utilisées pour fusionner vers la branche de production.
Les Merge Requests sont approuvées par au moins un membre de l'équipe avant la fusion.
Les Issues sont mis à jour tout au long du projet.</t>
  </si>
  <si>
    <t>Auto-approuve des MR. MR des branches qui ne passent pas le pipeline. Noms des Mr non explicatives. Pas de MR de features.</t>
  </si>
  <si>
    <t>8.5 Fichiers</t>
  </si>
  <si>
    <t>Le projet contient uniquement les fichiers nécessaires. (Exemple: pas de dossier node_modules ou coverage).</t>
  </si>
  <si>
    <t>Total QA sprint</t>
  </si>
  <si>
    <t>Note QA sprint</t>
  </si>
  <si>
    <t>Fonctionnalités</t>
  </si>
  <si>
    <t>Fonctionnalité</t>
  </si>
  <si>
    <t>Testé</t>
  </si>
  <si>
    <t>Note finale</t>
  </si>
  <si>
    <t>1.1 Vue Initiale</t>
  </si>
  <si>
    <t>1.2 Vue de Sélection de partie</t>
  </si>
  <si>
    <t>1.3 Vue de Configuration - interface de base</t>
  </si>
  <si>
    <t>1.4 Vue de création de jeu - modification de l'arrière plan</t>
  </si>
  <si>
    <t>Bon Travail</t>
  </si>
  <si>
    <t>1.5 Système de détection de différences</t>
  </si>
  <si>
    <t>1.6 Vue de jeu en solo</t>
  </si>
  <si>
    <t xml:space="preserve">la minuterie ne  se comporte pas correctement lorsque on  
termine une partie et on recommence une autre </t>
  </si>
  <si>
    <t>1.7 Mode classique en solo</t>
  </si>
  <si>
    <t>PlayAreaComponent n'est pas testé
Clignotement non présent
Compteur de différente partagé entre les clients
Pas de détection de fin de partie
Pas de gestions de plusieurs parties en même temps.</t>
  </si>
  <si>
    <t>Note finale pour le sprint</t>
  </si>
  <si>
    <t>Pénalités</t>
  </si>
  <si>
    <t>Crash</t>
  </si>
  <si>
    <t>Erreur de build</t>
  </si>
  <si>
    <t>Vous avez des tests qui fail server side. Vos tests client ne s'exécutent pas!</t>
  </si>
  <si>
    <t>2.1 Vue de création de jeu - modification de l'avant-plan</t>
  </si>
  <si>
    <t>2.2 Créer et Joindre une partie un contre un</t>
  </si>
  <si>
    <t>2.3 Mode Classique en un contre un</t>
  </si>
  <si>
    <t>2.4 Vue de jeu en un contre un et Section des messages</t>
  </si>
  <si>
    <t>2.5 Vue de Configuration - suppression de jeu</t>
  </si>
  <si>
    <t xml:space="preserve">2.6 Messages de partie (local) </t>
  </si>
  <si>
    <t>2.7 Mode Triche</t>
  </si>
  <si>
    <t>Erreur de build  / déploiement erroné</t>
  </si>
  <si>
    <t>Anciennes fonctionnalités brisées</t>
  </si>
  <si>
    <t>3.1 Mode Temps Limité</t>
  </si>
  <si>
    <t>3.2 Remise des données à leur état initial</t>
  </si>
  <si>
    <t>3.3 Vue de Configuration - constantes de jeu</t>
  </si>
  <si>
    <t>3.4 Indices de jeu</t>
  </si>
  <si>
    <t>3.5 Historique des parties jouées</t>
  </si>
  <si>
    <t>3.6 Meilleurs temps</t>
  </si>
  <si>
    <t>3.7 Messages de partie (global)</t>
  </si>
  <si>
    <t>3.8 Reprise vidéo de la partie</t>
  </si>
  <si>
    <t>Erreur de build / déploiement erroné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</si>
</sst>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rgb="FF000000"/>
      <name val="Calibri"/>
      <family val="2"/>
      <charset val="1"/>
    </font>
    <font>
      <sz val="11"/>
      <color theme="1"/>
      <name val="Calibri"/>
      <scheme val="minor"/>
    </font>
    <font>
      <sz val="11"/>
      <color rgb="FFFFFFFF"/>
      <name val="Calibri"/>
      <family val="2"/>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rgb="FF3F3F3F"/>
      <name val="Calibri"/>
      <scheme val="minor"/>
    </font>
    <font>
      <b/>
      <sz val="16"/>
      <color rgb="FF000000"/>
      <name val="Calibri"/>
      <family val="2"/>
      <charset val="1"/>
    </font>
    <font>
      <sz val="14"/>
      <color rgb="FF000000"/>
      <name val="Calibri"/>
      <family val="2"/>
    </font>
    <font>
      <b/>
      <sz val="12"/>
      <color rgb="FF000000"/>
      <name val="Calibri"/>
      <family val="2"/>
    </font>
    <font>
      <sz val="14"/>
      <color rgb="FF000000"/>
      <name val="Calibri"/>
      <family val="2"/>
      <charset val="1"/>
    </font>
    <font>
      <b/>
      <sz val="12"/>
      <color rgb="FF000000"/>
      <name val="Calibri"/>
      <family val="2"/>
      <charset val="1"/>
    </font>
    <font>
      <sz val="11"/>
      <color rgb="FF000000"/>
      <name val="Calibri"/>
    </font>
    <font>
      <b/>
      <sz val="11"/>
      <color rgb="FF000000"/>
      <name val="Calibri"/>
    </font>
    <font>
      <b/>
      <sz val="11"/>
      <color theme="1"/>
      <name val="Calibri"/>
    </font>
    <font>
      <b/>
      <sz val="18"/>
      <color theme="1"/>
      <name val="Calibri"/>
    </font>
  </fonts>
  <fills count="25">
    <fill>
      <patternFill patternType="none"/>
    </fill>
    <fill>
      <patternFill patternType="gray125"/>
    </fill>
    <fill>
      <patternFill patternType="solid">
        <fgColor rgb="FFF79646"/>
        <bgColor rgb="FFFF8080"/>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
      <patternFill patternType="solid">
        <fgColor theme="9" tint="0.79998168889431442"/>
        <bgColor rgb="FFCCC1DA"/>
      </patternFill>
    </fill>
    <fill>
      <patternFill patternType="solid">
        <fgColor theme="7" tint="0.79998168889431442"/>
        <bgColor rgb="FFCCC1DA"/>
      </patternFill>
    </fill>
    <fill>
      <patternFill patternType="solid">
        <fgColor theme="4" tint="0.79998168889431442"/>
        <bgColor rgb="FFB9CDE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rgb="FFB9CDE5"/>
      </patternFill>
    </fill>
    <fill>
      <patternFill patternType="solid">
        <fgColor theme="8" tint="0.79998168889431442"/>
        <bgColor indexed="64"/>
      </patternFill>
    </fill>
    <fill>
      <patternFill patternType="solid">
        <fgColor theme="8" tint="0.79998168889431442"/>
        <bgColor rgb="FFCCC1DA"/>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E2EFDA"/>
        <bgColor indexed="64"/>
      </patternFill>
    </fill>
    <fill>
      <patternFill patternType="solid">
        <fgColor rgb="FFFFF2CC"/>
        <bgColor indexed="64"/>
      </patternFill>
    </fill>
    <fill>
      <patternFill patternType="solid">
        <fgColor rgb="FFB4C6E7"/>
        <bgColor indexed="64"/>
      </patternFill>
    </fill>
    <fill>
      <patternFill patternType="solid">
        <fgColor rgb="FFE7E6E6"/>
        <bgColor indexed="64"/>
      </patternFill>
    </fill>
  </fills>
  <borders count="54">
    <border>
      <left/>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style="thin">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auto="1"/>
      </left>
      <right/>
      <top/>
      <bottom style="thin">
        <color auto="1"/>
      </bottom>
      <diagonal/>
    </border>
    <border>
      <left/>
      <right style="medium">
        <color indexed="64"/>
      </right>
      <top/>
      <bottom style="thin">
        <color auto="1"/>
      </bottom>
      <diagonal/>
    </border>
    <border>
      <left/>
      <right style="medium">
        <color indexed="64"/>
      </right>
      <top style="medium">
        <color indexed="64"/>
      </top>
      <bottom style="thin">
        <color auto="1"/>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bottom style="thin">
        <color auto="1"/>
      </bottom>
      <diagonal/>
    </border>
    <border>
      <left/>
      <right style="medium">
        <color rgb="FF000000"/>
      </right>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rgb="FF000000"/>
      </bottom>
      <diagonal/>
    </border>
    <border>
      <left style="medium">
        <color rgb="FF000000"/>
      </left>
      <right/>
      <top style="thin">
        <color auto="1"/>
      </top>
      <bottom style="thin">
        <color auto="1"/>
      </bottom>
      <diagonal/>
    </border>
    <border>
      <left/>
      <right style="medium">
        <color rgb="FF000000"/>
      </right>
      <top style="thin">
        <color auto="1"/>
      </top>
      <bottom style="thin">
        <color auto="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s>
  <cellStyleXfs count="7">
    <xf numFmtId="0" fontId="0" fillId="0" borderId="0"/>
    <xf numFmtId="9" fontId="4" fillId="0" borderId="0" applyBorder="0" applyProtection="0"/>
    <xf numFmtId="0" fontId="2" fillId="2" borderId="0" applyBorder="0" applyProtection="0"/>
    <xf numFmtId="0" fontId="8" fillId="3" borderId="23"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272">
    <xf numFmtId="0" fontId="0" fillId="0" borderId="0" xfId="0"/>
    <xf numFmtId="0" fontId="0" fillId="0" borderId="0" xfId="0" applyAlignment="1">
      <alignment wrapText="1"/>
    </xf>
    <xf numFmtId="0" fontId="3" fillId="0" borderId="0" xfId="0" applyFont="1" applyAlignment="1">
      <alignment horizontal="center" vertical="center" wrapText="1"/>
    </xf>
    <xf numFmtId="0" fontId="5"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3" fillId="0" borderId="0" xfId="0" applyFont="1" applyAlignment="1">
      <alignment vertical="center"/>
    </xf>
    <xf numFmtId="0" fontId="3" fillId="0" borderId="0" xfId="0" applyFont="1"/>
    <xf numFmtId="0" fontId="9" fillId="0" borderId="0" xfId="0" applyFont="1"/>
    <xf numFmtId="0" fontId="0" fillId="0" borderId="0" xfId="0" applyAlignment="1">
      <alignment horizontal="left" wrapText="1"/>
    </xf>
    <xf numFmtId="0" fontId="3" fillId="0" borderId="2" xfId="0" applyFont="1" applyBorder="1" applyAlignment="1">
      <alignment horizontal="center" vertical="center" wrapText="1"/>
    </xf>
    <xf numFmtId="0" fontId="10" fillId="0" borderId="0" xfId="0" applyFont="1"/>
    <xf numFmtId="49" fontId="0" fillId="0" borderId="13" xfId="0" applyNumberFormat="1" applyBorder="1" applyAlignment="1">
      <alignment horizontal="left" vertical="center" wrapText="1"/>
    </xf>
    <xf numFmtId="0" fontId="3" fillId="8" borderId="21" xfId="0" applyFont="1" applyFill="1" applyBorder="1" applyAlignment="1">
      <alignment horizontal="center" vertical="center" wrapText="1"/>
    </xf>
    <xf numFmtId="0" fontId="3" fillId="8" borderId="22"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3" fillId="13" borderId="21" xfId="0" applyFont="1" applyFill="1" applyBorder="1" applyAlignment="1">
      <alignment horizontal="center" vertical="center" wrapText="1"/>
    </xf>
    <xf numFmtId="0" fontId="3" fillId="13" borderId="22" xfId="0" applyFont="1" applyFill="1" applyBorder="1" applyAlignment="1">
      <alignment horizontal="center" vertical="center" wrapText="1"/>
    </xf>
    <xf numFmtId="0" fontId="3" fillId="9" borderId="15" xfId="0" applyFont="1" applyFill="1" applyBorder="1" applyAlignment="1">
      <alignment horizontal="left" vertical="center" wrapText="1"/>
    </xf>
    <xf numFmtId="0" fontId="3" fillId="8" borderId="15" xfId="0" applyFont="1" applyFill="1" applyBorder="1" applyAlignment="1">
      <alignment horizontal="left" vertical="center" wrapText="1"/>
    </xf>
    <xf numFmtId="0" fontId="3" fillId="13" borderId="11" xfId="0" applyFont="1" applyFill="1" applyBorder="1" applyAlignment="1">
      <alignment horizontal="left" vertical="center" wrapText="1"/>
    </xf>
    <xf numFmtId="49" fontId="0" fillId="0" borderId="29" xfId="0" applyNumberFormat="1" applyBorder="1" applyAlignment="1">
      <alignment horizontal="left" vertical="center" wrapText="1"/>
    </xf>
    <xf numFmtId="49" fontId="0" fillId="0" borderId="29" xfId="0" applyNumberFormat="1" applyBorder="1" applyAlignment="1">
      <alignment vertical="center" wrapText="1"/>
    </xf>
    <xf numFmtId="0" fontId="0" fillId="8" borderId="28" xfId="0" applyFill="1" applyBorder="1" applyAlignment="1">
      <alignment horizontal="center" vertical="center" wrapText="1"/>
    </xf>
    <xf numFmtId="0" fontId="0" fillId="8" borderId="37" xfId="0" applyFill="1" applyBorder="1" applyAlignment="1">
      <alignment horizontal="left" vertical="center" wrapText="1"/>
    </xf>
    <xf numFmtId="0" fontId="0" fillId="9" borderId="28" xfId="0" applyFill="1" applyBorder="1" applyAlignment="1">
      <alignment horizontal="center" vertical="center" wrapText="1"/>
    </xf>
    <xf numFmtId="0" fontId="0" fillId="9" borderId="37" xfId="0" applyFill="1" applyBorder="1" applyAlignment="1">
      <alignment horizontal="left" vertical="center" wrapText="1"/>
    </xf>
    <xf numFmtId="49" fontId="0" fillId="0" borderId="24" xfId="0" applyNumberFormat="1" applyBorder="1" applyAlignment="1">
      <alignment horizontal="left" vertical="center" wrapText="1"/>
    </xf>
    <xf numFmtId="0" fontId="11" fillId="0" borderId="0" xfId="0" applyFont="1"/>
    <xf numFmtId="49" fontId="0" fillId="0" borderId="24" xfId="0" applyNumberFormat="1" applyBorder="1" applyAlignment="1">
      <alignment vertical="center" wrapText="1"/>
    </xf>
    <xf numFmtId="0" fontId="0" fillId="10" borderId="28" xfId="0" applyFill="1" applyBorder="1" applyAlignment="1">
      <alignment horizontal="center" vertical="center" wrapText="1"/>
    </xf>
    <xf numFmtId="0" fontId="0" fillId="10" borderId="37" xfId="0" applyFill="1" applyBorder="1" applyAlignment="1">
      <alignment horizontal="left" vertical="center" wrapText="1"/>
    </xf>
    <xf numFmtId="49" fontId="0" fillId="8" borderId="8" xfId="0" applyNumberFormat="1" applyFill="1" applyBorder="1" applyAlignment="1">
      <alignment horizontal="center" vertical="center" wrapText="1"/>
    </xf>
    <xf numFmtId="49" fontId="0" fillId="9" borderId="8" xfId="0" applyNumberFormat="1" applyFill="1" applyBorder="1" applyAlignment="1">
      <alignment horizontal="center" vertical="center" wrapText="1"/>
    </xf>
    <xf numFmtId="0" fontId="6"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2" fontId="0" fillId="0" borderId="0" xfId="0" applyNumberFormat="1" applyAlignment="1">
      <alignment horizontal="left" vertical="center"/>
    </xf>
    <xf numFmtId="0" fontId="0" fillId="0" borderId="0" xfId="0" applyAlignment="1">
      <alignment horizontal="center" vertical="center"/>
    </xf>
    <xf numFmtId="0" fontId="3" fillId="0" borderId="0" xfId="0" applyFont="1" applyAlignment="1">
      <alignment horizontal="left" vertical="center" wrapText="1"/>
    </xf>
    <xf numFmtId="49" fontId="0" fillId="0" borderId="28" xfId="0" applyNumberFormat="1" applyBorder="1" applyAlignment="1">
      <alignment horizontal="left" vertical="center" wrapText="1"/>
    </xf>
    <xf numFmtId="0" fontId="12" fillId="0" borderId="0" xfId="0" applyFont="1"/>
    <xf numFmtId="0" fontId="13" fillId="0" borderId="0" xfId="0" applyFont="1"/>
    <xf numFmtId="0" fontId="12" fillId="16" borderId="17" xfId="0" applyFont="1" applyFill="1" applyBorder="1" applyAlignment="1">
      <alignment horizontal="left" vertical="center" wrapText="1"/>
    </xf>
    <xf numFmtId="0" fontId="0" fillId="16" borderId="18" xfId="0" applyFill="1" applyBorder="1" applyAlignment="1">
      <alignment vertical="center" wrapText="1"/>
    </xf>
    <xf numFmtId="0" fontId="13" fillId="8" borderId="10" xfId="0" applyFont="1" applyFill="1" applyBorder="1" applyAlignment="1">
      <alignment horizontal="center" vertical="center" wrapText="1"/>
    </xf>
    <xf numFmtId="0" fontId="13" fillId="8" borderId="26" xfId="0" applyFont="1" applyFill="1" applyBorder="1" applyAlignment="1">
      <alignment horizontal="center" vertical="center" wrapText="1"/>
    </xf>
    <xf numFmtId="0" fontId="13" fillId="8" borderId="34" xfId="0" applyFont="1" applyFill="1" applyBorder="1" applyAlignment="1">
      <alignment horizontal="left" vertical="center" wrapText="1"/>
    </xf>
    <xf numFmtId="0" fontId="13" fillId="9" borderId="10" xfId="0" applyFont="1" applyFill="1" applyBorder="1" applyAlignment="1">
      <alignment horizontal="center" vertical="center" wrapText="1"/>
    </xf>
    <xf numFmtId="0" fontId="13" fillId="9" borderId="26" xfId="0" applyFont="1" applyFill="1" applyBorder="1" applyAlignment="1">
      <alignment horizontal="center" vertical="center" wrapText="1"/>
    </xf>
    <xf numFmtId="0" fontId="13" fillId="9" borderId="34" xfId="0" applyFont="1" applyFill="1" applyBorder="1" applyAlignment="1">
      <alignment horizontal="left" vertical="center" wrapText="1"/>
    </xf>
    <xf numFmtId="0" fontId="13" fillId="13" borderId="10" xfId="0" applyFont="1" applyFill="1" applyBorder="1" applyAlignment="1">
      <alignment horizontal="center" vertical="center" wrapText="1"/>
    </xf>
    <xf numFmtId="0" fontId="13" fillId="13" borderId="26" xfId="0" applyFont="1" applyFill="1" applyBorder="1" applyAlignment="1">
      <alignment horizontal="center" vertical="center" wrapText="1"/>
    </xf>
    <xf numFmtId="0" fontId="13" fillId="13" borderId="34" xfId="0" applyFont="1" applyFill="1" applyBorder="1" applyAlignment="1">
      <alignment horizontal="left" vertical="center" wrapText="1"/>
    </xf>
    <xf numFmtId="0" fontId="13" fillId="0" borderId="0" xfId="0" applyFont="1" applyAlignment="1">
      <alignment horizontal="center" vertical="center" wrapText="1"/>
    </xf>
    <xf numFmtId="0" fontId="13" fillId="8" borderId="9" xfId="0" applyFont="1" applyFill="1" applyBorder="1" applyAlignment="1">
      <alignment horizontal="center" vertical="center" wrapText="1"/>
    </xf>
    <xf numFmtId="0" fontId="13" fillId="8" borderId="25" xfId="0" applyFont="1" applyFill="1" applyBorder="1" applyAlignment="1">
      <alignment horizontal="center" vertical="center" wrapText="1"/>
    </xf>
    <xf numFmtId="0" fontId="13" fillId="8" borderId="30" xfId="0" applyFont="1" applyFill="1" applyBorder="1" applyAlignment="1">
      <alignment horizontal="left" vertical="center" wrapText="1"/>
    </xf>
    <xf numFmtId="0" fontId="13" fillId="9" borderId="9" xfId="0" applyFont="1" applyFill="1" applyBorder="1" applyAlignment="1">
      <alignment horizontal="center" vertical="center" wrapText="1"/>
    </xf>
    <xf numFmtId="0" fontId="13" fillId="9" borderId="25" xfId="0" applyFont="1" applyFill="1" applyBorder="1" applyAlignment="1">
      <alignment horizontal="center" vertical="center" wrapText="1"/>
    </xf>
    <xf numFmtId="0" fontId="13" fillId="9" borderId="30" xfId="0" applyFont="1" applyFill="1" applyBorder="1" applyAlignment="1">
      <alignment horizontal="left" vertical="center" wrapText="1"/>
    </xf>
    <xf numFmtId="0" fontId="13" fillId="13" borderId="9" xfId="0" applyFont="1" applyFill="1" applyBorder="1" applyAlignment="1">
      <alignment horizontal="center" vertical="center" wrapText="1"/>
    </xf>
    <xf numFmtId="0" fontId="13" fillId="13" borderId="25" xfId="0" applyFont="1" applyFill="1" applyBorder="1" applyAlignment="1">
      <alignment horizontal="center" vertical="center" wrapText="1"/>
    </xf>
    <xf numFmtId="0" fontId="13" fillId="13" borderId="30" xfId="0" applyFont="1" applyFill="1" applyBorder="1" applyAlignment="1">
      <alignment horizontal="left" vertical="center" wrapText="1"/>
    </xf>
    <xf numFmtId="0" fontId="0" fillId="16" borderId="17" xfId="0" applyFill="1" applyBorder="1" applyAlignment="1">
      <alignment vertical="center" wrapText="1"/>
    </xf>
    <xf numFmtId="0" fontId="13" fillId="9" borderId="26" xfId="0" applyFont="1" applyFill="1" applyBorder="1" applyAlignment="1">
      <alignment horizontal="left" vertical="center" wrapText="1"/>
    </xf>
    <xf numFmtId="0" fontId="0" fillId="16" borderId="7" xfId="0" applyFill="1" applyBorder="1" applyAlignment="1">
      <alignment vertical="center"/>
    </xf>
    <xf numFmtId="49" fontId="13" fillId="8" borderId="10" xfId="0" applyNumberFormat="1" applyFont="1" applyFill="1" applyBorder="1" applyAlignment="1">
      <alignment horizontal="center" vertical="center" wrapText="1"/>
    </xf>
    <xf numFmtId="49" fontId="13" fillId="9" borderId="10" xfId="0" applyNumberFormat="1" applyFont="1" applyFill="1" applyBorder="1" applyAlignment="1">
      <alignment horizontal="center" vertical="center" wrapText="1"/>
    </xf>
    <xf numFmtId="49" fontId="13" fillId="8" borderId="9" xfId="0" applyNumberFormat="1" applyFont="1" applyFill="1" applyBorder="1" applyAlignment="1">
      <alignment horizontal="center" vertical="center" wrapText="1"/>
    </xf>
    <xf numFmtId="9" fontId="13" fillId="0" borderId="0" xfId="1" applyFont="1" applyAlignment="1">
      <alignment vertical="center" wrapText="1"/>
    </xf>
    <xf numFmtId="0" fontId="0" fillId="13" borderId="8" xfId="0" applyFill="1" applyBorder="1" applyAlignment="1">
      <alignment horizontal="center" vertical="center" wrapText="1"/>
    </xf>
    <xf numFmtId="0" fontId="0" fillId="15" borderId="28" xfId="0" applyFill="1" applyBorder="1" applyAlignment="1">
      <alignment horizontal="center" vertical="center" wrapText="1"/>
    </xf>
    <xf numFmtId="0" fontId="0" fillId="15" borderId="37" xfId="0" applyFill="1" applyBorder="1" applyAlignment="1">
      <alignment horizontal="left" vertical="center" wrapText="1"/>
    </xf>
    <xf numFmtId="0" fontId="0" fillId="13" borderId="14" xfId="0" applyFill="1" applyBorder="1" applyAlignment="1">
      <alignment horizontal="center" vertical="center" wrapText="1"/>
    </xf>
    <xf numFmtId="0" fontId="0" fillId="15" borderId="29" xfId="0" applyFill="1" applyBorder="1" applyAlignment="1">
      <alignment horizontal="center" vertical="center" wrapText="1"/>
    </xf>
    <xf numFmtId="0" fontId="0" fillId="15" borderId="33" xfId="0" applyFill="1" applyBorder="1" applyAlignment="1">
      <alignment horizontal="left" vertical="center" wrapText="1"/>
    </xf>
    <xf numFmtId="0" fontId="0" fillId="8" borderId="35" xfId="0" applyFill="1" applyBorder="1" applyAlignment="1">
      <alignment horizontal="center" vertical="center" wrapText="1"/>
    </xf>
    <xf numFmtId="0" fontId="0" fillId="8" borderId="24" xfId="0" applyFill="1" applyBorder="1" applyAlignment="1">
      <alignment horizontal="center" vertical="center" wrapText="1"/>
    </xf>
    <xf numFmtId="0" fontId="0" fillId="8" borderId="36" xfId="0" applyFill="1" applyBorder="1" applyAlignment="1">
      <alignment horizontal="left" vertical="center" wrapText="1"/>
    </xf>
    <xf numFmtId="0" fontId="0" fillId="9" borderId="8" xfId="0" applyFill="1" applyBorder="1" applyAlignment="1">
      <alignment horizontal="center" vertical="center" wrapText="1"/>
    </xf>
    <xf numFmtId="0" fontId="0" fillId="8" borderId="14" xfId="0" applyFill="1" applyBorder="1" applyAlignment="1">
      <alignment horizontal="center" vertical="center" wrapText="1"/>
    </xf>
    <xf numFmtId="0" fontId="0" fillId="8" borderId="29" xfId="0" applyFill="1" applyBorder="1" applyAlignment="1">
      <alignment horizontal="center" vertical="center" wrapText="1"/>
    </xf>
    <xf numFmtId="0" fontId="0" fillId="8" borderId="33" xfId="0" applyFill="1" applyBorder="1" applyAlignment="1">
      <alignment horizontal="left" vertical="center" wrapText="1"/>
    </xf>
    <xf numFmtId="0" fontId="0" fillId="9" borderId="14" xfId="0" applyFill="1" applyBorder="1" applyAlignment="1">
      <alignment horizontal="center" vertical="center" wrapText="1"/>
    </xf>
    <xf numFmtId="0" fontId="0" fillId="9" borderId="29" xfId="0" applyFill="1" applyBorder="1" applyAlignment="1">
      <alignment horizontal="center" vertical="center" wrapText="1"/>
    </xf>
    <xf numFmtId="0" fontId="0" fillId="9" borderId="33" xfId="0" applyFill="1" applyBorder="1" applyAlignment="1">
      <alignment horizontal="left" vertical="center" wrapText="1"/>
    </xf>
    <xf numFmtId="0" fontId="0" fillId="9" borderId="35" xfId="0" applyFill="1" applyBorder="1" applyAlignment="1">
      <alignment horizontal="center" vertical="center" wrapText="1"/>
    </xf>
    <xf numFmtId="0" fontId="0" fillId="9" borderId="24" xfId="0" applyFill="1" applyBorder="1" applyAlignment="1">
      <alignment horizontal="center" vertical="center" wrapText="1"/>
    </xf>
    <xf numFmtId="0" fontId="0" fillId="9" borderId="36" xfId="0" applyFill="1" applyBorder="1" applyAlignment="1">
      <alignment horizontal="left" vertical="center" wrapText="1"/>
    </xf>
    <xf numFmtId="0" fontId="0" fillId="13" borderId="35" xfId="0" applyFill="1" applyBorder="1" applyAlignment="1">
      <alignment horizontal="center" vertical="center" wrapText="1"/>
    </xf>
    <xf numFmtId="0" fontId="0" fillId="15" borderId="24" xfId="0" applyFill="1" applyBorder="1" applyAlignment="1">
      <alignment horizontal="center" vertical="center" wrapText="1"/>
    </xf>
    <xf numFmtId="0" fontId="0" fillId="15" borderId="36" xfId="0" applyFill="1" applyBorder="1" applyAlignment="1">
      <alignment horizontal="left" vertical="center" wrapText="1"/>
    </xf>
    <xf numFmtId="0" fontId="0" fillId="9" borderId="24" xfId="0" applyFill="1" applyBorder="1" applyAlignment="1">
      <alignment horizontal="left" vertical="center" wrapText="1"/>
    </xf>
    <xf numFmtId="0" fontId="0" fillId="9" borderId="29" xfId="0" applyFill="1" applyBorder="1" applyAlignment="1">
      <alignment horizontal="left" vertical="center" wrapText="1"/>
    </xf>
    <xf numFmtId="0" fontId="0" fillId="8" borderId="8" xfId="0" applyFill="1" applyBorder="1" applyAlignment="1">
      <alignment horizontal="center" vertical="center" wrapText="1"/>
    </xf>
    <xf numFmtId="0" fontId="0" fillId="8" borderId="27" xfId="0" applyFill="1" applyBorder="1" applyAlignment="1">
      <alignment horizontal="center" vertical="center" wrapText="1"/>
    </xf>
    <xf numFmtId="0" fontId="0" fillId="9" borderId="27" xfId="0" applyFill="1" applyBorder="1" applyAlignment="1">
      <alignment horizontal="center" vertical="center" wrapText="1"/>
    </xf>
    <xf numFmtId="0" fontId="0" fillId="8" borderId="3" xfId="0" applyFill="1" applyBorder="1" applyAlignment="1">
      <alignment horizontal="center" vertical="center" wrapText="1"/>
    </xf>
    <xf numFmtId="0" fontId="0" fillId="8" borderId="27" xfId="0" applyFill="1" applyBorder="1" applyAlignment="1">
      <alignment horizontal="left" vertical="center" wrapText="1"/>
    </xf>
    <xf numFmtId="0" fontId="0" fillId="9" borderId="3" xfId="0" applyFill="1" applyBorder="1" applyAlignment="1">
      <alignment horizontal="center" vertical="center" wrapText="1"/>
    </xf>
    <xf numFmtId="0" fontId="0" fillId="9" borderId="27" xfId="0" applyFill="1" applyBorder="1" applyAlignment="1">
      <alignment horizontal="left" vertical="center" wrapText="1"/>
    </xf>
    <xf numFmtId="0" fontId="0" fillId="13" borderId="3" xfId="0" applyFill="1" applyBorder="1" applyAlignment="1">
      <alignment horizontal="center" vertical="center" wrapText="1"/>
    </xf>
    <xf numFmtId="0" fontId="0" fillId="13" borderId="27" xfId="0" applyFill="1" applyBorder="1" applyAlignment="1">
      <alignment horizontal="center" vertical="center" wrapText="1"/>
    </xf>
    <xf numFmtId="0" fontId="0" fillId="13" borderId="38" xfId="0" applyFill="1" applyBorder="1" applyAlignment="1">
      <alignment horizontal="left" vertical="center" wrapText="1"/>
    </xf>
    <xf numFmtId="0" fontId="1" fillId="21" borderId="39" xfId="4" applyFill="1" applyBorder="1" applyAlignment="1">
      <alignment horizontal="center" vertical="center"/>
    </xf>
    <xf numFmtId="10" fontId="1" fillId="21" borderId="39" xfId="4" applyNumberFormat="1" applyFill="1" applyBorder="1" applyAlignment="1">
      <alignment horizontal="center" vertical="center"/>
    </xf>
    <xf numFmtId="0" fontId="0" fillId="21" borderId="39" xfId="0" applyFill="1" applyBorder="1"/>
    <xf numFmtId="1" fontId="0" fillId="21" borderId="39" xfId="0" applyNumberFormat="1" applyFill="1" applyBorder="1" applyAlignment="1">
      <alignment horizontal="center"/>
    </xf>
    <xf numFmtId="2" fontId="0" fillId="21" borderId="39" xfId="0" applyNumberFormat="1" applyFill="1" applyBorder="1" applyAlignment="1">
      <alignment horizontal="center"/>
    </xf>
    <xf numFmtId="0" fontId="1" fillId="22" borderId="39" xfId="5" applyFill="1" applyBorder="1" applyAlignment="1">
      <alignment horizontal="center" vertical="center"/>
    </xf>
    <xf numFmtId="10" fontId="1" fillId="22" borderId="39" xfId="5" applyNumberFormat="1" applyFill="1" applyBorder="1" applyAlignment="1">
      <alignment horizontal="center" vertical="center"/>
    </xf>
    <xf numFmtId="0" fontId="0" fillId="22" borderId="39" xfId="0" applyFill="1" applyBorder="1"/>
    <xf numFmtId="1" fontId="0" fillId="22" borderId="39" xfId="0" applyNumberFormat="1" applyFill="1" applyBorder="1" applyAlignment="1">
      <alignment horizontal="center"/>
    </xf>
    <xf numFmtId="2" fontId="0" fillId="22" borderId="39" xfId="0" applyNumberFormat="1" applyFill="1" applyBorder="1" applyAlignment="1">
      <alignment horizontal="center"/>
    </xf>
    <xf numFmtId="0" fontId="1" fillId="23" borderId="39" xfId="6" applyFill="1" applyBorder="1" applyAlignment="1">
      <alignment horizontal="center" vertical="center"/>
    </xf>
    <xf numFmtId="10" fontId="1" fillId="23" borderId="39" xfId="6" applyNumberFormat="1" applyFill="1" applyBorder="1" applyAlignment="1">
      <alignment horizontal="center" vertical="center"/>
    </xf>
    <xf numFmtId="0" fontId="0" fillId="23" borderId="39" xfId="0" applyFill="1" applyBorder="1"/>
    <xf numFmtId="1" fontId="0" fillId="23" borderId="39" xfId="0" applyNumberFormat="1" applyFill="1" applyBorder="1" applyAlignment="1">
      <alignment horizontal="center"/>
    </xf>
    <xf numFmtId="2" fontId="0" fillId="23" borderId="39" xfId="0" applyNumberFormat="1" applyFill="1" applyBorder="1" applyAlignment="1">
      <alignment horizontal="center"/>
    </xf>
    <xf numFmtId="0" fontId="0" fillId="7" borderId="39" xfId="0" applyFill="1" applyBorder="1" applyAlignment="1">
      <alignment horizontal="center"/>
    </xf>
    <xf numFmtId="10" fontId="0" fillId="7" borderId="39" xfId="0" applyNumberFormat="1" applyFill="1" applyBorder="1" applyAlignment="1">
      <alignment horizontal="center"/>
    </xf>
    <xf numFmtId="0" fontId="0" fillId="7" borderId="39" xfId="0" applyFill="1" applyBorder="1"/>
    <xf numFmtId="2" fontId="0" fillId="7" borderId="39" xfId="0" applyNumberFormat="1" applyFill="1" applyBorder="1" applyAlignment="1">
      <alignment horizontal="center"/>
    </xf>
    <xf numFmtId="0" fontId="14" fillId="24" borderId="40" xfId="3" applyFont="1" applyFill="1" applyBorder="1" applyAlignment="1">
      <alignment horizontal="center" vertical="center"/>
    </xf>
    <xf numFmtId="0" fontId="14" fillId="24" borderId="40" xfId="3" applyFont="1" applyFill="1" applyBorder="1" applyAlignment="1">
      <alignment horizontal="center" vertical="center" wrapText="1"/>
    </xf>
    <xf numFmtId="0" fontId="14" fillId="24" borderId="40" xfId="0" applyFont="1" applyFill="1" applyBorder="1" applyAlignment="1">
      <alignment horizontal="center"/>
    </xf>
    <xf numFmtId="0" fontId="14" fillId="24" borderId="40" xfId="0" applyFont="1" applyFill="1" applyBorder="1"/>
    <xf numFmtId="0" fontId="15" fillId="19" borderId="4" xfId="0" applyFont="1" applyFill="1" applyBorder="1" applyAlignment="1">
      <alignment horizontal="left" vertical="center" wrapText="1"/>
    </xf>
    <xf numFmtId="0" fontId="16" fillId="19" borderId="20" xfId="0" applyFont="1" applyFill="1" applyBorder="1" applyAlignment="1">
      <alignment horizontal="left" vertical="center"/>
    </xf>
    <xf numFmtId="0" fontId="15" fillId="19" borderId="5" xfId="0" applyFont="1" applyFill="1" applyBorder="1" applyAlignment="1">
      <alignment horizontal="left" vertical="center"/>
    </xf>
    <xf numFmtId="0" fontId="14" fillId="11" borderId="14" xfId="0" applyFont="1" applyFill="1" applyBorder="1" applyAlignment="1">
      <alignment horizontal="left" vertical="center"/>
    </xf>
    <xf numFmtId="0" fontId="14" fillId="11" borderId="29" xfId="0" applyFont="1" applyFill="1" applyBorder="1" applyAlignment="1">
      <alignment horizontal="left" vertical="center"/>
    </xf>
    <xf numFmtId="0" fontId="14" fillId="11" borderId="33" xfId="0" applyFont="1" applyFill="1" applyBorder="1" applyAlignment="1">
      <alignment horizontal="left" vertical="center"/>
    </xf>
    <xf numFmtId="0" fontId="14" fillId="19" borderId="14" xfId="0" applyFont="1" applyFill="1" applyBorder="1" applyAlignment="1">
      <alignment horizontal="left" vertical="center"/>
    </xf>
    <xf numFmtId="0" fontId="14" fillId="19" borderId="29" xfId="0" applyFont="1" applyFill="1" applyBorder="1" applyAlignment="1">
      <alignment horizontal="left" vertical="center"/>
    </xf>
    <xf numFmtId="0" fontId="14" fillId="19" borderId="33" xfId="0" applyFont="1" applyFill="1" applyBorder="1" applyAlignment="1">
      <alignment horizontal="left" vertical="center"/>
    </xf>
    <xf numFmtId="0" fontId="16" fillId="11" borderId="48" xfId="0" applyFont="1" applyFill="1" applyBorder="1" applyAlignment="1">
      <alignment horizontal="left" vertical="center"/>
    </xf>
    <xf numFmtId="0" fontId="16" fillId="11" borderId="49" xfId="0" applyFont="1" applyFill="1" applyBorder="1" applyAlignment="1">
      <alignment horizontal="left" vertical="center"/>
    </xf>
    <xf numFmtId="10" fontId="16" fillId="11" borderId="49" xfId="0" applyNumberFormat="1" applyFont="1" applyFill="1" applyBorder="1" applyAlignment="1">
      <alignment horizontal="left" vertical="center"/>
    </xf>
    <xf numFmtId="0" fontId="14" fillId="11" borderId="50" xfId="0" applyFont="1" applyFill="1" applyBorder="1" applyAlignment="1">
      <alignment horizontal="left" vertical="center"/>
    </xf>
    <xf numFmtId="0" fontId="16" fillId="11" borderId="51" xfId="0" applyFont="1" applyFill="1" applyBorder="1" applyAlignment="1">
      <alignment horizontal="left" vertical="center"/>
    </xf>
    <xf numFmtId="0" fontId="16" fillId="11" borderId="52" xfId="0" applyFont="1" applyFill="1" applyBorder="1" applyAlignment="1">
      <alignment horizontal="left" vertical="center"/>
    </xf>
    <xf numFmtId="10" fontId="16" fillId="11" borderId="52" xfId="0" applyNumberFormat="1" applyFont="1" applyFill="1" applyBorder="1" applyAlignment="1">
      <alignment horizontal="left" vertical="center"/>
    </xf>
    <xf numFmtId="0" fontId="15" fillId="11" borderId="53" xfId="0" applyFont="1" applyFill="1" applyBorder="1" applyAlignment="1">
      <alignment horizontal="left" vertical="center"/>
    </xf>
    <xf numFmtId="0" fontId="14" fillId="19" borderId="41" xfId="0" applyFont="1" applyFill="1" applyBorder="1" applyAlignment="1">
      <alignment horizontal="left" vertical="center"/>
    </xf>
    <xf numFmtId="0" fontId="14" fillId="19" borderId="24" xfId="0" applyFont="1" applyFill="1" applyBorder="1" applyAlignment="1">
      <alignment horizontal="left"/>
    </xf>
    <xf numFmtId="1" fontId="14" fillId="19" borderId="24" xfId="0" applyNumberFormat="1" applyFont="1" applyFill="1" applyBorder="1" applyAlignment="1">
      <alignment horizontal="left"/>
    </xf>
    <xf numFmtId="0" fontId="14" fillId="19" borderId="42" xfId="0" applyFont="1" applyFill="1" applyBorder="1" applyAlignment="1">
      <alignment horizontal="left"/>
    </xf>
    <xf numFmtId="0" fontId="14" fillId="11" borderId="43" xfId="0" applyFont="1" applyFill="1" applyBorder="1" applyAlignment="1">
      <alignment horizontal="left" vertical="center"/>
    </xf>
    <xf numFmtId="0" fontId="14" fillId="11" borderId="44" xfId="0" applyFont="1" applyFill="1" applyBorder="1" applyAlignment="1">
      <alignment horizontal="left"/>
    </xf>
    <xf numFmtId="1" fontId="14" fillId="11" borderId="44" xfId="0" applyNumberFormat="1" applyFont="1" applyFill="1" applyBorder="1" applyAlignment="1">
      <alignment horizontal="left"/>
    </xf>
    <xf numFmtId="0" fontId="14" fillId="11" borderId="45" xfId="0" applyFont="1" applyFill="1" applyBorder="1" applyAlignment="1">
      <alignment horizontal="left"/>
    </xf>
    <xf numFmtId="0" fontId="15" fillId="20" borderId="4" xfId="0" applyFont="1" applyFill="1" applyBorder="1" applyAlignment="1">
      <alignment horizontal="left" vertical="center" wrapText="1"/>
    </xf>
    <xf numFmtId="0" fontId="15" fillId="20" borderId="20" xfId="0" applyFont="1" applyFill="1" applyBorder="1" applyAlignment="1">
      <alignment horizontal="left" vertical="center" wrapText="1"/>
    </xf>
    <xf numFmtId="0" fontId="15" fillId="20" borderId="5" xfId="0" applyFont="1" applyFill="1" applyBorder="1" applyAlignment="1">
      <alignment horizontal="left" vertical="center"/>
    </xf>
    <xf numFmtId="0" fontId="14" fillId="12" borderId="14" xfId="0" applyFont="1" applyFill="1" applyBorder="1" applyAlignment="1">
      <alignment horizontal="left" vertical="center" wrapText="1"/>
    </xf>
    <xf numFmtId="0" fontId="14" fillId="12" borderId="29" xfId="0" applyFont="1" applyFill="1" applyBorder="1" applyAlignment="1">
      <alignment horizontal="left" vertical="center" wrapText="1"/>
    </xf>
    <xf numFmtId="0" fontId="14" fillId="12" borderId="33" xfId="0" applyFont="1" applyFill="1" applyBorder="1" applyAlignment="1">
      <alignment horizontal="left" vertical="center"/>
    </xf>
    <xf numFmtId="0" fontId="14" fillId="20" borderId="14" xfId="0" applyFont="1" applyFill="1" applyBorder="1" applyAlignment="1">
      <alignment horizontal="left" vertical="center" wrapText="1"/>
    </xf>
    <xf numFmtId="0" fontId="14" fillId="20" borderId="29" xfId="0" applyFont="1" applyFill="1" applyBorder="1" applyAlignment="1">
      <alignment horizontal="left" vertical="center" wrapText="1"/>
    </xf>
    <xf numFmtId="0" fontId="14" fillId="20" borderId="33" xfId="0" applyFont="1" applyFill="1" applyBorder="1" applyAlignment="1">
      <alignment horizontal="left" vertical="center"/>
    </xf>
    <xf numFmtId="0" fontId="16" fillId="12" borderId="48" xfId="0" applyFont="1" applyFill="1" applyBorder="1" applyAlignment="1">
      <alignment horizontal="left" vertical="center" wrapText="1"/>
    </xf>
    <xf numFmtId="0" fontId="16" fillId="12" borderId="49" xfId="0" applyFont="1" applyFill="1" applyBorder="1" applyAlignment="1">
      <alignment horizontal="left" vertical="center" wrapText="1"/>
    </xf>
    <xf numFmtId="10" fontId="16" fillId="12" borderId="49" xfId="1" applyNumberFormat="1" applyFont="1" applyFill="1" applyBorder="1" applyAlignment="1">
      <alignment horizontal="left" vertical="center" wrapText="1"/>
    </xf>
    <xf numFmtId="0" fontId="16" fillId="12" borderId="50" xfId="0" applyFont="1" applyFill="1" applyBorder="1" applyAlignment="1">
      <alignment horizontal="left" vertical="center"/>
    </xf>
    <xf numFmtId="0" fontId="16" fillId="12" borderId="51" xfId="0" applyFont="1" applyFill="1" applyBorder="1" applyAlignment="1">
      <alignment horizontal="left" vertical="center" wrapText="1"/>
    </xf>
    <xf numFmtId="0" fontId="16" fillId="12" borderId="52" xfId="0" applyFont="1" applyFill="1" applyBorder="1" applyAlignment="1">
      <alignment horizontal="left" vertical="center" wrapText="1"/>
    </xf>
    <xf numFmtId="10" fontId="16" fillId="12" borderId="52" xfId="1" applyNumberFormat="1" applyFont="1" applyFill="1" applyBorder="1" applyAlignment="1">
      <alignment horizontal="left" vertical="center" wrapText="1"/>
    </xf>
    <xf numFmtId="0" fontId="16" fillId="12" borderId="53" xfId="0" applyFont="1" applyFill="1" applyBorder="1" applyAlignment="1">
      <alignment horizontal="left" vertical="center"/>
    </xf>
    <xf numFmtId="0" fontId="14" fillId="20" borderId="41" xfId="0" applyFont="1" applyFill="1" applyBorder="1" applyAlignment="1">
      <alignment horizontal="left" vertical="center" wrapText="1"/>
    </xf>
    <xf numFmtId="0" fontId="14" fillId="20" borderId="24" xfId="0" applyFont="1" applyFill="1" applyBorder="1" applyAlignment="1">
      <alignment horizontal="left"/>
    </xf>
    <xf numFmtId="1" fontId="14" fillId="20" borderId="24" xfId="0" applyNumberFormat="1" applyFont="1" applyFill="1" applyBorder="1" applyAlignment="1">
      <alignment horizontal="left" vertical="center" wrapText="1"/>
    </xf>
    <xf numFmtId="0" fontId="14" fillId="20" borderId="42" xfId="0" applyFont="1" applyFill="1" applyBorder="1" applyAlignment="1">
      <alignment horizontal="left"/>
    </xf>
    <xf numFmtId="0" fontId="14" fillId="12" borderId="46" xfId="0" applyFont="1" applyFill="1" applyBorder="1" applyAlignment="1">
      <alignment horizontal="left" vertical="center" wrapText="1"/>
    </xf>
    <xf numFmtId="0" fontId="14" fillId="12" borderId="29" xfId="0" applyFont="1" applyFill="1" applyBorder="1" applyAlignment="1">
      <alignment horizontal="left"/>
    </xf>
    <xf numFmtId="1" fontId="14" fillId="12" borderId="29" xfId="0" applyNumberFormat="1" applyFont="1" applyFill="1" applyBorder="1" applyAlignment="1">
      <alignment horizontal="left"/>
    </xf>
    <xf numFmtId="0" fontId="14" fillId="12" borderId="47" xfId="0" applyFont="1" applyFill="1" applyBorder="1" applyAlignment="1">
      <alignment horizontal="left"/>
    </xf>
    <xf numFmtId="0" fontId="14" fillId="20" borderId="43" xfId="0" applyFont="1" applyFill="1" applyBorder="1" applyAlignment="1">
      <alignment horizontal="left" vertical="center" wrapText="1"/>
    </xf>
    <xf numFmtId="0" fontId="14" fillId="20" borderId="44" xfId="0" applyFont="1" applyFill="1" applyBorder="1" applyAlignment="1">
      <alignment horizontal="left"/>
    </xf>
    <xf numFmtId="1" fontId="14" fillId="20" borderId="44" xfId="0" applyNumberFormat="1" applyFont="1" applyFill="1" applyBorder="1" applyAlignment="1">
      <alignment horizontal="left" vertical="center"/>
    </xf>
    <xf numFmtId="0" fontId="14" fillId="20" borderId="45" xfId="0" applyFont="1" applyFill="1" applyBorder="1" applyAlignment="1">
      <alignment horizontal="left"/>
    </xf>
    <xf numFmtId="0" fontId="16" fillId="18" borderId="4" xfId="0" applyFont="1" applyFill="1" applyBorder="1" applyAlignment="1">
      <alignment horizontal="left" vertical="center"/>
    </xf>
    <xf numFmtId="0" fontId="16" fillId="18" borderId="20" xfId="0" applyFont="1" applyFill="1" applyBorder="1" applyAlignment="1">
      <alignment horizontal="left" vertical="center"/>
    </xf>
    <xf numFmtId="0" fontId="15" fillId="18" borderId="5" xfId="0" applyFont="1" applyFill="1" applyBorder="1" applyAlignment="1">
      <alignment horizontal="left" vertical="center"/>
    </xf>
    <xf numFmtId="0" fontId="14" fillId="14" borderId="14" xfId="0" applyFont="1" applyFill="1" applyBorder="1" applyAlignment="1">
      <alignment horizontal="left" vertical="center"/>
    </xf>
    <xf numFmtId="0" fontId="14" fillId="14" borderId="29" xfId="0" applyFont="1" applyFill="1" applyBorder="1" applyAlignment="1">
      <alignment horizontal="left" vertical="center"/>
    </xf>
    <xf numFmtId="0" fontId="14" fillId="14" borderId="33" xfId="0" applyFont="1" applyFill="1" applyBorder="1" applyAlignment="1">
      <alignment horizontal="left" vertical="center"/>
    </xf>
    <xf numFmtId="0" fontId="14" fillId="18" borderId="14" xfId="0" applyFont="1" applyFill="1" applyBorder="1" applyAlignment="1">
      <alignment horizontal="left" vertical="center"/>
    </xf>
    <xf numFmtId="0" fontId="14" fillId="18" borderId="29" xfId="0" applyFont="1" applyFill="1" applyBorder="1" applyAlignment="1">
      <alignment horizontal="left" vertical="center"/>
    </xf>
    <xf numFmtId="0" fontId="14" fillId="18" borderId="33" xfId="0" applyFont="1" applyFill="1" applyBorder="1" applyAlignment="1">
      <alignment horizontal="left" vertical="center"/>
    </xf>
    <xf numFmtId="0" fontId="16" fillId="14" borderId="48" xfId="0" applyFont="1" applyFill="1" applyBorder="1" applyAlignment="1">
      <alignment horizontal="left" vertical="center"/>
    </xf>
    <xf numFmtId="0" fontId="16" fillId="14" borderId="49" xfId="0" applyFont="1" applyFill="1" applyBorder="1" applyAlignment="1">
      <alignment horizontal="left" vertical="center"/>
    </xf>
    <xf numFmtId="10" fontId="16" fillId="14" borderId="49" xfId="1" applyNumberFormat="1" applyFont="1" applyFill="1" applyBorder="1" applyAlignment="1">
      <alignment horizontal="left" vertical="center"/>
    </xf>
    <xf numFmtId="0" fontId="14" fillId="14" borderId="50" xfId="0" applyFont="1" applyFill="1" applyBorder="1" applyAlignment="1">
      <alignment horizontal="left" vertical="center"/>
    </xf>
    <xf numFmtId="0" fontId="16" fillId="14" borderId="51" xfId="0" applyFont="1" applyFill="1" applyBorder="1" applyAlignment="1">
      <alignment horizontal="left" vertical="center"/>
    </xf>
    <xf numFmtId="0" fontId="16" fillId="14" borderId="52" xfId="0" applyFont="1" applyFill="1" applyBorder="1" applyAlignment="1">
      <alignment horizontal="left" vertical="center"/>
    </xf>
    <xf numFmtId="10" fontId="16" fillId="14" borderId="52" xfId="1" applyNumberFormat="1" applyFont="1" applyFill="1" applyBorder="1" applyAlignment="1">
      <alignment horizontal="left" vertical="center"/>
    </xf>
    <xf numFmtId="0" fontId="15" fillId="14" borderId="53" xfId="0" applyFont="1" applyFill="1" applyBorder="1" applyAlignment="1">
      <alignment horizontal="left" vertical="center"/>
    </xf>
    <xf numFmtId="0" fontId="14" fillId="18" borderId="41" xfId="0" applyFont="1" applyFill="1" applyBorder="1" applyAlignment="1">
      <alignment horizontal="left" vertical="center"/>
    </xf>
    <xf numFmtId="0" fontId="14" fillId="18" borderId="24" xfId="0" applyFont="1" applyFill="1" applyBorder="1" applyAlignment="1">
      <alignment horizontal="left"/>
    </xf>
    <xf numFmtId="1" fontId="14" fillId="18" borderId="24" xfId="0" applyNumberFormat="1" applyFont="1" applyFill="1" applyBorder="1" applyAlignment="1">
      <alignment horizontal="left"/>
    </xf>
    <xf numFmtId="0" fontId="14" fillId="18" borderId="42" xfId="0" applyFont="1" applyFill="1" applyBorder="1" applyAlignment="1">
      <alignment horizontal="left"/>
    </xf>
    <xf numFmtId="0" fontId="14" fillId="14" borderId="46" xfId="0" applyFont="1" applyFill="1" applyBorder="1" applyAlignment="1">
      <alignment horizontal="left" vertical="center"/>
    </xf>
    <xf numFmtId="0" fontId="14" fillId="14" borderId="29" xfId="0" applyFont="1" applyFill="1" applyBorder="1" applyAlignment="1">
      <alignment horizontal="left"/>
    </xf>
    <xf numFmtId="1" fontId="14" fillId="14" borderId="29" xfId="0" applyNumberFormat="1" applyFont="1" applyFill="1" applyBorder="1" applyAlignment="1">
      <alignment horizontal="left"/>
    </xf>
    <xf numFmtId="0" fontId="14" fillId="14" borderId="47" xfId="0" applyFont="1" applyFill="1" applyBorder="1" applyAlignment="1">
      <alignment horizontal="left"/>
    </xf>
    <xf numFmtId="0" fontId="14" fillId="18" borderId="43" xfId="0" applyFont="1" applyFill="1" applyBorder="1" applyAlignment="1">
      <alignment horizontal="left" vertical="center"/>
    </xf>
    <xf numFmtId="0" fontId="14" fillId="18" borderId="44" xfId="0" applyFont="1" applyFill="1" applyBorder="1" applyAlignment="1">
      <alignment horizontal="left"/>
    </xf>
    <xf numFmtId="1" fontId="14" fillId="18" borderId="44" xfId="0" applyNumberFormat="1" applyFont="1" applyFill="1" applyBorder="1" applyAlignment="1">
      <alignment horizontal="left" vertical="center"/>
    </xf>
    <xf numFmtId="0" fontId="14" fillId="18" borderId="45" xfId="0" applyFont="1" applyFill="1" applyBorder="1" applyAlignment="1">
      <alignment horizontal="left"/>
    </xf>
    <xf numFmtId="0" fontId="0" fillId="10" borderId="8" xfId="0" applyFill="1" applyBorder="1" applyAlignment="1">
      <alignment horizontal="center" vertical="center" wrapText="1"/>
    </xf>
    <xf numFmtId="0" fontId="12" fillId="16" borderId="17" xfId="0" applyFont="1" applyFill="1" applyBorder="1" applyAlignment="1">
      <alignment vertical="center"/>
    </xf>
    <xf numFmtId="0" fontId="14" fillId="20" borderId="0" xfId="0" applyFont="1" applyFill="1" applyAlignment="1">
      <alignment horizontal="left" vertical="center" wrapText="1"/>
    </xf>
    <xf numFmtId="0" fontId="14" fillId="20" borderId="0" xfId="0" applyFont="1" applyFill="1" applyAlignment="1">
      <alignment horizontal="left" vertical="center"/>
    </xf>
    <xf numFmtId="0" fontId="14" fillId="14" borderId="0" xfId="0" applyFont="1" applyFill="1" applyAlignment="1">
      <alignment horizontal="left" vertical="center"/>
    </xf>
    <xf numFmtId="0" fontId="14" fillId="19" borderId="33" xfId="0" applyFont="1" applyFill="1" applyBorder="1" applyAlignment="1">
      <alignment horizontal="left" vertical="center" wrapText="1"/>
    </xf>
    <xf numFmtId="0" fontId="14" fillId="11" borderId="33" xfId="0" applyFont="1" applyFill="1" applyBorder="1" applyAlignment="1">
      <alignment horizontal="left" vertical="center" wrapText="1"/>
    </xf>
    <xf numFmtId="0" fontId="3" fillId="0" borderId="0" xfId="0" applyFont="1" applyAlignment="1">
      <alignment horizontal="center" vertical="center"/>
    </xf>
    <xf numFmtId="0" fontId="3" fillId="0" borderId="0" xfId="0" applyFont="1" applyAlignment="1">
      <alignment horizontal="left" vertical="center" wrapText="1"/>
    </xf>
    <xf numFmtId="0" fontId="3" fillId="13" borderId="31" xfId="0" applyFont="1" applyFill="1" applyBorder="1" applyAlignment="1">
      <alignment horizontal="center" vertical="center" wrapText="1"/>
    </xf>
    <xf numFmtId="0" fontId="3" fillId="13" borderId="19" xfId="0" applyFont="1" applyFill="1" applyBorder="1" applyAlignment="1">
      <alignment horizontal="center" vertical="center" wrapText="1"/>
    </xf>
    <xf numFmtId="0" fontId="3" fillId="13" borderId="16" xfId="0" applyFont="1" applyFill="1" applyBorder="1" applyAlignment="1">
      <alignment horizontal="center" vertical="center" wrapText="1"/>
    </xf>
    <xf numFmtId="49" fontId="3" fillId="0" borderId="6" xfId="0" applyNumberFormat="1" applyFont="1" applyBorder="1" applyAlignment="1">
      <alignment horizontal="left" vertical="center" wrapText="1"/>
    </xf>
    <xf numFmtId="49" fontId="3" fillId="0" borderId="27" xfId="0" applyNumberFormat="1" applyFont="1" applyBorder="1" applyAlignment="1">
      <alignment horizontal="left" vertical="center" wrapText="1"/>
    </xf>
    <xf numFmtId="0" fontId="12" fillId="16" borderId="17" xfId="0" applyFont="1" applyFill="1" applyBorder="1" applyAlignment="1">
      <alignment horizontal="left" vertical="center"/>
    </xf>
    <xf numFmtId="0" fontId="0" fillId="16" borderId="7" xfId="0" applyFill="1" applyBorder="1" applyAlignment="1">
      <alignment horizontal="center" vertical="center"/>
    </xf>
    <xf numFmtId="0" fontId="0" fillId="16" borderId="17" xfId="0" applyFill="1" applyBorder="1" applyAlignment="1">
      <alignment horizontal="center" vertical="center"/>
    </xf>
    <xf numFmtId="49" fontId="13" fillId="0" borderId="12" xfId="0" applyNumberFormat="1" applyFont="1" applyBorder="1" applyAlignment="1">
      <alignment horizontal="right" vertical="center" wrapText="1"/>
    </xf>
    <xf numFmtId="49" fontId="13" fillId="0" borderId="25" xfId="0" applyNumberFormat="1" applyFont="1" applyBorder="1" applyAlignment="1">
      <alignment horizontal="right" vertical="center" wrapText="1"/>
    </xf>
    <xf numFmtId="49" fontId="13" fillId="0" borderId="15" xfId="0" applyNumberFormat="1" applyFont="1" applyBorder="1" applyAlignment="1">
      <alignment horizontal="right" vertical="center" wrapText="1"/>
    </xf>
    <xf numFmtId="49" fontId="13" fillId="0" borderId="34" xfId="0" applyNumberFormat="1" applyFont="1" applyBorder="1" applyAlignment="1">
      <alignment horizontal="right" vertical="center" wrapText="1"/>
    </xf>
    <xf numFmtId="49" fontId="13" fillId="0" borderId="10" xfId="0" applyNumberFormat="1" applyFont="1" applyBorder="1" applyAlignment="1">
      <alignment horizontal="right" vertical="center" wrapText="1"/>
    </xf>
    <xf numFmtId="0" fontId="12" fillId="16" borderId="17" xfId="0" applyFont="1" applyFill="1" applyBorder="1" applyAlignment="1">
      <alignment horizontal="left" vertical="center" wrapText="1"/>
    </xf>
    <xf numFmtId="0" fontId="0" fillId="0" borderId="0" xfId="0" applyAlignment="1">
      <alignment horizontal="center" vertical="center"/>
    </xf>
    <xf numFmtId="0" fontId="0" fillId="0" borderId="2" xfId="0" applyBorder="1" applyAlignment="1">
      <alignment horizontal="center" vertical="center"/>
    </xf>
    <xf numFmtId="49" fontId="3" fillId="0" borderId="1" xfId="0" applyNumberFormat="1" applyFont="1" applyBorder="1" applyAlignment="1">
      <alignment horizontal="left" vertical="center" wrapText="1"/>
    </xf>
    <xf numFmtId="49" fontId="3" fillId="0" borderId="3" xfId="0" applyNumberFormat="1" applyFont="1" applyBorder="1" applyAlignment="1">
      <alignment horizontal="left" vertical="center" wrapText="1"/>
    </xf>
    <xf numFmtId="0" fontId="3" fillId="8" borderId="1"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3" fillId="9" borderId="31" xfId="0" applyFont="1" applyFill="1" applyBorder="1" applyAlignment="1">
      <alignment horizontal="center" vertical="center" wrapText="1"/>
    </xf>
    <xf numFmtId="0" fontId="3" fillId="9" borderId="19" xfId="0" applyFont="1" applyFill="1" applyBorder="1" applyAlignment="1">
      <alignment horizontal="center" vertical="center" wrapText="1"/>
    </xf>
    <xf numFmtId="0" fontId="3" fillId="9" borderId="32" xfId="0" applyFont="1" applyFill="1" applyBorder="1" applyAlignment="1">
      <alignment horizontal="center" vertical="center" wrapText="1"/>
    </xf>
    <xf numFmtId="0" fontId="0" fillId="0" borderId="8" xfId="0" applyBorder="1" applyAlignment="1">
      <alignment horizontal="right" vertical="center" wrapText="1"/>
    </xf>
    <xf numFmtId="0" fontId="0" fillId="0" borderId="28" xfId="0" applyBorder="1" applyAlignment="1">
      <alignment horizontal="right" vertical="center" wrapText="1"/>
    </xf>
    <xf numFmtId="0" fontId="13" fillId="0" borderId="10" xfId="0" applyFont="1" applyBorder="1" applyAlignment="1">
      <alignment horizontal="right" vertical="center" wrapText="1"/>
    </xf>
    <xf numFmtId="0" fontId="13" fillId="0" borderId="26" xfId="0" applyFont="1" applyBorder="1" applyAlignment="1">
      <alignment horizontal="right" vertical="center" wrapText="1"/>
    </xf>
    <xf numFmtId="9" fontId="13" fillId="8" borderId="10" xfId="1" applyFont="1" applyFill="1" applyBorder="1" applyAlignment="1">
      <alignment horizontal="center" vertical="center" wrapText="1"/>
    </xf>
    <xf numFmtId="9" fontId="13" fillId="8" borderId="26" xfId="1" applyFont="1" applyFill="1" applyBorder="1" applyAlignment="1">
      <alignment horizontal="center" vertical="center" wrapText="1"/>
    </xf>
    <xf numFmtId="9" fontId="13" fillId="8" borderId="34" xfId="1" applyFont="1" applyFill="1" applyBorder="1" applyAlignment="1">
      <alignment horizontal="center" vertical="center" wrapText="1"/>
    </xf>
    <xf numFmtId="9" fontId="13" fillId="9" borderId="10" xfId="1" applyFont="1" applyFill="1" applyBorder="1" applyAlignment="1">
      <alignment horizontal="center" vertical="center" wrapText="1"/>
    </xf>
    <xf numFmtId="9" fontId="13" fillId="9" borderId="26" xfId="1" applyFont="1" applyFill="1" applyBorder="1" applyAlignment="1">
      <alignment horizontal="center" vertical="center" wrapText="1"/>
    </xf>
    <xf numFmtId="9" fontId="13" fillId="9" borderId="34" xfId="1" applyFont="1" applyFill="1" applyBorder="1" applyAlignment="1">
      <alignment horizontal="center" vertical="center" wrapText="1"/>
    </xf>
    <xf numFmtId="9" fontId="13" fillId="10" borderId="10" xfId="1" applyFont="1" applyFill="1" applyBorder="1" applyAlignment="1">
      <alignment horizontal="center" vertical="center" wrapText="1"/>
    </xf>
    <xf numFmtId="9" fontId="13" fillId="10" borderId="26" xfId="1" applyFont="1" applyFill="1" applyBorder="1" applyAlignment="1">
      <alignment horizontal="center" vertical="center" wrapText="1"/>
    </xf>
    <xf numFmtId="9" fontId="13" fillId="10" borderId="34" xfId="1" applyFont="1" applyFill="1" applyBorder="1" applyAlignment="1">
      <alignment horizontal="center" vertical="center" wrapText="1"/>
    </xf>
    <xf numFmtId="0" fontId="12" fillId="17" borderId="7" xfId="0" applyFont="1" applyFill="1" applyBorder="1" applyAlignment="1">
      <alignment horizontal="left" vertical="center" wrapText="1"/>
    </xf>
    <xf numFmtId="0" fontId="12" fillId="17" borderId="17" xfId="0" applyFont="1" applyFill="1" applyBorder="1" applyAlignment="1">
      <alignment horizontal="left" vertical="center" wrapText="1"/>
    </xf>
    <xf numFmtId="0" fontId="12" fillId="17" borderId="18" xfId="0" applyFont="1" applyFill="1" applyBorder="1" applyAlignment="1">
      <alignment horizontal="left" vertical="center" wrapText="1"/>
    </xf>
    <xf numFmtId="0" fontId="6" fillId="0" borderId="0" xfId="0" applyFont="1" applyAlignment="1">
      <alignment horizontal="center" vertical="center"/>
    </xf>
    <xf numFmtId="0" fontId="17" fillId="18" borderId="3" xfId="0" applyFont="1" applyFill="1" applyBorder="1" applyAlignment="1">
      <alignment horizontal="center"/>
    </xf>
    <xf numFmtId="0" fontId="17" fillId="18" borderId="27" xfId="0" applyFont="1" applyFill="1" applyBorder="1" applyAlignment="1">
      <alignment horizontal="center"/>
    </xf>
    <xf numFmtId="0" fontId="17" fillId="18" borderId="38" xfId="0" applyFont="1" applyFill="1" applyBorder="1" applyAlignment="1">
      <alignment horizontal="center"/>
    </xf>
    <xf numFmtId="0" fontId="7" fillId="19" borderId="7" xfId="0" applyFont="1" applyFill="1" applyBorder="1" applyAlignment="1">
      <alignment horizontal="center"/>
    </xf>
    <xf numFmtId="0" fontId="7" fillId="19" borderId="17" xfId="0" applyFont="1" applyFill="1" applyBorder="1" applyAlignment="1">
      <alignment horizontal="center"/>
    </xf>
    <xf numFmtId="0" fontId="7" fillId="19" borderId="18" xfId="0" applyFont="1" applyFill="1" applyBorder="1" applyAlignment="1">
      <alignment horizontal="center"/>
    </xf>
    <xf numFmtId="0" fontId="16" fillId="11" borderId="49" xfId="0" applyFont="1" applyFill="1" applyBorder="1" applyAlignment="1">
      <alignment horizontal="left" vertical="center"/>
    </xf>
    <xf numFmtId="2" fontId="17" fillId="20" borderId="3" xfId="0" applyNumberFormat="1" applyFont="1" applyFill="1" applyBorder="1" applyAlignment="1">
      <alignment horizontal="center" vertical="center" wrapText="1"/>
    </xf>
    <xf numFmtId="2" fontId="17" fillId="20" borderId="27" xfId="0" applyNumberFormat="1" applyFont="1" applyFill="1" applyBorder="1" applyAlignment="1">
      <alignment horizontal="center" vertical="center" wrapText="1"/>
    </xf>
    <xf numFmtId="2" fontId="17" fillId="20" borderId="38" xfId="0" applyNumberFormat="1" applyFont="1" applyFill="1" applyBorder="1" applyAlignment="1">
      <alignment horizontal="center" vertical="center" wrapText="1"/>
    </xf>
  </cellXfs>
  <cellStyles count="7">
    <cellStyle name="40% - Accent1" xfId="4" builtinId="31"/>
    <cellStyle name="40% - Accent2" xfId="5" builtinId="35"/>
    <cellStyle name="40% - Accent3" xfId="6" builtinId="39"/>
    <cellStyle name="Explanatory Text" xfId="2" builtinId="53" customBuiltin="1"/>
    <cellStyle name="Normal" xfId="0" builtinId="0"/>
    <cellStyle name="Output" xfId="3" builtinId="21"/>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sheetPr codeName="Sheet6"/>
  <dimension ref="A3:G7"/>
  <sheetViews>
    <sheetView workbookViewId="0">
      <selection activeCell="B4" sqref="B4:D4"/>
    </sheetView>
  </sheetViews>
  <sheetFormatPr defaultColWidth="9.140625" defaultRowHeight="15"/>
  <cols>
    <col min="2" max="2" width="15" customWidth="1"/>
    <col min="3" max="3" width="16" customWidth="1"/>
    <col min="4" max="4" width="14.140625" customWidth="1"/>
    <col min="5" max="5" width="16.140625" bestFit="1" customWidth="1"/>
    <col min="6" max="6" width="9.28515625" bestFit="1" customWidth="1"/>
    <col min="7" max="7" width="15.7109375" customWidth="1"/>
  </cols>
  <sheetData>
    <row r="3" spans="1:7" ht="30">
      <c r="A3" s="40"/>
      <c r="B3" s="126" t="s">
        <v>0</v>
      </c>
      <c r="C3" s="126" t="s">
        <v>1</v>
      </c>
      <c r="D3" s="126" t="s">
        <v>2</v>
      </c>
      <c r="E3" s="127" t="s">
        <v>3</v>
      </c>
      <c r="F3" s="128" t="s">
        <v>4</v>
      </c>
      <c r="G3" s="129" t="s">
        <v>5</v>
      </c>
    </row>
    <row r="4" spans="1:7">
      <c r="A4" s="107" t="s">
        <v>6</v>
      </c>
      <c r="B4" s="108">
        <f>(Fonctionnalités!E15)</f>
        <v>0.66699999999999993</v>
      </c>
      <c r="C4" s="108">
        <f>'Assurance Qualité'!C59</f>
        <v>0.754</v>
      </c>
      <c r="D4" s="108">
        <f>B4*0.6+C4*0.4 - 0.1*E4</f>
        <v>0.70179999999999998</v>
      </c>
      <c r="E4" s="109"/>
      <c r="F4" s="110">
        <v>20</v>
      </c>
      <c r="G4" s="111">
        <f>D4*F4</f>
        <v>14.036</v>
      </c>
    </row>
    <row r="5" spans="1:7">
      <c r="A5" s="112" t="s">
        <v>7</v>
      </c>
      <c r="B5" s="113">
        <f>(Fonctionnalités!E28)</f>
        <v>0</v>
      </c>
      <c r="C5" s="113">
        <f>'Assurance Qualité'!F59</f>
        <v>0</v>
      </c>
      <c r="D5" s="113">
        <f t="shared" ref="D5:D6" si="0">B5*0.6+C5*0.4 - 0.1*E5</f>
        <v>0</v>
      </c>
      <c r="E5" s="114"/>
      <c r="F5" s="115">
        <v>20</v>
      </c>
      <c r="G5" s="116">
        <f t="shared" ref="G5:G7" si="1">D5*F5</f>
        <v>0</v>
      </c>
    </row>
    <row r="6" spans="1:7">
      <c r="A6" s="117" t="s">
        <v>8</v>
      </c>
      <c r="B6" s="118">
        <f>(Fonctionnalités!E43)</f>
        <v>0</v>
      </c>
      <c r="C6" s="118">
        <f>'Assurance Qualité'!I59</f>
        <v>0</v>
      </c>
      <c r="D6" s="118">
        <f t="shared" si="0"/>
        <v>0</v>
      </c>
      <c r="E6" s="119"/>
      <c r="F6" s="120">
        <v>20</v>
      </c>
      <c r="G6" s="121">
        <f t="shared" si="1"/>
        <v>0</v>
      </c>
    </row>
    <row r="7" spans="1:7">
      <c r="A7" s="122" t="s">
        <v>9</v>
      </c>
      <c r="B7" s="122"/>
      <c r="C7" s="122"/>
      <c r="D7" s="123">
        <v>0</v>
      </c>
      <c r="E7" s="124"/>
      <c r="F7" s="122">
        <v>5</v>
      </c>
      <c r="G7" s="125">
        <f t="shared" si="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Q59"/>
  <sheetViews>
    <sheetView zoomScaleNormal="100" workbookViewId="0">
      <selection activeCell="E38" sqref="E38"/>
    </sheetView>
  </sheetViews>
  <sheetFormatPr defaultColWidth="9.140625" defaultRowHeight="15"/>
  <cols>
    <col min="1" max="1" width="22.7109375" style="1" customWidth="1"/>
    <col min="2" max="2" width="77.5703125" style="10" customWidth="1"/>
    <col min="3" max="4" width="10.7109375" style="1" customWidth="1"/>
    <col min="5" max="5" width="38.5703125" style="10" customWidth="1"/>
    <col min="6" max="7" width="10.7109375" customWidth="1"/>
    <col min="8" max="8" width="20.7109375" style="10" customWidth="1"/>
    <col min="9" max="10" width="10.7109375" customWidth="1"/>
    <col min="11" max="11" width="20.7109375" style="10" customWidth="1"/>
    <col min="12" max="13" width="12.7109375" customWidth="1"/>
    <col min="14" max="16" width="15.7109375" customWidth="1"/>
    <col min="17" max="1029" width="9.140625" bestFit="1" customWidth="1"/>
  </cols>
  <sheetData>
    <row r="2" spans="1:17" ht="18.399999999999999" customHeight="1">
      <c r="A2" s="220" t="s">
        <v>10</v>
      </c>
      <c r="B2" s="220"/>
      <c r="C2" s="220"/>
      <c r="D2" s="220"/>
      <c r="E2" s="220"/>
      <c r="F2" s="220"/>
      <c r="G2" s="220"/>
      <c r="H2" s="220"/>
      <c r="I2" s="220"/>
      <c r="J2" s="220"/>
      <c r="K2" s="220"/>
      <c r="L2" s="7"/>
      <c r="M2" s="7"/>
    </row>
    <row r="4" spans="1:17" ht="18.399999999999999" customHeight="1">
      <c r="A4" s="221" t="s">
        <v>11</v>
      </c>
      <c r="B4" s="221"/>
      <c r="C4" s="221"/>
      <c r="D4" s="221"/>
      <c r="E4" s="221"/>
      <c r="F4" s="221"/>
      <c r="G4" s="221"/>
      <c r="H4" s="221"/>
      <c r="I4" s="221"/>
      <c r="J4" s="221"/>
      <c r="K4" s="221"/>
      <c r="L4" s="4"/>
      <c r="M4" s="4"/>
    </row>
    <row r="5" spans="1:17" ht="18.75">
      <c r="A5" s="11"/>
      <c r="B5" s="41"/>
      <c r="C5" s="2"/>
      <c r="D5" s="2"/>
      <c r="E5" s="41"/>
      <c r="F5" s="2"/>
      <c r="G5" s="2"/>
      <c r="H5" s="41"/>
      <c r="I5" s="2"/>
      <c r="J5" s="2"/>
      <c r="K5" s="41"/>
      <c r="L5" s="2"/>
      <c r="M5" s="2"/>
    </row>
    <row r="6" spans="1:17" ht="18.399999999999999" customHeight="1">
      <c r="A6" s="238" t="s">
        <v>12</v>
      </c>
      <c r="B6" s="225" t="s">
        <v>13</v>
      </c>
      <c r="C6" s="240" t="s">
        <v>6</v>
      </c>
      <c r="D6" s="241"/>
      <c r="E6" s="241"/>
      <c r="F6" s="242" t="s">
        <v>7</v>
      </c>
      <c r="G6" s="243"/>
      <c r="H6" s="244"/>
      <c r="I6" s="222" t="s">
        <v>8</v>
      </c>
      <c r="J6" s="223"/>
      <c r="K6" s="224"/>
      <c r="L6" s="3"/>
      <c r="M6" s="3"/>
      <c r="N6" s="236"/>
      <c r="O6" s="237"/>
      <c r="P6" s="237"/>
    </row>
    <row r="7" spans="1:17" ht="18.75">
      <c r="A7" s="239"/>
      <c r="B7" s="226"/>
      <c r="C7" s="14" t="s">
        <v>14</v>
      </c>
      <c r="D7" s="15" t="s">
        <v>4</v>
      </c>
      <c r="E7" s="21" t="s">
        <v>15</v>
      </c>
      <c r="F7" s="16" t="s">
        <v>14</v>
      </c>
      <c r="G7" s="17" t="s">
        <v>4</v>
      </c>
      <c r="H7" s="20" t="s">
        <v>15</v>
      </c>
      <c r="I7" s="18" t="s">
        <v>14</v>
      </c>
      <c r="J7" s="19" t="s">
        <v>4</v>
      </c>
      <c r="K7" s="22" t="s">
        <v>15</v>
      </c>
      <c r="L7" s="3"/>
      <c r="M7" s="3"/>
      <c r="N7" s="40"/>
      <c r="O7" s="40"/>
      <c r="P7" s="40"/>
      <c r="Q7" s="40"/>
    </row>
    <row r="8" spans="1:17" ht="18.75">
      <c r="A8" s="235" t="s">
        <v>16</v>
      </c>
      <c r="B8" s="235"/>
      <c r="C8" s="228" t="s">
        <v>17</v>
      </c>
      <c r="D8" s="229"/>
      <c r="E8" s="46" t="s">
        <v>18</v>
      </c>
      <c r="F8" s="228" t="s">
        <v>17</v>
      </c>
      <c r="G8" s="229"/>
      <c r="H8" s="46"/>
      <c r="I8" s="228" t="s">
        <v>17</v>
      </c>
      <c r="J8" s="229"/>
      <c r="K8" s="46"/>
      <c r="L8" s="3"/>
      <c r="M8" s="3"/>
      <c r="N8" s="40"/>
      <c r="O8" s="40"/>
      <c r="P8" s="40"/>
      <c r="Q8" s="40"/>
    </row>
    <row r="9" spans="1:17" ht="45.75">
      <c r="A9" s="29" t="s">
        <v>19</v>
      </c>
      <c r="B9" s="29" t="s">
        <v>20</v>
      </c>
      <c r="C9" s="100">
        <v>0.8</v>
      </c>
      <c r="D9" s="98">
        <v>6</v>
      </c>
      <c r="E9" s="101" t="s">
        <v>21</v>
      </c>
      <c r="F9" s="102"/>
      <c r="G9" s="99">
        <v>6</v>
      </c>
      <c r="H9" s="103"/>
      <c r="I9" s="104"/>
      <c r="J9" s="105">
        <v>6</v>
      </c>
      <c r="K9" s="106"/>
      <c r="L9" s="3"/>
      <c r="M9" s="3"/>
      <c r="N9" s="40"/>
      <c r="O9" s="40"/>
      <c r="P9" s="40"/>
      <c r="Q9" s="40"/>
    </row>
    <row r="10" spans="1:17" ht="30.75">
      <c r="A10" s="23" t="s">
        <v>22</v>
      </c>
      <c r="B10" s="23" t="s">
        <v>23</v>
      </c>
      <c r="C10" s="100">
        <v>0.8</v>
      </c>
      <c r="D10" s="98">
        <v>2</v>
      </c>
      <c r="E10" s="101" t="s">
        <v>24</v>
      </c>
      <c r="F10" s="102"/>
      <c r="G10" s="99">
        <v>2</v>
      </c>
      <c r="H10" s="103"/>
      <c r="I10" s="104"/>
      <c r="J10" s="105">
        <v>2</v>
      </c>
      <c r="K10" s="106"/>
      <c r="L10" s="3"/>
      <c r="M10" s="3"/>
      <c r="N10" s="40"/>
      <c r="O10" s="40"/>
      <c r="P10" s="40"/>
      <c r="Q10" s="40"/>
    </row>
    <row r="11" spans="1:17" s="30" customFormat="1" ht="15.75">
      <c r="A11" s="230" t="s">
        <v>25</v>
      </c>
      <c r="B11" s="231"/>
      <c r="C11" s="47">
        <f>SUMPRODUCT(C6:C10,D6:D10)</f>
        <v>6.4</v>
      </c>
      <c r="D11" s="48">
        <f>SUM(D6:D10)</f>
        <v>8</v>
      </c>
      <c r="E11" s="49"/>
      <c r="F11" s="50">
        <f>SUMPRODUCT(F6:F10,G6:G10)</f>
        <v>0</v>
      </c>
      <c r="G11" s="51">
        <f>SUM(G6:G10)</f>
        <v>8</v>
      </c>
      <c r="H11" s="52"/>
      <c r="I11" s="53">
        <f>SUMPRODUCT(I6:I10,J6:J10)</f>
        <v>0</v>
      </c>
      <c r="J11" s="54">
        <f>SUM(J6:J10)</f>
        <v>8</v>
      </c>
      <c r="K11" s="55"/>
      <c r="L11" s="56"/>
      <c r="M11" s="56"/>
      <c r="N11" s="44"/>
      <c r="O11" s="44"/>
      <c r="P11" s="44"/>
      <c r="Q11" s="44"/>
    </row>
    <row r="12" spans="1:17" s="12" customFormat="1" ht="18.399999999999999" customHeight="1">
      <c r="A12" s="235" t="s">
        <v>26</v>
      </c>
      <c r="B12" s="235"/>
      <c r="C12" s="228" t="s">
        <v>17</v>
      </c>
      <c r="D12" s="229"/>
      <c r="E12" s="46"/>
      <c r="F12" s="228" t="s">
        <v>17</v>
      </c>
      <c r="G12" s="229"/>
      <c r="H12" s="46"/>
      <c r="I12" s="228" t="s">
        <v>17</v>
      </c>
      <c r="J12" s="229"/>
      <c r="K12" s="46"/>
      <c r="L12" s="4"/>
      <c r="M12" s="4"/>
      <c r="N12" s="43"/>
      <c r="O12" s="43"/>
      <c r="P12" s="43"/>
      <c r="Q12" s="43"/>
    </row>
    <row r="13" spans="1:17">
      <c r="A13" s="29" t="s">
        <v>27</v>
      </c>
      <c r="B13" s="29" t="s">
        <v>28</v>
      </c>
      <c r="C13" s="79">
        <v>1</v>
      </c>
      <c r="D13" s="80">
        <v>3</v>
      </c>
      <c r="E13" s="81" t="s">
        <v>29</v>
      </c>
      <c r="F13" s="89"/>
      <c r="G13" s="90">
        <f>D13</f>
        <v>3</v>
      </c>
      <c r="H13" s="91"/>
      <c r="I13" s="92"/>
      <c r="J13" s="93">
        <f>G13</f>
        <v>3</v>
      </c>
      <c r="K13" s="94"/>
      <c r="L13" s="5"/>
      <c r="M13" s="5"/>
    </row>
    <row r="14" spans="1:17" ht="45.75">
      <c r="A14" s="23" t="s">
        <v>30</v>
      </c>
      <c r="B14" s="23" t="s">
        <v>31</v>
      </c>
      <c r="C14" s="83"/>
      <c r="D14" s="84">
        <v>2</v>
      </c>
      <c r="E14" s="85" t="s">
        <v>32</v>
      </c>
      <c r="F14" s="86"/>
      <c r="G14" s="90">
        <f t="shared" ref="G14:G17" si="0">D14</f>
        <v>2</v>
      </c>
      <c r="H14" s="88"/>
      <c r="I14" s="76"/>
      <c r="J14" s="93">
        <f t="shared" ref="J14:J17" si="1">G14</f>
        <v>2</v>
      </c>
      <c r="K14" s="78"/>
      <c r="L14" s="5"/>
      <c r="M14" s="5"/>
    </row>
    <row r="15" spans="1:17" ht="45.75">
      <c r="A15" s="23" t="s">
        <v>33</v>
      </c>
      <c r="B15" s="23" t="s">
        <v>34</v>
      </c>
      <c r="C15" s="83">
        <v>0</v>
      </c>
      <c r="D15" s="84">
        <v>2</v>
      </c>
      <c r="E15" s="85" t="s">
        <v>35</v>
      </c>
      <c r="F15" s="86"/>
      <c r="G15" s="90">
        <f t="shared" si="0"/>
        <v>2</v>
      </c>
      <c r="H15" s="88"/>
      <c r="I15" s="76"/>
      <c r="J15" s="93">
        <f t="shared" si="1"/>
        <v>2</v>
      </c>
      <c r="K15" s="78"/>
      <c r="L15" s="5"/>
      <c r="M15" s="5"/>
    </row>
    <row r="16" spans="1:17" ht="30.75">
      <c r="A16" s="23" t="s">
        <v>36</v>
      </c>
      <c r="B16" s="23" t="s">
        <v>37</v>
      </c>
      <c r="C16" s="83">
        <v>1</v>
      </c>
      <c r="D16" s="84">
        <v>4</v>
      </c>
      <c r="E16" s="85" t="s">
        <v>29</v>
      </c>
      <c r="F16" s="86"/>
      <c r="G16" s="90">
        <f t="shared" si="0"/>
        <v>4</v>
      </c>
      <c r="H16" s="88"/>
      <c r="I16" s="76"/>
      <c r="J16" s="93">
        <f t="shared" si="1"/>
        <v>4</v>
      </c>
      <c r="K16" s="78"/>
      <c r="L16" s="5"/>
      <c r="M16" s="5"/>
    </row>
    <row r="17" spans="1:17" ht="30.75">
      <c r="A17" s="23" t="s">
        <v>38</v>
      </c>
      <c r="B17" s="23" t="s">
        <v>39</v>
      </c>
      <c r="C17" s="83">
        <v>1</v>
      </c>
      <c r="D17" s="84">
        <v>4</v>
      </c>
      <c r="E17" s="85" t="s">
        <v>40</v>
      </c>
      <c r="F17" s="86"/>
      <c r="G17" s="90">
        <f t="shared" si="0"/>
        <v>4</v>
      </c>
      <c r="H17" s="88"/>
      <c r="I17" s="76"/>
      <c r="J17" s="93">
        <f t="shared" si="1"/>
        <v>4</v>
      </c>
      <c r="K17" s="78"/>
      <c r="L17" s="5"/>
      <c r="M17" s="5"/>
    </row>
    <row r="18" spans="1:17" s="30" customFormat="1" ht="15.75">
      <c r="A18" s="230" t="s">
        <v>25</v>
      </c>
      <c r="B18" s="231"/>
      <c r="C18" s="47">
        <f>SUMPRODUCT(C13:C17,D13:D17)</f>
        <v>11</v>
      </c>
      <c r="D18" s="48">
        <f>SUM(D13:D17)</f>
        <v>15</v>
      </c>
      <c r="E18" s="49"/>
      <c r="F18" s="50">
        <f>SUMPRODUCT(F13:F17,G13:G17)</f>
        <v>0</v>
      </c>
      <c r="G18" s="51">
        <f>SUM(G13:G17)</f>
        <v>15</v>
      </c>
      <c r="H18" s="52"/>
      <c r="I18" s="53">
        <f>SUMPRODUCT(I13:I17,J13:J17)</f>
        <v>0</v>
      </c>
      <c r="J18" s="54">
        <f>SUM(J13:J17)</f>
        <v>15</v>
      </c>
      <c r="K18" s="55"/>
      <c r="L18" s="56"/>
      <c r="M18" s="56"/>
      <c r="N18" s="44"/>
      <c r="O18" s="44"/>
      <c r="P18" s="44"/>
      <c r="Q18" s="44"/>
    </row>
    <row r="19" spans="1:17" s="43" customFormat="1" ht="18.399999999999999" customHeight="1">
      <c r="A19" s="227" t="s">
        <v>41</v>
      </c>
      <c r="B19" s="227"/>
      <c r="C19" s="228" t="s">
        <v>17</v>
      </c>
      <c r="D19" s="229"/>
      <c r="E19" s="46"/>
      <c r="F19" s="228" t="s">
        <v>17</v>
      </c>
      <c r="G19" s="229"/>
      <c r="H19" s="46"/>
      <c r="I19" s="228" t="s">
        <v>17</v>
      </c>
      <c r="J19" s="229"/>
      <c r="K19" s="46"/>
      <c r="L19" s="4"/>
      <c r="M19" s="4"/>
    </row>
    <row r="20" spans="1:17" ht="45.75">
      <c r="A20" s="23" t="s">
        <v>42</v>
      </c>
      <c r="B20" s="23" t="s">
        <v>43</v>
      </c>
      <c r="C20" s="83">
        <v>0.8</v>
      </c>
      <c r="D20" s="84">
        <v>3</v>
      </c>
      <c r="E20" s="85" t="s">
        <v>44</v>
      </c>
      <c r="F20" s="86"/>
      <c r="G20" s="87">
        <v>3</v>
      </c>
      <c r="H20" s="88"/>
      <c r="I20" s="76"/>
      <c r="J20" s="77">
        <v>3</v>
      </c>
      <c r="K20" s="78"/>
      <c r="L20" s="5"/>
      <c r="M20" s="5"/>
    </row>
    <row r="21" spans="1:17" ht="30.75">
      <c r="A21" s="23" t="s">
        <v>45</v>
      </c>
      <c r="B21" s="23" t="s">
        <v>46</v>
      </c>
      <c r="C21" s="83">
        <v>1</v>
      </c>
      <c r="D21" s="84">
        <v>3</v>
      </c>
      <c r="E21" s="85" t="s">
        <v>47</v>
      </c>
      <c r="F21" s="86"/>
      <c r="G21" s="87">
        <v>3</v>
      </c>
      <c r="H21" s="88"/>
      <c r="I21" s="76"/>
      <c r="J21" s="77">
        <v>3</v>
      </c>
      <c r="K21" s="78"/>
      <c r="L21" s="5"/>
      <c r="M21" s="5"/>
    </row>
    <row r="22" spans="1:17" s="44" customFormat="1" ht="15.75">
      <c r="A22" s="232" t="s">
        <v>25</v>
      </c>
      <c r="B22" s="233"/>
      <c r="C22" s="57">
        <f>SUMPRODUCT(C20:C21,D20:D21)</f>
        <v>5.4</v>
      </c>
      <c r="D22" s="58">
        <f>SUM(D20:D21)</f>
        <v>6</v>
      </c>
      <c r="E22" s="59"/>
      <c r="F22" s="60">
        <f>SUMPRODUCT(F20:F21,G20:G21)</f>
        <v>0</v>
      </c>
      <c r="G22" s="61">
        <f>SUM(G20:G21)</f>
        <v>6</v>
      </c>
      <c r="H22" s="62"/>
      <c r="I22" s="63">
        <f>SUMPRODUCT(I20:I21,J20:J21)</f>
        <v>0</v>
      </c>
      <c r="J22" s="64">
        <f>SUM(J20:J21)</f>
        <v>6</v>
      </c>
      <c r="K22" s="65"/>
      <c r="L22" s="56"/>
      <c r="M22" s="56"/>
    </row>
    <row r="23" spans="1:17" ht="18.75" customHeight="1">
      <c r="A23" s="214" t="s">
        <v>48</v>
      </c>
      <c r="B23" s="214"/>
      <c r="C23" s="228" t="s">
        <v>17</v>
      </c>
      <c r="D23" s="229"/>
      <c r="E23" s="46"/>
      <c r="F23" s="228" t="s">
        <v>17</v>
      </c>
      <c r="G23" s="229"/>
      <c r="H23" s="46"/>
      <c r="I23" s="228" t="s">
        <v>17</v>
      </c>
      <c r="J23" s="229"/>
      <c r="K23" s="46"/>
      <c r="L23" s="4"/>
      <c r="M23" s="4"/>
    </row>
    <row r="24" spans="1:17" ht="30.75">
      <c r="A24" s="42" t="s">
        <v>49</v>
      </c>
      <c r="B24" s="42" t="s">
        <v>50</v>
      </c>
      <c r="C24" s="97">
        <v>1</v>
      </c>
      <c r="D24" s="25">
        <v>1</v>
      </c>
      <c r="E24" s="26" t="s">
        <v>40</v>
      </c>
      <c r="F24" s="82"/>
      <c r="G24" s="27">
        <v>1</v>
      </c>
      <c r="H24" s="28"/>
      <c r="I24" s="73"/>
      <c r="J24" s="74">
        <v>1</v>
      </c>
      <c r="K24" s="75"/>
      <c r="L24" s="5"/>
      <c r="M24" s="5"/>
    </row>
    <row r="25" spans="1:17" ht="121.5">
      <c r="A25" s="23" t="s">
        <v>51</v>
      </c>
      <c r="B25" s="23" t="s">
        <v>52</v>
      </c>
      <c r="C25" s="83">
        <v>0.5</v>
      </c>
      <c r="D25" s="84">
        <v>2</v>
      </c>
      <c r="E25" s="85" t="s">
        <v>53</v>
      </c>
      <c r="F25" s="86"/>
      <c r="G25" s="87">
        <v>2</v>
      </c>
      <c r="H25" s="88"/>
      <c r="I25" s="76"/>
      <c r="J25" s="77">
        <v>2</v>
      </c>
      <c r="K25" s="78"/>
      <c r="L25" s="5"/>
      <c r="M25" s="5"/>
    </row>
    <row r="26" spans="1:17">
      <c r="A26" s="23" t="s">
        <v>54</v>
      </c>
      <c r="B26" s="23" t="s">
        <v>55</v>
      </c>
      <c r="C26" s="83">
        <v>1</v>
      </c>
      <c r="D26" s="84">
        <v>1</v>
      </c>
      <c r="E26" s="85" t="s">
        <v>40</v>
      </c>
      <c r="F26" s="86"/>
      <c r="G26" s="87">
        <v>1</v>
      </c>
      <c r="H26" s="88"/>
      <c r="I26" s="76"/>
      <c r="J26" s="77">
        <v>1</v>
      </c>
      <c r="K26" s="78"/>
      <c r="L26" s="5"/>
      <c r="M26" s="5"/>
    </row>
    <row r="27" spans="1:17" s="44" customFormat="1" ht="15.75">
      <c r="A27" s="234" t="s">
        <v>25</v>
      </c>
      <c r="B27" s="233"/>
      <c r="C27" s="47">
        <f>SUMPRODUCT(C24:C26,D24:D26)</f>
        <v>3</v>
      </c>
      <c r="D27" s="48">
        <f>SUM(D24:D26)</f>
        <v>4</v>
      </c>
      <c r="E27" s="49"/>
      <c r="F27" s="60">
        <f>SUMPRODUCT(F24:F26,G24:G26)</f>
        <v>0</v>
      </c>
      <c r="G27" s="61">
        <f>SUM(G24:G26)</f>
        <v>4</v>
      </c>
      <c r="H27" s="62"/>
      <c r="I27" s="63">
        <f>SUMPRODUCT(I24:I26,J24:J26)</f>
        <v>0</v>
      </c>
      <c r="J27" s="64">
        <f>SUM(J24:J26)</f>
        <v>4</v>
      </c>
      <c r="K27" s="65"/>
      <c r="L27" s="56"/>
      <c r="M27" s="56"/>
    </row>
    <row r="28" spans="1:17" ht="21" customHeight="1">
      <c r="A28" s="227" t="s">
        <v>56</v>
      </c>
      <c r="B28" s="227"/>
      <c r="C28" s="228" t="s">
        <v>17</v>
      </c>
      <c r="D28" s="229"/>
      <c r="E28" s="46" t="s">
        <v>18</v>
      </c>
      <c r="F28" s="228" t="s">
        <v>17</v>
      </c>
      <c r="G28" s="229"/>
      <c r="H28" s="66"/>
      <c r="I28" s="228" t="s">
        <v>17</v>
      </c>
      <c r="J28" s="229"/>
      <c r="K28" s="46"/>
      <c r="L28" s="9"/>
      <c r="M28" s="4"/>
    </row>
    <row r="29" spans="1:17" ht="60.75">
      <c r="A29" s="31" t="s">
        <v>57</v>
      </c>
      <c r="B29" s="31" t="s">
        <v>58</v>
      </c>
      <c r="C29" s="79">
        <v>0.1</v>
      </c>
      <c r="D29" s="80">
        <v>2</v>
      </c>
      <c r="E29" s="81" t="s">
        <v>59</v>
      </c>
      <c r="F29" s="89"/>
      <c r="G29" s="90">
        <f>D29</f>
        <v>2</v>
      </c>
      <c r="H29" s="95"/>
      <c r="I29" s="92"/>
      <c r="J29" s="93">
        <f>D29</f>
        <v>2</v>
      </c>
      <c r="K29" s="94"/>
      <c r="L29" s="5"/>
      <c r="M29" s="5"/>
    </row>
    <row r="30" spans="1:17">
      <c r="A30" s="24" t="s">
        <v>60</v>
      </c>
      <c r="B30" s="24" t="s">
        <v>61</v>
      </c>
      <c r="C30" s="83">
        <v>1</v>
      </c>
      <c r="D30" s="84">
        <v>2</v>
      </c>
      <c r="E30" s="85"/>
      <c r="F30" s="86"/>
      <c r="G30" s="90">
        <f t="shared" ref="G30:G31" si="2">D30</f>
        <v>2</v>
      </c>
      <c r="H30" s="96"/>
      <c r="I30" s="76"/>
      <c r="J30" s="93">
        <f t="shared" ref="J30:J31" si="3">D30</f>
        <v>2</v>
      </c>
      <c r="K30" s="78"/>
      <c r="L30" s="5"/>
      <c r="M30" s="5"/>
    </row>
    <row r="31" spans="1:17" ht="30.75">
      <c r="A31" s="24" t="s">
        <v>62</v>
      </c>
      <c r="B31" s="24" t="s">
        <v>63</v>
      </c>
      <c r="C31" s="83">
        <v>0.7</v>
      </c>
      <c r="D31" s="84">
        <v>2</v>
      </c>
      <c r="E31" s="85" t="s">
        <v>64</v>
      </c>
      <c r="F31" s="86"/>
      <c r="G31" s="90">
        <f t="shared" si="2"/>
        <v>2</v>
      </c>
      <c r="H31" s="96"/>
      <c r="I31" s="76"/>
      <c r="J31" s="93">
        <f t="shared" si="3"/>
        <v>2</v>
      </c>
      <c r="K31" s="78"/>
      <c r="L31" s="5"/>
      <c r="M31" s="5"/>
    </row>
    <row r="32" spans="1:17" s="44" customFormat="1" ht="15.75">
      <c r="A32" s="230" t="s">
        <v>25</v>
      </c>
      <c r="B32" s="231"/>
      <c r="C32" s="47">
        <f>SUMPRODUCT(C29:C31,D29:D31)</f>
        <v>3.6</v>
      </c>
      <c r="D32" s="48">
        <f>SUM(D29:D31)</f>
        <v>6</v>
      </c>
      <c r="E32" s="49"/>
      <c r="F32" s="50">
        <f>SUMPRODUCT(F29:F31,G29:G31)</f>
        <v>0</v>
      </c>
      <c r="G32" s="51">
        <f>SUM(G29:G31)</f>
        <v>6</v>
      </c>
      <c r="H32" s="67"/>
      <c r="I32" s="63">
        <f>SUMPRODUCT(I29:I31,J29:J31)</f>
        <v>0</v>
      </c>
      <c r="J32" s="64">
        <f>SUM(J29:J31)</f>
        <v>6</v>
      </c>
      <c r="K32" s="65"/>
      <c r="L32" s="56"/>
      <c r="M32" s="56"/>
    </row>
    <row r="33" spans="1:13" ht="18.75" customHeight="1">
      <c r="A33" s="235" t="s">
        <v>65</v>
      </c>
      <c r="B33" s="235"/>
      <c r="C33" s="228" t="s">
        <v>17</v>
      </c>
      <c r="D33" s="229"/>
      <c r="E33" s="46" t="s">
        <v>18</v>
      </c>
      <c r="F33" s="228" t="s">
        <v>17</v>
      </c>
      <c r="G33" s="229"/>
      <c r="H33" s="46"/>
      <c r="I33" s="68" t="s">
        <v>17</v>
      </c>
      <c r="J33" s="66"/>
      <c r="K33" s="46"/>
      <c r="L33" s="8"/>
      <c r="M33" s="4"/>
    </row>
    <row r="34" spans="1:13" ht="30.75">
      <c r="A34" s="29" t="s">
        <v>66</v>
      </c>
      <c r="B34" s="29" t="s">
        <v>67</v>
      </c>
      <c r="C34" s="79">
        <v>1</v>
      </c>
      <c r="D34" s="80">
        <v>2</v>
      </c>
      <c r="E34" s="81" t="s">
        <v>68</v>
      </c>
      <c r="F34" s="89"/>
      <c r="G34" s="90">
        <v>2</v>
      </c>
      <c r="H34" s="91"/>
      <c r="I34" s="92"/>
      <c r="J34" s="93">
        <v>2</v>
      </c>
      <c r="K34" s="94"/>
      <c r="L34" s="5"/>
      <c r="M34" s="5"/>
    </row>
    <row r="35" spans="1:13">
      <c r="A35" s="23" t="s">
        <v>69</v>
      </c>
      <c r="B35" s="23" t="s">
        <v>70</v>
      </c>
      <c r="C35" s="83">
        <v>1</v>
      </c>
      <c r="D35" s="84">
        <v>2</v>
      </c>
      <c r="E35" s="85" t="s">
        <v>68</v>
      </c>
      <c r="F35" s="86"/>
      <c r="G35" s="87">
        <v>2</v>
      </c>
      <c r="H35" s="88"/>
      <c r="I35" s="76"/>
      <c r="J35" s="77">
        <v>2</v>
      </c>
      <c r="K35" s="78"/>
      <c r="L35" s="5"/>
      <c r="M35" s="5"/>
    </row>
    <row r="36" spans="1:13">
      <c r="A36" s="23" t="s">
        <v>71</v>
      </c>
      <c r="B36" s="23" t="s">
        <v>72</v>
      </c>
      <c r="C36" s="83">
        <v>1</v>
      </c>
      <c r="D36" s="84">
        <v>3</v>
      </c>
      <c r="E36" s="85"/>
      <c r="F36" s="86"/>
      <c r="G36" s="87">
        <v>3</v>
      </c>
      <c r="H36" s="88"/>
      <c r="I36" s="76"/>
      <c r="J36" s="77">
        <v>3</v>
      </c>
      <c r="K36" s="78"/>
      <c r="L36" s="5"/>
      <c r="M36" s="5"/>
    </row>
    <row r="37" spans="1:13" ht="45.75">
      <c r="A37" s="23" t="s">
        <v>73</v>
      </c>
      <c r="B37" s="23" t="s">
        <v>74</v>
      </c>
      <c r="C37" s="83">
        <v>1</v>
      </c>
      <c r="D37" s="84">
        <v>3</v>
      </c>
      <c r="E37" s="85" t="s">
        <v>75</v>
      </c>
      <c r="F37" s="86"/>
      <c r="G37" s="87">
        <v>3</v>
      </c>
      <c r="H37" s="88"/>
      <c r="I37" s="76"/>
      <c r="J37" s="77">
        <v>3</v>
      </c>
      <c r="K37" s="78"/>
      <c r="L37" s="5"/>
      <c r="M37" s="5"/>
    </row>
    <row r="38" spans="1:13" s="44" customFormat="1" ht="15.75">
      <c r="A38" s="230" t="s">
        <v>25</v>
      </c>
      <c r="B38" s="231"/>
      <c r="C38" s="69">
        <f>SUMPRODUCT(C34:C37,D34:D37)</f>
        <v>10</v>
      </c>
      <c r="D38" s="48">
        <f>SUM(D34:D37)</f>
        <v>10</v>
      </c>
      <c r="E38" s="49"/>
      <c r="F38" s="70">
        <f>SUMPRODUCT(F34:F37,G34:G37)</f>
        <v>0</v>
      </c>
      <c r="G38" s="51">
        <f>SUM(G34:G37)</f>
        <v>10</v>
      </c>
      <c r="H38" s="52"/>
      <c r="I38" s="63">
        <f>SUMPRODUCT(I34:I37,J34:J37)</f>
        <v>0</v>
      </c>
      <c r="J38" s="64">
        <f>SUM(J34:J37)</f>
        <v>10</v>
      </c>
      <c r="K38" s="65"/>
      <c r="L38" s="56"/>
      <c r="M38" s="56"/>
    </row>
    <row r="39" spans="1:13" ht="18.75" customHeight="1">
      <c r="A39" s="45" t="s">
        <v>76</v>
      </c>
      <c r="B39" s="45"/>
      <c r="C39" s="228" t="s">
        <v>17</v>
      </c>
      <c r="D39" s="229"/>
      <c r="E39" s="66" t="s">
        <v>77</v>
      </c>
      <c r="F39" s="228" t="s">
        <v>17</v>
      </c>
      <c r="G39" s="229"/>
      <c r="H39" s="46"/>
      <c r="I39" s="228" t="s">
        <v>17</v>
      </c>
      <c r="J39" s="229"/>
      <c r="K39" s="46"/>
      <c r="L39" s="4"/>
      <c r="M39" s="4"/>
    </row>
    <row r="40" spans="1:13" ht="60.75">
      <c r="A40" s="23" t="s">
        <v>78</v>
      </c>
      <c r="B40" s="23" t="s">
        <v>79</v>
      </c>
      <c r="C40" s="83">
        <v>1</v>
      </c>
      <c r="D40" s="84">
        <v>2</v>
      </c>
      <c r="E40" s="85" t="s">
        <v>40</v>
      </c>
      <c r="F40" s="86"/>
      <c r="G40" s="87">
        <f>D40</f>
        <v>2</v>
      </c>
      <c r="H40" s="88"/>
      <c r="I40" s="76"/>
      <c r="J40" s="77">
        <f>D40</f>
        <v>2</v>
      </c>
      <c r="K40" s="78"/>
      <c r="L40" s="5"/>
      <c r="M40" s="5"/>
    </row>
    <row r="41" spans="1:13">
      <c r="A41" s="23" t="s">
        <v>80</v>
      </c>
      <c r="B41" s="23" t="s">
        <v>81</v>
      </c>
      <c r="C41" s="83">
        <v>1</v>
      </c>
      <c r="D41" s="84">
        <v>2</v>
      </c>
      <c r="E41" s="85" t="s">
        <v>40</v>
      </c>
      <c r="F41" s="86"/>
      <c r="G41" s="87">
        <f t="shared" ref="G41:G48" si="4">D41</f>
        <v>2</v>
      </c>
      <c r="H41" s="88"/>
      <c r="I41" s="76"/>
      <c r="J41" s="77">
        <f t="shared" ref="J41:J48" si="5">D41</f>
        <v>2</v>
      </c>
      <c r="K41" s="78"/>
      <c r="L41" s="5"/>
      <c r="M41" s="5"/>
    </row>
    <row r="42" spans="1:13">
      <c r="A42" s="23" t="s">
        <v>82</v>
      </c>
      <c r="B42" s="23" t="s">
        <v>83</v>
      </c>
      <c r="C42" s="83">
        <v>0</v>
      </c>
      <c r="D42" s="84">
        <v>2</v>
      </c>
      <c r="E42" s="85" t="s">
        <v>84</v>
      </c>
      <c r="F42" s="86"/>
      <c r="G42" s="87">
        <f t="shared" si="4"/>
        <v>2</v>
      </c>
      <c r="H42" s="88"/>
      <c r="I42" s="76"/>
      <c r="J42" s="77">
        <f t="shared" si="5"/>
        <v>2</v>
      </c>
      <c r="K42" s="78"/>
      <c r="L42" s="5"/>
    </row>
    <row r="43" spans="1:13">
      <c r="A43" s="23" t="s">
        <v>85</v>
      </c>
      <c r="B43" s="23" t="s">
        <v>86</v>
      </c>
      <c r="C43" s="83">
        <v>1</v>
      </c>
      <c r="D43" s="84">
        <v>4</v>
      </c>
      <c r="E43" s="85" t="s">
        <v>68</v>
      </c>
      <c r="F43" s="86"/>
      <c r="G43" s="87">
        <f t="shared" si="4"/>
        <v>4</v>
      </c>
      <c r="H43" s="88"/>
      <c r="I43" s="76"/>
      <c r="J43" s="77">
        <f t="shared" si="5"/>
        <v>4</v>
      </c>
      <c r="K43" s="78"/>
      <c r="L43" s="5"/>
      <c r="M43" s="5"/>
    </row>
    <row r="44" spans="1:13" ht="30.75">
      <c r="A44" s="23" t="s">
        <v>87</v>
      </c>
      <c r="B44" s="23" t="s">
        <v>88</v>
      </c>
      <c r="C44" s="83">
        <v>0.5</v>
      </c>
      <c r="D44" s="84">
        <v>6</v>
      </c>
      <c r="E44" s="85" t="s">
        <v>89</v>
      </c>
      <c r="F44" s="86"/>
      <c r="G44" s="87">
        <f t="shared" si="4"/>
        <v>6</v>
      </c>
      <c r="H44" s="88"/>
      <c r="I44" s="76"/>
      <c r="J44" s="77">
        <f t="shared" si="5"/>
        <v>6</v>
      </c>
      <c r="K44" s="78"/>
      <c r="L44" s="5"/>
      <c r="M44" s="5"/>
    </row>
    <row r="45" spans="1:13" ht="45.75">
      <c r="A45" s="23" t="s">
        <v>90</v>
      </c>
      <c r="B45" s="23" t="s">
        <v>91</v>
      </c>
      <c r="C45" s="83">
        <v>1</v>
      </c>
      <c r="D45" s="84">
        <v>8</v>
      </c>
      <c r="E45" s="85" t="s">
        <v>40</v>
      </c>
      <c r="F45" s="86"/>
      <c r="G45" s="87">
        <f t="shared" si="4"/>
        <v>8</v>
      </c>
      <c r="H45" s="88"/>
      <c r="I45" s="76"/>
      <c r="J45" s="77">
        <f t="shared" si="5"/>
        <v>8</v>
      </c>
      <c r="K45" s="78"/>
      <c r="L45" s="5"/>
      <c r="M45" s="5"/>
    </row>
    <row r="46" spans="1:13" ht="30.75">
      <c r="A46" s="23" t="s">
        <v>92</v>
      </c>
      <c r="B46" s="23" t="s">
        <v>93</v>
      </c>
      <c r="C46" s="83">
        <v>0.5</v>
      </c>
      <c r="D46" s="84">
        <v>6</v>
      </c>
      <c r="E46" s="85" t="s">
        <v>94</v>
      </c>
      <c r="F46" s="86"/>
      <c r="G46" s="87">
        <f t="shared" si="4"/>
        <v>6</v>
      </c>
      <c r="H46" s="88"/>
      <c r="I46" s="76"/>
      <c r="J46" s="77">
        <f t="shared" si="5"/>
        <v>6</v>
      </c>
      <c r="K46" s="78"/>
      <c r="L46" s="5"/>
      <c r="M46" s="5"/>
    </row>
    <row r="47" spans="1:13" ht="76.5">
      <c r="A47" s="23" t="s">
        <v>95</v>
      </c>
      <c r="B47" s="23" t="s">
        <v>96</v>
      </c>
      <c r="C47" s="83">
        <v>1</v>
      </c>
      <c r="D47" s="84">
        <v>6</v>
      </c>
      <c r="E47" s="85" t="s">
        <v>68</v>
      </c>
      <c r="F47" s="86"/>
      <c r="G47" s="87">
        <f t="shared" si="4"/>
        <v>6</v>
      </c>
      <c r="H47" s="88"/>
      <c r="I47" s="76"/>
      <c r="J47" s="77">
        <f t="shared" si="5"/>
        <v>6</v>
      </c>
      <c r="K47" s="78"/>
      <c r="L47" s="5"/>
      <c r="M47" s="5"/>
    </row>
    <row r="48" spans="1:13">
      <c r="A48" s="13" t="s">
        <v>97</v>
      </c>
      <c r="B48" s="23" t="s">
        <v>98</v>
      </c>
      <c r="C48" s="83">
        <v>1</v>
      </c>
      <c r="D48" s="84">
        <v>4</v>
      </c>
      <c r="E48" s="85" t="s">
        <v>40</v>
      </c>
      <c r="F48" s="86"/>
      <c r="G48" s="87">
        <f t="shared" si="4"/>
        <v>4</v>
      </c>
      <c r="H48" s="88"/>
      <c r="I48" s="76"/>
      <c r="J48" s="77">
        <f t="shared" si="5"/>
        <v>4</v>
      </c>
      <c r="K48" s="78"/>
      <c r="L48" s="5"/>
      <c r="M48" s="5"/>
    </row>
    <row r="49" spans="1:17" s="30" customFormat="1" ht="15.75">
      <c r="A49" s="230" t="s">
        <v>25</v>
      </c>
      <c r="B49" s="231"/>
      <c r="C49" s="71">
        <f>SUMPRODUCT(C40:C48,D40:D48)</f>
        <v>32</v>
      </c>
      <c r="D49" s="58">
        <f>SUM(D40:D48)</f>
        <v>40</v>
      </c>
      <c r="E49" s="59"/>
      <c r="F49" s="70">
        <f>SUMPRODUCT(F40:F48,G40:G48)</f>
        <v>0</v>
      </c>
      <c r="G49" s="51">
        <f>SUM(G40:G48)</f>
        <v>40</v>
      </c>
      <c r="H49" s="52"/>
      <c r="I49" s="53">
        <f>SUMPRODUCT(I40:I48,J40:J48)</f>
        <v>0</v>
      </c>
      <c r="J49" s="54">
        <f>SUM(J40:J48)</f>
        <v>40</v>
      </c>
      <c r="K49" s="55"/>
      <c r="L49" s="56"/>
      <c r="M49" s="56"/>
      <c r="N49" s="44"/>
      <c r="O49" s="44"/>
      <c r="P49" s="44"/>
      <c r="Q49" s="44"/>
    </row>
    <row r="50" spans="1:17" ht="18.399999999999999" customHeight="1">
      <c r="A50" s="235" t="s">
        <v>99</v>
      </c>
      <c r="B50" s="235"/>
      <c r="C50" s="228" t="s">
        <v>17</v>
      </c>
      <c r="D50" s="229"/>
      <c r="E50" s="46" t="s">
        <v>77</v>
      </c>
      <c r="F50" s="228" t="s">
        <v>17</v>
      </c>
      <c r="G50" s="229"/>
      <c r="H50" s="46"/>
      <c r="I50" s="228" t="s">
        <v>17</v>
      </c>
      <c r="J50" s="229"/>
      <c r="K50" s="46"/>
      <c r="L50" s="8"/>
      <c r="M50" s="4"/>
    </row>
    <row r="51" spans="1:17">
      <c r="A51" s="29" t="s">
        <v>100</v>
      </c>
      <c r="B51" s="29" t="s">
        <v>101</v>
      </c>
      <c r="C51" s="79">
        <v>1</v>
      </c>
      <c r="D51" s="80">
        <v>2</v>
      </c>
      <c r="E51" s="81" t="s">
        <v>40</v>
      </c>
      <c r="F51" s="82"/>
      <c r="G51" s="27">
        <v>2</v>
      </c>
      <c r="H51" s="28"/>
      <c r="I51" s="73"/>
      <c r="J51" s="74">
        <v>2</v>
      </c>
      <c r="K51" s="75"/>
      <c r="L51" s="5"/>
      <c r="M51" s="5"/>
    </row>
    <row r="52" spans="1:17">
      <c r="A52" s="23" t="s">
        <v>102</v>
      </c>
      <c r="B52" s="23" t="s">
        <v>103</v>
      </c>
      <c r="C52" s="83">
        <v>0</v>
      </c>
      <c r="D52" s="84">
        <v>2</v>
      </c>
      <c r="E52" s="85" t="s">
        <v>104</v>
      </c>
      <c r="F52" s="86"/>
      <c r="G52" s="87">
        <v>2</v>
      </c>
      <c r="H52" s="88"/>
      <c r="I52" s="76"/>
      <c r="J52" s="77">
        <v>2</v>
      </c>
      <c r="K52" s="78"/>
      <c r="L52" s="5"/>
      <c r="M52" s="5"/>
    </row>
    <row r="53" spans="1:17" ht="30.75">
      <c r="A53" s="23" t="s">
        <v>105</v>
      </c>
      <c r="B53" s="23" t="s">
        <v>106</v>
      </c>
      <c r="C53" s="83">
        <v>0</v>
      </c>
      <c r="D53" s="84">
        <v>1</v>
      </c>
      <c r="E53" s="85" t="s">
        <v>104</v>
      </c>
      <c r="F53" s="86"/>
      <c r="G53" s="87">
        <v>1</v>
      </c>
      <c r="H53" s="88"/>
      <c r="I53" s="76"/>
      <c r="J53" s="77">
        <v>1</v>
      </c>
      <c r="K53" s="78"/>
      <c r="L53" s="5"/>
      <c r="M53" s="5"/>
    </row>
    <row r="54" spans="1:17" ht="60.75">
      <c r="A54" s="23" t="s">
        <v>107</v>
      </c>
      <c r="B54" s="23" t="s">
        <v>108</v>
      </c>
      <c r="C54" s="83">
        <v>0</v>
      </c>
      <c r="D54" s="84">
        <v>4</v>
      </c>
      <c r="E54" s="85" t="s">
        <v>109</v>
      </c>
      <c r="F54" s="86"/>
      <c r="G54" s="87">
        <v>4</v>
      </c>
      <c r="H54" s="88"/>
      <c r="I54" s="76"/>
      <c r="J54" s="77">
        <v>4</v>
      </c>
      <c r="K54" s="78"/>
      <c r="L54" s="5"/>
      <c r="M54" s="5"/>
    </row>
    <row r="55" spans="1:17" ht="30.75">
      <c r="A55" s="23" t="s">
        <v>110</v>
      </c>
      <c r="B55" s="23" t="s">
        <v>111</v>
      </c>
      <c r="C55" s="83">
        <v>1</v>
      </c>
      <c r="D55" s="84">
        <v>2</v>
      </c>
      <c r="E55" s="85" t="s">
        <v>40</v>
      </c>
      <c r="F55" s="86"/>
      <c r="G55" s="87">
        <v>2</v>
      </c>
      <c r="H55" s="88"/>
      <c r="I55" s="76"/>
      <c r="J55" s="77">
        <v>2</v>
      </c>
      <c r="K55" s="78"/>
      <c r="L55" s="6"/>
      <c r="M55" s="5"/>
    </row>
    <row r="56" spans="1:17" s="44" customFormat="1" ht="15.75">
      <c r="A56" s="230" t="s">
        <v>25</v>
      </c>
      <c r="B56" s="231"/>
      <c r="C56" s="57">
        <f>SUMPRODUCT(C51:C55,D51:D55)</f>
        <v>4</v>
      </c>
      <c r="D56" s="58">
        <f>SUM(D51:D55)</f>
        <v>11</v>
      </c>
      <c r="E56" s="59"/>
      <c r="F56" s="60">
        <f>SUMPRODUCT(F51:F55,G51:G55)</f>
        <v>0</v>
      </c>
      <c r="G56" s="61">
        <f>SUM(G51:G55)</f>
        <v>11</v>
      </c>
      <c r="H56" s="62"/>
      <c r="I56" s="53">
        <f>SUMPRODUCT(I51:I55,J51:J55)</f>
        <v>0</v>
      </c>
      <c r="J56" s="54">
        <f>SUM(J51:J55)</f>
        <v>11</v>
      </c>
      <c r="K56" s="55"/>
      <c r="L56" s="56"/>
      <c r="M56" s="56"/>
    </row>
    <row r="57" spans="1:17" ht="18.75" customHeight="1">
      <c r="A57" s="258" t="s">
        <v>2</v>
      </c>
      <c r="B57" s="259"/>
      <c r="C57" s="259"/>
      <c r="D57" s="259"/>
      <c r="E57" s="259"/>
      <c r="F57" s="259"/>
      <c r="G57" s="259"/>
      <c r="H57" s="259"/>
      <c r="I57" s="259"/>
      <c r="J57" s="259"/>
      <c r="K57" s="260"/>
      <c r="L57" s="4"/>
      <c r="M57" s="4"/>
    </row>
    <row r="58" spans="1:17">
      <c r="A58" s="245" t="s">
        <v>112</v>
      </c>
      <c r="B58" s="246"/>
      <c r="C58" s="34">
        <f>C11+C18+C22+C27+C32+C38+C49+C56</f>
        <v>75.400000000000006</v>
      </c>
      <c r="D58" s="25">
        <f>D11+D18+D22+D27+D32+D38+D49+D56</f>
        <v>100</v>
      </c>
      <c r="E58" s="26"/>
      <c r="F58" s="35">
        <f>F11+F18+F22+F27+F32+F38+F49+F56</f>
        <v>0</v>
      </c>
      <c r="G58" s="27">
        <f>G11+G18+G22+G27+G32+G38+G49+G56</f>
        <v>100</v>
      </c>
      <c r="H58" s="28"/>
      <c r="I58" s="213">
        <f>I11+I18+I22+I27+I32+I38+I49+I56</f>
        <v>0</v>
      </c>
      <c r="J58" s="32">
        <f>J11+J18+J22+J27+J32+J38+J49+J56</f>
        <v>100</v>
      </c>
      <c r="K58" s="33"/>
      <c r="L58" s="6"/>
      <c r="M58" s="5"/>
    </row>
    <row r="59" spans="1:17" s="44" customFormat="1" ht="15.75">
      <c r="A59" s="247" t="s">
        <v>113</v>
      </c>
      <c r="B59" s="248"/>
      <c r="C59" s="249">
        <f>C58/D58</f>
        <v>0.754</v>
      </c>
      <c r="D59" s="250"/>
      <c r="E59" s="251"/>
      <c r="F59" s="252">
        <f>F58/G58</f>
        <v>0</v>
      </c>
      <c r="G59" s="253"/>
      <c r="H59" s="254"/>
      <c r="I59" s="255">
        <f>I58/J58</f>
        <v>0</v>
      </c>
      <c r="J59" s="256"/>
      <c r="K59" s="257"/>
      <c r="L59" s="72"/>
      <c r="M59" s="72"/>
    </row>
  </sheetData>
  <mergeCells count="51">
    <mergeCell ref="C33:D33"/>
    <mergeCell ref="F33:G33"/>
    <mergeCell ref="A38:B38"/>
    <mergeCell ref="A32:B32"/>
    <mergeCell ref="A56:B56"/>
    <mergeCell ref="A57:K57"/>
    <mergeCell ref="C39:D39"/>
    <mergeCell ref="F39:G39"/>
    <mergeCell ref="I39:J39"/>
    <mergeCell ref="A50:B50"/>
    <mergeCell ref="C50:D50"/>
    <mergeCell ref="F50:G50"/>
    <mergeCell ref="I50:J50"/>
    <mergeCell ref="A49:B49"/>
    <mergeCell ref="A58:B58"/>
    <mergeCell ref="A59:B59"/>
    <mergeCell ref="C59:E59"/>
    <mergeCell ref="F59:H59"/>
    <mergeCell ref="I59:K59"/>
    <mergeCell ref="A27:B27"/>
    <mergeCell ref="A33:B33"/>
    <mergeCell ref="N6:P6"/>
    <mergeCell ref="A6:A7"/>
    <mergeCell ref="C6:E6"/>
    <mergeCell ref="F6:H6"/>
    <mergeCell ref="F8:G8"/>
    <mergeCell ref="I8:J8"/>
    <mergeCell ref="I12:J12"/>
    <mergeCell ref="C19:D19"/>
    <mergeCell ref="F19:G19"/>
    <mergeCell ref="I19:J19"/>
    <mergeCell ref="A11:B11"/>
    <mergeCell ref="A12:B12"/>
    <mergeCell ref="A8:B8"/>
    <mergeCell ref="I28:J28"/>
    <mergeCell ref="A2:K2"/>
    <mergeCell ref="A4:K4"/>
    <mergeCell ref="I6:K6"/>
    <mergeCell ref="B6:B7"/>
    <mergeCell ref="A28:B28"/>
    <mergeCell ref="C28:D28"/>
    <mergeCell ref="F28:G28"/>
    <mergeCell ref="A19:B19"/>
    <mergeCell ref="A18:B18"/>
    <mergeCell ref="A22:B22"/>
    <mergeCell ref="C23:D23"/>
    <mergeCell ref="F23:G23"/>
    <mergeCell ref="I23:J23"/>
    <mergeCell ref="C12:D12"/>
    <mergeCell ref="F12:G12"/>
    <mergeCell ref="C8:D8"/>
  </mergeCells>
  <dataValidations count="2">
    <dataValidation type="decimal" allowBlank="1" showInputMessage="1" showErrorMessage="1" sqref="L18 L22 L27 L32 L38 L49 L11 C9:C10 F9:F10 I9:I10 C24:C26 F24:F26 I24:I26 C34:C37 F34:F37 I34:I37 C51:C55 F51:F55 I51:I55 I13:I17 F13:F17 C13:C17 I20:I21 F20:F21 C20:C21 I29:I31 F29:F31 C29:C31 I40:I48 F40:F48 C40:C48" xr:uid="{4A0D4DC8-F6F9-4765-AB49-E4E0ACDB1361}">
      <formula1>0</formula1>
      <formula2>1</formula2>
    </dataValidation>
    <dataValidation type="decimal" allowBlank="1" showInputMessage="1" showErrorMessage="1" error="Les évaluations sont faites en terme de pourcentage. Veuillez entrer une valeur entre 0 et 1" sqref="L51:L55 L24:L26 L34:L37 L13:L17 L20:L21 L29:L31 L40:L48" xr:uid="{AAE14471-5DF0-44BC-98DF-F030213BD16C}">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sheetPr codeName="Sheet8"/>
  <dimension ref="A2:G47"/>
  <sheetViews>
    <sheetView tabSelected="1" topLeftCell="A6" workbookViewId="0">
      <selection activeCell="C14" sqref="C14"/>
    </sheetView>
  </sheetViews>
  <sheetFormatPr defaultColWidth="9.140625" defaultRowHeight="15"/>
  <cols>
    <col min="1" max="1" width="50.5703125" style="37" customWidth="1"/>
    <col min="2" max="3" width="9.140625" style="37"/>
    <col min="4" max="4" width="9.85546875" style="37" bestFit="1" customWidth="1"/>
    <col min="5" max="5" width="11" style="37" bestFit="1" customWidth="1"/>
    <col min="6" max="6" width="11" style="37" customWidth="1"/>
    <col min="7" max="7" width="63.85546875" style="37" customWidth="1"/>
    <col min="8" max="16384" width="9.140625" style="37"/>
  </cols>
  <sheetData>
    <row r="2" spans="1:7" ht="18.75">
      <c r="A2" s="261" t="s">
        <v>10</v>
      </c>
      <c r="B2" s="261"/>
      <c r="C2" s="261"/>
      <c r="D2" s="261"/>
      <c r="E2" s="261"/>
      <c r="F2" s="261"/>
      <c r="G2" s="261"/>
    </row>
    <row r="3" spans="1:7">
      <c r="A3" s="38"/>
      <c r="B3" s="38"/>
      <c r="C3" s="39"/>
      <c r="D3" s="39"/>
      <c r="E3" s="38"/>
      <c r="F3" s="38"/>
      <c r="G3" s="39"/>
    </row>
    <row r="4" spans="1:7" ht="18.75">
      <c r="A4" s="36" t="s">
        <v>114</v>
      </c>
      <c r="B4" s="36"/>
      <c r="C4" s="36"/>
      <c r="D4" s="36"/>
      <c r="E4" s="36"/>
      <c r="F4" s="36"/>
      <c r="G4" s="36"/>
    </row>
    <row r="5" spans="1:7" ht="15.75" thickBot="1"/>
    <row r="6" spans="1:7" ht="23.25">
      <c r="A6" s="265" t="s">
        <v>6</v>
      </c>
      <c r="B6" s="266"/>
      <c r="C6" s="266"/>
      <c r="D6" s="266"/>
      <c r="E6" s="266"/>
      <c r="F6" s="266"/>
      <c r="G6" s="267"/>
    </row>
    <row r="7" spans="1:7">
      <c r="A7" s="130" t="s">
        <v>115</v>
      </c>
      <c r="B7" s="131" t="s">
        <v>14</v>
      </c>
      <c r="C7" s="131" t="s">
        <v>116</v>
      </c>
      <c r="D7" s="131" t="s">
        <v>4</v>
      </c>
      <c r="E7" s="131" t="s">
        <v>117</v>
      </c>
      <c r="F7" s="131" t="s">
        <v>17</v>
      </c>
      <c r="G7" s="132" t="s">
        <v>15</v>
      </c>
    </row>
    <row r="8" spans="1:7">
      <c r="A8" s="133" t="s">
        <v>118</v>
      </c>
      <c r="B8" s="134">
        <v>1</v>
      </c>
      <c r="C8" s="134">
        <v>1</v>
      </c>
      <c r="D8" s="134">
        <v>4</v>
      </c>
      <c r="E8" s="134">
        <f t="shared" ref="E8:E14" si="0">B8*C8*D8</f>
        <v>4</v>
      </c>
      <c r="F8" s="134"/>
      <c r="G8" s="135" t="s">
        <v>40</v>
      </c>
    </row>
    <row r="9" spans="1:7">
      <c r="A9" s="136" t="s">
        <v>119</v>
      </c>
      <c r="B9" s="137">
        <v>1</v>
      </c>
      <c r="C9" s="137">
        <v>1</v>
      </c>
      <c r="D9" s="137">
        <v>12</v>
      </c>
      <c r="E9" s="137">
        <f t="shared" si="0"/>
        <v>12</v>
      </c>
      <c r="F9" s="137" t="s">
        <v>18</v>
      </c>
      <c r="G9" s="138" t="s">
        <v>68</v>
      </c>
    </row>
    <row r="10" spans="1:7">
      <c r="A10" s="133" t="s">
        <v>120</v>
      </c>
      <c r="B10" s="134">
        <v>1</v>
      </c>
      <c r="C10" s="134">
        <v>1</v>
      </c>
      <c r="D10" s="134">
        <v>10</v>
      </c>
      <c r="E10" s="134">
        <f t="shared" si="0"/>
        <v>10</v>
      </c>
      <c r="F10" s="134" t="s">
        <v>18</v>
      </c>
      <c r="G10" s="135" t="s">
        <v>68</v>
      </c>
    </row>
    <row r="11" spans="1:7">
      <c r="A11" s="136" t="s">
        <v>121</v>
      </c>
      <c r="B11" s="137">
        <v>1</v>
      </c>
      <c r="C11" s="137">
        <v>1</v>
      </c>
      <c r="D11" s="137">
        <v>16</v>
      </c>
      <c r="E11" s="137">
        <f t="shared" si="0"/>
        <v>16</v>
      </c>
      <c r="F11" s="137" t="s">
        <v>77</v>
      </c>
      <c r="G11" s="138" t="s">
        <v>122</v>
      </c>
    </row>
    <row r="12" spans="1:7">
      <c r="A12" s="133" t="s">
        <v>123</v>
      </c>
      <c r="B12" s="134">
        <v>1</v>
      </c>
      <c r="C12" s="134">
        <v>1</v>
      </c>
      <c r="D12" s="134">
        <v>20</v>
      </c>
      <c r="E12" s="134">
        <f t="shared" si="0"/>
        <v>20</v>
      </c>
      <c r="F12" s="134" t="s">
        <v>77</v>
      </c>
      <c r="G12" s="135" t="s">
        <v>122</v>
      </c>
    </row>
    <row r="13" spans="1:7" ht="30.75">
      <c r="A13" s="133" t="s">
        <v>124</v>
      </c>
      <c r="B13" s="134">
        <v>0.8</v>
      </c>
      <c r="C13" s="134">
        <v>1</v>
      </c>
      <c r="D13" s="134">
        <v>12</v>
      </c>
      <c r="E13" s="134">
        <f t="shared" si="0"/>
        <v>9.6000000000000014</v>
      </c>
      <c r="F13" s="134" t="s">
        <v>18</v>
      </c>
      <c r="G13" s="219" t="s">
        <v>125</v>
      </c>
    </row>
    <row r="14" spans="1:7" ht="91.5">
      <c r="A14" s="136" t="s">
        <v>126</v>
      </c>
      <c r="B14" s="137">
        <v>0.2</v>
      </c>
      <c r="C14" s="137">
        <v>0.5</v>
      </c>
      <c r="D14" s="137">
        <v>26</v>
      </c>
      <c r="E14" s="137">
        <f t="shared" si="0"/>
        <v>2.6</v>
      </c>
      <c r="F14" s="137"/>
      <c r="G14" s="218" t="s">
        <v>127</v>
      </c>
    </row>
    <row r="15" spans="1:7">
      <c r="A15" s="139" t="s">
        <v>128</v>
      </c>
      <c r="B15" s="268"/>
      <c r="C15" s="268"/>
      <c r="D15" s="140">
        <f>SUM(D8:D14)</f>
        <v>100</v>
      </c>
      <c r="E15" s="141">
        <f>(SUM(E8:E14)+E17+E18)/D15</f>
        <v>0.66699999999999993</v>
      </c>
      <c r="F15" s="141"/>
      <c r="G15" s="142"/>
    </row>
    <row r="16" spans="1:7">
      <c r="A16" s="143" t="s">
        <v>129</v>
      </c>
      <c r="B16" s="144" t="s">
        <v>14</v>
      </c>
      <c r="C16" s="144"/>
      <c r="D16" s="144" t="s">
        <v>4</v>
      </c>
      <c r="E16" s="145" t="s">
        <v>117</v>
      </c>
      <c r="F16" s="145"/>
      <c r="G16" s="146" t="s">
        <v>15</v>
      </c>
    </row>
    <row r="17" spans="1:7">
      <c r="A17" s="147" t="s">
        <v>130</v>
      </c>
      <c r="B17" s="148">
        <v>0</v>
      </c>
      <c r="C17" s="148"/>
      <c r="D17" s="149">
        <v>-10</v>
      </c>
      <c r="E17" s="148">
        <f>B17*D17</f>
        <v>0</v>
      </c>
      <c r="F17" s="148"/>
      <c r="G17" s="150"/>
    </row>
    <row r="18" spans="1:7">
      <c r="A18" s="151" t="s">
        <v>131</v>
      </c>
      <c r="B18" s="152">
        <v>0.5</v>
      </c>
      <c r="C18" s="152"/>
      <c r="D18" s="153">
        <v>-15</v>
      </c>
      <c r="E18" s="152">
        <f>B18*D18</f>
        <v>-7.5</v>
      </c>
      <c r="F18" s="152"/>
      <c r="G18" s="154" t="s">
        <v>132</v>
      </c>
    </row>
    <row r="19" spans="1:7" ht="23.25">
      <c r="A19" s="269" t="s">
        <v>7</v>
      </c>
      <c r="B19" s="270"/>
      <c r="C19" s="270"/>
      <c r="D19" s="270"/>
      <c r="E19" s="270"/>
      <c r="F19" s="270"/>
      <c r="G19" s="271"/>
    </row>
    <row r="20" spans="1:7">
      <c r="A20" s="155" t="s">
        <v>115</v>
      </c>
      <c r="B20" s="156" t="s">
        <v>14</v>
      </c>
      <c r="C20" s="156" t="s">
        <v>116</v>
      </c>
      <c r="D20" s="156" t="s">
        <v>4</v>
      </c>
      <c r="E20" s="156" t="s">
        <v>117</v>
      </c>
      <c r="F20" s="156" t="s">
        <v>17</v>
      </c>
      <c r="G20" s="157" t="s">
        <v>15</v>
      </c>
    </row>
    <row r="21" spans="1:7">
      <c r="A21" s="158" t="s">
        <v>133</v>
      </c>
      <c r="B21" s="159">
        <v>0</v>
      </c>
      <c r="C21" s="159">
        <v>0</v>
      </c>
      <c r="D21" s="159">
        <v>26</v>
      </c>
      <c r="E21" s="159">
        <f>B21*C21*D21</f>
        <v>0</v>
      </c>
      <c r="F21" s="159"/>
      <c r="G21" s="160"/>
    </row>
    <row r="22" spans="1:7">
      <c r="A22" s="161" t="s">
        <v>134</v>
      </c>
      <c r="B22" s="162">
        <v>0</v>
      </c>
      <c r="C22" s="162">
        <v>0</v>
      </c>
      <c r="D22" s="162">
        <v>14</v>
      </c>
      <c r="E22" s="162">
        <f t="shared" ref="E22:E28" si="1">B22*C22*D22</f>
        <v>0</v>
      </c>
      <c r="F22" s="162"/>
      <c r="G22" s="163"/>
    </row>
    <row r="23" spans="1:7">
      <c r="A23" s="158" t="s">
        <v>135</v>
      </c>
      <c r="B23" s="159">
        <v>0</v>
      </c>
      <c r="C23" s="159">
        <v>0</v>
      </c>
      <c r="D23" s="159">
        <v>26</v>
      </c>
      <c r="E23" s="159">
        <f t="shared" si="1"/>
        <v>0</v>
      </c>
      <c r="F23" s="159"/>
      <c r="G23" s="160"/>
    </row>
    <row r="24" spans="1:7">
      <c r="A24" s="161" t="s">
        <v>136</v>
      </c>
      <c r="B24" s="162">
        <v>0</v>
      </c>
      <c r="C24" s="162">
        <v>0</v>
      </c>
      <c r="D24" s="162">
        <v>12</v>
      </c>
      <c r="E24" s="162">
        <f t="shared" si="1"/>
        <v>0</v>
      </c>
      <c r="F24" s="162"/>
      <c r="G24" s="163"/>
    </row>
    <row r="25" spans="1:7">
      <c r="A25" s="158" t="s">
        <v>137</v>
      </c>
      <c r="B25" s="159">
        <v>0</v>
      </c>
      <c r="C25" s="159">
        <v>0</v>
      </c>
      <c r="D25" s="159">
        <v>8</v>
      </c>
      <c r="E25" s="159">
        <f t="shared" si="1"/>
        <v>0</v>
      </c>
      <c r="F25" s="159"/>
      <c r="G25" s="160"/>
    </row>
    <row r="26" spans="1:7">
      <c r="A26" s="161" t="s">
        <v>138</v>
      </c>
      <c r="B26" s="162">
        <v>0</v>
      </c>
      <c r="C26" s="162">
        <v>0</v>
      </c>
      <c r="D26" s="162">
        <v>6</v>
      </c>
      <c r="E26" s="162">
        <f t="shared" si="1"/>
        <v>0</v>
      </c>
      <c r="F26" s="162"/>
      <c r="G26" s="163"/>
    </row>
    <row r="27" spans="1:7">
      <c r="A27" s="215" t="s">
        <v>139</v>
      </c>
      <c r="B27" s="215">
        <v>0</v>
      </c>
      <c r="C27" s="215">
        <v>0</v>
      </c>
      <c r="D27" s="215">
        <v>8</v>
      </c>
      <c r="E27" s="162">
        <f t="shared" si="1"/>
        <v>0</v>
      </c>
      <c r="F27" s="215"/>
      <c r="G27" s="216"/>
    </row>
    <row r="28" spans="1:7">
      <c r="A28" s="164" t="s">
        <v>128</v>
      </c>
      <c r="B28" s="165"/>
      <c r="C28" s="165"/>
      <c r="D28" s="165">
        <f>SUM(D21:D27)</f>
        <v>100</v>
      </c>
      <c r="E28" s="166">
        <f>(SUM(E21:E26) + E30+E31+E32)/D28</f>
        <v>0</v>
      </c>
      <c r="F28" s="166"/>
      <c r="G28" s="167"/>
    </row>
    <row r="29" spans="1:7">
      <c r="A29" s="168" t="s">
        <v>129</v>
      </c>
      <c r="B29" s="169" t="s">
        <v>14</v>
      </c>
      <c r="C29" s="169"/>
      <c r="D29" s="169" t="s">
        <v>4</v>
      </c>
      <c r="E29" s="170" t="s">
        <v>117</v>
      </c>
      <c r="F29" s="170"/>
      <c r="G29" s="171" t="s">
        <v>15</v>
      </c>
    </row>
    <row r="30" spans="1:7">
      <c r="A30" s="172" t="s">
        <v>130</v>
      </c>
      <c r="B30" s="173">
        <v>0</v>
      </c>
      <c r="C30" s="173"/>
      <c r="D30" s="174">
        <v>-10</v>
      </c>
      <c r="E30" s="173">
        <f>B30*D30</f>
        <v>0</v>
      </c>
      <c r="F30" s="173"/>
      <c r="G30" s="175"/>
    </row>
    <row r="31" spans="1:7">
      <c r="A31" s="176" t="s">
        <v>140</v>
      </c>
      <c r="B31" s="177">
        <v>0</v>
      </c>
      <c r="C31" s="177"/>
      <c r="D31" s="178">
        <v>-15</v>
      </c>
      <c r="E31" s="177">
        <f>B31*D31</f>
        <v>0</v>
      </c>
      <c r="F31" s="177"/>
      <c r="G31" s="179"/>
    </row>
    <row r="32" spans="1:7">
      <c r="A32" s="180" t="s">
        <v>141</v>
      </c>
      <c r="B32" s="181">
        <v>0</v>
      </c>
      <c r="C32" s="181"/>
      <c r="D32" s="182">
        <v>-5</v>
      </c>
      <c r="E32" s="181">
        <f>B32*D32</f>
        <v>0</v>
      </c>
      <c r="F32" s="181"/>
      <c r="G32" s="183"/>
    </row>
    <row r="33" spans="1:7" ht="23.25">
      <c r="A33" s="262" t="s">
        <v>8</v>
      </c>
      <c r="B33" s="263"/>
      <c r="C33" s="263"/>
      <c r="D33" s="263"/>
      <c r="E33" s="263"/>
      <c r="F33" s="263"/>
      <c r="G33" s="264"/>
    </row>
    <row r="34" spans="1:7">
      <c r="A34" s="184" t="s">
        <v>115</v>
      </c>
      <c r="B34" s="185" t="s">
        <v>14</v>
      </c>
      <c r="C34" s="185" t="s">
        <v>116</v>
      </c>
      <c r="D34" s="185" t="s">
        <v>4</v>
      </c>
      <c r="E34" s="185" t="s">
        <v>117</v>
      </c>
      <c r="F34" s="185" t="s">
        <v>17</v>
      </c>
      <c r="G34" s="186" t="s">
        <v>15</v>
      </c>
    </row>
    <row r="35" spans="1:7">
      <c r="A35" s="187" t="s">
        <v>142</v>
      </c>
      <c r="B35" s="188">
        <v>0</v>
      </c>
      <c r="C35" s="188">
        <v>0</v>
      </c>
      <c r="D35" s="188">
        <v>24</v>
      </c>
      <c r="E35" s="188">
        <f t="shared" ref="E35:E42" si="2">B35*C35*D35</f>
        <v>0</v>
      </c>
      <c r="F35" s="188"/>
      <c r="G35" s="189"/>
    </row>
    <row r="36" spans="1:7">
      <c r="A36" s="190" t="s">
        <v>143</v>
      </c>
      <c r="B36" s="191">
        <v>0</v>
      </c>
      <c r="C36" s="191">
        <v>0</v>
      </c>
      <c r="D36" s="191">
        <v>6</v>
      </c>
      <c r="E36" s="191">
        <f t="shared" si="2"/>
        <v>0</v>
      </c>
      <c r="F36" s="191"/>
      <c r="G36" s="192"/>
    </row>
    <row r="37" spans="1:7">
      <c r="A37" s="187" t="s">
        <v>144</v>
      </c>
      <c r="B37" s="188">
        <v>0</v>
      </c>
      <c r="C37" s="188">
        <v>0</v>
      </c>
      <c r="D37" s="188">
        <v>6</v>
      </c>
      <c r="E37" s="188">
        <f t="shared" si="2"/>
        <v>0</v>
      </c>
      <c r="F37" s="188"/>
      <c r="G37" s="189"/>
    </row>
    <row r="38" spans="1:7">
      <c r="A38" s="190" t="s">
        <v>145</v>
      </c>
      <c r="B38" s="191">
        <v>0</v>
      </c>
      <c r="C38" s="191">
        <v>0</v>
      </c>
      <c r="D38" s="191">
        <v>12</v>
      </c>
      <c r="E38" s="191">
        <f t="shared" si="2"/>
        <v>0</v>
      </c>
      <c r="F38" s="191"/>
      <c r="G38" s="192"/>
    </row>
    <row r="39" spans="1:7">
      <c r="A39" s="187" t="s">
        <v>146</v>
      </c>
      <c r="B39" s="188">
        <v>0</v>
      </c>
      <c r="C39" s="188">
        <v>0</v>
      </c>
      <c r="D39" s="188">
        <v>12</v>
      </c>
      <c r="E39" s="188">
        <f t="shared" si="2"/>
        <v>0</v>
      </c>
      <c r="F39" s="188"/>
      <c r="G39" s="189"/>
    </row>
    <row r="40" spans="1:7">
      <c r="A40" s="190" t="s">
        <v>147</v>
      </c>
      <c r="B40" s="191">
        <v>0</v>
      </c>
      <c r="C40" s="191">
        <v>0</v>
      </c>
      <c r="D40" s="191">
        <v>14</v>
      </c>
      <c r="E40" s="191">
        <f t="shared" si="2"/>
        <v>0</v>
      </c>
      <c r="F40" s="191"/>
      <c r="G40" s="192"/>
    </row>
    <row r="41" spans="1:7">
      <c r="A41" s="187" t="s">
        <v>148</v>
      </c>
      <c r="B41" s="188">
        <v>0</v>
      </c>
      <c r="C41" s="188">
        <v>0</v>
      </c>
      <c r="D41" s="188">
        <v>6</v>
      </c>
      <c r="E41" s="188">
        <f t="shared" si="2"/>
        <v>0</v>
      </c>
      <c r="F41" s="188"/>
      <c r="G41" s="189"/>
    </row>
    <row r="42" spans="1:7">
      <c r="A42" s="217" t="s">
        <v>149</v>
      </c>
      <c r="B42" s="217">
        <v>0</v>
      </c>
      <c r="C42" s="217">
        <v>0</v>
      </c>
      <c r="D42" s="217">
        <v>20</v>
      </c>
      <c r="E42" s="188">
        <f t="shared" si="2"/>
        <v>0</v>
      </c>
      <c r="F42" s="217"/>
      <c r="G42" s="217"/>
    </row>
    <row r="43" spans="1:7">
      <c r="A43" s="193" t="s">
        <v>128</v>
      </c>
      <c r="B43" s="194"/>
      <c r="C43" s="194"/>
      <c r="D43" s="194">
        <f>SUM(D35:D42)</f>
        <v>100</v>
      </c>
      <c r="E43" s="195">
        <f>(SUM(E35:E41) +E45+E46+E47)/D43</f>
        <v>0</v>
      </c>
      <c r="F43" s="195"/>
      <c r="G43" s="196"/>
    </row>
    <row r="44" spans="1:7">
      <c r="A44" s="197" t="s">
        <v>129</v>
      </c>
      <c r="B44" s="198" t="s">
        <v>14</v>
      </c>
      <c r="C44" s="198"/>
      <c r="D44" s="198" t="s">
        <v>4</v>
      </c>
      <c r="E44" s="199" t="s">
        <v>117</v>
      </c>
      <c r="F44" s="199"/>
      <c r="G44" s="200" t="s">
        <v>15</v>
      </c>
    </row>
    <row r="45" spans="1:7">
      <c r="A45" s="201" t="s">
        <v>130</v>
      </c>
      <c r="B45" s="202">
        <v>0</v>
      </c>
      <c r="C45" s="202"/>
      <c r="D45" s="203">
        <v>-10</v>
      </c>
      <c r="E45" s="202">
        <f>B45*D45</f>
        <v>0</v>
      </c>
      <c r="F45" s="202"/>
      <c r="G45" s="204"/>
    </row>
    <row r="46" spans="1:7">
      <c r="A46" s="205" t="s">
        <v>150</v>
      </c>
      <c r="B46" s="206">
        <v>0</v>
      </c>
      <c r="C46" s="206"/>
      <c r="D46" s="207">
        <v>-15</v>
      </c>
      <c r="E46" s="206">
        <f>B46*D46</f>
        <v>0</v>
      </c>
      <c r="F46" s="206"/>
      <c r="G46" s="208"/>
    </row>
    <row r="47" spans="1:7">
      <c r="A47" s="209" t="s">
        <v>141</v>
      </c>
      <c r="B47" s="210">
        <v>0</v>
      </c>
      <c r="C47" s="210"/>
      <c r="D47" s="211">
        <v>-5</v>
      </c>
      <c r="E47" s="210">
        <f>B47*D47</f>
        <v>0</v>
      </c>
      <c r="F47" s="210"/>
      <c r="G47" s="212"/>
    </row>
  </sheetData>
  <mergeCells count="5">
    <mergeCell ref="A2:G2"/>
    <mergeCell ref="A33:G33"/>
    <mergeCell ref="A6:G6"/>
    <mergeCell ref="B15:C15"/>
    <mergeCell ref="A19:G19"/>
  </mergeCells>
  <dataValidations count="3">
    <dataValidation type="decimal" allowBlank="1" showInputMessage="1" showErrorMessage="1" sqref="E18:F18 B30:B32 B17:B18 B8:B15 B35:B42 B45:B47 B21:B27" xr:uid="{CC44C972-8B8F-4678-BAEB-D51FFB0200E2}">
      <formula1>0</formula1>
      <formula2>1</formula2>
    </dataValidation>
    <dataValidation type="list" allowBlank="1" showInputMessage="1" showErrorMessage="1" sqref="C17 C8:C14 C35:C42" xr:uid="{DCFB5783-098F-4837-84E1-A329359B138C}">
      <formula1>"0,0.25,0.50,0.75,1"</formula1>
    </dataValidation>
    <dataValidation type="whole" allowBlank="1" showInputMessage="1" showErrorMessage="1" sqref="E46:F46 E31:F31" xr:uid="{301E7E41-CD71-4A91-B881-91EF87706901}">
      <formula1>0</formula1>
      <formula2>1</formula2>
    </dataValidation>
  </dataValidations>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F1A1E89-A0AE-4DED-85B2-2445C39C0F55}"/>
</file>

<file path=customXml/itemProps2.xml><?xml version="1.0" encoding="utf-8"?>
<ds:datastoreItem xmlns:ds="http://schemas.openxmlformats.org/officeDocument/2006/customXml" ds:itemID="{4F62C71A-5318-410B-8440-006B73523578}"/>
</file>

<file path=customXml/itemProps3.xml><?xml version="1.0" encoding="utf-8"?>
<ds:datastoreItem xmlns:ds="http://schemas.openxmlformats.org/officeDocument/2006/customXml" ds:itemID="{CD1971BE-1E76-44E5-BF52-2DB1BB889C5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Nikolay Radoev</cp:lastModifiedBy>
  <cp:revision>1</cp:revision>
  <dcterms:created xsi:type="dcterms:W3CDTF">2006-09-16T00:00:00Z</dcterms:created>
  <dcterms:modified xsi:type="dcterms:W3CDTF">2023-03-07T15:27:32Z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