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680" yWindow="-120" windowWidth="29040" windowHeight="15720" tabRatio="600" firstSheet="11" activeTab="12" autoFilterDateGrouping="1"/>
  </bookViews>
  <sheets>
    <sheet name="DataDump" sheetId="1" state="visible" r:id="rId1"/>
    <sheet name="RMA" sheetId="2" state="visible" r:id="rId2"/>
    <sheet name="LRP1" sheetId="3" state="hidden" r:id="rId3"/>
    <sheet name="LRP-812" sheetId="4" state="visible" r:id="rId4"/>
    <sheet name="LRP-810" sheetId="5" state="visible" r:id="rId5"/>
    <sheet name="LRP-811" sheetId="6" state="visible" r:id="rId6"/>
    <sheet name="LRP-809" sheetId="7" state="visible" r:id="rId7"/>
    <sheet name="LRP-820" sheetId="8" state="visible" r:id="rId8"/>
    <sheet name="LRP-Swine-Charts" sheetId="9" state="visible" r:id="rId9"/>
    <sheet name="LRP-997-821" sheetId="10" state="visible" r:id="rId10"/>
    <sheet name="HW2" sheetId="11" state="visible" r:id="rId11"/>
    <sheet name="SW2" sheetId="12" state="visible" r:id="rId12"/>
    <sheet name="HW1" sheetId="13" state="visible" r:id="rId13"/>
    <sheet name="SW1" sheetId="14" state="visible" r:id="rId14"/>
    <sheet name="Fed" sheetId="15" state="visible" r:id="rId15"/>
    <sheet name="Swine + Charts" sheetId="16" state="visible" r:id="rId16"/>
    <sheet name="Swine LRP" sheetId="17" state="visible" r:id="rId17"/>
    <sheet name="Charts" sheetId="18" state="visible" r:id="rId18"/>
    <sheet name="809_Sheet" sheetId="19" state="visible" r:id="rId19"/>
    <sheet name="810_Sheet" sheetId="20" state="visible" r:id="rId20"/>
    <sheet name="811_Sheet" sheetId="21" state="visible" r:id="rId21"/>
    <sheet name="812_Sheet" sheetId="22" state="visible" r:id="rId22"/>
    <sheet name="820_Sheet" sheetId="23" state="visible" r:id="rId23"/>
    <sheet name="821_Sheet" sheetId="24" state="visible" r:id="rId24"/>
    <sheet name="997_Sheet" sheetId="25" state="visible" r:id="rId25"/>
  </sheets>
  <definedNames>
    <definedName name="_xlnm.Print_Area" localSheetId="10">'HW2'!$A$1:$M$102</definedName>
    <definedName name="_xlnm.Print_Area" localSheetId="11">'SW2'!$A$1:$M$102</definedName>
    <definedName name="_xlnm.Print_Area" localSheetId="12">'HW1'!$A$1:$M$103</definedName>
    <definedName name="_xlnm.Print_Area" localSheetId="13">'SW1'!$A$1:$M$103</definedName>
    <definedName name="_xlnm.Print_Area" localSheetId="14">'Fed'!$A$1:$M$103</definedName>
    <definedName name="_xlnm.Print_Area" localSheetId="15">'Swine + Charts'!$B$2:$P$38,'Swine + Charts'!$B$41:$P$77,'Swine + Charts'!$B$80:$P$109</definedName>
    <definedName name="_xlnm.Print_Area" localSheetId="16">'Swine LRP'!$A$1:$M$103</definedName>
  </definedNames>
  <calcPr calcId="191029" fullCalcOnLoad="1"/>
</workbook>
</file>

<file path=xl/styles.xml><?xml version="1.0" encoding="utf-8"?>
<styleSheet xmlns="http://schemas.openxmlformats.org/spreadsheetml/2006/main">
  <numFmts count="5">
    <numFmt numFmtId="164" formatCode="_(&quot;$&quot;* #,##0.00_);_(&quot;$&quot;* \(#,##0.00\);_(&quot;$&quot;* &quot;-&quot;??_);_(@_)"/>
    <numFmt numFmtId="165" formatCode="_(&quot;$&quot;* #,##0.000_);_(&quot;$&quot;* \(#,##0.000\);_(&quot;$&quot;* &quot;-&quot;??_);_(@_)"/>
    <numFmt numFmtId="166" formatCode="&quot;$&quot;#,##0.00_);[Red]\(&quot;$&quot;#,##0.00\)"/>
    <numFmt numFmtId="167" formatCode="0.0000"/>
    <numFmt numFmtId="168" formatCode="m/d/yy;@"/>
  </numFmts>
  <fonts count="21">
    <font>
      <name val="Calibri"/>
      <family val="2"/>
      <color theme="1"/>
      <sz val="11"/>
      <scheme val="minor"/>
    </font>
    <font>
      <name val="Calibri"/>
      <family val="2"/>
      <color theme="1"/>
      <sz val="11"/>
      <scheme val="minor"/>
    </font>
    <font>
      <name val="Calibri"/>
      <family val="2"/>
      <b val="1"/>
      <color theme="1"/>
      <sz val="11"/>
      <scheme val="minor"/>
    </font>
    <font>
      <name val="Calibri"/>
      <family val="2"/>
      <color theme="1"/>
      <sz val="26"/>
      <scheme val="minor"/>
    </font>
    <font>
      <name val="Calibri"/>
      <family val="2"/>
      <color theme="1"/>
      <sz val="8"/>
      <scheme val="minor"/>
    </font>
    <font>
      <name val="Calibri"/>
      <family val="2"/>
      <color theme="1"/>
      <sz val="10"/>
      <scheme val="minor"/>
    </font>
    <font>
      <name val="Calibri"/>
      <family val="2"/>
      <color theme="1" tint="0.499984740745262"/>
      <sz val="7"/>
      <scheme val="minor"/>
    </font>
    <font>
      <name val="Calibri"/>
      <family val="2"/>
      <color theme="1" tint="0.499984740745262"/>
      <sz val="8"/>
      <scheme val="minor"/>
    </font>
    <font>
      <name val="Calibri"/>
      <family val="2"/>
      <color theme="1"/>
      <sz val="9"/>
      <scheme val="minor"/>
    </font>
    <font>
      <name val="Calibri"/>
      <family val="2"/>
      <color rgb="FFFF0000"/>
      <sz val="11"/>
      <scheme val="minor"/>
    </font>
    <font>
      <name val="Calibri"/>
      <family val="2"/>
      <color theme="1"/>
      <sz val="24"/>
      <scheme val="minor"/>
    </font>
    <font>
      <name val="Calibri"/>
      <family val="2"/>
      <b val="1"/>
      <color theme="1"/>
      <sz val="11"/>
      <u val="single"/>
      <scheme val="minor"/>
    </font>
    <font>
      <name val="Calibri"/>
      <family val="2"/>
      <color theme="10"/>
      <sz val="11"/>
      <u val="single"/>
      <scheme val="minor"/>
    </font>
    <font>
      <name val="Calibri"/>
      <family val="2"/>
      <color theme="0" tint="-0.3499862666707358"/>
      <sz val="11"/>
      <scheme val="minor"/>
    </font>
    <font>
      <name val="Calibri"/>
      <family val="2"/>
      <b val="1"/>
      <color theme="1"/>
      <sz val="16"/>
      <scheme val="minor"/>
    </font>
    <font>
      <name val="Calibri"/>
      <family val="2"/>
      <b val="1"/>
      <color theme="1"/>
      <sz val="14"/>
      <scheme val="minor"/>
    </font>
    <font>
      <name val="Calibri"/>
      <family val="2"/>
      <b val="1"/>
      <color theme="1" tint="0.499984740745262"/>
      <sz val="8"/>
      <scheme val="minor"/>
    </font>
    <font>
      <name val="Calibri"/>
      <family val="2"/>
      <i val="1"/>
      <color theme="1" tint="0.3499862666707358"/>
      <sz val="9"/>
      <scheme val="minor"/>
    </font>
    <font>
      <name val="Calibri"/>
      <family val="2"/>
      <color theme="1" tint="0.3499862666707358"/>
      <sz val="7"/>
      <scheme val="minor"/>
    </font>
    <font>
      <name val="Calibri"/>
      <family val="2"/>
      <b val="1"/>
      <color theme="5" tint="-0.249977111117893"/>
      <sz val="10"/>
      <scheme val="minor"/>
    </font>
    <font>
      <name val="Calibri"/>
      <family val="2"/>
      <b val="1"/>
      <color theme="1"/>
      <sz val="10"/>
      <scheme val="minor"/>
    </font>
  </fonts>
  <fills count="13">
    <fill>
      <patternFill/>
    </fill>
    <fill>
      <patternFill patternType="gray125"/>
    </fill>
    <fill>
      <patternFill patternType="solid">
        <fgColor rgb="FF119FCE"/>
        <bgColor indexed="64"/>
      </patternFill>
    </fill>
    <fill>
      <patternFill patternType="solid">
        <fgColor rgb="FF1A9345"/>
        <bgColor indexed="64"/>
      </patternFill>
    </fill>
    <fill>
      <patternFill patternType="solid">
        <fgColor theme="0"/>
        <bgColor indexed="64"/>
      </patternFill>
    </fill>
    <fill>
      <patternFill patternType="solid">
        <fgColor theme="8" tint="0.7999816888943144"/>
        <bgColor indexed="64"/>
      </patternFill>
    </fill>
    <fill>
      <patternFill patternType="solid">
        <fgColor rgb="FFFFFF00"/>
        <bgColor indexed="64"/>
      </patternFill>
    </fill>
    <fill>
      <patternFill patternType="solid">
        <fgColor rgb="FFEAF3FA"/>
        <bgColor indexed="64"/>
      </patternFill>
    </fill>
    <fill>
      <patternFill patternType="solid">
        <fgColor rgb="FFFFFF99"/>
        <bgColor indexed="64"/>
      </patternFill>
    </fill>
    <fill>
      <patternFill patternType="solid">
        <fgColor rgb="FFE0EEF8"/>
        <bgColor indexed="64"/>
      </patternFill>
    </fill>
    <fill>
      <patternFill patternType="solid">
        <fgColor rgb="FFD1F7DF"/>
        <bgColor indexed="64"/>
      </patternFill>
    </fill>
    <fill>
      <patternFill patternType="solid">
        <fgColor theme="9" tint="0.7999816888943144"/>
        <bgColor indexed="64"/>
      </patternFill>
    </fill>
    <fill>
      <patternFill patternType="solid">
        <fgColor theme="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theme="2" tint="-0.09997863704336681"/>
      </left>
      <right style="thin">
        <color theme="2" tint="-0.09997863704336681"/>
      </right>
      <top style="thin">
        <color theme="2" tint="-0.09997863704336681"/>
      </top>
      <bottom style="thin">
        <color theme="2" tint="-0.09997863704336681"/>
      </bottom>
      <diagonal/>
    </border>
    <border>
      <left style="thin">
        <color theme="2" tint="-0.09997863704336681"/>
      </left>
      <right style="thin">
        <color indexed="64"/>
      </right>
      <top style="thin">
        <color theme="2" tint="-0.09997863704336681"/>
      </top>
      <bottom style="thin">
        <color indexed="64"/>
      </bottom>
      <diagonal/>
    </border>
    <border>
      <left style="thin">
        <color theme="2" tint="-0.09997863704336681"/>
      </left>
      <right style="thin">
        <color indexed="64"/>
      </right>
      <top style="thin">
        <color theme="2" tint="-0.09997863704336681"/>
      </top>
      <bottom style="thin">
        <color theme="2" tint="-0.09997863704336681"/>
      </bottom>
      <diagonal/>
    </border>
    <border>
      <left style="thin">
        <color theme="2" tint="-0.09997863704336681"/>
      </left>
      <right style="thin">
        <color indexed="64"/>
      </right>
      <top/>
      <bottom style="thin">
        <color theme="2" tint="-0.09997863704336681"/>
      </bottom>
      <diagonal/>
    </border>
    <border>
      <left style="thin">
        <color indexed="64"/>
      </left>
      <right style="thin">
        <color indexed="64"/>
      </right>
      <top/>
      <bottom/>
      <diagonal/>
    </border>
  </borders>
  <cellStyleXfs count="11">
    <xf numFmtId="0" fontId="1" fillId="0" borderId="0"/>
    <xf numFmtId="43" fontId="1" fillId="0" borderId="0"/>
    <xf numFmtId="44" fontId="1" fillId="0" borderId="0"/>
    <xf numFmtId="9" fontId="1" fillId="0" borderId="0"/>
    <xf numFmtId="0" fontId="12" fillId="0" borderId="0"/>
    <xf numFmtId="44" fontId="1" fillId="0" borderId="0"/>
    <xf numFmtId="43" fontId="1" fillId="0" borderId="0"/>
    <xf numFmtId="9" fontId="1" fillId="0" borderId="0"/>
    <xf numFmtId="44" fontId="1" fillId="0" borderId="0"/>
    <xf numFmtId="9" fontId="1" fillId="0" borderId="0"/>
    <xf numFmtId="43" fontId="1" fillId="0" borderId="0"/>
  </cellStyleXfs>
  <cellXfs count="261">
    <xf numFmtId="0" fontId="0"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3" fillId="4" borderId="0" applyAlignment="1" pivotButton="0" quotePrefix="0" xfId="0">
      <alignment horizontal="center" vertical="center"/>
    </xf>
    <xf numFmtId="0" fontId="0" fillId="0" borderId="0" applyAlignment="1" pivotButton="0" quotePrefix="0" xfId="0">
      <alignment horizontal="right" indent="1"/>
    </xf>
    <xf numFmtId="14" fontId="2" fillId="0" borderId="0" applyAlignment="1" pivotButton="0" quotePrefix="0" xfId="0">
      <alignment horizontal="center"/>
    </xf>
    <xf numFmtId="14" fontId="0" fillId="4" borderId="0" applyAlignment="1" pivotButton="0" quotePrefix="0" xfId="0">
      <alignment horizontal="center"/>
    </xf>
    <xf numFmtId="164" fontId="2" fillId="4" borderId="3" pivotButton="0" quotePrefix="0" xfId="2"/>
    <xf numFmtId="165" fontId="2" fillId="4" borderId="0" pivotButton="0" quotePrefix="0" xfId="2"/>
    <xf numFmtId="0" fontId="0" fillId="0" borderId="4" applyAlignment="1" pivotButton="0" quotePrefix="0" xfId="0">
      <alignment horizontal="center"/>
    </xf>
    <xf numFmtId="0" fontId="0" fillId="4" borderId="5" applyAlignment="1" pivotButton="0" quotePrefix="0" xfId="0">
      <alignment horizontal="center"/>
    </xf>
    <xf numFmtId="0" fontId="0" fillId="4" borderId="4" applyAlignment="1" pivotButton="0" quotePrefix="0" xfId="0">
      <alignment horizontal="center"/>
    </xf>
    <xf numFmtId="0" fontId="0" fillId="4" borderId="6" applyAlignment="1" pivotButton="0" quotePrefix="0" xfId="0">
      <alignment horizontal="center"/>
    </xf>
    <xf numFmtId="0" fontId="0" fillId="4" borderId="0" applyAlignment="1" pivotButton="0" quotePrefix="0" xfId="0">
      <alignment horizontal="center"/>
    </xf>
    <xf numFmtId="10" fontId="0" fillId="4" borderId="2" applyAlignment="1" pivotButton="0" quotePrefix="0" xfId="3">
      <alignment horizontal="center"/>
    </xf>
    <xf numFmtId="164" fontId="0" fillId="4" borderId="0" pivotButton="0" quotePrefix="0" xfId="2"/>
    <xf numFmtId="10" fontId="0" fillId="7" borderId="2" applyAlignment="1" pivotButton="0" quotePrefix="0" xfId="3">
      <alignment horizontal="center"/>
    </xf>
    <xf numFmtId="164" fontId="0" fillId="7" borderId="0" pivotButton="0" quotePrefix="0" xfId="2"/>
    <xf numFmtId="164" fontId="2" fillId="7" borderId="3" pivotButton="0" quotePrefix="0" xfId="2"/>
    <xf numFmtId="9" fontId="0" fillId="0" borderId="0" pivotButton="0" quotePrefix="0" xfId="3"/>
    <xf numFmtId="10" fontId="0" fillId="7" borderId="5" applyAlignment="1" pivotButton="0" quotePrefix="0" xfId="3">
      <alignment horizontal="center"/>
    </xf>
    <xf numFmtId="164" fontId="0" fillId="7" borderId="4" pivotButton="0" quotePrefix="0" xfId="2"/>
    <xf numFmtId="164" fontId="2" fillId="7" borderId="6" pivotButton="0" quotePrefix="0" xfId="2"/>
    <xf numFmtId="10" fontId="0" fillId="4" borderId="0" applyAlignment="1" pivotButton="0" quotePrefix="0" xfId="3">
      <alignment horizontal="center"/>
    </xf>
    <xf numFmtId="0" fontId="4" fillId="4" borderId="0" applyAlignment="1" pivotButton="0" quotePrefix="0" xfId="0">
      <alignment horizontal="right" vertical="center"/>
    </xf>
    <xf numFmtId="0" fontId="5" fillId="4" borderId="0" pivotButton="0" quotePrefix="0" xfId="0"/>
    <xf numFmtId="0" fontId="7" fillId="4" borderId="0" applyAlignment="1" pivotButton="0" quotePrefix="0" xfId="0">
      <alignment vertical="center" wrapText="1"/>
    </xf>
    <xf numFmtId="0" fontId="8" fillId="4" borderId="0" applyAlignment="1" pivotButton="0" quotePrefix="0" xfId="0">
      <alignment horizontal="right"/>
    </xf>
    <xf numFmtId="0" fontId="0" fillId="0" borderId="0" applyAlignment="1" pivotButton="0" quotePrefix="0" xfId="0">
      <alignment horizontal="center"/>
    </xf>
    <xf numFmtId="14" fontId="0" fillId="0" borderId="0" pivotButton="0" quotePrefix="0" xfId="0"/>
    <xf numFmtId="14" fontId="0" fillId="0" borderId="0" applyAlignment="1" pivotButton="0" quotePrefix="0" xfId="0">
      <alignment horizontal="center"/>
    </xf>
    <xf numFmtId="166" fontId="0" fillId="0" borderId="0" pivotButton="0" quotePrefix="0" xfId="0"/>
    <xf numFmtId="14" fontId="0" fillId="0" borderId="0" applyAlignment="1" pivotButton="0" quotePrefix="0" xfId="1">
      <alignment horizontal="center"/>
    </xf>
    <xf numFmtId="0" fontId="0" fillId="0" borderId="5" applyAlignment="1" pivotButton="0" quotePrefix="0" xfId="0">
      <alignment horizontal="center"/>
    </xf>
    <xf numFmtId="0" fontId="0" fillId="0" borderId="6" applyAlignment="1" pivotButton="0" quotePrefix="0" xfId="0">
      <alignment horizontal="center"/>
    </xf>
    <xf numFmtId="43" fontId="0" fillId="0" borderId="7" applyAlignment="1" pivotButton="0" quotePrefix="0" xfId="1">
      <alignment horizontal="right"/>
    </xf>
    <xf numFmtId="14" fontId="0" fillId="0" borderId="8" applyAlignment="1" pivotButton="0" quotePrefix="0" xfId="0">
      <alignment horizontal="center"/>
    </xf>
    <xf numFmtId="164" fontId="2" fillId="0" borderId="8" pivotButton="0" quotePrefix="0" xfId="2"/>
    <xf numFmtId="0" fontId="0" fillId="7" borderId="9" applyAlignment="1" pivotButton="0" quotePrefix="0" xfId="0">
      <alignment horizontal="center"/>
    </xf>
    <xf numFmtId="0" fontId="2" fillId="7" borderId="10" applyAlignment="1" pivotButton="0" quotePrefix="0" xfId="0">
      <alignment horizontal="center"/>
    </xf>
    <xf numFmtId="2" fontId="0" fillId="0" borderId="0" applyAlignment="1" pivotButton="0" quotePrefix="0" xfId="0">
      <alignment horizontal="center"/>
    </xf>
    <xf numFmtId="2" fontId="0" fillId="0" borderId="0" pivotButton="0" quotePrefix="0" xfId="0"/>
    <xf numFmtId="2" fontId="0" fillId="0" borderId="0" applyAlignment="1" pivotButton="0" quotePrefix="0" xfId="1">
      <alignment horizontal="center"/>
    </xf>
    <xf numFmtId="167" fontId="0" fillId="0" borderId="0" pivotButton="0" quotePrefix="0" xfId="0"/>
    <xf numFmtId="167" fontId="0" fillId="0" borderId="0" applyAlignment="1" pivotButton="0" quotePrefix="0" xfId="0">
      <alignment horizontal="center"/>
    </xf>
    <xf numFmtId="167" fontId="0" fillId="0" borderId="0" applyAlignment="1" pivotButton="0" quotePrefix="0" xfId="1">
      <alignment horizontal="center"/>
    </xf>
    <xf numFmtId="0" fontId="0" fillId="4" borderId="7" applyAlignment="1" pivotButton="0" quotePrefix="0" xfId="0">
      <alignment horizontal="right"/>
    </xf>
    <xf numFmtId="164" fontId="2" fillId="4" borderId="8" pivotButton="0" quotePrefix="0" xfId="2"/>
    <xf numFmtId="14" fontId="0" fillId="6" borderId="1" applyAlignment="1" pivotButton="0" quotePrefix="0" xfId="0">
      <alignment horizontal="center"/>
    </xf>
    <xf numFmtId="10" fontId="0" fillId="9" borderId="2" applyAlignment="1" pivotButton="0" quotePrefix="0" xfId="3">
      <alignment horizontal="center"/>
    </xf>
    <xf numFmtId="164" fontId="0" fillId="9" borderId="0" pivotButton="0" quotePrefix="0" xfId="2"/>
    <xf numFmtId="10" fontId="0" fillId="9" borderId="5" applyAlignment="1" pivotButton="0" quotePrefix="0" xfId="3">
      <alignment horizontal="center"/>
    </xf>
    <xf numFmtId="164" fontId="0" fillId="9" borderId="4" pivotButton="0" quotePrefix="0" xfId="2"/>
    <xf numFmtId="0" fontId="0" fillId="0" borderId="0" applyAlignment="1" pivotButton="0" quotePrefix="0" xfId="0">
      <alignment horizontal="left" indent="1"/>
    </xf>
    <xf numFmtId="0" fontId="11" fillId="0" borderId="0" applyAlignment="1" pivotButton="0" quotePrefix="0" xfId="0">
      <alignment horizontal="center"/>
    </xf>
    <xf numFmtId="0" fontId="9" fillId="0" borderId="0" applyAlignment="1" pivotButton="0" quotePrefix="0" xfId="0">
      <alignment horizontal="right" indent="1"/>
    </xf>
    <xf numFmtId="168" fontId="0" fillId="6" borderId="1" applyAlignment="1" pivotButton="0" quotePrefix="0" xfId="0">
      <alignment horizontal="center"/>
    </xf>
    <xf numFmtId="14" fontId="9" fillId="0" borderId="0" applyAlignment="1" pivotButton="0" quotePrefix="0" xfId="0">
      <alignment horizontal="center"/>
    </xf>
    <xf numFmtId="14" fontId="2" fillId="0" borderId="11" applyAlignment="1" pivotButton="0" quotePrefix="0" xfId="0">
      <alignment horizontal="center"/>
    </xf>
    <xf numFmtId="0" fontId="2" fillId="0" borderId="2" applyAlignment="1" pivotButton="0" quotePrefix="0" xfId="0">
      <alignment horizontal="center"/>
    </xf>
    <xf numFmtId="43" fontId="2" fillId="0" borderId="5" applyAlignment="1" pivotButton="0" quotePrefix="0" xfId="1">
      <alignment horizontal="center"/>
    </xf>
    <xf numFmtId="10" fontId="0" fillId="0" borderId="11" applyAlignment="1" pivotButton="0" quotePrefix="0" xfId="3">
      <alignment horizontal="center"/>
    </xf>
    <xf numFmtId="10" fontId="0" fillId="0" borderId="12" applyAlignment="1" pivotButton="0" quotePrefix="0" xfId="3">
      <alignment horizontal="center"/>
    </xf>
    <xf numFmtId="10" fontId="0" fillId="0" borderId="13" applyAlignment="1" pivotButton="0" quotePrefix="0" xfId="3">
      <alignment horizontal="center"/>
    </xf>
    <xf numFmtId="164" fontId="0" fillId="0" borderId="5" applyAlignment="1" pivotButton="0" quotePrefix="0" xfId="2">
      <alignment horizontal="center"/>
    </xf>
    <xf numFmtId="164" fontId="0" fillId="0" borderId="4" applyAlignment="1" pivotButton="0" quotePrefix="0" xfId="2">
      <alignment horizontal="center"/>
    </xf>
    <xf numFmtId="164" fontId="0" fillId="0" borderId="6" applyAlignment="1" pivotButton="0" quotePrefix="0" xfId="2">
      <alignment horizontal="center"/>
    </xf>
    <xf numFmtId="164" fontId="0" fillId="9" borderId="2" applyAlignment="1" pivotButton="0" quotePrefix="0" xfId="2">
      <alignment horizontal="center"/>
    </xf>
    <xf numFmtId="164" fontId="0" fillId="9" borderId="0" applyAlignment="1" pivotButton="0" quotePrefix="0" xfId="2">
      <alignment horizontal="center"/>
    </xf>
    <xf numFmtId="164" fontId="0" fillId="9" borderId="3" applyAlignment="1" pivotButton="0" quotePrefix="0" xfId="2">
      <alignment horizontal="center"/>
    </xf>
    <xf numFmtId="164" fontId="1" fillId="4" borderId="3" pivotButton="0" quotePrefix="0" xfId="2"/>
    <xf numFmtId="164" fontId="1" fillId="9" borderId="3" pivotButton="0" quotePrefix="0" xfId="2"/>
    <xf numFmtId="164" fontId="1" fillId="9" borderId="6" pivotButton="0" quotePrefix="0" xfId="2"/>
    <xf numFmtId="14" fontId="2" fillId="4" borderId="8" applyAlignment="1" pivotButton="0" quotePrefix="0" xfId="0">
      <alignment horizontal="center"/>
    </xf>
    <xf numFmtId="164" fontId="1" fillId="4" borderId="0" pivotButton="0" quotePrefix="0" xfId="2"/>
    <xf numFmtId="10" fontId="1" fillId="4" borderId="2" applyAlignment="1" pivotButton="0" quotePrefix="0" xfId="3">
      <alignment horizontal="center"/>
    </xf>
    <xf numFmtId="164" fontId="1" fillId="9" borderId="0" pivotButton="0" quotePrefix="0" xfId="2"/>
    <xf numFmtId="10" fontId="1" fillId="9" borderId="2" applyAlignment="1" pivotButton="0" quotePrefix="0" xfId="3">
      <alignment horizontal="center"/>
    </xf>
    <xf numFmtId="164" fontId="1" fillId="9" borderId="4" pivotButton="0" quotePrefix="0" xfId="2"/>
    <xf numFmtId="10" fontId="1" fillId="9" borderId="5" applyAlignment="1" pivotButton="0" quotePrefix="0" xfId="3">
      <alignment horizontal="center"/>
    </xf>
    <xf numFmtId="0" fontId="0" fillId="6" borderId="0" applyAlignment="1" pivotButton="0" quotePrefix="0" xfId="0">
      <alignment horizontal="center"/>
    </xf>
    <xf numFmtId="0" fontId="12" fillId="0" borderId="0" applyAlignment="1" pivotButton="0" quotePrefix="0" xfId="4">
      <alignment horizontal="center"/>
    </xf>
    <xf numFmtId="164" fontId="0" fillId="0" borderId="6" applyAlignment="1" pivotButton="0" quotePrefix="0" xfId="5">
      <alignment horizontal="center"/>
    </xf>
    <xf numFmtId="164" fontId="0" fillId="0" borderId="4" applyAlignment="1" pivotButton="0" quotePrefix="0" xfId="5">
      <alignment horizontal="center"/>
    </xf>
    <xf numFmtId="164" fontId="0" fillId="0" borderId="5" applyAlignment="1" pivotButton="0" quotePrefix="0" xfId="5">
      <alignment horizontal="center"/>
    </xf>
    <xf numFmtId="164" fontId="0" fillId="9" borderId="3" applyAlignment="1" pivotButton="0" quotePrefix="0" xfId="5">
      <alignment horizontal="center"/>
    </xf>
    <xf numFmtId="164" fontId="0" fillId="9" borderId="0" applyAlignment="1" pivotButton="0" quotePrefix="0" xfId="5">
      <alignment horizontal="center"/>
    </xf>
    <xf numFmtId="164" fontId="0" fillId="9" borderId="2" applyAlignment="1" pivotButton="0" quotePrefix="0" xfId="5">
      <alignment horizontal="center"/>
    </xf>
    <xf numFmtId="10" fontId="0" fillId="0" borderId="13" applyAlignment="1" pivotButton="0" quotePrefix="0" xfId="7">
      <alignment horizontal="center"/>
    </xf>
    <xf numFmtId="10" fontId="0" fillId="0" borderId="12" applyAlignment="1" pivotButton="0" quotePrefix="0" xfId="7">
      <alignment horizontal="center"/>
    </xf>
    <xf numFmtId="10" fontId="0" fillId="0" borderId="11" applyAlignment="1" pivotButton="0" quotePrefix="0" xfId="7">
      <alignment horizontal="center"/>
    </xf>
    <xf numFmtId="165" fontId="2" fillId="4" borderId="0" pivotButton="0" quotePrefix="0" xfId="5"/>
    <xf numFmtId="164" fontId="1" fillId="10" borderId="6" pivotButton="0" quotePrefix="0" xfId="5"/>
    <xf numFmtId="164" fontId="0" fillId="10" borderId="4" pivotButton="0" quotePrefix="0" xfId="5"/>
    <xf numFmtId="10" fontId="0" fillId="10" borderId="5" applyAlignment="1" pivotButton="0" quotePrefix="0" xfId="7">
      <alignment horizontal="center"/>
    </xf>
    <xf numFmtId="164" fontId="1" fillId="4" borderId="3" pivotButton="0" quotePrefix="0" xfId="5"/>
    <xf numFmtId="164" fontId="0" fillId="4" borderId="0" pivotButton="0" quotePrefix="0" xfId="5"/>
    <xf numFmtId="10" fontId="0" fillId="4" borderId="2" applyAlignment="1" pivotButton="0" quotePrefix="0" xfId="7">
      <alignment horizontal="center"/>
    </xf>
    <xf numFmtId="164" fontId="1" fillId="10" borderId="3" pivotButton="0" quotePrefix="0" xfId="5"/>
    <xf numFmtId="164" fontId="0" fillId="10" borderId="0" pivotButton="0" quotePrefix="0" xfId="5"/>
    <xf numFmtId="10" fontId="0" fillId="10" borderId="2" applyAlignment="1" pivotButton="0" quotePrefix="0" xfId="7">
      <alignment horizontal="center"/>
    </xf>
    <xf numFmtId="164" fontId="2" fillId="4" borderId="8" pivotButton="0" quotePrefix="0" xfId="5"/>
    <xf numFmtId="9" fontId="0" fillId="0" borderId="0" pivotButton="0" quotePrefix="0" xfId="7"/>
    <xf numFmtId="10" fontId="0" fillId="4" borderId="0" applyAlignment="1" pivotButton="0" quotePrefix="0" xfId="7">
      <alignment horizontal="center"/>
    </xf>
    <xf numFmtId="167" fontId="1" fillId="0" borderId="0" pivotButton="0" quotePrefix="1" xfId="3"/>
    <xf numFmtId="164" fontId="1" fillId="0" borderId="0" pivotButton="0" quotePrefix="0" xfId="2"/>
    <xf numFmtId="167" fontId="0" fillId="11" borderId="0" pivotButton="0" quotePrefix="0" xfId="0"/>
    <xf numFmtId="164" fontId="1" fillId="11" borderId="0" pivotButton="0" quotePrefix="0" xfId="2"/>
    <xf numFmtId="164" fontId="0" fillId="0" borderId="0" pivotButton="0" quotePrefix="0" xfId="0"/>
    <xf numFmtId="14" fontId="0" fillId="11" borderId="0" pivotButton="0" quotePrefix="0" xfId="0"/>
    <xf numFmtId="168" fontId="0" fillId="0" borderId="1" applyAlignment="1" pivotButton="0" quotePrefix="0" xfId="0">
      <alignment horizontal="center"/>
    </xf>
    <xf numFmtId="14" fontId="8" fillId="0" borderId="0" pivotButton="0" quotePrefix="0" xfId="0"/>
    <xf numFmtId="164" fontId="2" fillId="4" borderId="8" pivotButton="0" quotePrefix="0" xfId="8"/>
    <xf numFmtId="165" fontId="2" fillId="4" borderId="0" pivotButton="0" quotePrefix="0" xfId="8"/>
    <xf numFmtId="10" fontId="0" fillId="4" borderId="2" applyAlignment="1" pivotButton="0" quotePrefix="0" xfId="9">
      <alignment horizontal="center"/>
    </xf>
    <xf numFmtId="164" fontId="0" fillId="4" borderId="0" pivotButton="0" quotePrefix="0" xfId="8"/>
    <xf numFmtId="164" fontId="1" fillId="4" borderId="3" pivotButton="0" quotePrefix="0" xfId="8"/>
    <xf numFmtId="10" fontId="0" fillId="12" borderId="2" applyAlignment="1" pivotButton="0" quotePrefix="0" xfId="9">
      <alignment horizontal="center"/>
    </xf>
    <xf numFmtId="164" fontId="0" fillId="12" borderId="0" pivotButton="0" quotePrefix="0" xfId="8"/>
    <xf numFmtId="164" fontId="1" fillId="12" borderId="3" pivotButton="0" quotePrefix="0" xfId="8"/>
    <xf numFmtId="9" fontId="0" fillId="0" borderId="0" pivotButton="0" quotePrefix="0" xfId="9"/>
    <xf numFmtId="10" fontId="0" fillId="12" borderId="5" applyAlignment="1" pivotButton="0" quotePrefix="0" xfId="9">
      <alignment horizontal="center"/>
    </xf>
    <xf numFmtId="164" fontId="0" fillId="12" borderId="4" pivotButton="0" quotePrefix="0" xfId="8"/>
    <xf numFmtId="164" fontId="1" fillId="12" borderId="6" pivotButton="0" quotePrefix="0" xfId="8"/>
    <xf numFmtId="10" fontId="0" fillId="4" borderId="0" applyAlignment="1" pivotButton="0" quotePrefix="0" xfId="9">
      <alignment horizontal="center"/>
    </xf>
    <xf numFmtId="10" fontId="0" fillId="0" borderId="11" applyAlignment="1" pivotButton="0" quotePrefix="0" xfId="9">
      <alignment horizontal="center"/>
    </xf>
    <xf numFmtId="10" fontId="0" fillId="0" borderId="12" applyAlignment="1" pivotButton="0" quotePrefix="0" xfId="9">
      <alignment horizontal="center"/>
    </xf>
    <xf numFmtId="10" fontId="0" fillId="0" borderId="13" applyAlignment="1" pivotButton="0" quotePrefix="0" xfId="9">
      <alignment horizontal="center"/>
    </xf>
    <xf numFmtId="164" fontId="0" fillId="9" borderId="2" applyAlignment="1" pivotButton="0" quotePrefix="0" xfId="8">
      <alignment horizontal="center"/>
    </xf>
    <xf numFmtId="164" fontId="0" fillId="9" borderId="0" applyAlignment="1" pivotButton="0" quotePrefix="0" xfId="8">
      <alignment horizontal="center"/>
    </xf>
    <xf numFmtId="164" fontId="0" fillId="9" borderId="3" applyAlignment="1" pivotButton="0" quotePrefix="0" xfId="8">
      <alignment horizontal="center"/>
    </xf>
    <xf numFmtId="164" fontId="0" fillId="0" borderId="5" applyAlignment="1" pivotButton="0" quotePrefix="0" xfId="8">
      <alignment horizontal="center"/>
    </xf>
    <xf numFmtId="164" fontId="0" fillId="0" borderId="4" applyAlignment="1" pivotButton="0" quotePrefix="0" xfId="8">
      <alignment horizontal="center"/>
    </xf>
    <xf numFmtId="164" fontId="0" fillId="0" borderId="6" applyAlignment="1" pivotButton="0" quotePrefix="0" xfId="8">
      <alignment horizontal="center"/>
    </xf>
    <xf numFmtId="43" fontId="0" fillId="0" borderId="0" pivotButton="0" quotePrefix="0" xfId="0"/>
    <xf numFmtId="43" fontId="2" fillId="0" borderId="0" applyAlignment="1" pivotButton="0" quotePrefix="0" xfId="10">
      <alignment horizontal="right"/>
    </xf>
    <xf numFmtId="43" fontId="0" fillId="0" borderId="0" pivotButton="0" quotePrefix="0" xfId="10"/>
    <xf numFmtId="0" fontId="13" fillId="0" borderId="0" pivotButton="0" quotePrefix="0" xfId="0"/>
    <xf numFmtId="43" fontId="2" fillId="0" borderId="4" applyAlignment="1" pivotButton="0" quotePrefix="0" xfId="10">
      <alignment horizontal="center"/>
    </xf>
    <xf numFmtId="14" fontId="0" fillId="4" borderId="14" applyAlignment="1" pivotButton="0" quotePrefix="0" xfId="0">
      <alignment horizontal="center"/>
    </xf>
    <xf numFmtId="43" fontId="2" fillId="0" borderId="0" applyAlignment="1" pivotButton="0" quotePrefix="0" xfId="10">
      <alignment horizontal="center"/>
    </xf>
    <xf numFmtId="43" fontId="0" fillId="6" borderId="15" pivotButton="0" quotePrefix="0" xfId="10"/>
    <xf numFmtId="168" fontId="0" fillId="0" borderId="4" applyAlignment="1" pivotButton="0" quotePrefix="0" xfId="0">
      <alignment horizontal="center"/>
    </xf>
    <xf numFmtId="43" fontId="0" fillId="6" borderId="16" pivotButton="0" quotePrefix="0" xfId="10"/>
    <xf numFmtId="168" fontId="0" fillId="0" borderId="0" applyAlignment="1" pivotButton="0" quotePrefix="0" xfId="0">
      <alignment horizontal="center"/>
    </xf>
    <xf numFmtId="0" fontId="0" fillId="0" borderId="2" applyAlignment="1" pivotButton="0" quotePrefix="0" xfId="0">
      <alignment horizontal="center"/>
    </xf>
    <xf numFmtId="43" fontId="0" fillId="6" borderId="17" pivotButton="0" quotePrefix="0" xfId="10"/>
    <xf numFmtId="14" fontId="0" fillId="0" borderId="14" applyAlignment="1" pivotButton="0" quotePrefix="0" xfId="0">
      <alignment horizontal="center"/>
    </xf>
    <xf numFmtId="165" fontId="16" fillId="4" borderId="0" applyAlignment="1" pivotButton="0" quotePrefix="0" xfId="8">
      <alignment horizontal="right" vertical="center"/>
    </xf>
    <xf numFmtId="0" fontId="8" fillId="4" borderId="0" applyAlignment="1" pivotButton="0" quotePrefix="0" xfId="0">
      <alignment horizontal="right" indent="1"/>
    </xf>
    <xf numFmtId="0" fontId="8" fillId="4" borderId="0" applyAlignment="1" pivotButton="0" quotePrefix="0" xfId="0">
      <alignment horizontal="right" vertical="top" indent="1"/>
    </xf>
    <xf numFmtId="0" fontId="4" fillId="4" borderId="0" applyAlignment="1" pivotButton="0" quotePrefix="0" xfId="0">
      <alignment horizontal="left" vertical="center"/>
    </xf>
    <xf numFmtId="165" fontId="2" fillId="4" borderId="4" pivotButton="0" quotePrefix="0" xfId="8"/>
    <xf numFmtId="164" fontId="5" fillId="9" borderId="6" pivotButton="0" quotePrefix="0" xfId="8"/>
    <xf numFmtId="164" fontId="5" fillId="9" borderId="4" pivotButton="0" quotePrefix="0" xfId="8"/>
    <xf numFmtId="10" fontId="5" fillId="9" borderId="5" applyAlignment="1" pivotButton="0" quotePrefix="0" xfId="9">
      <alignment horizontal="center"/>
    </xf>
    <xf numFmtId="0" fontId="0" fillId="4" borderId="4" pivotButton="0" quotePrefix="0" xfId="0"/>
    <xf numFmtId="164" fontId="5" fillId="4" borderId="3" pivotButton="0" quotePrefix="0" xfId="8"/>
    <xf numFmtId="164" fontId="5" fillId="4" borderId="0" pivotButton="0" quotePrefix="0" xfId="8"/>
    <xf numFmtId="10" fontId="5" fillId="4" borderId="2" applyAlignment="1" pivotButton="0" quotePrefix="0" xfId="9">
      <alignment horizontal="center"/>
    </xf>
    <xf numFmtId="164" fontId="5" fillId="9" borderId="3" pivotButton="0" quotePrefix="0" xfId="8"/>
    <xf numFmtId="164" fontId="5" fillId="9" borderId="0" pivotButton="0" quotePrefix="0" xfId="8"/>
    <xf numFmtId="10" fontId="5" fillId="9" borderId="2" applyAlignment="1" pivotButton="0" quotePrefix="0" xfId="9">
      <alignment horizontal="center"/>
    </xf>
    <xf numFmtId="0" fontId="5" fillId="4" borderId="6" applyAlignment="1" pivotButton="0" quotePrefix="0" xfId="0">
      <alignment horizontal="center"/>
    </xf>
    <xf numFmtId="0" fontId="5" fillId="4" borderId="4" applyAlignment="1" pivotButton="0" quotePrefix="0" xfId="0">
      <alignment horizontal="center"/>
    </xf>
    <xf numFmtId="0" fontId="5" fillId="4" borderId="5" applyAlignment="1" pivotButton="0" quotePrefix="0" xfId="0">
      <alignment horizontal="center"/>
    </xf>
    <xf numFmtId="164" fontId="19" fillId="4" borderId="8" pivotButton="0" quotePrefix="0" xfId="8"/>
    <xf numFmtId="0" fontId="5" fillId="4" borderId="7" applyAlignment="1" pivotButton="0" quotePrefix="0" xfId="0">
      <alignment horizontal="right"/>
    </xf>
    <xf numFmtId="14" fontId="20" fillId="4" borderId="8" applyAlignment="1" pivotButton="0" quotePrefix="0" xfId="0">
      <alignment horizontal="center"/>
    </xf>
    <xf numFmtId="0" fontId="10" fillId="4" borderId="0" applyAlignment="1" pivotButton="0" quotePrefix="0" xfId="0">
      <alignment horizontal="left" vertical="center"/>
    </xf>
    <xf numFmtId="0" fontId="0" fillId="0" borderId="0" pivotButton="0" quotePrefix="0" xfId="0"/>
    <xf numFmtId="0" fontId="7" fillId="4" borderId="0" applyAlignment="1" pivotButton="0" quotePrefix="0" xfId="0">
      <alignment horizontal="left" vertical="center" wrapText="1"/>
    </xf>
    <xf numFmtId="0" fontId="2" fillId="8" borderId="1" applyAlignment="1" pivotButton="0" quotePrefix="0" xfId="0">
      <alignment horizontal="center" vertical="center"/>
    </xf>
    <xf numFmtId="0" fontId="0" fillId="0" borderId="10" pivotButton="0" quotePrefix="0" xfId="0"/>
    <xf numFmtId="0" fontId="6" fillId="0" borderId="0" applyAlignment="1" pivotButton="0" quotePrefix="0" xfId="0">
      <alignment horizontal="left" vertical="center" wrapText="1"/>
    </xf>
    <xf numFmtId="0" fontId="5" fillId="0" borderId="0" pivotButton="0" quotePrefix="0" xfId="0"/>
    <xf numFmtId="0" fontId="2" fillId="5" borderId="0" applyAlignment="1" pivotButton="0" quotePrefix="0" xfId="0">
      <alignment horizontal="center"/>
    </xf>
    <xf numFmtId="10" fontId="17" fillId="4" borderId="0" applyAlignment="1" pivotButton="0" quotePrefix="0" xfId="9">
      <alignment horizontal="left" wrapText="1" indent="1"/>
    </xf>
    <xf numFmtId="0" fontId="20" fillId="8" borderId="1" applyAlignment="1" pivotButton="0" quotePrefix="0" xfId="0">
      <alignment horizontal="center" vertical="center"/>
    </xf>
    <xf numFmtId="0" fontId="18" fillId="0" borderId="0" applyAlignment="1" pivotButton="0" quotePrefix="0" xfId="0">
      <alignment horizontal="left" vertical="center" wrapText="1"/>
    </xf>
    <xf numFmtId="0" fontId="15" fillId="0" borderId="1" applyAlignment="1" pivotButton="0" quotePrefix="0" xfId="0">
      <alignment horizontal="center" vertical="center"/>
    </xf>
    <xf numFmtId="0" fontId="0" fillId="0" borderId="12" pivotButton="0" quotePrefix="0" xfId="0"/>
    <xf numFmtId="0" fontId="0" fillId="0" borderId="13" pivotButton="0" quotePrefix="0" xfId="0"/>
    <xf numFmtId="0" fontId="0" fillId="0" borderId="5" pivotButton="0" quotePrefix="0" xfId="0"/>
    <xf numFmtId="0" fontId="0" fillId="0" borderId="4" pivotButton="0" quotePrefix="0" xfId="0"/>
    <xf numFmtId="0" fontId="0" fillId="0" borderId="6" pivotButton="0" quotePrefix="0" xfId="0"/>
    <xf numFmtId="0" fontId="14" fillId="0" borderId="0" applyAlignment="1" pivotButton="0" quotePrefix="0" xfId="0">
      <alignment horizontal="center" vertical="center"/>
    </xf>
    <xf numFmtId="166" fontId="0" fillId="0" borderId="0" pivotButton="0" quotePrefix="0" xfId="0"/>
    <xf numFmtId="167" fontId="0" fillId="0" borderId="0" pivotButton="0" quotePrefix="0" xfId="0"/>
    <xf numFmtId="167" fontId="0" fillId="0" borderId="0" applyAlignment="1" pivotButton="0" quotePrefix="0" xfId="0">
      <alignment horizontal="center"/>
    </xf>
    <xf numFmtId="164" fontId="2" fillId="0" borderId="8" pivotButton="0" quotePrefix="0" xfId="2"/>
    <xf numFmtId="164" fontId="0" fillId="4" borderId="0" pivotButton="0" quotePrefix="0" xfId="2"/>
    <xf numFmtId="164" fontId="2" fillId="4" borderId="3" pivotButton="0" quotePrefix="0" xfId="2"/>
    <xf numFmtId="164" fontId="0" fillId="7" borderId="0" pivotButton="0" quotePrefix="0" xfId="2"/>
    <xf numFmtId="164" fontId="2" fillId="7" borderId="3" pivotButton="0" quotePrefix="0" xfId="2"/>
    <xf numFmtId="164" fontId="0" fillId="7" borderId="4" pivotButton="0" quotePrefix="0" xfId="2"/>
    <xf numFmtId="164" fontId="2" fillId="7" borderId="6" pivotButton="0" quotePrefix="0" xfId="2"/>
    <xf numFmtId="167" fontId="0" fillId="0" borderId="0" applyAlignment="1" pivotButton="0" quotePrefix="0" xfId="1">
      <alignment horizontal="center"/>
    </xf>
    <xf numFmtId="168" fontId="0" fillId="0" borderId="1" applyAlignment="1" pivotButton="0" quotePrefix="0" xfId="0">
      <alignment horizontal="center"/>
    </xf>
    <xf numFmtId="167" fontId="1" fillId="0" borderId="0" pivotButton="0" quotePrefix="1" xfId="3"/>
    <xf numFmtId="164" fontId="1" fillId="0" borderId="0" pivotButton="0" quotePrefix="0" xfId="2"/>
    <xf numFmtId="164" fontId="0" fillId="0" borderId="0" pivotButton="0" quotePrefix="0" xfId="0"/>
    <xf numFmtId="167" fontId="0" fillId="11" borderId="0" pivotButton="0" quotePrefix="0" xfId="0"/>
    <xf numFmtId="164" fontId="1" fillId="11" borderId="0" pivotButton="0" quotePrefix="0" xfId="2"/>
    <xf numFmtId="164" fontId="0" fillId="9" borderId="2" applyAlignment="1" pivotButton="0" quotePrefix="0" xfId="8">
      <alignment horizontal="center"/>
    </xf>
    <xf numFmtId="164" fontId="0" fillId="9" borderId="0" applyAlignment="1" pivotButton="0" quotePrefix="0" xfId="8">
      <alignment horizontal="center"/>
    </xf>
    <xf numFmtId="164" fontId="0" fillId="9" borderId="3" applyAlignment="1" pivotButton="0" quotePrefix="0" xfId="8">
      <alignment horizontal="center"/>
    </xf>
    <xf numFmtId="164" fontId="0" fillId="0" borderId="5" applyAlignment="1" pivotButton="0" quotePrefix="0" xfId="8">
      <alignment horizontal="center"/>
    </xf>
    <xf numFmtId="164" fontId="0" fillId="0" borderId="4" applyAlignment="1" pivotButton="0" quotePrefix="0" xfId="8">
      <alignment horizontal="center"/>
    </xf>
    <xf numFmtId="164" fontId="0" fillId="0" borderId="6" applyAlignment="1" pivotButton="0" quotePrefix="0" xfId="8">
      <alignment horizontal="center"/>
    </xf>
    <xf numFmtId="164" fontId="0" fillId="9" borderId="2" applyAlignment="1" pivotButton="0" quotePrefix="0" xfId="5">
      <alignment horizontal="center"/>
    </xf>
    <xf numFmtId="164" fontId="0" fillId="9" borderId="0" applyAlignment="1" pivotButton="0" quotePrefix="0" xfId="5">
      <alignment horizontal="center"/>
    </xf>
    <xf numFmtId="164" fontId="0" fillId="9" borderId="3" applyAlignment="1" pivotButton="0" quotePrefix="0" xfId="5">
      <alignment horizontal="center"/>
    </xf>
    <xf numFmtId="164" fontId="0" fillId="0" borderId="5" applyAlignment="1" pivotButton="0" quotePrefix="0" xfId="5">
      <alignment horizontal="center"/>
    </xf>
    <xf numFmtId="164" fontId="0" fillId="0" borderId="4" applyAlignment="1" pivotButton="0" quotePrefix="0" xfId="5">
      <alignment horizontal="center"/>
    </xf>
    <xf numFmtId="164" fontId="0" fillId="0" borderId="6" applyAlignment="1" pivotButton="0" quotePrefix="0" xfId="5">
      <alignment horizontal="center"/>
    </xf>
    <xf numFmtId="168" fontId="0" fillId="6" borderId="1" applyAlignment="1" pivotButton="0" quotePrefix="0" xfId="0">
      <alignment horizontal="center"/>
    </xf>
    <xf numFmtId="164" fontId="0" fillId="9" borderId="2" applyAlignment="1" pivotButton="0" quotePrefix="0" xfId="2">
      <alignment horizontal="center"/>
    </xf>
    <xf numFmtId="164" fontId="0" fillId="9" borderId="0" applyAlignment="1" pivotButton="0" quotePrefix="0" xfId="2">
      <alignment horizontal="center"/>
    </xf>
    <xf numFmtId="164" fontId="0" fillId="9" borderId="3" applyAlignment="1" pivotButton="0" quotePrefix="0" xfId="2">
      <alignment horizontal="center"/>
    </xf>
    <xf numFmtId="164" fontId="0" fillId="0" borderId="5" applyAlignment="1" pivotButton="0" quotePrefix="0" xfId="2">
      <alignment horizontal="center"/>
    </xf>
    <xf numFmtId="164" fontId="0" fillId="0" borderId="4" applyAlignment="1" pivotButton="0" quotePrefix="0" xfId="2">
      <alignment horizontal="center"/>
    </xf>
    <xf numFmtId="164" fontId="0" fillId="0" borderId="6" applyAlignment="1" pivotButton="0" quotePrefix="0" xfId="2">
      <alignment horizontal="center"/>
    </xf>
    <xf numFmtId="164" fontId="2" fillId="4" borderId="8" pivotButton="0" quotePrefix="0" xfId="8"/>
    <xf numFmtId="165" fontId="2" fillId="4" borderId="0" pivotButton="0" quotePrefix="0" xfId="8"/>
    <xf numFmtId="164" fontId="0" fillId="4" borderId="0" pivotButton="0" quotePrefix="0" xfId="8"/>
    <xf numFmtId="164" fontId="1" fillId="4" borderId="3" pivotButton="0" quotePrefix="0" xfId="8"/>
    <xf numFmtId="164" fontId="0" fillId="12" borderId="0" pivotButton="0" quotePrefix="0" xfId="8"/>
    <xf numFmtId="164" fontId="1" fillId="12" borderId="3" pivotButton="0" quotePrefix="0" xfId="8"/>
    <xf numFmtId="164" fontId="0" fillId="12" borderId="4" pivotButton="0" quotePrefix="0" xfId="8"/>
    <xf numFmtId="164" fontId="1" fillId="12" borderId="6" pivotButton="0" quotePrefix="0" xfId="8"/>
    <xf numFmtId="164" fontId="2" fillId="4" borderId="8" pivotButton="0" quotePrefix="0" xfId="5"/>
    <xf numFmtId="165" fontId="2" fillId="4" borderId="0" pivotButton="0" quotePrefix="0" xfId="5"/>
    <xf numFmtId="164" fontId="0" fillId="4" borderId="0" pivotButton="0" quotePrefix="0" xfId="5"/>
    <xf numFmtId="164" fontId="1" fillId="4" borderId="3" pivotButton="0" quotePrefix="0" xfId="5"/>
    <xf numFmtId="164" fontId="0" fillId="10" borderId="0" pivotButton="0" quotePrefix="0" xfId="5"/>
    <xf numFmtId="164" fontId="1" fillId="10" borderId="3" pivotButton="0" quotePrefix="0" xfId="5"/>
    <xf numFmtId="164" fontId="0" fillId="10" borderId="4" pivotButton="0" quotePrefix="0" xfId="5"/>
    <xf numFmtId="164" fontId="1" fillId="10" borderId="6" pivotButton="0" quotePrefix="0" xfId="5"/>
    <xf numFmtId="164" fontId="19" fillId="4" borderId="8" pivotButton="0" quotePrefix="0" xfId="8"/>
    <xf numFmtId="164" fontId="5" fillId="4" borderId="0" pivotButton="0" quotePrefix="0" xfId="8"/>
    <xf numFmtId="164" fontId="5" fillId="4" borderId="3" pivotButton="0" quotePrefix="0" xfId="8"/>
    <xf numFmtId="164" fontId="5" fillId="9" borderId="0" pivotButton="0" quotePrefix="0" xfId="8"/>
    <xf numFmtId="164" fontId="5" fillId="9" borderId="3" pivotButton="0" quotePrefix="0" xfId="8"/>
    <xf numFmtId="164" fontId="5" fillId="9" borderId="4" pivotButton="0" quotePrefix="0" xfId="8"/>
    <xf numFmtId="164" fontId="5" fillId="9" borderId="6" pivotButton="0" quotePrefix="0" xfId="8"/>
    <xf numFmtId="165" fontId="2" fillId="4" borderId="4" pivotButton="0" quotePrefix="0" xfId="8"/>
    <xf numFmtId="165" fontId="16" fillId="4" borderId="0" applyAlignment="1" pivotButton="0" quotePrefix="0" xfId="8">
      <alignment horizontal="right" vertical="center"/>
    </xf>
    <xf numFmtId="164" fontId="2" fillId="4" borderId="8" pivotButton="0" quotePrefix="0" xfId="2"/>
    <xf numFmtId="165" fontId="2" fillId="4" borderId="0" pivotButton="0" quotePrefix="0" xfId="2"/>
    <xf numFmtId="164" fontId="1" fillId="4" borderId="3" pivotButton="0" quotePrefix="0" xfId="2"/>
    <xf numFmtId="164" fontId="0" fillId="9" borderId="0" pivotButton="0" quotePrefix="0" xfId="2"/>
    <xf numFmtId="164" fontId="1" fillId="9" borderId="3" pivotButton="0" quotePrefix="0" xfId="2"/>
    <xf numFmtId="164" fontId="0" fillId="9" borderId="4" pivotButton="0" quotePrefix="0" xfId="2"/>
    <xf numFmtId="164" fontId="1" fillId="9" borderId="6" pivotButton="0" quotePrefix="0" xfId="2"/>
    <xf numFmtId="164" fontId="1" fillId="4" borderId="0" pivotButton="0" quotePrefix="0" xfId="2"/>
    <xf numFmtId="164" fontId="1" fillId="9" borderId="0" pivotButton="0" quotePrefix="0" xfId="2"/>
    <xf numFmtId="164" fontId="1" fillId="9" borderId="4" pivotButton="0" quotePrefix="0" xfId="2"/>
    <xf numFmtId="168" fontId="0" fillId="0" borderId="0" applyAlignment="1" pivotButton="0" quotePrefix="0" xfId="0">
      <alignment horizontal="center"/>
    </xf>
    <xf numFmtId="168" fontId="0" fillId="0" borderId="4" applyAlignment="1" pivotButton="0" quotePrefix="0" xfId="0">
      <alignment horizontal="center"/>
    </xf>
  </cellXfs>
  <cellStyles count="11">
    <cellStyle name="Normal" xfId="0" builtinId="0"/>
    <cellStyle name="Comma" xfId="1" builtinId="3"/>
    <cellStyle name="Currency" xfId="2" builtinId="4"/>
    <cellStyle name="Percent" xfId="3" builtinId="5"/>
    <cellStyle name="Hyperlink" xfId="4" builtinId="8"/>
    <cellStyle name="Currency 2" xfId="5"/>
    <cellStyle name="Comma 2" xfId="6"/>
    <cellStyle name="Percent 2" xfId="7"/>
    <cellStyle name="Currency 3" xfId="8"/>
    <cellStyle name="Percent 3" xfId="9"/>
    <cellStyle name="Comma 3" xfId="1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styles" Target="styles.xml" Id="rId26" /><Relationship Type="http://schemas.openxmlformats.org/officeDocument/2006/relationships/theme" Target="theme/theme1.xml" Id="rId2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public.rma.usda.gov/livestockreports/main.aspx" TargetMode="External" Id="rId1" /></Relationships>
</file>

<file path=xl/worksheets/sheet1.xml><?xml version="1.0" encoding="utf-8"?>
<worksheet xmlns:r="http://schemas.openxmlformats.org/officeDocument/2006/relationships" xmlns="http://schemas.openxmlformats.org/spreadsheetml/2006/main">
  <sheetPr codeName="Sheet1">
    <outlinePr summaryBelow="1" summaryRight="1"/>
    <pageSetUpPr/>
  </sheetPr>
  <dimension ref="A2:O101"/>
  <sheetViews>
    <sheetView workbookViewId="0">
      <selection activeCell="A26" sqref="A26"/>
    </sheetView>
  </sheetViews>
  <sheetFormatPr baseColWidth="8" defaultRowHeight="14.4"/>
  <cols>
    <col width="50.6640625" customWidth="1" style="171" min="1" max="1"/>
    <col width="7.6640625" bestFit="1" customWidth="1" style="171" min="2" max="2"/>
    <col width="15.33203125" bestFit="1" customWidth="1" style="171" min="3" max="3"/>
    <col width="12.6640625" customWidth="1" style="171" min="4" max="4"/>
    <col width="11.33203125" bestFit="1" customWidth="1" style="171" min="5" max="5"/>
    <col width="20.6640625" bestFit="1" customWidth="1" style="171" min="6" max="6"/>
    <col width="16.33203125" customWidth="1" style="171" min="7" max="7"/>
    <col width="9.44140625" bestFit="1" customWidth="1" style="171" min="8" max="8"/>
    <col width="14.109375" bestFit="1" customWidth="1" style="171" min="9" max="9"/>
    <col width="14.33203125" bestFit="1" customWidth="1" style="171" min="10" max="10"/>
    <col width="14.5546875" bestFit="1" customWidth="1" style="171" min="11" max="11"/>
    <col width="9" bestFit="1" customWidth="1" style="171" min="12" max="12"/>
    <col width="12.6640625" bestFit="1" customWidth="1" style="171" min="13" max="13"/>
    <col width="13.6640625" customWidth="1" style="171" min="14" max="14"/>
    <col width="10.6640625" bestFit="1" customWidth="1" style="171" min="15" max="15"/>
    <col width="15.5546875" bestFit="1" customWidth="1" style="171" min="16" max="16"/>
  </cols>
  <sheetData>
    <row r="2">
      <c r="J2" s="188" t="n"/>
      <c r="O2" s="30" t="n"/>
    </row>
    <row r="3">
      <c r="J3" s="188" t="n"/>
      <c r="O3" s="30" t="n"/>
    </row>
    <row r="4">
      <c r="J4" s="188" t="n"/>
      <c r="O4" s="30" t="n"/>
    </row>
    <row r="5">
      <c r="A5" s="81" t="inlineStr">
        <is>
          <t>SWINE</t>
        </is>
      </c>
      <c r="J5" s="188" t="n"/>
      <c r="O5" s="30" t="n"/>
    </row>
    <row r="6">
      <c r="A6" s="55" t="inlineStr">
        <is>
          <t>Instructions for DataDump:</t>
        </is>
      </c>
      <c r="J6" s="188" t="n"/>
      <c r="O6" s="30" t="n"/>
    </row>
    <row r="7">
      <c r="A7" s="54" t="inlineStr">
        <is>
          <t>1) Go to RMA site:</t>
        </is>
      </c>
      <c r="J7" s="188" t="n"/>
      <c r="O7" s="30" t="n"/>
    </row>
    <row r="8">
      <c r="A8" s="82" t="inlineStr">
        <is>
          <t>https://public.rma.usda.gov/livestockreports/main.aspx</t>
        </is>
      </c>
      <c r="J8" s="188" t="n"/>
      <c r="O8" s="30" t="n"/>
    </row>
    <row r="9">
      <c r="A9" s="54" t="inlineStr">
        <is>
          <t>2) Select "LRP Coverage Prices, Rates, and …"</t>
        </is>
      </c>
      <c r="J9" s="188" t="n"/>
      <c r="O9" s="30" t="n"/>
    </row>
    <row r="10">
      <c r="A10" s="54" t="inlineStr">
        <is>
          <t>3) Select appropriate "Effective Date"</t>
        </is>
      </c>
      <c r="J10" s="188" t="n"/>
      <c r="O10" s="30" t="n"/>
    </row>
    <row r="11">
      <c r="A11" s="54" t="inlineStr">
        <is>
          <t xml:space="preserve">         Click Next &gt;&gt;</t>
        </is>
      </c>
      <c r="J11" s="188" t="n"/>
      <c r="O11" s="30" t="n"/>
    </row>
    <row r="12">
      <c r="A12" s="54" t="inlineStr">
        <is>
          <t>4) Select "19 Iowa"</t>
        </is>
      </c>
      <c r="J12" s="188" t="n"/>
      <c r="O12" s="30" t="n"/>
    </row>
    <row r="13">
      <c r="A13" s="54" t="inlineStr">
        <is>
          <t xml:space="preserve">         Click Next &gt;&gt;</t>
        </is>
      </c>
      <c r="J13" s="188" t="n"/>
      <c r="O13" s="30" t="n"/>
    </row>
    <row r="14">
      <c r="A14" s="54" t="inlineStr">
        <is>
          <t>5) Select "0815 Swine"</t>
        </is>
      </c>
      <c r="J14" s="188" t="n"/>
      <c r="O14" s="30" t="n"/>
    </row>
    <row r="15">
      <c r="A15" s="54" t="inlineStr">
        <is>
          <t xml:space="preserve">         Click Next &gt;&gt;</t>
        </is>
      </c>
      <c r="J15" s="188" t="n"/>
      <c r="O15" s="30" t="n"/>
    </row>
    <row r="16">
      <c r="A16" s="54" t="inlineStr">
        <is>
          <t>6) Select "997 No Type Specified"</t>
        </is>
      </c>
      <c r="J16" s="188" t="n"/>
      <c r="O16" s="30" t="n"/>
    </row>
    <row r="17">
      <c r="A17" s="54" t="inlineStr">
        <is>
          <t xml:space="preserve">         Click Create Report</t>
        </is>
      </c>
      <c r="J17" s="188" t="n"/>
      <c r="O17" s="30" t="n"/>
    </row>
    <row r="18">
      <c r="A18" s="54" t="inlineStr">
        <is>
          <t>7) Copy entire data table including title row</t>
        </is>
      </c>
      <c r="J18" s="188" t="n"/>
      <c r="O18" s="30" t="n"/>
    </row>
    <row r="19">
      <c r="A19" s="54" t="inlineStr">
        <is>
          <t>8) Paste As "Match Destination Formatting (M)"</t>
        </is>
      </c>
      <c r="J19" s="188" t="n"/>
      <c r="O19" s="30" t="n"/>
    </row>
    <row r="20">
      <c r="A20" s="54" t="inlineStr">
        <is>
          <t xml:space="preserve">         into cell B1</t>
        </is>
      </c>
      <c r="J20" s="188" t="n"/>
      <c r="O20" s="30" t="n"/>
    </row>
    <row r="21">
      <c r="A21" s="54" t="inlineStr">
        <is>
          <t>9) Scroll down and delete unnecessary rows</t>
        </is>
      </c>
      <c r="J21" s="188" t="n"/>
      <c r="O21" s="30" t="n"/>
    </row>
    <row r="22">
      <c r="A22" s="54" t="inlineStr">
        <is>
          <t xml:space="preserve">         i.e. blanks and repeat titles</t>
        </is>
      </c>
      <c r="J22" s="188" t="n"/>
      <c r="O22" s="30" t="n"/>
    </row>
    <row r="23">
      <c r="A23" s="54" t="inlineStr">
        <is>
          <t>10) Select cell A1</t>
        </is>
      </c>
      <c r="J23" s="188" t="n"/>
      <c r="O23" s="30" t="n"/>
    </row>
    <row r="24">
      <c r="A24" s="54" t="inlineStr">
        <is>
          <t>11) Click "Update" button</t>
        </is>
      </c>
      <c r="J24" s="188" t="n"/>
      <c r="O24" s="30" t="n"/>
    </row>
    <row r="25">
      <c r="A25" s="54" t="inlineStr">
        <is>
          <t>12) Go to LRP tab</t>
        </is>
      </c>
      <c r="J25" s="188" t="n"/>
      <c r="O25" s="30" t="n"/>
    </row>
    <row r="26">
      <c r="A26" s="54" t="inlineStr">
        <is>
          <t xml:space="preserve">         Change "Date" to match Effective Date from RMA</t>
        </is>
      </c>
      <c r="J26" s="188" t="n"/>
      <c r="O26" s="30" t="n"/>
    </row>
    <row r="27">
      <c r="A27" s="54" t="inlineStr">
        <is>
          <t xml:space="preserve">13) Save </t>
        </is>
      </c>
      <c r="J27" s="188" t="n"/>
      <c r="O27" s="30" t="n"/>
    </row>
    <row r="28">
      <c r="A28" s="54" t="inlineStr">
        <is>
          <t xml:space="preserve">         Reach out to Cody for questions</t>
        </is>
      </c>
      <c r="J28" s="188" t="n"/>
      <c r="O28" s="30" t="n"/>
    </row>
    <row r="29">
      <c r="A29" s="54" t="inlineStr">
        <is>
          <t xml:space="preserve">         Save As PDF</t>
        </is>
      </c>
      <c r="J29" s="188" t="n"/>
      <c r="O29" s="30" t="n"/>
    </row>
    <row r="30">
      <c r="J30" s="188" t="n"/>
      <c r="O30" s="30" t="n"/>
    </row>
    <row r="31">
      <c r="J31" s="188" t="n"/>
      <c r="O31" s="30" t="n"/>
    </row>
    <row r="32">
      <c r="J32" s="188" t="n"/>
      <c r="O32" s="30" t="n"/>
    </row>
    <row r="33">
      <c r="J33" s="188" t="n"/>
      <c r="O33" s="30" t="n"/>
    </row>
    <row r="34">
      <c r="J34" s="188" t="n"/>
      <c r="O34" s="30" t="n"/>
    </row>
    <row r="35">
      <c r="J35" s="188" t="n"/>
      <c r="O35" s="30" t="n"/>
    </row>
    <row r="36">
      <c r="J36" s="188" t="n"/>
      <c r="O36" s="30" t="n"/>
    </row>
    <row r="37">
      <c r="J37" s="188" t="n"/>
      <c r="O37" s="30" t="n"/>
    </row>
    <row r="38">
      <c r="J38" s="188" t="n"/>
      <c r="O38" s="30" t="n"/>
    </row>
    <row r="39">
      <c r="J39" s="188" t="n"/>
      <c r="O39" s="30" t="n"/>
    </row>
    <row r="40">
      <c r="J40" s="188" t="n"/>
      <c r="O40" s="30" t="n"/>
    </row>
    <row r="41">
      <c r="J41" s="188" t="n"/>
      <c r="O41" s="30" t="n"/>
    </row>
    <row r="42">
      <c r="J42" s="188" t="n"/>
      <c r="O42" s="30" t="n"/>
    </row>
    <row r="43">
      <c r="J43" s="188" t="n"/>
      <c r="O43" s="30" t="n"/>
    </row>
    <row r="44">
      <c r="J44" s="188" t="n"/>
      <c r="O44" s="30" t="n"/>
    </row>
    <row r="45">
      <c r="J45" s="188" t="n"/>
      <c r="O45" s="30" t="n"/>
    </row>
    <row r="46">
      <c r="J46" s="188" t="n"/>
      <c r="O46" s="30" t="n"/>
    </row>
    <row r="47">
      <c r="J47" s="188" t="n"/>
      <c r="O47" s="30" t="n"/>
    </row>
    <row r="48">
      <c r="J48" s="188" t="n"/>
      <c r="O48" s="30" t="n"/>
    </row>
    <row r="49">
      <c r="J49" s="188" t="n"/>
      <c r="O49" s="30" t="n"/>
    </row>
    <row r="50">
      <c r="J50" s="188" t="n"/>
      <c r="O50" s="30" t="n"/>
    </row>
    <row r="51">
      <c r="J51" s="188" t="n"/>
      <c r="O51" s="30" t="n"/>
    </row>
    <row r="52">
      <c r="J52" s="188" t="n"/>
      <c r="O52" s="30" t="n"/>
    </row>
    <row r="53">
      <c r="J53" s="188" t="n"/>
      <c r="O53" s="30" t="n"/>
    </row>
    <row r="54">
      <c r="J54" s="188" t="n"/>
      <c r="O54" s="30" t="n"/>
    </row>
    <row r="55">
      <c r="J55" s="188" t="n"/>
      <c r="O55" s="30" t="n"/>
    </row>
    <row r="56">
      <c r="J56" s="188" t="n"/>
      <c r="O56" s="30" t="n"/>
    </row>
    <row r="57">
      <c r="J57" s="188" t="n"/>
      <c r="O57" s="30" t="n"/>
    </row>
    <row r="58">
      <c r="J58" s="188" t="n"/>
      <c r="O58" s="30" t="n"/>
    </row>
    <row r="59">
      <c r="J59" s="188" t="n"/>
      <c r="O59" s="30" t="n"/>
    </row>
    <row r="60">
      <c r="J60" s="188" t="n"/>
      <c r="O60" s="30" t="n"/>
    </row>
    <row r="61">
      <c r="J61" s="188" t="n"/>
      <c r="O61" s="30" t="n"/>
    </row>
    <row r="62">
      <c r="J62" s="188" t="n"/>
      <c r="O62" s="30" t="n"/>
    </row>
    <row r="63">
      <c r="J63" s="188" t="n"/>
      <c r="O63" s="30" t="n"/>
    </row>
    <row r="64">
      <c r="J64" s="188" t="n"/>
      <c r="O64" s="30" t="n"/>
    </row>
    <row r="65">
      <c r="J65" s="188" t="n"/>
      <c r="O65" s="30" t="n"/>
    </row>
    <row r="66">
      <c r="J66" s="188" t="n"/>
      <c r="O66" s="30" t="n"/>
    </row>
    <row r="67">
      <c r="J67" s="188" t="n"/>
      <c r="O67" s="30" t="n"/>
    </row>
    <row r="68">
      <c r="J68" s="188" t="n"/>
      <c r="O68" s="30" t="n"/>
    </row>
    <row r="69">
      <c r="J69" s="188" t="n"/>
      <c r="O69" s="30" t="n"/>
    </row>
    <row r="70">
      <c r="J70" s="188" t="n"/>
      <c r="O70" s="30" t="n"/>
    </row>
    <row r="71">
      <c r="J71" s="188" t="n"/>
      <c r="O71" s="30" t="n"/>
    </row>
    <row r="72">
      <c r="J72" s="188" t="n"/>
      <c r="O72" s="30" t="n"/>
    </row>
    <row r="73">
      <c r="J73" s="188" t="n"/>
      <c r="O73" s="30" t="n"/>
    </row>
    <row r="74">
      <c r="J74" s="188" t="n"/>
      <c r="O74" s="30" t="n"/>
    </row>
    <row r="75">
      <c r="J75" s="188" t="n"/>
      <c r="O75" s="30" t="n"/>
    </row>
    <row r="76">
      <c r="J76" s="188" t="n"/>
      <c r="O76" s="30" t="n"/>
    </row>
    <row r="77">
      <c r="J77" s="188" t="n"/>
      <c r="O77" s="30" t="n"/>
    </row>
    <row r="78">
      <c r="J78" s="188" t="n"/>
      <c r="O78" s="30" t="n"/>
    </row>
    <row r="79">
      <c r="J79" s="188" t="n"/>
      <c r="O79" s="30" t="n"/>
    </row>
    <row r="80">
      <c r="J80" s="188" t="n"/>
      <c r="O80" s="30" t="n"/>
    </row>
    <row r="81">
      <c r="J81" s="188" t="n"/>
      <c r="O81" s="30" t="n"/>
    </row>
    <row r="82">
      <c r="J82" s="188" t="n"/>
      <c r="O82" s="30" t="n"/>
    </row>
    <row r="83">
      <c r="J83" s="188" t="n"/>
      <c r="O83" s="30" t="n"/>
    </row>
    <row r="84">
      <c r="J84" s="188" t="n"/>
      <c r="O84" s="30" t="n"/>
    </row>
    <row r="85">
      <c r="J85" s="188" t="n"/>
      <c r="O85" s="30" t="n"/>
    </row>
    <row r="86">
      <c r="J86" s="188" t="n"/>
      <c r="O86" s="30" t="n"/>
    </row>
    <row r="87">
      <c r="J87" s="188" t="n"/>
      <c r="O87" s="30" t="n"/>
    </row>
    <row r="88">
      <c r="J88" s="188" t="n"/>
      <c r="O88" s="30" t="n"/>
    </row>
    <row r="89">
      <c r="J89" s="188" t="n"/>
      <c r="O89" s="30" t="n"/>
    </row>
    <row r="90">
      <c r="J90" s="188" t="n"/>
      <c r="O90" s="30" t="n"/>
    </row>
    <row r="91">
      <c r="J91" s="188" t="n"/>
      <c r="O91" s="30" t="n"/>
    </row>
    <row r="92">
      <c r="J92" s="188" t="n"/>
      <c r="O92" s="30" t="n"/>
    </row>
    <row r="93">
      <c r="J93" s="188" t="n"/>
      <c r="O93" s="30" t="n"/>
    </row>
    <row r="94">
      <c r="J94" s="188" t="n"/>
      <c r="O94" s="30" t="n"/>
    </row>
    <row r="95">
      <c r="J95" s="188" t="n"/>
      <c r="O95" s="30" t="n"/>
    </row>
    <row r="96">
      <c r="J96" s="188" t="n"/>
      <c r="O96" s="30" t="n"/>
    </row>
    <row r="97">
      <c r="J97" s="188" t="n"/>
      <c r="O97" s="30" t="n"/>
    </row>
    <row r="98">
      <c r="J98" s="188" t="n"/>
      <c r="O98" s="30" t="n"/>
    </row>
    <row r="99">
      <c r="J99" s="188" t="n"/>
      <c r="O99" s="30" t="n"/>
    </row>
    <row r="100">
      <c r="J100" s="188" t="n"/>
      <c r="O100" s="30" t="n"/>
    </row>
    <row r="101">
      <c r="J101" s="188" t="n"/>
      <c r="O101" s="30" t="n"/>
    </row>
  </sheetData>
  <hyperlinks>
    <hyperlink ref="A8" r:id="rId1"/>
  </hyperlinks>
  <pageMargins left="0.7" right="0.7" top="0.75" bottom="0.75" header="0.3" footer="0.3"/>
  <pageSetup orientation="portrait"/>
</worksheet>
</file>

<file path=xl/worksheets/sheet2.xml><?xml version="1.0" encoding="utf-8"?>
<worksheet xmlns="http://schemas.openxmlformats.org/spreadsheetml/2006/main">
  <sheetPr codeName="Sheet2">
    <outlinePr summaryBelow="1" summaryRight="1"/>
    <pageSetUpPr/>
  </sheetPr>
  <dimension ref="A1:H101"/>
  <sheetViews>
    <sheetView workbookViewId="0">
      <selection activeCell="C2" sqref="C2"/>
    </sheetView>
  </sheetViews>
  <sheetFormatPr baseColWidth="8" defaultRowHeight="14.4"/>
  <cols>
    <col width="10.6640625" bestFit="1" customWidth="1" style="171" min="1" max="1"/>
    <col width="12.6640625" customWidth="1" style="171" min="2" max="2"/>
    <col width="14.109375" bestFit="1" customWidth="1" style="171" min="3" max="3"/>
    <col width="14.5546875" bestFit="1" customWidth="1" style="171" min="4" max="4"/>
    <col width="14.33203125" bestFit="1" customWidth="1" style="171" min="5" max="5"/>
    <col width="13.6640625" customWidth="1" style="171" min="6" max="6"/>
    <col width="9" bestFit="1" customWidth="1" style="171" min="7" max="7"/>
    <col width="12.6640625" bestFit="1" customWidth="1" style="171" min="8" max="8"/>
  </cols>
  <sheetData>
    <row r="1">
      <c r="A1" t="inlineStr">
        <is>
          <t>End Date</t>
        </is>
      </c>
      <c r="B1" t="inlineStr">
        <is>
          <t>Endorsement Length</t>
        </is>
      </c>
      <c r="C1" t="inlineStr">
        <is>
          <t>Exp. End Value</t>
        </is>
      </c>
      <c r="D1" t="inlineStr">
        <is>
          <t>Coverage Level</t>
        </is>
      </c>
      <c r="E1" t="inlineStr">
        <is>
          <t>Coverage Price</t>
        </is>
      </c>
      <c r="F1" t="inlineStr">
        <is>
          <t>Producer Premium Per CWT</t>
        </is>
      </c>
      <c r="G1" t="inlineStr">
        <is>
          <t>Rate</t>
        </is>
      </c>
      <c r="H1" t="inlineStr">
        <is>
          <t>Cost Per CWT</t>
        </is>
      </c>
    </row>
    <row r="2">
      <c r="A2" s="30" t="n">
        <v>45342</v>
      </c>
      <c r="B2" t="n">
        <v>13</v>
      </c>
      <c r="C2" t="n">
        <v>74.55500000000001</v>
      </c>
      <c r="D2" t="n">
        <v>0.9916</v>
      </c>
      <c r="E2" s="188" t="n">
        <v>73.93000000000001</v>
      </c>
      <c r="F2" t="n">
        <v>3.26</v>
      </c>
      <c r="G2" t="n">
        <v>0.067916</v>
      </c>
      <c r="H2" t="n">
        <v>5.021</v>
      </c>
    </row>
    <row r="3">
      <c r="A3" s="30" t="n">
        <v>45342</v>
      </c>
      <c r="B3" t="n">
        <v>13</v>
      </c>
      <c r="C3" t="n">
        <v>74.55500000000001</v>
      </c>
      <c r="D3" t="n">
        <v>0.9648</v>
      </c>
      <c r="E3" s="188" t="n">
        <v>71.93000000000001</v>
      </c>
      <c r="F3" t="n">
        <v>2.47</v>
      </c>
      <c r="G3" t="n">
        <v>0.052829</v>
      </c>
      <c r="H3" t="n">
        <v>3.8</v>
      </c>
    </row>
    <row r="4">
      <c r="A4" s="30" t="n">
        <v>45342</v>
      </c>
      <c r="B4" t="n">
        <v>13</v>
      </c>
      <c r="C4" t="n">
        <v>74.55500000000001</v>
      </c>
      <c r="D4" t="n">
        <v>0.9379999999999999</v>
      </c>
      <c r="E4" s="188" t="n">
        <v>69.93000000000001</v>
      </c>
      <c r="F4" t="n">
        <v>1.69</v>
      </c>
      <c r="G4" t="n">
        <v>0.040355</v>
      </c>
      <c r="H4" t="n">
        <v>2.822</v>
      </c>
    </row>
    <row r="5">
      <c r="A5" s="30" t="n">
        <v>45342</v>
      </c>
      <c r="B5" t="n">
        <v>13</v>
      </c>
      <c r="C5" t="n">
        <v>74.55500000000001</v>
      </c>
      <c r="D5" t="n">
        <v>0.9111</v>
      </c>
      <c r="E5" s="188" t="n">
        <v>67.93000000000001</v>
      </c>
      <c r="F5" t="n">
        <v>1.22</v>
      </c>
      <c r="G5" t="n">
        <v>0.029884</v>
      </c>
      <c r="H5" t="n">
        <v>2.03</v>
      </c>
    </row>
    <row r="6">
      <c r="A6" s="30" t="n">
        <v>45342</v>
      </c>
      <c r="B6" t="n">
        <v>13</v>
      </c>
      <c r="C6" t="n">
        <v>74.55500000000001</v>
      </c>
      <c r="D6" t="n">
        <v>0.8843</v>
      </c>
      <c r="E6" s="188" t="n">
        <v>65.93000000000001</v>
      </c>
      <c r="F6" t="n">
        <v>0.79</v>
      </c>
      <c r="G6" t="n">
        <v>0.021811</v>
      </c>
      <c r="H6" t="n">
        <v>1.438</v>
      </c>
    </row>
    <row r="7">
      <c r="A7" s="30" t="n">
        <v>45342</v>
      </c>
      <c r="B7" t="n">
        <v>13</v>
      </c>
      <c r="C7" t="n">
        <v>74.55500000000001</v>
      </c>
      <c r="D7" t="n">
        <v>0.8575</v>
      </c>
      <c r="E7" s="188" t="n">
        <v>63.93</v>
      </c>
      <c r="F7" t="n">
        <v>0.55</v>
      </c>
      <c r="G7" t="n">
        <v>0.015673</v>
      </c>
      <c r="H7" t="n">
        <v>1.002</v>
      </c>
    </row>
    <row r="8">
      <c r="A8" s="30" t="n">
        <v>45342</v>
      </c>
      <c r="B8" t="n">
        <v>13</v>
      </c>
      <c r="C8" t="n">
        <v>74.55500000000001</v>
      </c>
      <c r="D8" t="n">
        <v>0.8307</v>
      </c>
      <c r="E8" s="188" t="n">
        <v>61.93</v>
      </c>
      <c r="F8" t="n">
        <v>0.34</v>
      </c>
      <c r="G8" t="n">
        <v>0.011012</v>
      </c>
      <c r="H8" t="n">
        <v>0.6820000000000001</v>
      </c>
    </row>
    <row r="9">
      <c r="A9" s="30" t="n">
        <v>45342</v>
      </c>
      <c r="B9" t="n">
        <v>13</v>
      </c>
      <c r="C9" t="n">
        <v>74.55500000000001</v>
      </c>
      <c r="D9" t="n">
        <v>0.8038</v>
      </c>
      <c r="E9" s="188" t="n">
        <v>59.93</v>
      </c>
      <c r="F9" t="n">
        <v>0.23</v>
      </c>
      <c r="G9" t="n">
        <v>0.007676</v>
      </c>
      <c r="H9" t="n">
        <v>0.46</v>
      </c>
    </row>
    <row r="10">
      <c r="A10" s="30" t="n">
        <v>45342</v>
      </c>
      <c r="B10" t="n">
        <v>13</v>
      </c>
      <c r="C10" t="n">
        <v>74.55500000000001</v>
      </c>
      <c r="D10" t="n">
        <v>0.777</v>
      </c>
      <c r="E10" s="188" t="n">
        <v>57.93</v>
      </c>
      <c r="F10" t="n">
        <v>0.14</v>
      </c>
      <c r="G10" t="n">
        <v>0.00523</v>
      </c>
      <c r="H10" t="n">
        <v>0.303</v>
      </c>
    </row>
    <row r="11">
      <c r="A11" s="30" t="n">
        <v>45342</v>
      </c>
      <c r="B11" t="n">
        <v>13</v>
      </c>
      <c r="C11" t="n">
        <v>74.55500000000001</v>
      </c>
      <c r="D11" t="n">
        <v>0.7502</v>
      </c>
      <c r="E11" s="188" t="n">
        <v>55.93</v>
      </c>
      <c r="F11" t="n">
        <v>0.1</v>
      </c>
      <c r="G11" t="n">
        <v>0.003808</v>
      </c>
      <c r="H11" t="n">
        <v>0.213</v>
      </c>
    </row>
    <row r="12">
      <c r="A12" s="30" t="n">
        <v>45370</v>
      </c>
      <c r="B12" t="n">
        <v>17</v>
      </c>
      <c r="C12" t="n">
        <v>78.44199999999999</v>
      </c>
      <c r="D12" t="n">
        <v>0.9921</v>
      </c>
      <c r="E12" s="188" t="n">
        <v>77.81999999999999</v>
      </c>
      <c r="F12" t="n">
        <v>3.55</v>
      </c>
      <c r="G12" t="n">
        <v>0.0702</v>
      </c>
      <c r="H12" t="n">
        <v>5.463</v>
      </c>
    </row>
    <row r="13">
      <c r="A13" s="30" t="n">
        <v>45370</v>
      </c>
      <c r="B13" t="n">
        <v>17</v>
      </c>
      <c r="C13" t="n">
        <v>78.44199999999999</v>
      </c>
      <c r="D13" t="n">
        <v>0.9666</v>
      </c>
      <c r="E13" s="188" t="n">
        <v>75.81999999999999</v>
      </c>
      <c r="F13" t="n">
        <v>2.82</v>
      </c>
      <c r="G13" t="n">
        <v>0.057162</v>
      </c>
      <c r="H13" t="n">
        <v>4.334</v>
      </c>
    </row>
    <row r="14">
      <c r="A14" s="30" t="n">
        <v>45370</v>
      </c>
      <c r="B14" t="n">
        <v>17</v>
      </c>
      <c r="C14" t="n">
        <v>78.44199999999999</v>
      </c>
      <c r="D14" t="n">
        <v>0.9411</v>
      </c>
      <c r="E14" s="188" t="n">
        <v>73.81999999999999</v>
      </c>
      <c r="F14" t="n">
        <v>2.04</v>
      </c>
      <c r="G14" t="n">
        <v>0.046085</v>
      </c>
      <c r="H14" t="n">
        <v>3.402</v>
      </c>
    </row>
    <row r="15">
      <c r="A15" s="30" t="n">
        <v>45370</v>
      </c>
      <c r="B15" t="n">
        <v>17</v>
      </c>
      <c r="C15" t="n">
        <v>78.44199999999999</v>
      </c>
      <c r="D15" t="n">
        <v>0.9156</v>
      </c>
      <c r="E15" s="188" t="n">
        <v>71.81999999999999</v>
      </c>
      <c r="F15" t="n">
        <v>1.57</v>
      </c>
      <c r="G15" t="n">
        <v>0.036369</v>
      </c>
      <c r="H15" t="n">
        <v>2.612</v>
      </c>
    </row>
    <row r="16">
      <c r="A16" s="30" t="n">
        <v>45370</v>
      </c>
      <c r="B16" t="n">
        <v>17</v>
      </c>
      <c r="C16" t="n">
        <v>78.44199999999999</v>
      </c>
      <c r="D16" t="n">
        <v>0.8901</v>
      </c>
      <c r="E16" s="188" t="n">
        <v>69.81999999999999</v>
      </c>
      <c r="F16" t="n">
        <v>1.09</v>
      </c>
      <c r="G16" t="n">
        <v>0.028473</v>
      </c>
      <c r="H16" t="n">
        <v>1.988</v>
      </c>
    </row>
    <row r="17">
      <c r="A17" s="30" t="n">
        <v>45370</v>
      </c>
      <c r="B17" t="n">
        <v>17</v>
      </c>
      <c r="C17" t="n">
        <v>78.44199999999999</v>
      </c>
      <c r="D17" t="n">
        <v>0.8646</v>
      </c>
      <c r="E17" s="188" t="n">
        <v>67.81999999999999</v>
      </c>
      <c r="F17" t="n">
        <v>0.82</v>
      </c>
      <c r="G17" t="n">
        <v>0.022103</v>
      </c>
      <c r="H17" t="n">
        <v>1.499</v>
      </c>
    </row>
    <row r="18">
      <c r="A18" s="30" t="n">
        <v>45370</v>
      </c>
      <c r="B18" t="n">
        <v>17</v>
      </c>
      <c r="C18" t="n">
        <v>78.44199999999999</v>
      </c>
      <c r="D18" t="n">
        <v>0.8391</v>
      </c>
      <c r="E18" s="188" t="n">
        <v>65.81999999999999</v>
      </c>
      <c r="F18" t="n">
        <v>0.5600000000000001</v>
      </c>
      <c r="G18" t="n">
        <v>0.016895</v>
      </c>
      <c r="H18" t="n">
        <v>1.112</v>
      </c>
    </row>
    <row r="19">
      <c r="A19" s="30" t="n">
        <v>45370</v>
      </c>
      <c r="B19" t="n">
        <v>17</v>
      </c>
      <c r="C19" t="n">
        <v>78.44199999999999</v>
      </c>
      <c r="D19" t="n">
        <v>0.8136</v>
      </c>
      <c r="E19" s="188" t="n">
        <v>63.82</v>
      </c>
      <c r="F19" t="n">
        <v>0.41</v>
      </c>
      <c r="G19" t="n">
        <v>0.012864</v>
      </c>
      <c r="H19" t="n">
        <v>0.821</v>
      </c>
    </row>
    <row r="20">
      <c r="A20" s="30" t="n">
        <v>45370</v>
      </c>
      <c r="B20" t="n">
        <v>17</v>
      </c>
      <c r="C20" t="n">
        <v>78.44199999999999</v>
      </c>
      <c r="D20" t="n">
        <v>0.7881</v>
      </c>
      <c r="E20" s="188" t="n">
        <v>61.82</v>
      </c>
      <c r="F20" t="n">
        <v>0.27</v>
      </c>
      <c r="G20" t="n">
        <v>0.009625</v>
      </c>
      <c r="H20" t="n">
        <v>0.595</v>
      </c>
    </row>
    <row r="21">
      <c r="A21" s="30" t="n">
        <v>45370</v>
      </c>
      <c r="B21" t="n">
        <v>17</v>
      </c>
      <c r="C21" t="n">
        <v>78.44199999999999</v>
      </c>
      <c r="D21" t="n">
        <v>0.7625999999999999</v>
      </c>
      <c r="E21" s="188" t="n">
        <v>59.82</v>
      </c>
      <c r="F21" t="n">
        <v>0.21</v>
      </c>
      <c r="G21" t="n">
        <v>0.007623</v>
      </c>
      <c r="H21" t="n">
        <v>0.456</v>
      </c>
    </row>
    <row r="22">
      <c r="A22" s="30" t="n">
        <v>45398</v>
      </c>
      <c r="B22" t="n">
        <v>21</v>
      </c>
      <c r="C22" t="n">
        <v>81.17100000000001</v>
      </c>
      <c r="D22" t="n">
        <v>0.9905</v>
      </c>
      <c r="E22" s="188" t="n">
        <v>80.40000000000001</v>
      </c>
      <c r="F22" t="n">
        <v>3.97</v>
      </c>
      <c r="G22" t="n">
        <v>0.07602</v>
      </c>
      <c r="H22" t="n">
        <v>6.112</v>
      </c>
    </row>
    <row r="23">
      <c r="A23" s="30" t="n">
        <v>45398</v>
      </c>
      <c r="B23" t="n">
        <v>21</v>
      </c>
      <c r="C23" t="n">
        <v>81.17100000000001</v>
      </c>
      <c r="D23" t="n">
        <v>0.9659</v>
      </c>
      <c r="E23" s="188" t="n">
        <v>78.40000000000001</v>
      </c>
      <c r="F23" t="n">
        <v>3.19</v>
      </c>
      <c r="G23" t="n">
        <v>0.06257699999999999</v>
      </c>
      <c r="H23" t="n">
        <v>4.906</v>
      </c>
    </row>
    <row r="24">
      <c r="A24" s="30" t="n">
        <v>45398</v>
      </c>
      <c r="B24" t="n">
        <v>21</v>
      </c>
      <c r="C24" t="n">
        <v>81.17100000000001</v>
      </c>
      <c r="D24" t="n">
        <v>0.9412</v>
      </c>
      <c r="E24" s="188" t="n">
        <v>76.40000000000001</v>
      </c>
      <c r="F24" t="n">
        <v>2.31</v>
      </c>
      <c r="G24" t="n">
        <v>0.050406</v>
      </c>
      <c r="H24" t="n">
        <v>3.851</v>
      </c>
    </row>
    <row r="25">
      <c r="A25" s="30" t="n">
        <v>45398</v>
      </c>
      <c r="B25" t="n">
        <v>21</v>
      </c>
      <c r="C25" t="n">
        <v>81.17100000000001</v>
      </c>
      <c r="D25" t="n">
        <v>0.9166</v>
      </c>
      <c r="E25" s="188" t="n">
        <v>74.40000000000001</v>
      </c>
      <c r="F25" t="n">
        <v>1.79</v>
      </c>
      <c r="G25" t="n">
        <v>0.040081</v>
      </c>
      <c r="H25" t="n">
        <v>2.982</v>
      </c>
    </row>
    <row r="26">
      <c r="A26" s="30" t="n">
        <v>45398</v>
      </c>
      <c r="B26" t="n">
        <v>21</v>
      </c>
      <c r="C26" t="n">
        <v>81.17100000000001</v>
      </c>
      <c r="D26" t="n">
        <v>0.8919</v>
      </c>
      <c r="E26" s="188" t="n">
        <v>72.40000000000001</v>
      </c>
      <c r="F26" t="n">
        <v>1.26</v>
      </c>
      <c r="G26" t="n">
        <v>0.031616</v>
      </c>
      <c r="H26" t="n">
        <v>2.289</v>
      </c>
    </row>
    <row r="27">
      <c r="A27" s="30" t="n">
        <v>45398</v>
      </c>
      <c r="B27" t="n">
        <v>21</v>
      </c>
      <c r="C27" t="n">
        <v>81.17100000000001</v>
      </c>
      <c r="D27" t="n">
        <v>0.8673</v>
      </c>
      <c r="E27" s="188" t="n">
        <v>70.40000000000001</v>
      </c>
      <c r="F27" t="n">
        <v>0.96</v>
      </c>
      <c r="G27" t="n">
        <v>0.024759</v>
      </c>
      <c r="H27" t="n">
        <v>1.743</v>
      </c>
    </row>
    <row r="28">
      <c r="A28" s="30" t="n">
        <v>45398</v>
      </c>
      <c r="B28" t="n">
        <v>21</v>
      </c>
      <c r="C28" t="n">
        <v>81.17100000000001</v>
      </c>
      <c r="D28" t="n">
        <v>0.8427</v>
      </c>
      <c r="E28" s="188" t="n">
        <v>68.40000000000001</v>
      </c>
      <c r="F28" t="n">
        <v>0.65</v>
      </c>
      <c r="G28" t="n">
        <v>0.019137</v>
      </c>
      <c r="H28" t="n">
        <v>1.309</v>
      </c>
    </row>
    <row r="29">
      <c r="A29" s="30" t="n">
        <v>45398</v>
      </c>
      <c r="B29" t="n">
        <v>21</v>
      </c>
      <c r="C29" t="n">
        <v>81.17100000000001</v>
      </c>
      <c r="D29" t="n">
        <v>0.8179999999999999</v>
      </c>
      <c r="E29" s="188" t="n">
        <v>66.40000000000001</v>
      </c>
      <c r="F29" t="n">
        <v>0.48</v>
      </c>
      <c r="G29" t="n">
        <v>0.014337</v>
      </c>
      <c r="H29" t="n">
        <v>0.952</v>
      </c>
    </row>
    <row r="30">
      <c r="A30" s="30" t="n">
        <v>45398</v>
      </c>
      <c r="B30" t="n">
        <v>21</v>
      </c>
      <c r="C30" t="n">
        <v>81.17100000000001</v>
      </c>
      <c r="D30" t="n">
        <v>0.7934</v>
      </c>
      <c r="E30" s="188" t="n">
        <v>64.40000000000001</v>
      </c>
      <c r="F30" t="n">
        <v>0.32</v>
      </c>
      <c r="G30" t="n">
        <v>0.011165</v>
      </c>
      <c r="H30" t="n">
        <v>0.719</v>
      </c>
    </row>
    <row r="31">
      <c r="A31" s="30" t="n">
        <v>45398</v>
      </c>
      <c r="B31" t="n">
        <v>21</v>
      </c>
      <c r="C31" t="n">
        <v>81.17100000000001</v>
      </c>
      <c r="D31" t="n">
        <v>0.7687</v>
      </c>
      <c r="E31" s="188" t="n">
        <v>62.4</v>
      </c>
      <c r="F31" t="n">
        <v>0.24</v>
      </c>
      <c r="G31" t="n">
        <v>0.008413</v>
      </c>
      <c r="H31" t="n">
        <v>0.525</v>
      </c>
    </row>
    <row r="32">
      <c r="A32" s="30" t="n">
        <v>45433</v>
      </c>
      <c r="B32" t="n">
        <v>26</v>
      </c>
      <c r="C32" t="n">
        <v>90.07899999999999</v>
      </c>
      <c r="D32" t="n">
        <v>0.9883999999999999</v>
      </c>
      <c r="E32" s="188" t="n">
        <v>89.03</v>
      </c>
      <c r="F32" t="n">
        <v>4.62</v>
      </c>
      <c r="G32" t="n">
        <v>0.079827</v>
      </c>
      <c r="H32" t="n">
        <v>7.107</v>
      </c>
    </row>
    <row r="33">
      <c r="A33" s="30" t="n">
        <v>45433</v>
      </c>
      <c r="B33" t="n">
        <v>26</v>
      </c>
      <c r="C33" t="n">
        <v>90.07899999999999</v>
      </c>
      <c r="D33" t="n">
        <v>0.9661999999999999</v>
      </c>
      <c r="E33" s="188" t="n">
        <v>87.03</v>
      </c>
      <c r="F33" t="n">
        <v>3.86</v>
      </c>
      <c r="G33" t="n">
        <v>0.06832100000000001</v>
      </c>
      <c r="H33" t="n">
        <v>5.946</v>
      </c>
    </row>
    <row r="34">
      <c r="A34" s="30" t="n">
        <v>45433</v>
      </c>
      <c r="B34" t="n">
        <v>26</v>
      </c>
      <c r="C34" t="n">
        <v>90.07899999999999</v>
      </c>
      <c r="D34" t="n">
        <v>0.9439</v>
      </c>
      <c r="E34" s="188" t="n">
        <v>85.03</v>
      </c>
      <c r="F34" t="n">
        <v>2.92</v>
      </c>
      <c r="G34" t="n">
        <v>0.05725</v>
      </c>
      <c r="H34" t="n">
        <v>4.868</v>
      </c>
    </row>
    <row r="35">
      <c r="A35" s="30" t="n">
        <v>45433</v>
      </c>
      <c r="B35" t="n">
        <v>26</v>
      </c>
      <c r="C35" t="n">
        <v>90.07899999999999</v>
      </c>
      <c r="D35" t="n">
        <v>0.9217</v>
      </c>
      <c r="E35" s="188" t="n">
        <v>83.03</v>
      </c>
      <c r="F35" t="n">
        <v>2.38</v>
      </c>
      <c r="G35" t="n">
        <v>0.047742</v>
      </c>
      <c r="H35" t="n">
        <v>3.964</v>
      </c>
    </row>
    <row r="36">
      <c r="A36" s="30" t="n">
        <v>45433</v>
      </c>
      <c r="B36" t="n">
        <v>26</v>
      </c>
      <c r="C36" t="n">
        <v>90.07899999999999</v>
      </c>
      <c r="D36" t="n">
        <v>0.8995</v>
      </c>
      <c r="E36" s="188" t="n">
        <v>81.03</v>
      </c>
      <c r="F36" t="n">
        <v>1.76</v>
      </c>
      <c r="G36" t="n">
        <v>0.039492</v>
      </c>
      <c r="H36" t="n">
        <v>3.2</v>
      </c>
    </row>
    <row r="37">
      <c r="A37" s="30" t="n">
        <v>45433</v>
      </c>
      <c r="B37" t="n">
        <v>26</v>
      </c>
      <c r="C37" t="n">
        <v>90.07899999999999</v>
      </c>
      <c r="D37" t="n">
        <v>0.8773</v>
      </c>
      <c r="E37" s="188" t="n">
        <v>79.03</v>
      </c>
      <c r="F37" t="n">
        <v>1.4</v>
      </c>
      <c r="G37" t="n">
        <v>0.032241</v>
      </c>
      <c r="H37" t="n">
        <v>2.548</v>
      </c>
    </row>
    <row r="38">
      <c r="A38" s="30" t="n">
        <v>45433</v>
      </c>
      <c r="B38" t="n">
        <v>26</v>
      </c>
      <c r="C38" t="n">
        <v>90.07899999999999</v>
      </c>
      <c r="D38" t="n">
        <v>0.8551</v>
      </c>
      <c r="E38" s="188" t="n">
        <v>77.03</v>
      </c>
      <c r="F38" t="n">
        <v>1.12</v>
      </c>
      <c r="G38" t="n">
        <v>0.026353</v>
      </c>
      <c r="H38" t="n">
        <v>2.03</v>
      </c>
    </row>
    <row r="39">
      <c r="A39" s="30" t="n">
        <v>45433</v>
      </c>
      <c r="B39" t="n">
        <v>26</v>
      </c>
      <c r="C39" t="n">
        <v>90.07899999999999</v>
      </c>
      <c r="D39" t="n">
        <v>0.8329</v>
      </c>
      <c r="E39" s="188" t="n">
        <v>75.03</v>
      </c>
      <c r="F39" t="n">
        <v>0.8100000000000001</v>
      </c>
      <c r="G39" t="n">
        <v>0.021538</v>
      </c>
      <c r="H39" t="n">
        <v>1.616</v>
      </c>
    </row>
    <row r="40">
      <c r="A40" s="30" t="n">
        <v>45433</v>
      </c>
      <c r="B40" t="n">
        <v>26</v>
      </c>
      <c r="C40" t="n">
        <v>90.07899999999999</v>
      </c>
      <c r="D40" t="n">
        <v>0.8107</v>
      </c>
      <c r="E40" s="188" t="n">
        <v>73.03</v>
      </c>
      <c r="F40" t="n">
        <v>0.64</v>
      </c>
      <c r="G40" t="n">
        <v>0.017445</v>
      </c>
      <c r="H40" t="n">
        <v>1.274</v>
      </c>
    </row>
    <row r="41">
      <c r="A41" s="30" t="n">
        <v>45433</v>
      </c>
      <c r="B41" t="n">
        <v>26</v>
      </c>
      <c r="C41" t="n">
        <v>90.07899999999999</v>
      </c>
      <c r="D41" t="n">
        <v>0.7885</v>
      </c>
      <c r="E41" s="188" t="n">
        <v>71.03</v>
      </c>
      <c r="F41" t="n">
        <v>0.45</v>
      </c>
      <c r="G41" t="n">
        <v>0.014079</v>
      </c>
      <c r="H41" t="n">
        <v>1</v>
      </c>
    </row>
    <row r="42">
      <c r="A42" s="30" t="n">
        <v>45461</v>
      </c>
      <c r="B42" t="n">
        <v>30</v>
      </c>
      <c r="C42" t="n">
        <v>93.911</v>
      </c>
      <c r="D42" t="n">
        <v>0.9886</v>
      </c>
      <c r="E42" s="188" t="n">
        <v>92.84</v>
      </c>
      <c r="F42" t="n">
        <v>4.95</v>
      </c>
      <c r="G42" t="n">
        <v>0.08199099999999999</v>
      </c>
      <c r="H42" t="n">
        <v>7.612</v>
      </c>
    </row>
    <row r="43">
      <c r="A43" s="30" t="n">
        <v>45461</v>
      </c>
      <c r="B43" t="n">
        <v>30</v>
      </c>
      <c r="C43" t="n">
        <v>93.911</v>
      </c>
      <c r="D43" t="n">
        <v>0.9673</v>
      </c>
      <c r="E43" s="188" t="n">
        <v>90.84</v>
      </c>
      <c r="F43" t="n">
        <v>4.17</v>
      </c>
      <c r="G43" t="n">
        <v>0.070674</v>
      </c>
      <c r="H43" t="n">
        <v>6.42</v>
      </c>
    </row>
    <row r="44">
      <c r="A44" s="30" t="n">
        <v>45461</v>
      </c>
      <c r="B44" t="n">
        <v>30</v>
      </c>
      <c r="C44" t="n">
        <v>93.911</v>
      </c>
      <c r="D44" t="n">
        <v>0.946</v>
      </c>
      <c r="E44" s="188" t="n">
        <v>88.84</v>
      </c>
      <c r="F44" t="n">
        <v>3.23</v>
      </c>
      <c r="G44" t="n">
        <v>0.060671</v>
      </c>
      <c r="H44" t="n">
        <v>5.39</v>
      </c>
    </row>
    <row r="45">
      <c r="A45" s="30" t="n">
        <v>45461</v>
      </c>
      <c r="B45" t="n">
        <v>30</v>
      </c>
      <c r="C45" t="n">
        <v>93.911</v>
      </c>
      <c r="D45" t="n">
        <v>0.9247</v>
      </c>
      <c r="E45" s="188" t="n">
        <v>86.84</v>
      </c>
      <c r="F45" t="n">
        <v>2.68</v>
      </c>
      <c r="G45" t="n">
        <v>0.051439</v>
      </c>
      <c r="H45" t="n">
        <v>4.467</v>
      </c>
    </row>
    <row r="46">
      <c r="A46" s="30" t="n">
        <v>45461</v>
      </c>
      <c r="B46" t="n">
        <v>30</v>
      </c>
      <c r="C46" t="n">
        <v>93.911</v>
      </c>
      <c r="D46" t="n">
        <v>0.9034</v>
      </c>
      <c r="E46" s="188" t="n">
        <v>84.84</v>
      </c>
      <c r="F46" t="n">
        <v>2.21</v>
      </c>
      <c r="G46" t="n">
        <v>0.043364</v>
      </c>
      <c r="H46" t="n">
        <v>3.679</v>
      </c>
    </row>
    <row r="47">
      <c r="A47" s="30" t="n">
        <v>45461</v>
      </c>
      <c r="B47" t="n">
        <v>30</v>
      </c>
      <c r="C47" t="n">
        <v>93.911</v>
      </c>
      <c r="D47" t="n">
        <v>0.8821</v>
      </c>
      <c r="E47" s="188" t="n">
        <v>82.84</v>
      </c>
      <c r="F47" t="n">
        <v>1.66</v>
      </c>
      <c r="G47" t="n">
        <v>0.036516</v>
      </c>
      <c r="H47" t="n">
        <v>3.025</v>
      </c>
    </row>
    <row r="48">
      <c r="A48" s="30" t="n">
        <v>45461</v>
      </c>
      <c r="B48" t="n">
        <v>30</v>
      </c>
      <c r="C48" t="n">
        <v>93.911</v>
      </c>
      <c r="D48" t="n">
        <v>0.8608</v>
      </c>
      <c r="E48" s="188" t="n">
        <v>80.84</v>
      </c>
      <c r="F48" t="n">
        <v>1.34</v>
      </c>
      <c r="G48" t="n">
        <v>0.030245</v>
      </c>
      <c r="H48" t="n">
        <v>2.445</v>
      </c>
    </row>
    <row r="49">
      <c r="A49" s="30" t="n">
        <v>45461</v>
      </c>
      <c r="B49" t="n">
        <v>30</v>
      </c>
      <c r="C49" t="n">
        <v>93.911</v>
      </c>
      <c r="D49" t="n">
        <v>0.8395</v>
      </c>
      <c r="E49" s="188" t="n">
        <v>78.84</v>
      </c>
      <c r="F49" t="n">
        <v>1</v>
      </c>
      <c r="G49" t="n">
        <v>0.025304</v>
      </c>
      <c r="H49" t="n">
        <v>1.995</v>
      </c>
    </row>
    <row r="50">
      <c r="A50" s="30" t="n">
        <v>45461</v>
      </c>
      <c r="B50" t="n">
        <v>30</v>
      </c>
      <c r="C50" t="n">
        <v>93.911</v>
      </c>
      <c r="D50" t="n">
        <v>0.8182</v>
      </c>
      <c r="E50" s="188" t="n">
        <v>76.84</v>
      </c>
      <c r="F50" t="n">
        <v>0.8100000000000001</v>
      </c>
      <c r="G50" t="n">
        <v>0.021018</v>
      </c>
      <c r="H50" t="n">
        <v>1.615</v>
      </c>
    </row>
    <row r="51">
      <c r="A51" s="30" t="n">
        <v>45461</v>
      </c>
      <c r="B51" t="n">
        <v>30</v>
      </c>
      <c r="C51" t="n">
        <v>93.911</v>
      </c>
      <c r="D51" t="n">
        <v>0.7969000000000001</v>
      </c>
      <c r="E51" s="188" t="n">
        <v>74.84</v>
      </c>
      <c r="F51" t="n">
        <v>0.59</v>
      </c>
      <c r="G51" t="n">
        <v>0.017397</v>
      </c>
      <c r="H51" t="n">
        <v>1.302</v>
      </c>
    </row>
    <row r="52">
      <c r="A52" s="30" t="n">
        <v>45489</v>
      </c>
      <c r="B52" t="n">
        <v>34</v>
      </c>
      <c r="C52" t="n">
        <v>95.126</v>
      </c>
      <c r="D52" t="n">
        <v>0.9845</v>
      </c>
      <c r="E52" s="188" t="n">
        <v>93.65000000000001</v>
      </c>
      <c r="F52" t="n">
        <v>5.06</v>
      </c>
      <c r="G52" t="n">
        <v>0.083193</v>
      </c>
      <c r="H52" t="n">
        <v>7.791</v>
      </c>
    </row>
    <row r="53">
      <c r="A53" s="30" t="n">
        <v>45489</v>
      </c>
      <c r="B53" t="n">
        <v>34</v>
      </c>
      <c r="C53" t="n">
        <v>95.126</v>
      </c>
      <c r="D53" t="n">
        <v>0.9635</v>
      </c>
      <c r="E53" s="188" t="n">
        <v>91.65000000000001</v>
      </c>
      <c r="F53" t="n">
        <v>4.34</v>
      </c>
      <c r="G53" t="n">
        <v>0.072875</v>
      </c>
      <c r="H53" t="n">
        <v>6.679</v>
      </c>
    </row>
    <row r="54">
      <c r="A54" s="30" t="n">
        <v>45489</v>
      </c>
      <c r="B54" t="n">
        <v>34</v>
      </c>
      <c r="C54" t="n">
        <v>95.126</v>
      </c>
      <c r="D54" t="n">
        <v>0.9424</v>
      </c>
      <c r="E54" s="188" t="n">
        <v>89.65000000000001</v>
      </c>
      <c r="F54" t="n">
        <v>3.4</v>
      </c>
      <c r="G54" t="n">
        <v>0.06320099999999999</v>
      </c>
      <c r="H54" t="n">
        <v>5.666</v>
      </c>
    </row>
    <row r="55">
      <c r="A55" s="30" t="n">
        <v>45489</v>
      </c>
      <c r="B55" t="n">
        <v>34</v>
      </c>
      <c r="C55" t="n">
        <v>95.126</v>
      </c>
      <c r="D55" t="n">
        <v>0.9214</v>
      </c>
      <c r="E55" s="188" t="n">
        <v>87.65000000000001</v>
      </c>
      <c r="F55" t="n">
        <v>2.86</v>
      </c>
      <c r="G55" t="n">
        <v>0.054307</v>
      </c>
      <c r="H55" t="n">
        <v>4.76</v>
      </c>
    </row>
    <row r="56">
      <c r="A56" s="30" t="n">
        <v>45489</v>
      </c>
      <c r="B56" t="n">
        <v>34</v>
      </c>
      <c r="C56" t="n">
        <v>95.126</v>
      </c>
      <c r="D56" t="n">
        <v>0.9004</v>
      </c>
      <c r="E56" s="188" t="n">
        <v>85.65000000000001</v>
      </c>
      <c r="F56" t="n">
        <v>2.39</v>
      </c>
      <c r="G56" t="n">
        <v>0.046515</v>
      </c>
      <c r="H56" t="n">
        <v>3.984</v>
      </c>
    </row>
    <row r="57">
      <c r="A57" s="30" t="n">
        <v>45489</v>
      </c>
      <c r="B57" t="n">
        <v>34</v>
      </c>
      <c r="C57" t="n">
        <v>95.126</v>
      </c>
      <c r="D57" t="n">
        <v>0.8794</v>
      </c>
      <c r="E57" s="188" t="n">
        <v>83.65000000000001</v>
      </c>
      <c r="F57" t="n">
        <v>1.82</v>
      </c>
      <c r="G57" t="n">
        <v>0.039558</v>
      </c>
      <c r="H57" t="n">
        <v>3.309</v>
      </c>
    </row>
    <row r="58">
      <c r="A58" s="30" t="n">
        <v>45489</v>
      </c>
      <c r="B58" t="n">
        <v>34</v>
      </c>
      <c r="C58" t="n">
        <v>95.126</v>
      </c>
      <c r="D58" t="n">
        <v>0.8583</v>
      </c>
      <c r="E58" s="188" t="n">
        <v>81.65000000000001</v>
      </c>
      <c r="F58" t="n">
        <v>1.49</v>
      </c>
      <c r="G58" t="n">
        <v>0.033105</v>
      </c>
      <c r="H58" t="n">
        <v>2.703</v>
      </c>
    </row>
    <row r="59">
      <c r="A59" s="30" t="n">
        <v>45489</v>
      </c>
      <c r="B59" t="n">
        <v>34</v>
      </c>
      <c r="C59" t="n">
        <v>95.126</v>
      </c>
      <c r="D59" t="n">
        <v>0.8373</v>
      </c>
      <c r="E59" s="188" t="n">
        <v>79.65000000000001</v>
      </c>
      <c r="F59" t="n">
        <v>1.11</v>
      </c>
      <c r="G59" t="n">
        <v>0.02796</v>
      </c>
      <c r="H59" t="n">
        <v>2.227</v>
      </c>
    </row>
    <row r="60">
      <c r="A60" s="30" t="n">
        <v>45489</v>
      </c>
      <c r="B60" t="n">
        <v>34</v>
      </c>
      <c r="C60" t="n">
        <v>95.126</v>
      </c>
      <c r="D60" t="n">
        <v>0.8163</v>
      </c>
      <c r="E60" s="188" t="n">
        <v>77.65000000000001</v>
      </c>
      <c r="F60" t="n">
        <v>0.91</v>
      </c>
      <c r="G60" t="n">
        <v>0.023426</v>
      </c>
      <c r="H60" t="n">
        <v>1.819</v>
      </c>
    </row>
    <row r="61">
      <c r="A61" s="30" t="n">
        <v>45489</v>
      </c>
      <c r="B61" t="n">
        <v>34</v>
      </c>
      <c r="C61" t="n">
        <v>95.126</v>
      </c>
      <c r="D61" t="n">
        <v>0.7953</v>
      </c>
      <c r="E61" s="188" t="n">
        <v>75.65000000000001</v>
      </c>
      <c r="F61" t="n">
        <v>0.66</v>
      </c>
      <c r="G61" t="n">
        <v>0.019524</v>
      </c>
      <c r="H61" t="n">
        <v>1.477</v>
      </c>
    </row>
    <row r="62">
      <c r="A62" s="30" t="n">
        <v>45524</v>
      </c>
      <c r="B62" t="n">
        <v>39</v>
      </c>
      <c r="C62" t="n">
        <v>91.102</v>
      </c>
      <c r="D62" t="n">
        <v>0.9937</v>
      </c>
      <c r="E62" s="188" t="n">
        <v>90.53</v>
      </c>
      <c r="F62" t="n">
        <v>5.18</v>
      </c>
      <c r="G62" t="n">
        <v>0.088059</v>
      </c>
      <c r="H62" t="n">
        <v>7.972</v>
      </c>
    </row>
    <row r="63">
      <c r="A63" s="30" t="n">
        <v>45524</v>
      </c>
      <c r="B63" t="n">
        <v>39</v>
      </c>
      <c r="C63" t="n">
        <v>91.102</v>
      </c>
      <c r="D63" t="n">
        <v>0.9718</v>
      </c>
      <c r="E63" s="188" t="n">
        <v>88.53</v>
      </c>
      <c r="F63" t="n">
        <v>4.51</v>
      </c>
      <c r="G63" t="n">
        <v>0.078301</v>
      </c>
      <c r="H63" t="n">
        <v>6.932</v>
      </c>
    </row>
    <row r="64">
      <c r="A64" s="30" t="n">
        <v>45524</v>
      </c>
      <c r="B64" t="n">
        <v>39</v>
      </c>
      <c r="C64" t="n">
        <v>91.102</v>
      </c>
      <c r="D64" t="n">
        <v>0.9498</v>
      </c>
      <c r="E64" s="188" t="n">
        <v>86.53</v>
      </c>
      <c r="F64" t="n">
        <v>3.6</v>
      </c>
      <c r="G64" t="n">
        <v>0.06936299999999999</v>
      </c>
      <c r="H64" t="n">
        <v>6.002</v>
      </c>
    </row>
    <row r="65">
      <c r="A65" s="30" t="n">
        <v>45524</v>
      </c>
      <c r="B65" t="n">
        <v>39</v>
      </c>
      <c r="C65" t="n">
        <v>91.102</v>
      </c>
      <c r="D65" t="n">
        <v>0.9278999999999999</v>
      </c>
      <c r="E65" s="188" t="n">
        <v>84.53</v>
      </c>
      <c r="F65" t="n">
        <v>3.1</v>
      </c>
      <c r="G65" t="n">
        <v>0.061079</v>
      </c>
      <c r="H65" t="n">
        <v>5.163</v>
      </c>
    </row>
    <row r="66">
      <c r="A66" s="30" t="n">
        <v>45524</v>
      </c>
      <c r="B66" t="n">
        <v>39</v>
      </c>
      <c r="C66" t="n">
        <v>91.102</v>
      </c>
      <c r="D66" t="n">
        <v>0.9059</v>
      </c>
      <c r="E66" s="188" t="n">
        <v>82.53</v>
      </c>
      <c r="F66" t="n">
        <v>2.66</v>
      </c>
      <c r="G66" t="n">
        <v>0.05375</v>
      </c>
      <c r="H66" t="n">
        <v>4.436</v>
      </c>
    </row>
    <row r="67">
      <c r="A67" s="30" t="n">
        <v>45524</v>
      </c>
      <c r="B67" t="n">
        <v>39</v>
      </c>
      <c r="C67" t="n">
        <v>91.102</v>
      </c>
      <c r="D67" t="n">
        <v>0.884</v>
      </c>
      <c r="E67" s="188" t="n">
        <v>80.53</v>
      </c>
      <c r="F67" t="n">
        <v>2.08</v>
      </c>
      <c r="G67" t="n">
        <v>0.046852</v>
      </c>
      <c r="H67" t="n">
        <v>3.773</v>
      </c>
    </row>
    <row r="68">
      <c r="A68" s="30" t="n">
        <v>45524</v>
      </c>
      <c r="B68" t="n">
        <v>39</v>
      </c>
      <c r="C68" t="n">
        <v>91.102</v>
      </c>
      <c r="D68" t="n">
        <v>0.862</v>
      </c>
      <c r="E68" s="188" t="n">
        <v>78.53</v>
      </c>
      <c r="F68" t="n">
        <v>1.74</v>
      </c>
      <c r="G68" t="n">
        <v>0.040303</v>
      </c>
      <c r="H68" t="n">
        <v>3.165</v>
      </c>
    </row>
    <row r="69">
      <c r="A69" s="30" t="n">
        <v>45524</v>
      </c>
      <c r="B69" t="n">
        <v>39</v>
      </c>
      <c r="C69" t="n">
        <v>91.102</v>
      </c>
      <c r="D69" t="n">
        <v>0.84</v>
      </c>
      <c r="E69" s="188" t="n">
        <v>76.53</v>
      </c>
      <c r="F69" t="n">
        <v>1.32</v>
      </c>
      <c r="G69" t="n">
        <v>0.034562</v>
      </c>
      <c r="H69" t="n">
        <v>2.645</v>
      </c>
    </row>
    <row r="70">
      <c r="A70" s="30" t="n">
        <v>45524</v>
      </c>
      <c r="B70" t="n">
        <v>39</v>
      </c>
      <c r="C70" t="n">
        <v>91.102</v>
      </c>
      <c r="D70" t="n">
        <v>0.8181</v>
      </c>
      <c r="E70" s="188" t="n">
        <v>74.53</v>
      </c>
      <c r="F70" t="n">
        <v>1.11</v>
      </c>
      <c r="G70" t="n">
        <v>0.029706</v>
      </c>
      <c r="H70" t="n">
        <v>2.214</v>
      </c>
    </row>
    <row r="71">
      <c r="A71" s="30" t="n">
        <v>45524</v>
      </c>
      <c r="B71" t="n">
        <v>39</v>
      </c>
      <c r="C71" t="n">
        <v>91.102</v>
      </c>
      <c r="D71" t="n">
        <v>0.7961</v>
      </c>
      <c r="E71" s="188" t="n">
        <v>72.53</v>
      </c>
      <c r="F71" t="n">
        <v>0.83</v>
      </c>
      <c r="G71" t="n">
        <v>0.025383</v>
      </c>
      <c r="H71" t="n">
        <v>1.841</v>
      </c>
    </row>
    <row r="72">
      <c r="A72" s="30" t="n">
        <v>45552</v>
      </c>
      <c r="B72" t="n">
        <v>43</v>
      </c>
      <c r="C72" t="n">
        <v>83.065</v>
      </c>
      <c r="D72" t="n">
        <v>0.9931</v>
      </c>
      <c r="E72" s="188" t="n">
        <v>82.48999999999999</v>
      </c>
      <c r="F72" t="n">
        <v>5.15</v>
      </c>
      <c r="G72" t="n">
        <v>0.096024</v>
      </c>
      <c r="H72" t="n">
        <v>7.921</v>
      </c>
    </row>
    <row r="73">
      <c r="A73" s="30" t="n">
        <v>45552</v>
      </c>
      <c r="B73" t="n">
        <v>43</v>
      </c>
      <c r="C73" t="n">
        <v>83.065</v>
      </c>
      <c r="D73" t="n">
        <v>0.969</v>
      </c>
      <c r="E73" s="188" t="n">
        <v>80.48999999999999</v>
      </c>
      <c r="F73" t="n">
        <v>4.43</v>
      </c>
      <c r="G73" t="n">
        <v>0.084743</v>
      </c>
      <c r="H73" t="n">
        <v>6.821</v>
      </c>
    </row>
    <row r="74">
      <c r="A74" s="30" t="n">
        <v>45552</v>
      </c>
      <c r="B74" t="n">
        <v>43</v>
      </c>
      <c r="C74" t="n">
        <v>83.065</v>
      </c>
      <c r="D74" t="n">
        <v>0.9449</v>
      </c>
      <c r="E74" s="188" t="n">
        <v>78.48999999999999</v>
      </c>
      <c r="F74" t="n">
        <v>3.51</v>
      </c>
      <c r="G74" t="n">
        <v>0.074494</v>
      </c>
      <c r="H74" t="n">
        <v>5.847</v>
      </c>
    </row>
    <row r="75">
      <c r="A75" s="30" t="n">
        <v>45552</v>
      </c>
      <c r="B75" t="n">
        <v>43</v>
      </c>
      <c r="C75" t="n">
        <v>83.065</v>
      </c>
      <c r="D75" t="n">
        <v>0.9208</v>
      </c>
      <c r="E75" s="188" t="n">
        <v>76.48999999999999</v>
      </c>
      <c r="F75" t="n">
        <v>2.98</v>
      </c>
      <c r="G75" t="n">
        <v>0.06496300000000001</v>
      </c>
      <c r="H75" t="n">
        <v>4.969</v>
      </c>
    </row>
    <row r="76">
      <c r="A76" s="30" t="n">
        <v>45552</v>
      </c>
      <c r="B76" t="n">
        <v>43</v>
      </c>
      <c r="C76" t="n">
        <v>83.065</v>
      </c>
      <c r="D76" t="n">
        <v>0.8968</v>
      </c>
      <c r="E76" s="188" t="n">
        <v>74.48999999999999</v>
      </c>
      <c r="F76" t="n">
        <v>2.32</v>
      </c>
      <c r="G76" t="n">
        <v>0.056665</v>
      </c>
      <c r="H76" t="n">
        <v>4.221</v>
      </c>
    </row>
    <row r="77">
      <c r="A77" s="30" t="n">
        <v>45552</v>
      </c>
      <c r="B77" t="n">
        <v>43</v>
      </c>
      <c r="C77" t="n">
        <v>83.065</v>
      </c>
      <c r="D77" t="n">
        <v>0.8727</v>
      </c>
      <c r="E77" s="188" t="n">
        <v>72.48999999999999</v>
      </c>
      <c r="F77" t="n">
        <v>1.95</v>
      </c>
      <c r="G77" t="n">
        <v>0.048793</v>
      </c>
      <c r="H77" t="n">
        <v>3.537</v>
      </c>
    </row>
    <row r="78">
      <c r="A78" s="30" t="n">
        <v>45552</v>
      </c>
      <c r="B78" t="n">
        <v>43</v>
      </c>
      <c r="C78" t="n">
        <v>83.065</v>
      </c>
      <c r="D78" t="n">
        <v>0.8486</v>
      </c>
      <c r="E78" s="188" t="n">
        <v>70.48999999999999</v>
      </c>
      <c r="F78" t="n">
        <v>1.46</v>
      </c>
      <c r="G78" t="n">
        <v>0.041424</v>
      </c>
      <c r="H78" t="n">
        <v>2.92</v>
      </c>
    </row>
    <row r="79">
      <c r="A79" s="30" t="n">
        <v>45552</v>
      </c>
      <c r="B79" t="n">
        <v>43</v>
      </c>
      <c r="C79" t="n">
        <v>83.065</v>
      </c>
      <c r="D79" t="n">
        <v>0.8245</v>
      </c>
      <c r="E79" s="188" t="n">
        <v>68.48999999999999</v>
      </c>
      <c r="F79" t="n">
        <v>1.2</v>
      </c>
      <c r="G79" t="n">
        <v>0.034998</v>
      </c>
      <c r="H79" t="n">
        <v>2.397</v>
      </c>
    </row>
    <row r="80">
      <c r="A80" s="30" t="n">
        <v>45552</v>
      </c>
      <c r="B80" t="n">
        <v>43</v>
      </c>
      <c r="C80" t="n">
        <v>83.065</v>
      </c>
      <c r="D80" t="n">
        <v>0.8005</v>
      </c>
      <c r="E80" s="188" t="n">
        <v>66.48999999999999</v>
      </c>
      <c r="F80" t="n">
        <v>0.98</v>
      </c>
      <c r="G80" t="n">
        <v>0.029613</v>
      </c>
      <c r="H80" t="n">
        <v>1.969</v>
      </c>
    </row>
    <row r="81">
      <c r="A81" s="30" t="n">
        <v>45552</v>
      </c>
      <c r="B81" t="n">
        <v>43</v>
      </c>
      <c r="C81" t="n">
        <v>83.065</v>
      </c>
      <c r="D81" t="n">
        <v>0.7764</v>
      </c>
      <c r="E81" s="188" t="n">
        <v>64.48999999999999</v>
      </c>
      <c r="F81" t="n">
        <v>0.72</v>
      </c>
      <c r="G81" t="n">
        <v>0.024872</v>
      </c>
      <c r="H81" t="n">
        <v>1.604</v>
      </c>
    </row>
    <row r="82">
      <c r="A82" s="30" t="n">
        <v>45580</v>
      </c>
      <c r="B82" t="n">
        <v>47</v>
      </c>
      <c r="C82" t="n">
        <v>82.123</v>
      </c>
      <c r="D82" t="n">
        <v>0.9802</v>
      </c>
      <c r="E82" s="188" t="n">
        <v>80.5</v>
      </c>
      <c r="F82" t="n">
        <v>4.82</v>
      </c>
      <c r="G82" t="n">
        <v>0.092062</v>
      </c>
      <c r="H82" t="n">
        <v>7.411</v>
      </c>
    </row>
    <row r="83">
      <c r="A83" s="30" t="n">
        <v>45580</v>
      </c>
      <c r="B83" t="n">
        <v>47</v>
      </c>
      <c r="C83" t="n">
        <v>82.123</v>
      </c>
      <c r="D83" t="n">
        <v>0.9559</v>
      </c>
      <c r="E83" s="188" t="n">
        <v>78.5</v>
      </c>
      <c r="F83" t="n">
        <v>4.15</v>
      </c>
      <c r="G83" t="n">
        <v>0.081236</v>
      </c>
      <c r="H83" t="n">
        <v>6.377</v>
      </c>
    </row>
    <row r="84">
      <c r="A84" s="30" t="n">
        <v>45580</v>
      </c>
      <c r="B84" t="n">
        <v>47</v>
      </c>
      <c r="C84" t="n">
        <v>82.123</v>
      </c>
      <c r="D84" t="n">
        <v>0.9315</v>
      </c>
      <c r="E84" s="188" t="n">
        <v>76.5</v>
      </c>
      <c r="F84" t="n">
        <v>3.27</v>
      </c>
      <c r="G84" t="n">
        <v>0.071294</v>
      </c>
      <c r="H84" t="n">
        <v>5.454</v>
      </c>
    </row>
    <row r="85">
      <c r="A85" s="30" t="n">
        <v>45580</v>
      </c>
      <c r="B85" t="n">
        <v>47</v>
      </c>
      <c r="C85" t="n">
        <v>82.123</v>
      </c>
      <c r="D85" t="n">
        <v>0.9072</v>
      </c>
      <c r="E85" s="188" t="n">
        <v>74.5</v>
      </c>
      <c r="F85" t="n">
        <v>2.77</v>
      </c>
      <c r="G85" t="n">
        <v>0.062027</v>
      </c>
      <c r="H85" t="n">
        <v>4.621</v>
      </c>
    </row>
    <row r="86">
      <c r="A86" s="30" t="n">
        <v>45580</v>
      </c>
      <c r="B86" t="n">
        <v>47</v>
      </c>
      <c r="C86" t="n">
        <v>82.123</v>
      </c>
      <c r="D86" t="n">
        <v>0.8828</v>
      </c>
      <c r="E86" s="188" t="n">
        <v>72.5</v>
      </c>
      <c r="F86" t="n">
        <v>2.13</v>
      </c>
      <c r="G86" t="n">
        <v>0.053407</v>
      </c>
      <c r="H86" t="n">
        <v>3.872</v>
      </c>
    </row>
    <row r="87">
      <c r="A87" s="30" t="n">
        <v>45580</v>
      </c>
      <c r="B87" t="n">
        <v>47</v>
      </c>
      <c r="C87" t="n">
        <v>82.123</v>
      </c>
      <c r="D87" t="n">
        <v>0.8585</v>
      </c>
      <c r="E87" s="188" t="n">
        <v>70.5</v>
      </c>
      <c r="F87" t="n">
        <v>1.78</v>
      </c>
      <c r="G87" t="n">
        <v>0.045986</v>
      </c>
      <c r="H87" t="n">
        <v>3.242</v>
      </c>
    </row>
    <row r="88">
      <c r="A88" s="30" t="n">
        <v>45580</v>
      </c>
      <c r="B88" t="n">
        <v>47</v>
      </c>
      <c r="C88" t="n">
        <v>82.123</v>
      </c>
      <c r="D88" t="n">
        <v>0.8341</v>
      </c>
      <c r="E88" s="188" t="n">
        <v>68.5</v>
      </c>
      <c r="F88" t="n">
        <v>1.33</v>
      </c>
      <c r="G88" t="n">
        <v>0.038949</v>
      </c>
      <c r="H88" t="n">
        <v>2.668</v>
      </c>
    </row>
    <row r="89">
      <c r="A89" s="30" t="n">
        <v>45580</v>
      </c>
      <c r="B89" t="n">
        <v>47</v>
      </c>
      <c r="C89" t="n">
        <v>82.123</v>
      </c>
      <c r="D89" t="n">
        <v>0.8098</v>
      </c>
      <c r="E89" s="188" t="n">
        <v>66.5</v>
      </c>
      <c r="F89" t="n">
        <v>1.09</v>
      </c>
      <c r="G89" t="n">
        <v>0.032827</v>
      </c>
      <c r="H89" t="n">
        <v>2.183</v>
      </c>
    </row>
    <row r="90">
      <c r="A90" s="30" t="n">
        <v>45580</v>
      </c>
      <c r="B90" t="n">
        <v>47</v>
      </c>
      <c r="C90" t="n">
        <v>82.123</v>
      </c>
      <c r="D90" t="n">
        <v>0.7854</v>
      </c>
      <c r="E90" s="188" t="n">
        <v>64.5</v>
      </c>
      <c r="F90" t="n">
        <v>0.79</v>
      </c>
      <c r="G90" t="n">
        <v>0.027194</v>
      </c>
      <c r="H90" t="n">
        <v>1.754</v>
      </c>
    </row>
    <row r="91">
      <c r="A91" s="30" t="n">
        <v>45580</v>
      </c>
      <c r="B91" t="n">
        <v>47</v>
      </c>
      <c r="C91" t="n">
        <v>82.123</v>
      </c>
      <c r="D91" t="n">
        <v>0.7611</v>
      </c>
      <c r="E91" s="188" t="n">
        <v>62.5</v>
      </c>
      <c r="F91" t="n">
        <v>0.64</v>
      </c>
      <c r="G91" t="n">
        <v>0.02264</v>
      </c>
      <c r="H91" t="n">
        <v>1.415</v>
      </c>
    </row>
    <row r="92">
      <c r="A92" s="30" t="n">
        <v>45615</v>
      </c>
      <c r="B92" t="n">
        <v>52</v>
      </c>
      <c r="C92" t="n">
        <v>75.806</v>
      </c>
      <c r="D92" t="n">
        <v>0.9786</v>
      </c>
      <c r="E92" s="188" t="n">
        <v>74.18000000000001</v>
      </c>
      <c r="F92" t="n">
        <v>4.8</v>
      </c>
      <c r="G92" t="n">
        <v>0.09952800000000001</v>
      </c>
      <c r="H92" t="n">
        <v>7.383</v>
      </c>
    </row>
    <row r="93">
      <c r="A93" s="30" t="n">
        <v>45615</v>
      </c>
      <c r="B93" t="n">
        <v>52</v>
      </c>
      <c r="C93" t="n">
        <v>75.806</v>
      </c>
      <c r="D93" t="n">
        <v>0.9522</v>
      </c>
      <c r="E93" s="188" t="n">
        <v>72.18000000000001</v>
      </c>
      <c r="F93" t="n">
        <v>4.1</v>
      </c>
      <c r="G93" t="n">
        <v>0.08731</v>
      </c>
      <c r="H93" t="n">
        <v>6.302</v>
      </c>
    </row>
    <row r="94">
      <c r="A94" s="30" t="n">
        <v>45615</v>
      </c>
      <c r="B94" t="n">
        <v>52</v>
      </c>
      <c r="C94" t="n">
        <v>75.806</v>
      </c>
      <c r="D94" t="n">
        <v>0.9258</v>
      </c>
      <c r="E94" s="188" t="n">
        <v>70.18000000000001</v>
      </c>
      <c r="F94" t="n">
        <v>3.21</v>
      </c>
      <c r="G94" t="n">
        <v>0.07614700000000001</v>
      </c>
      <c r="H94" t="n">
        <v>5.344</v>
      </c>
    </row>
    <row r="95">
      <c r="A95" s="30" t="n">
        <v>45615</v>
      </c>
      <c r="B95" t="n">
        <v>52</v>
      </c>
      <c r="C95" t="n">
        <v>75.806</v>
      </c>
      <c r="D95" t="n">
        <v>0.8994</v>
      </c>
      <c r="E95" s="188" t="n">
        <v>68.18000000000001</v>
      </c>
      <c r="F95" t="n">
        <v>2.47</v>
      </c>
      <c r="G95" t="n">
        <v>0.065738</v>
      </c>
      <c r="H95" t="n">
        <v>4.482</v>
      </c>
    </row>
    <row r="96">
      <c r="A96" s="30" t="n">
        <v>45615</v>
      </c>
      <c r="B96" t="n">
        <v>52</v>
      </c>
      <c r="C96" t="n">
        <v>75.806</v>
      </c>
      <c r="D96" t="n">
        <v>0.873</v>
      </c>
      <c r="E96" s="188" t="n">
        <v>66.18000000000001</v>
      </c>
      <c r="F96" t="n">
        <v>2.04</v>
      </c>
      <c r="G96" t="n">
        <v>0.05612</v>
      </c>
      <c r="H96" t="n">
        <v>3.714</v>
      </c>
    </row>
    <row r="97">
      <c r="A97" s="30" t="n">
        <v>45615</v>
      </c>
      <c r="B97" t="n">
        <v>52</v>
      </c>
      <c r="C97" t="n">
        <v>75.806</v>
      </c>
      <c r="D97" t="n">
        <v>0.8466</v>
      </c>
      <c r="E97" s="188" t="n">
        <v>64.18000000000001</v>
      </c>
      <c r="F97" t="n">
        <v>1.53</v>
      </c>
      <c r="G97" t="n">
        <v>0.047819</v>
      </c>
      <c r="H97" t="n">
        <v>3.069</v>
      </c>
    </row>
    <row r="98">
      <c r="A98" s="30" t="n">
        <v>45615</v>
      </c>
      <c r="B98" t="n">
        <v>52</v>
      </c>
      <c r="C98" t="n">
        <v>75.806</v>
      </c>
      <c r="D98" t="n">
        <v>0.8203</v>
      </c>
      <c r="E98" s="188" t="n">
        <v>62.18</v>
      </c>
      <c r="F98" t="n">
        <v>1.25</v>
      </c>
      <c r="G98" t="n">
        <v>0.040061</v>
      </c>
      <c r="H98" t="n">
        <v>2.491</v>
      </c>
    </row>
    <row r="99">
      <c r="A99" s="30" t="n">
        <v>45615</v>
      </c>
      <c r="B99" t="n">
        <v>52</v>
      </c>
      <c r="C99" t="n">
        <v>75.806</v>
      </c>
      <c r="D99" t="n">
        <v>0.7939000000000001</v>
      </c>
      <c r="E99" s="188" t="n">
        <v>60.18</v>
      </c>
      <c r="F99" t="n">
        <v>0.9</v>
      </c>
      <c r="G99" t="n">
        <v>0.0333</v>
      </c>
      <c r="H99" t="n">
        <v>2.004</v>
      </c>
    </row>
    <row r="100">
      <c r="A100" s="30" t="n">
        <v>45615</v>
      </c>
      <c r="B100" t="n">
        <v>52</v>
      </c>
      <c r="C100" t="n">
        <v>75.806</v>
      </c>
      <c r="D100" t="n">
        <v>0.7675</v>
      </c>
      <c r="E100" s="188" t="n">
        <v>58.18</v>
      </c>
      <c r="F100" t="n">
        <v>0.71</v>
      </c>
      <c r="G100" t="n">
        <v>0.027174</v>
      </c>
      <c r="H100" t="n">
        <v>1.581</v>
      </c>
    </row>
    <row r="101">
      <c r="A101" s="30" t="n">
        <v>45615</v>
      </c>
      <c r="B101" t="n">
        <v>52</v>
      </c>
      <c r="C101" t="n">
        <v>75.806</v>
      </c>
      <c r="D101" t="n">
        <v>0.7411</v>
      </c>
      <c r="E101" s="188" t="n">
        <v>56.18</v>
      </c>
      <c r="F101" t="n">
        <v>0.5600000000000001</v>
      </c>
      <c r="G101" t="n">
        <v>0.022214</v>
      </c>
      <c r="H101" t="n">
        <v>1.248</v>
      </c>
    </row>
  </sheetData>
  <pageMargins left="0.7" right="0.7" top="0.75" bottom="0.75" header="0.3" footer="0.3"/>
</worksheet>
</file>

<file path=xl/worksheets/sheet3.xml><?xml version="1.0" encoding="utf-8"?>
<worksheet xmlns="http://schemas.openxmlformats.org/spreadsheetml/2006/main">
  <sheetPr codeName="Sheet3">
    <tabColor theme="9" tint="0.5999938962981048"/>
    <outlinePr summaryBelow="1" summaryRight="1"/>
    <pageSetUpPr/>
  </sheetPr>
  <dimension ref="A1:Q80"/>
  <sheetViews>
    <sheetView zoomScaleNormal="100" workbookViewId="0">
      <selection activeCell="B2" sqref="B2"/>
    </sheetView>
  </sheetViews>
  <sheetFormatPr baseColWidth="8" defaultRowHeight="14.4"/>
  <cols>
    <col width="11.6640625" customWidth="1" style="171" min="1" max="2"/>
    <col width="11.6640625" customWidth="1" style="189" min="3" max="3"/>
    <col width="11.6640625" customWidth="1" style="42" min="4" max="5"/>
    <col width="15.6640625" customWidth="1" style="171" min="6" max="8"/>
    <col width="11.6640625" customWidth="1" style="171" min="10" max="11"/>
    <col width="11.6640625" customWidth="1" style="189" min="12" max="12"/>
    <col width="11.6640625" customWidth="1" style="42" min="13" max="14"/>
    <col width="15.6640625" customWidth="1" style="171" min="15" max="17"/>
  </cols>
  <sheetData>
    <row r="1">
      <c r="B1" s="31" t="n"/>
      <c r="C1" s="190" t="n"/>
      <c r="D1" s="41" t="n"/>
      <c r="E1" s="41" t="n"/>
    </row>
    <row r="2">
      <c r="A2" s="56" t="inlineStr">
        <is>
          <t>Date:</t>
        </is>
      </c>
      <c r="B2" s="49" t="n">
        <v>44501</v>
      </c>
    </row>
    <row r="4">
      <c r="F4" s="39" t="inlineStr">
        <is>
          <t>Endorse Length</t>
        </is>
      </c>
      <c r="G4" s="36" t="inlineStr">
        <is>
          <t>End Date:</t>
        </is>
      </c>
      <c r="H4" s="37">
        <f>A7</f>
        <v/>
      </c>
      <c r="O4" s="39" t="inlineStr">
        <is>
          <t>Endorse Length</t>
        </is>
      </c>
      <c r="P4" s="36" t="inlineStr">
        <is>
          <t>End Date:</t>
        </is>
      </c>
      <c r="Q4" s="37">
        <f>J7</f>
        <v/>
      </c>
    </row>
    <row r="5">
      <c r="F5" s="40" t="n">
        <v>13</v>
      </c>
      <c r="G5" s="36" t="inlineStr">
        <is>
          <t>Forecast Price:</t>
        </is>
      </c>
      <c r="H5" s="191">
        <f>IFERROR(VLOOKUP(H4,RMA!$A:$H,3,FALSE),"")</f>
        <v/>
      </c>
      <c r="O5" s="40" t="n">
        <v>17</v>
      </c>
      <c r="P5" s="36" t="inlineStr">
        <is>
          <t>Forecast Price:</t>
        </is>
      </c>
      <c r="Q5" s="191">
        <f>IFERROR(VLOOKUP(Q4,RMA!$A:$H,3,FALSE),"")</f>
        <v/>
      </c>
    </row>
    <row r="6">
      <c r="B6" s="29">
        <f>COUNTIF(A7:A16,"&gt;0")</f>
        <v/>
      </c>
      <c r="C6" s="190" t="n"/>
      <c r="D6" s="41" t="n"/>
      <c r="E6" s="41" t="n"/>
      <c r="F6" s="34" t="inlineStr">
        <is>
          <t>Coverage Level</t>
        </is>
      </c>
      <c r="G6" s="10" t="inlineStr">
        <is>
          <t>Coverage Price</t>
        </is>
      </c>
      <c r="H6" s="35" t="inlineStr">
        <is>
          <t>Prod. Premium</t>
        </is>
      </c>
      <c r="K6" s="29">
        <f>COUNTIF(J7:J16,"&gt;0")</f>
        <v/>
      </c>
      <c r="L6" s="190" t="n"/>
      <c r="M6" s="41" t="n"/>
      <c r="N6" s="41" t="n"/>
      <c r="O6" s="34" t="inlineStr">
        <is>
          <t>Coverage Level</t>
        </is>
      </c>
      <c r="P6" s="10" t="inlineStr">
        <is>
          <t>Coverage Price</t>
        </is>
      </c>
      <c r="Q6" s="35" t="inlineStr">
        <is>
          <t>Prod. Premium</t>
        </is>
      </c>
    </row>
    <row r="7">
      <c r="A7" s="31">
        <f>IF(COUNTIF(RMA!$A$2:$A$195,$B$2+($F$5*7))&gt;0,$B$2+($F$5*7),"")</f>
        <v/>
      </c>
      <c r="B7" s="29">
        <f>IF(B$6&gt;0,1,"")</f>
        <v/>
      </c>
      <c r="C7" s="190">
        <f t="array" ref="C7">IFERROR(INDEX(RMA!$D$2:$D$195, SMALL(IF('LRP1'!$H$4 = RMA!$A$2:$A$195, ROW(RMA!$D$2:$D$195) - MIN(ROW(RMA!$D$2:$D$195))+B7-1,""),COLUMN() - 1)), "")</f>
        <v/>
      </c>
      <c r="D7" s="41">
        <f t="array" ref="D7">IFERROR(INDEX(RMA!$E$2:$E$195, SMALL(IF('LRP1'!$H$4 = RMA!$A$2:$A$195, ROW(RMA!$E$2:$E$195) - MIN(ROW(RMA!$E$2:$E$195))+B7-2,""),COLUMN() - 1)), "")</f>
        <v/>
      </c>
      <c r="E7" s="41">
        <f t="array" ref="E7">IFERROR(INDEX(RMA!$F$2:$F$195, SMALL(IF('LRP1'!$H$4 = RMA!$A$2:$A$195, ROW(RMA!$F$2:$F$195) - MIN(ROW(RMA!$F$2:$F$195))+B7-3,""),COLUMN() - 1)), "")</f>
        <v/>
      </c>
      <c r="F7" s="15">
        <f>IF(C7="","",C7)</f>
        <v/>
      </c>
      <c r="G7" s="192">
        <f>IF(D7="","",D7)</f>
        <v/>
      </c>
      <c r="H7" s="193">
        <f>IF(E7="","",E7)</f>
        <v/>
      </c>
      <c r="J7" s="31">
        <f>IF(COUNTIF(RMA!$A$2:$A$195,$B$2+($O$5*7))&gt;0,$B$2+($O$5*7),"")</f>
        <v/>
      </c>
      <c r="K7" s="29">
        <f>IF(K$6&gt;0,1,"")</f>
        <v/>
      </c>
      <c r="L7" s="190">
        <f t="array" ref="L7">IFERROR(INDEX(RMA!$D$2:$D$195, SMALL(IF('LRP1'!$Q$4 = RMA!$A$2:$A$195, ROW(RMA!$D$2:$D$195) - MIN(ROW(RMA!$D$2:$D$195))+K7-3,""),COLUMN() - 8)), "")</f>
        <v/>
      </c>
      <c r="M7" s="41">
        <f t="array" ref="M7">IFERROR(INDEX(RMA!$E$2:$E$195, SMALL(IF('LRP1'!$Q$4 = RMA!$A$2:$A$195, ROW(RMA!$E$2:$E$195) - MIN(ROW(RMA!$E$2:$E$195))+K7-3,""),COLUMN() - 9)), "")</f>
        <v/>
      </c>
      <c r="N7" s="41">
        <f t="array" ref="N7">IFERROR(INDEX(RMA!$F$2:$F$195, SMALL(IF('LRP1'!$Q$4 = RMA!$A$2:$A$195, ROW(RMA!$F$2:$F$195) - MIN(ROW(RMA!$F$2:$F$195))+K7-3,""),COLUMN() - 10)), "")</f>
        <v/>
      </c>
      <c r="O7" s="15">
        <f>IF(L7="","",L7)</f>
        <v/>
      </c>
      <c r="P7" s="192">
        <f>IF(M7="","",M7)</f>
        <v/>
      </c>
      <c r="Q7" s="193">
        <f>IF(N7="","",N7)</f>
        <v/>
      </c>
    </row>
    <row r="8">
      <c r="A8" s="31">
        <f>IF(COUNTIF(RMA!$A$2:$A$195,$B$2+($F$5*7))&gt;1,$B$2+($F$5*7),"")</f>
        <v/>
      </c>
      <c r="B8" s="29">
        <f>IF(B$6&gt;1,2,"")</f>
        <v/>
      </c>
      <c r="C8" s="190">
        <f t="array" ref="C8">IFERROR(INDEX(RMA!$D$2:$D$195, SMALL(IF('LRP1'!$H$4 = RMA!$A$2:$A$195, ROW(RMA!$D$2:$D$195) - MIN(ROW(RMA!$D$2:$D$195))+B8-1,""),COLUMN() - 1)), "")</f>
        <v/>
      </c>
      <c r="D8" s="41">
        <f t="array" ref="D8">IFERROR(INDEX(RMA!$E$2:$E$195, SMALL(IF('LRP1'!$H$4 = RMA!$A$2:$A$195, ROW(RMA!$E$2:$E$195) - MIN(ROW(RMA!$E$2:$E$195))+B8-2,""),COLUMN() - 1)), "")</f>
        <v/>
      </c>
      <c r="E8" s="41">
        <f t="array" ref="E8">IFERROR(INDEX(RMA!$F$2:$F$195, SMALL(IF('LRP1'!$H$4 = RMA!$A$2:$A$195, ROW(RMA!$F$2:$F$195) - MIN(ROW(RMA!$F$2:$F$195))+B8-3,""),COLUMN() - 1)), "")</f>
        <v/>
      </c>
      <c r="F8" s="17">
        <f>IF(C8="","",C8)</f>
        <v/>
      </c>
      <c r="G8" s="194">
        <f>IF(D8="","",D8)</f>
        <v/>
      </c>
      <c r="H8" s="195">
        <f>IF(E8="","",E8)</f>
        <v/>
      </c>
      <c r="J8" s="31">
        <f>IF(COUNTIF(RMA!$A$2:$A$195,$B$2+($O$5*7))&gt;1,$B$2+($O$5*7),"")</f>
        <v/>
      </c>
      <c r="K8" s="29">
        <f>IF(K$6&gt;1,2,"")</f>
        <v/>
      </c>
      <c r="L8" s="190">
        <f t="array" ref="L8">IFERROR(INDEX(RMA!$D$2:$D$195, SMALL(IF('LRP1'!$Q$4 = RMA!$A$2:$A$195, ROW(RMA!$D$2:$D$195) - MIN(ROW(RMA!$D$2:$D$195))+K8-3,""),COLUMN() - 8)), "")</f>
        <v/>
      </c>
      <c r="M8" s="41">
        <f t="array" ref="M8">IFERROR(INDEX(RMA!$E$2:$E$195, SMALL(IF('LRP1'!$Q$4 = RMA!$A$2:$A$195, ROW(RMA!$E$2:$E$195) - MIN(ROW(RMA!$E$2:$E$195))+K8-3,""),COLUMN() - 9)), "")</f>
        <v/>
      </c>
      <c r="N8" s="41">
        <f t="array" ref="N8">IFERROR(INDEX(RMA!$F$2:$F$195, SMALL(IF('LRP1'!$Q$4 = RMA!$A$2:$A$195, ROW(RMA!$F$2:$F$195) - MIN(ROW(RMA!$F$2:$F$195))+K8-3,""),COLUMN() - 10)), "")</f>
        <v/>
      </c>
      <c r="O8" s="17">
        <f>IF(L8="","",L8)</f>
        <v/>
      </c>
      <c r="P8" s="194">
        <f>IF(M8="","",M8)</f>
        <v/>
      </c>
      <c r="Q8" s="195">
        <f>IF(N8="","",N8)</f>
        <v/>
      </c>
    </row>
    <row r="9">
      <c r="A9" s="31">
        <f>IF(COUNTIF(RMA!$A$2:$A$195,$B$2+($F$5*7))&gt;2,$B$2+($F$5*7),"")</f>
        <v/>
      </c>
      <c r="B9" s="29">
        <f>IF(B$6&gt;2,3,"")</f>
        <v/>
      </c>
      <c r="C9" s="190">
        <f t="array" ref="C9">IFERROR(INDEX(RMA!$D$2:$D$195, SMALL(IF('LRP1'!$H$4 = RMA!$A$2:$A$195, ROW(RMA!$D$2:$D$195) - MIN(ROW(RMA!$D$2:$D$195))+B9-1,""),COLUMN() - 1)), "")</f>
        <v/>
      </c>
      <c r="D9" s="41">
        <f t="array" ref="D9">IFERROR(INDEX(RMA!$E$2:$E$195, SMALL(IF('LRP1'!$H$4 = RMA!$A$2:$A$195, ROW(RMA!$E$2:$E$195) - MIN(ROW(RMA!$E$2:$E$195))+B9-2,""),COLUMN() - 1)), "")</f>
        <v/>
      </c>
      <c r="E9" s="41">
        <f t="array" ref="E9">IFERROR(INDEX(RMA!$F$2:$F$195, SMALL(IF('LRP1'!$H$4 = RMA!$A$2:$A$195, ROW(RMA!$F$2:$F$195) - MIN(ROW(RMA!$F$2:$F$195))+B9-3,""),COLUMN() - 1)), "")</f>
        <v/>
      </c>
      <c r="F9" s="15">
        <f>IF(C9="","",C9)</f>
        <v/>
      </c>
      <c r="G9" s="192">
        <f>IF(D9="","",D9)</f>
        <v/>
      </c>
      <c r="H9" s="193">
        <f>IF(E9="","",E9)</f>
        <v/>
      </c>
      <c r="J9" s="31">
        <f>IF(COUNTIF(RMA!$A$2:$A$195,$B$2+($O$5*7))&gt;2,$B$2+($O$5*7),"")</f>
        <v/>
      </c>
      <c r="K9" s="29">
        <f>IF(K$6&gt;2,3,"")</f>
        <v/>
      </c>
      <c r="L9" s="190">
        <f t="array" ref="L9">IFERROR(INDEX(RMA!$D$2:$D$195, SMALL(IF('LRP1'!$Q$4 = RMA!$A$2:$A$195, ROW(RMA!$D$2:$D$195) - MIN(ROW(RMA!$D$2:$D$195))+K9-3,""),COLUMN() - 8)), "")</f>
        <v/>
      </c>
      <c r="M9" s="41">
        <f t="array" ref="M9">IFERROR(INDEX(RMA!$E$2:$E$195, SMALL(IF('LRP1'!$Q$4 = RMA!$A$2:$A$195, ROW(RMA!$E$2:$E$195) - MIN(ROW(RMA!$E$2:$E$195))+K9-3,""),COLUMN() - 9)), "")</f>
        <v/>
      </c>
      <c r="N9" s="41">
        <f t="array" ref="N9">IFERROR(INDEX(RMA!$F$2:$F$195, SMALL(IF('LRP1'!$Q$4 = RMA!$A$2:$A$195, ROW(RMA!$F$2:$F$195) - MIN(ROW(RMA!$F$2:$F$195))+K9-3,""),COLUMN() - 10)), "")</f>
        <v/>
      </c>
      <c r="O9" s="15">
        <f>IF(L9="","",L9)</f>
        <v/>
      </c>
      <c r="P9" s="192">
        <f>IF(M9="","",M9)</f>
        <v/>
      </c>
      <c r="Q9" s="193">
        <f>IF(N9="","",N9)</f>
        <v/>
      </c>
    </row>
    <row r="10">
      <c r="A10" s="31">
        <f>IF(COUNTIF(RMA!$A$2:$A$195,$B$2+($F$5*7))&gt;3,$B$2+($F$5*7),"")</f>
        <v/>
      </c>
      <c r="B10" s="29">
        <f>IF(B$6&gt;3,4,"")</f>
        <v/>
      </c>
      <c r="C10" s="190">
        <f t="array" ref="C10">IFERROR(INDEX(RMA!$D$2:$D$195, SMALL(IF('LRP1'!$H$4 = RMA!$A$2:$A$195, ROW(RMA!$D$2:$D$195) - MIN(ROW(RMA!$D$2:$D$195))+B10-1,""),COLUMN() - 1)), "")</f>
        <v/>
      </c>
      <c r="D10" s="41">
        <f t="array" ref="D10">IFERROR(INDEX(RMA!$E$2:$E$195, SMALL(IF('LRP1'!$H$4 = RMA!$A$2:$A$195, ROW(RMA!$E$2:$E$195) - MIN(ROW(RMA!$E$2:$E$195))+B10-2,""),COLUMN() - 1)), "")</f>
        <v/>
      </c>
      <c r="E10" s="41">
        <f t="array" ref="E10">IFERROR(INDEX(RMA!$F$2:$F$195, SMALL(IF('LRP1'!$H$4 = RMA!$A$2:$A$195, ROW(RMA!$F$2:$F$195) - MIN(ROW(RMA!$F$2:$F$195))+B10-3,""),COLUMN() - 1)), "")</f>
        <v/>
      </c>
      <c r="F10" s="17">
        <f>IF(C10="","",C10)</f>
        <v/>
      </c>
      <c r="G10" s="194">
        <f>IF(D10="","",D10)</f>
        <v/>
      </c>
      <c r="H10" s="195">
        <f>IF(E10="","",E10)</f>
        <v/>
      </c>
      <c r="J10" s="31">
        <f>IF(COUNTIF(RMA!$A$2:$A$195,$B$2+($O$5*7))&gt;3,$B$2+($O$5*7),"")</f>
        <v/>
      </c>
      <c r="K10" s="29">
        <f>IF(K$6&gt;3,4,"")</f>
        <v/>
      </c>
      <c r="L10" s="190">
        <f t="array" ref="L10">IFERROR(INDEX(RMA!$D$2:$D$195, SMALL(IF('LRP1'!$Q$4 = RMA!$A$2:$A$195, ROW(RMA!$D$2:$D$195) - MIN(ROW(RMA!$D$2:$D$195))+K10-3,""),COLUMN() - 8)), "")</f>
        <v/>
      </c>
      <c r="M10" s="41">
        <f t="array" ref="M10">IFERROR(INDEX(RMA!$E$2:$E$195, SMALL(IF('LRP1'!$Q$4 = RMA!$A$2:$A$195, ROW(RMA!$E$2:$E$195) - MIN(ROW(RMA!$E$2:$E$195))+K10-3,""),COLUMN() - 9)), "")</f>
        <v/>
      </c>
      <c r="N10" s="41">
        <f t="array" ref="N10">IFERROR(INDEX(RMA!$F$2:$F$195, SMALL(IF('LRP1'!$Q$4 = RMA!$A$2:$A$195, ROW(RMA!$F$2:$F$195) - MIN(ROW(RMA!$F$2:$F$195))+K10-3,""),COLUMN() - 10)), "")</f>
        <v/>
      </c>
      <c r="O10" s="17">
        <f>IF(L10="","",L10)</f>
        <v/>
      </c>
      <c r="P10" s="194">
        <f>IF(M10="","",M10)</f>
        <v/>
      </c>
      <c r="Q10" s="195">
        <f>IF(N10="","",N10)</f>
        <v/>
      </c>
    </row>
    <row r="11">
      <c r="A11" s="31">
        <f>IF(COUNTIF(RMA!$A$2:$A$195,$B$2+($F$5*7))&gt;4,$B$2+($F$5*7),"")</f>
        <v/>
      </c>
      <c r="B11" s="29">
        <f>IF(B$6&gt;4,5,"")</f>
        <v/>
      </c>
      <c r="C11" s="190">
        <f t="array" ref="C11">IFERROR(INDEX(RMA!$D$2:$D$195, SMALL(IF('LRP1'!$H$4 = RMA!$A$2:$A$195, ROW(RMA!$D$2:$D$195) - MIN(ROW(RMA!$D$2:$D$195))+B11-1,""),COLUMN() - 1)), "")</f>
        <v/>
      </c>
      <c r="D11" s="41">
        <f t="array" ref="D11">IFERROR(INDEX(RMA!$E$2:$E$195, SMALL(IF('LRP1'!$H$4 = RMA!$A$2:$A$195, ROW(RMA!$E$2:$E$195) - MIN(ROW(RMA!$E$2:$E$195))+B11-2,""),COLUMN() - 1)), "")</f>
        <v/>
      </c>
      <c r="E11" s="41">
        <f t="array" ref="E11">IFERROR(INDEX(RMA!$F$2:$F$195, SMALL(IF('LRP1'!$H$4 = RMA!$A$2:$A$195, ROW(RMA!$F$2:$F$195) - MIN(ROW(RMA!$F$2:$F$195))+B11-3,""),COLUMN() - 1)), "")</f>
        <v/>
      </c>
      <c r="F11" s="15">
        <f>IF(C11="","",C11)</f>
        <v/>
      </c>
      <c r="G11" s="192">
        <f>IF(D11="","",D11)</f>
        <v/>
      </c>
      <c r="H11" s="193">
        <f>IF(E11="","",E11)</f>
        <v/>
      </c>
      <c r="J11" s="31">
        <f>IF(COUNTIF(RMA!$A$2:$A$195,$B$2+($O$5*7))&gt;4,$B$2+($O$5*7),"")</f>
        <v/>
      </c>
      <c r="K11" s="29">
        <f>IF(K$6&gt;4,5,"")</f>
        <v/>
      </c>
      <c r="L11" s="190">
        <f t="array" ref="L11">IFERROR(INDEX(RMA!$D$2:$D$195, SMALL(IF('LRP1'!$Q$4 = RMA!$A$2:$A$195, ROW(RMA!$D$2:$D$195) - MIN(ROW(RMA!$D$2:$D$195))+K11-3,""),COLUMN() - 8)), "")</f>
        <v/>
      </c>
      <c r="M11" s="41">
        <f t="array" ref="M11">IFERROR(INDEX(RMA!$E$2:$E$195, SMALL(IF('LRP1'!$Q$4 = RMA!$A$2:$A$195, ROW(RMA!$E$2:$E$195) - MIN(ROW(RMA!$E$2:$E$195))+K11-3,""),COLUMN() - 9)), "")</f>
        <v/>
      </c>
      <c r="N11" s="41">
        <f t="array" ref="N11">IFERROR(INDEX(RMA!$F$2:$F$195, SMALL(IF('LRP1'!$Q$4 = RMA!$A$2:$A$195, ROW(RMA!$F$2:$F$195) - MIN(ROW(RMA!$F$2:$F$195))+K11-3,""),COLUMN() - 10)), "")</f>
        <v/>
      </c>
      <c r="O11" s="15">
        <f>IF(L11="","",L11)</f>
        <v/>
      </c>
      <c r="P11" s="192">
        <f>IF(M11="","",M11)</f>
        <v/>
      </c>
      <c r="Q11" s="193">
        <f>IF(N11="","",N11)</f>
        <v/>
      </c>
    </row>
    <row r="12">
      <c r="A12" s="31">
        <f>IF(COUNTIF(RMA!$A$2:$A$195,$B$2+($F$5*7))&gt;5,$B$2+($F$5*7),"")</f>
        <v/>
      </c>
      <c r="B12" s="29">
        <f>IF(B$6&gt;5,6,"")</f>
        <v/>
      </c>
      <c r="C12" s="190">
        <f t="array" ref="C12">IFERROR(INDEX(RMA!$D$2:$D$195, SMALL(IF('LRP1'!$H$4 = RMA!$A$2:$A$195, ROW(RMA!$D$2:$D$195) - MIN(ROW(RMA!$D$2:$D$195))+B12-1,""),COLUMN() - 1)), "")</f>
        <v/>
      </c>
      <c r="D12" s="41">
        <f t="array" ref="D12">IFERROR(INDEX(RMA!$E$2:$E$195, SMALL(IF('LRP1'!$H$4 = RMA!$A$2:$A$195, ROW(RMA!$E$2:$E$195) - MIN(ROW(RMA!$E$2:$E$195))+B12-2,""),COLUMN() - 1)), "")</f>
        <v/>
      </c>
      <c r="E12" s="41">
        <f t="array" ref="E12">IFERROR(INDEX(RMA!$F$2:$F$195, SMALL(IF('LRP1'!$H$4 = RMA!$A$2:$A$195, ROW(RMA!$F$2:$F$195) - MIN(ROW(RMA!$F$2:$F$195))+B12-3,""),COLUMN() - 1)), "")</f>
        <v/>
      </c>
      <c r="F12" s="17">
        <f>IF(C12="","",C12)</f>
        <v/>
      </c>
      <c r="G12" s="194">
        <f>IF(D12="","",D12)</f>
        <v/>
      </c>
      <c r="H12" s="195">
        <f>IF(E12="","",E12)</f>
        <v/>
      </c>
      <c r="J12" s="31">
        <f>IF(COUNTIF(RMA!$A$2:$A$195,$B$2+($O$5*7))&gt;5,$B$2+($O$5*7),"")</f>
        <v/>
      </c>
      <c r="K12" s="29">
        <f>IF(K$6&gt;5,6,"")</f>
        <v/>
      </c>
      <c r="L12" s="190">
        <f t="array" ref="L12">IFERROR(INDEX(RMA!$D$2:$D$195, SMALL(IF('LRP1'!$Q$4 = RMA!$A$2:$A$195, ROW(RMA!$D$2:$D$195) - MIN(ROW(RMA!$D$2:$D$195))+K12-3,""),COLUMN() - 8)), "")</f>
        <v/>
      </c>
      <c r="M12" s="41">
        <f t="array" ref="M12">IFERROR(INDEX(RMA!$E$2:$E$195, SMALL(IF('LRP1'!$Q$4 = RMA!$A$2:$A$195, ROW(RMA!$E$2:$E$195) - MIN(ROW(RMA!$E$2:$E$195))+K12-3,""),COLUMN() - 9)), "")</f>
        <v/>
      </c>
      <c r="N12" s="41">
        <f t="array" ref="N12">IFERROR(INDEX(RMA!$F$2:$F$195, SMALL(IF('LRP1'!$Q$4 = RMA!$A$2:$A$195, ROW(RMA!$F$2:$F$195) - MIN(ROW(RMA!$F$2:$F$195))+K12-3,""),COLUMN() - 10)), "")</f>
        <v/>
      </c>
      <c r="O12" s="17">
        <f>IF(L12="","",L12)</f>
        <v/>
      </c>
      <c r="P12" s="194">
        <f>IF(M12="","",M12)</f>
        <v/>
      </c>
      <c r="Q12" s="195">
        <f>IF(N12="","",N12)</f>
        <v/>
      </c>
    </row>
    <row r="13">
      <c r="A13" s="31">
        <f>IF(COUNTIF(RMA!$A$2:$A$195,$B$2+($F$5*7))&gt;6,$B$2+($F$5*7),"")</f>
        <v/>
      </c>
      <c r="B13" s="29">
        <f>IF(B$6&gt;6,7,"")</f>
        <v/>
      </c>
      <c r="C13" s="190">
        <f t="array" ref="C13">IFERROR(INDEX(RMA!$D$2:$D$195, SMALL(IF('LRP1'!$H$4 = RMA!$A$2:$A$195, ROW(RMA!$D$2:$D$195) - MIN(ROW(RMA!$D$2:$D$195))+B13-1,""),COLUMN() - 1)), "")</f>
        <v/>
      </c>
      <c r="D13" s="41">
        <f t="array" ref="D13">IFERROR(INDEX(RMA!$E$2:$E$195, SMALL(IF('LRP1'!$H$4 = RMA!$A$2:$A$195, ROW(RMA!$E$2:$E$195) - MIN(ROW(RMA!$E$2:$E$195))+B13-2,""),COLUMN() - 1)), "")</f>
        <v/>
      </c>
      <c r="E13" s="41">
        <f t="array" ref="E13">IFERROR(INDEX(RMA!$F$2:$F$195, SMALL(IF('LRP1'!$H$4 = RMA!$A$2:$A$195, ROW(RMA!$F$2:$F$195) - MIN(ROW(RMA!$F$2:$F$195))+B13-3,""),COLUMN() - 1)), "")</f>
        <v/>
      </c>
      <c r="F13" s="15">
        <f>IF(C13="","",C13)</f>
        <v/>
      </c>
      <c r="G13" s="192">
        <f>IF(D13="","",D13)</f>
        <v/>
      </c>
      <c r="H13" s="193">
        <f>IF(E13="","",E13)</f>
        <v/>
      </c>
      <c r="J13" s="31">
        <f>IF(COUNTIF(RMA!$A$2:$A$195,$B$2+($O$5*7))&gt;6,$B$2+($O$5*7),"")</f>
        <v/>
      </c>
      <c r="K13" s="29">
        <f>IF(K$6&gt;6,7,"")</f>
        <v/>
      </c>
      <c r="L13" s="190">
        <f t="array" ref="L13">IFERROR(INDEX(RMA!$D$2:$D$195, SMALL(IF('LRP1'!$Q$4 = RMA!$A$2:$A$195, ROW(RMA!$D$2:$D$195) - MIN(ROW(RMA!$D$2:$D$195))+K13-3,""),COLUMN() - 8)), "")</f>
        <v/>
      </c>
      <c r="M13" s="41">
        <f t="array" ref="M13">IFERROR(INDEX(RMA!$E$2:$E$195, SMALL(IF('LRP1'!$Q$4 = RMA!$A$2:$A$195, ROW(RMA!$E$2:$E$195) - MIN(ROW(RMA!$E$2:$E$195))+K13-3,""),COLUMN() - 9)), "")</f>
        <v/>
      </c>
      <c r="N13" s="41">
        <f t="array" ref="N13">IFERROR(INDEX(RMA!$F$2:$F$195, SMALL(IF('LRP1'!$Q$4 = RMA!$A$2:$A$195, ROW(RMA!$F$2:$F$195) - MIN(ROW(RMA!$F$2:$F$195))+K13-3,""),COLUMN() - 10)), "")</f>
        <v/>
      </c>
      <c r="O13" s="15">
        <f>IF(L13="","",L13)</f>
        <v/>
      </c>
      <c r="P13" s="192">
        <f>IF(M13="","",M13)</f>
        <v/>
      </c>
      <c r="Q13" s="193">
        <f>IF(N13="","",N13)</f>
        <v/>
      </c>
    </row>
    <row r="14">
      <c r="A14" s="31">
        <f>IF(COUNTIF(RMA!$A$2:$A$195,$B$2+($F$5*7))&gt;7,$B$2+($F$5*7),"")</f>
        <v/>
      </c>
      <c r="B14" s="29">
        <f>IF(B$6&gt;7,8,"")</f>
        <v/>
      </c>
      <c r="C14" s="190">
        <f t="array" ref="C14">IFERROR(INDEX(RMA!$D$2:$D$195, SMALL(IF('LRP1'!$H$4 = RMA!$A$2:$A$195, ROW(RMA!$D$2:$D$195) - MIN(ROW(RMA!$D$2:$D$195))+B14-1,""),COLUMN() - 1)), "")</f>
        <v/>
      </c>
      <c r="D14" s="41">
        <f t="array" ref="D14">IFERROR(INDEX(RMA!$E$2:$E$195, SMALL(IF('LRP1'!$H$4 = RMA!$A$2:$A$195, ROW(RMA!$E$2:$E$195) - MIN(ROW(RMA!$E$2:$E$195))+B14-2,""),COLUMN() - 1)), "")</f>
        <v/>
      </c>
      <c r="E14" s="41">
        <f t="array" ref="E14">IFERROR(INDEX(RMA!$F$2:$F$195, SMALL(IF('LRP1'!$H$4 = RMA!$A$2:$A$195, ROW(RMA!$F$2:$F$195) - MIN(ROW(RMA!$F$2:$F$195))+B14-3,""),COLUMN() - 1)), "")</f>
        <v/>
      </c>
      <c r="F14" s="17">
        <f>IF(C14="","",C14)</f>
        <v/>
      </c>
      <c r="G14" s="194">
        <f>IF(D14="","",D14)</f>
        <v/>
      </c>
      <c r="H14" s="195">
        <f>IF(E14="","",E14)</f>
        <v/>
      </c>
      <c r="J14" s="31">
        <f>IF(COUNTIF(RMA!$A$2:$A$195,$B$2+($O$5*7))&gt;7,$B$2+($O$5*7),"")</f>
        <v/>
      </c>
      <c r="K14" s="29">
        <f>IF(K$6&gt;7,8,"")</f>
        <v/>
      </c>
      <c r="L14" s="190">
        <f t="array" ref="L14">IFERROR(INDEX(RMA!$D$2:$D$195, SMALL(IF('LRP1'!$Q$4 = RMA!$A$2:$A$195, ROW(RMA!$D$2:$D$195) - MIN(ROW(RMA!$D$2:$D$195))+K14-3,""),COLUMN() - 8)), "")</f>
        <v/>
      </c>
      <c r="M14" s="41">
        <f t="array" ref="M14">IFERROR(INDEX(RMA!$E$2:$E$195, SMALL(IF('LRP1'!$Q$4 = RMA!$A$2:$A$195, ROW(RMA!$E$2:$E$195) - MIN(ROW(RMA!$E$2:$E$195))+K14-3,""),COLUMN() - 9)), "")</f>
        <v/>
      </c>
      <c r="N14" s="41">
        <f t="array" ref="N14">IFERROR(INDEX(RMA!$F$2:$F$195, SMALL(IF('LRP1'!$Q$4 = RMA!$A$2:$A$195, ROW(RMA!$F$2:$F$195) - MIN(ROW(RMA!$F$2:$F$195))+K14-3,""),COLUMN() - 10)), "")</f>
        <v/>
      </c>
      <c r="O14" s="17">
        <f>IF(L14="","",L14)</f>
        <v/>
      </c>
      <c r="P14" s="194">
        <f>IF(M14="","",M14)</f>
        <v/>
      </c>
      <c r="Q14" s="195">
        <f>IF(N14="","",N14)</f>
        <v/>
      </c>
    </row>
    <row r="15">
      <c r="A15" s="31">
        <f>IF(COUNTIF(RMA!$A$2:$A$195,$B$2+($F$5*7))&gt;8,$B$2+($F$5*7),"")</f>
        <v/>
      </c>
      <c r="B15" s="29">
        <f>IF(B$6&gt;8,9,"")</f>
        <v/>
      </c>
      <c r="C15" s="190">
        <f t="array" ref="C15">IFERROR(INDEX(RMA!$D$2:$D$195, SMALL(IF('LRP1'!$H$4 = RMA!$A$2:$A$195, ROW(RMA!$D$2:$D$195) - MIN(ROW(RMA!$D$2:$D$195))+B15-1,""),COLUMN() - 1)), "")</f>
        <v/>
      </c>
      <c r="D15" s="41">
        <f t="array" ref="D15">IFERROR(INDEX(RMA!$E$2:$E$195, SMALL(IF('LRP1'!$H$4 = RMA!$A$2:$A$195, ROW(RMA!$E$2:$E$195) - MIN(ROW(RMA!$E$2:$E$195))+B15-2,""),COLUMN() - 1)), "")</f>
        <v/>
      </c>
      <c r="E15" s="41">
        <f t="array" ref="E15">IFERROR(INDEX(RMA!$F$2:$F$195, SMALL(IF('LRP1'!$H$4 = RMA!$A$2:$A$195, ROW(RMA!$F$2:$F$195) - MIN(ROW(RMA!$F$2:$F$195))+B15-3,""),COLUMN() - 1)), "")</f>
        <v/>
      </c>
      <c r="F15" s="15">
        <f>IF(C15="","",C15)</f>
        <v/>
      </c>
      <c r="G15" s="192">
        <f>IF(D15="","",D15)</f>
        <v/>
      </c>
      <c r="H15" s="193">
        <f>IF(E15="","",E15)</f>
        <v/>
      </c>
      <c r="J15" s="31">
        <f>IF(COUNTIF(RMA!$A$2:$A$195,$B$2+($O$5*7))&gt;8,$B$2+($O$5*7),"")</f>
        <v/>
      </c>
      <c r="K15" s="29">
        <f>IF(K$6&gt;8,9,"")</f>
        <v/>
      </c>
      <c r="L15" s="190">
        <f t="array" ref="L15">IFERROR(INDEX(RMA!$D$2:$D$195, SMALL(IF('LRP1'!$Q$4 = RMA!$A$2:$A$195, ROW(RMA!$D$2:$D$195) - MIN(ROW(RMA!$D$2:$D$195))+K15-3,""),COLUMN() - 8)), "")</f>
        <v/>
      </c>
      <c r="M15" s="41">
        <f t="array" ref="M15">IFERROR(INDEX(RMA!$E$2:$E$195, SMALL(IF('LRP1'!$Q$4 = RMA!$A$2:$A$195, ROW(RMA!$E$2:$E$195) - MIN(ROW(RMA!$E$2:$E$195))+K15-3,""),COLUMN() - 9)), "")</f>
        <v/>
      </c>
      <c r="N15" s="41">
        <f t="array" ref="N15">IFERROR(INDEX(RMA!$F$2:$F$195, SMALL(IF('LRP1'!$Q$4 = RMA!$A$2:$A$195, ROW(RMA!$F$2:$F$195) - MIN(ROW(RMA!$F$2:$F$195))+K15-3,""),COLUMN() - 10)), "")</f>
        <v/>
      </c>
      <c r="O15" s="15">
        <f>IF(L15="","",L15)</f>
        <v/>
      </c>
      <c r="P15" s="192">
        <f>IF(M15="","",M15)</f>
        <v/>
      </c>
      <c r="Q15" s="193">
        <f>IF(N15="","",N15)</f>
        <v/>
      </c>
    </row>
    <row r="16">
      <c r="A16" s="31">
        <f>IF(COUNTIF(RMA!$A$2:$A$195,$B$2+($F$5*7))&gt;9,$B$2+($F$5*7),"")</f>
        <v/>
      </c>
      <c r="B16" s="29">
        <f>IF(B$6&gt;9,10,"")</f>
        <v/>
      </c>
      <c r="C16" s="190">
        <f t="array" ref="C16">IFERROR(INDEX(RMA!$D$2:$D$195, SMALL(IF('LRP1'!$H$4 = RMA!$A$2:$A$195, ROW(RMA!$D$2:$D$195) - MIN(ROW(RMA!$D$2:$D$195))+B16-1,""),COLUMN() - 1)), "")</f>
        <v/>
      </c>
      <c r="D16" s="41">
        <f t="array" ref="D16">IFERROR(INDEX(RMA!$E$2:$E$195, SMALL(IF('LRP1'!$H$4 = RMA!$A$2:$A$195, ROW(RMA!$E$2:$E$195) - MIN(ROW(RMA!$E$2:$E$195))+B16-2,""),COLUMN() - 1)), "")</f>
        <v/>
      </c>
      <c r="E16" s="41">
        <f t="array" ref="E16">IFERROR(INDEX(RMA!$F$2:$F$195, SMALL(IF('LRP1'!$H$4 = RMA!$A$2:$A$195, ROW(RMA!$F$2:$F$195) - MIN(ROW(RMA!$F$2:$F$195))+B16-3,""),COLUMN() - 1)), "")</f>
        <v/>
      </c>
      <c r="F16" s="21">
        <f>IF(C16="","",C16)</f>
        <v/>
      </c>
      <c r="G16" s="196">
        <f>IF(D16="","",D16)</f>
        <v/>
      </c>
      <c r="H16" s="197">
        <f>IF(E16="","",E16)</f>
        <v/>
      </c>
      <c r="J16" s="31">
        <f>IF(COUNTIF(RMA!$A$2:$A$195,$B$2+($O$5*7))&gt;9,$B$2+($O$5*7),"")</f>
        <v/>
      </c>
      <c r="K16" s="29">
        <f>IF(K$6&gt;9,10,"")</f>
        <v/>
      </c>
      <c r="L16" s="190">
        <f t="array" ref="L16">IFERROR(INDEX(RMA!$D$2:$D$195, SMALL(IF('LRP1'!$Q$4 = RMA!$A$2:$A$195, ROW(RMA!$D$2:$D$195) - MIN(ROW(RMA!$D$2:$D$195))+K16-3,""),COLUMN() - 8)), "")</f>
        <v/>
      </c>
      <c r="M16" s="41">
        <f t="array" ref="M16">IFERROR(INDEX(RMA!$E$2:$E$195, SMALL(IF('LRP1'!$Q$4 = RMA!$A$2:$A$195, ROW(RMA!$E$2:$E$195) - MIN(ROW(RMA!$E$2:$E$195))+K16-3,""),COLUMN() - 9)), "")</f>
        <v/>
      </c>
      <c r="N16" s="41">
        <f t="array" ref="N16">IFERROR(INDEX(RMA!$F$2:$F$195, SMALL(IF('LRP1'!$Q$4 = RMA!$A$2:$A$195, ROW(RMA!$F$2:$F$195) - MIN(ROW(RMA!$F$2:$F$195))+K16-3,""),COLUMN() - 10)), "")</f>
        <v/>
      </c>
      <c r="O16" s="21">
        <f>IF(L16="","",L16)</f>
        <v/>
      </c>
      <c r="P16" s="196">
        <f>IF(M16="","",M16)</f>
        <v/>
      </c>
      <c r="Q16" s="197">
        <f>IF(N16="","",N16)</f>
        <v/>
      </c>
    </row>
    <row r="17">
      <c r="A17" s="33" t="n"/>
      <c r="B17" s="33" t="n"/>
      <c r="C17" s="198" t="n"/>
      <c r="D17" s="43" t="n"/>
      <c r="E17" s="43" t="n"/>
      <c r="J17" s="33" t="n"/>
      <c r="K17" s="33" t="n"/>
      <c r="L17" s="198" t="n"/>
      <c r="M17" s="43" t="n"/>
      <c r="N17" s="43" t="n"/>
    </row>
    <row r="18">
      <c r="A18" s="33" t="n"/>
      <c r="B18" s="33" t="n"/>
      <c r="C18" s="198" t="n"/>
      <c r="D18" s="43" t="n"/>
      <c r="E18" s="43" t="n"/>
    </row>
    <row r="19">
      <c r="A19" s="33" t="n"/>
      <c r="B19" s="33" t="n"/>
      <c r="C19" s="198" t="n"/>
      <c r="D19" s="43" t="n"/>
      <c r="E19" s="43" t="n"/>
    </row>
    <row r="20">
      <c r="A20" s="33" t="n"/>
      <c r="B20" s="33" t="n"/>
      <c r="C20" s="198" t="n"/>
      <c r="D20" s="43" t="n"/>
      <c r="E20" s="43" t="n"/>
      <c r="F20" s="39" t="inlineStr">
        <is>
          <t>Endorse Length</t>
        </is>
      </c>
      <c r="G20" s="36" t="inlineStr">
        <is>
          <t>End Date:</t>
        </is>
      </c>
      <c r="H20" s="37">
        <f>A23</f>
        <v/>
      </c>
      <c r="O20" s="39" t="inlineStr">
        <is>
          <t>Endorse Length</t>
        </is>
      </c>
      <c r="P20" s="36" t="inlineStr">
        <is>
          <t>End Date:</t>
        </is>
      </c>
      <c r="Q20" s="37">
        <f>J23</f>
        <v/>
      </c>
    </row>
    <row r="21">
      <c r="A21" s="33" t="n"/>
      <c r="B21" s="33" t="n"/>
      <c r="C21" s="198" t="n"/>
      <c r="D21" s="43" t="n"/>
      <c r="E21" s="43" t="n"/>
      <c r="F21" s="40" t="n">
        <v>21</v>
      </c>
      <c r="G21" s="36" t="inlineStr">
        <is>
          <t>Forecast Price:</t>
        </is>
      </c>
      <c r="H21" s="191">
        <f>IFERROR(VLOOKUP(H20,RMA!$A:$H,3,FALSE),"")</f>
        <v/>
      </c>
      <c r="O21" s="40" t="n">
        <v>26</v>
      </c>
      <c r="P21" s="36" t="inlineStr">
        <is>
          <t>Forecast Price:</t>
        </is>
      </c>
      <c r="Q21" s="191">
        <f>IFERROR(VLOOKUP(Q20,RMA!$A:$H,3,FALSE),"")</f>
        <v/>
      </c>
    </row>
    <row r="22">
      <c r="B22" s="29">
        <f>COUNTIF(A23:A32,"&gt;0")</f>
        <v/>
      </c>
      <c r="C22" s="190" t="n"/>
      <c r="D22" s="41" t="n"/>
      <c r="E22" s="41" t="n"/>
      <c r="F22" s="34" t="inlineStr">
        <is>
          <t>Coverage Level</t>
        </is>
      </c>
      <c r="G22" s="10" t="inlineStr">
        <is>
          <t>Coverage Price</t>
        </is>
      </c>
      <c r="H22" s="35" t="inlineStr">
        <is>
          <t>Prod. Premium</t>
        </is>
      </c>
      <c r="K22" s="29">
        <f>COUNTIF(J23:J32,"&gt;0")</f>
        <v/>
      </c>
      <c r="L22" s="190" t="n"/>
      <c r="M22" s="41" t="n"/>
      <c r="N22" s="41" t="n"/>
      <c r="O22" s="34" t="inlineStr">
        <is>
          <t>Coverage Level</t>
        </is>
      </c>
      <c r="P22" s="10" t="inlineStr">
        <is>
          <t>Coverage Price</t>
        </is>
      </c>
      <c r="Q22" s="35" t="inlineStr">
        <is>
          <t>Prod. Premium</t>
        </is>
      </c>
    </row>
    <row r="23">
      <c r="A23" s="31">
        <f>IF(COUNTIF(RMA!$A$2:$A$195,$B$2+($F$21*7))&gt;0,$B$2+($F$21*7),"")</f>
        <v/>
      </c>
      <c r="B23" s="29">
        <f>IF(B$22&gt;0,1,"")</f>
        <v/>
      </c>
      <c r="C23" s="190">
        <f t="array" ref="C23">IFERROR(INDEX(RMA!$D$2:$D$195, SMALL(IF('LRP1'!$H$20 = RMA!$A$2:$A$195, ROW(RMA!$D$2:$D$195) - MIN(ROW(RMA!$D$2:$D$195))+B23-1,""),COLUMN() - 1)), "")</f>
        <v/>
      </c>
      <c r="D23" s="41">
        <f t="array" ref="D23">IFERROR(INDEX(RMA!$E$2:$E$195, SMALL(IF('LRP1'!$H$20 = RMA!$A$2:$A$195, ROW(RMA!$E$2:$E$195) - MIN(ROW(RMA!$E$2:$E$195))+B23-2,""),COLUMN() - 1)), "")</f>
        <v/>
      </c>
      <c r="E23" s="41">
        <f t="array" ref="E23">IFERROR(INDEX(RMA!$F$2:$F$195, SMALL(IF('LRP1'!$H$20 = RMA!$A$2:$A$195, ROW(RMA!$F$2:$F$195) - MIN(ROW(RMA!$F$2:$F$195))+B23-3,""),COLUMN() - 1)), "")</f>
        <v/>
      </c>
      <c r="F23" s="15">
        <f>IF(C23="","",C23)</f>
        <v/>
      </c>
      <c r="G23" s="192">
        <f>IF(D23="","",D23)</f>
        <v/>
      </c>
      <c r="H23" s="193">
        <f>IF(E23="","",E23)</f>
        <v/>
      </c>
      <c r="J23" s="31">
        <f>IF(COUNTIF(RMA!$A$2:$A$195,$B$2+($O$21*7))&gt;0,$B$2+($O$21*7),"")</f>
        <v/>
      </c>
      <c r="K23" s="29">
        <f>IF(K$22&gt;0,1,"")</f>
        <v/>
      </c>
      <c r="L23" s="190">
        <f t="array" ref="L23">IFERROR(INDEX(RMA!$D$2:$D$195, SMALL(IF('LRP1'!$Q$20 = RMA!$A$2:$A$195, ROW(RMA!$D$2:$D$195) - MIN(ROW(RMA!$D$2:$D$195))+K23-3,""),COLUMN() - 8)), "")</f>
        <v/>
      </c>
      <c r="M23" s="41">
        <f t="array" ref="M23">IFERROR(INDEX(RMA!$E$2:$E$195, SMALL(IF('LRP1'!$Q$20 = RMA!$A$2:$A$195, ROW(RMA!$E$2:$E$195) - MIN(ROW(RMA!$E$2:$E$195))+K23-3,""),COLUMN() - 9)), "")</f>
        <v/>
      </c>
      <c r="N23" s="41">
        <f t="array" ref="N23">IFERROR(INDEX(RMA!$F$2:$F$195, SMALL(IF('LRP1'!$Q$20 = RMA!$A$2:$A$195, ROW(RMA!$F$2:$F$195) - MIN(ROW(RMA!$F$2:$F$195))+K23-3,""),COLUMN() - 10)), "")</f>
        <v/>
      </c>
      <c r="O23" s="15">
        <f>IF(L23="","",L23)</f>
        <v/>
      </c>
      <c r="P23" s="192">
        <f>IF(M23="","",M23)</f>
        <v/>
      </c>
      <c r="Q23" s="193">
        <f>IF(N23="","",N23)</f>
        <v/>
      </c>
    </row>
    <row r="24">
      <c r="A24" s="31">
        <f>IF(COUNTIF(RMA!$A$2:$A$195,$B$2+($F$21*7))&gt;1,$B$2+($F$21*7),"")</f>
        <v/>
      </c>
      <c r="B24" s="29">
        <f>IF(B$22&gt;1,2,"")</f>
        <v/>
      </c>
      <c r="C24" s="190">
        <f t="array" ref="C24">IFERROR(INDEX(RMA!$D$2:$D$195, SMALL(IF('LRP1'!$H$20 = RMA!$A$2:$A$195, ROW(RMA!$D$2:$D$195) - MIN(ROW(RMA!$D$2:$D$195))+B24-1,""),COLUMN() - 1)), "")</f>
        <v/>
      </c>
      <c r="D24" s="41">
        <f t="array" ref="D24">IFERROR(INDEX(RMA!$E$2:$E$195, SMALL(IF('LRP1'!$H$20 = RMA!$A$2:$A$195, ROW(RMA!$E$2:$E$195) - MIN(ROW(RMA!$E$2:$E$195))+B24-2,""),COLUMN() - 1)), "")</f>
        <v/>
      </c>
      <c r="E24" s="41">
        <f t="array" ref="E24">IFERROR(INDEX(RMA!$F$2:$F$195, SMALL(IF('LRP1'!$H$20 = RMA!$A$2:$A$195, ROW(RMA!$F$2:$F$195) - MIN(ROW(RMA!$F$2:$F$195))+B24-3,""),COLUMN() - 1)), "")</f>
        <v/>
      </c>
      <c r="F24" s="17">
        <f>IF(C24="","",C24)</f>
        <v/>
      </c>
      <c r="G24" s="194">
        <f>IF(D24="","",D24)</f>
        <v/>
      </c>
      <c r="H24" s="195">
        <f>IF(E24="","",E24)</f>
        <v/>
      </c>
      <c r="J24" s="31">
        <f>IF(COUNTIF(RMA!$A$2:$A$195,$B$2+($O$21*7))&gt;1,$B$2+($O$21*7),"")</f>
        <v/>
      </c>
      <c r="K24" s="29">
        <f>IF(K$22&gt;1,2,"")</f>
        <v/>
      </c>
      <c r="L24" s="190">
        <f t="array" ref="L24">IFERROR(INDEX(RMA!$D$2:$D$195, SMALL(IF('LRP1'!$Q$20 = RMA!$A$2:$A$195, ROW(RMA!$D$2:$D$195) - MIN(ROW(RMA!$D$2:$D$195))+K24-3,""),COLUMN() - 8)), "")</f>
        <v/>
      </c>
      <c r="M24" s="41">
        <f t="array" ref="M24">IFERROR(INDEX(RMA!$E$2:$E$195, SMALL(IF('LRP1'!$Q$20 = RMA!$A$2:$A$195, ROW(RMA!$E$2:$E$195) - MIN(ROW(RMA!$E$2:$E$195))+K24-3,""),COLUMN() - 9)), "")</f>
        <v/>
      </c>
      <c r="N24" s="41">
        <f t="array" ref="N24">IFERROR(INDEX(RMA!$F$2:$F$195, SMALL(IF('LRP1'!$Q$20 = RMA!$A$2:$A$195, ROW(RMA!$F$2:$F$195) - MIN(ROW(RMA!$F$2:$F$195))+K24-3,""),COLUMN() - 10)), "")</f>
        <v/>
      </c>
      <c r="O24" s="17">
        <f>IF(L24="","",L24)</f>
        <v/>
      </c>
      <c r="P24" s="194">
        <f>IF(M24="","",M24)</f>
        <v/>
      </c>
      <c r="Q24" s="195">
        <f>IF(N24="","",N24)</f>
        <v/>
      </c>
    </row>
    <row r="25">
      <c r="A25" s="31">
        <f>IF(COUNTIF(RMA!$A$2:$A$195,$B$2+($F$21*7))&gt;2,$B$2+($F$21*7),"")</f>
        <v/>
      </c>
      <c r="B25" s="29">
        <f>IF(B$22&gt;2,3,"")</f>
        <v/>
      </c>
      <c r="C25" s="190">
        <f t="array" ref="C25">IFERROR(INDEX(RMA!$D$2:$D$195, SMALL(IF('LRP1'!$H$20 = RMA!$A$2:$A$195, ROW(RMA!$D$2:$D$195) - MIN(ROW(RMA!$D$2:$D$195))+B25-1,""),COLUMN() - 1)), "")</f>
        <v/>
      </c>
      <c r="D25" s="41">
        <f t="array" ref="D25">IFERROR(INDEX(RMA!$E$2:$E$195, SMALL(IF('LRP1'!$H$20 = RMA!$A$2:$A$195, ROW(RMA!$E$2:$E$195) - MIN(ROW(RMA!$E$2:$E$195))+B25-2,""),COLUMN() - 1)), "")</f>
        <v/>
      </c>
      <c r="E25" s="41">
        <f t="array" ref="E25">IFERROR(INDEX(RMA!$F$2:$F$195, SMALL(IF('LRP1'!$H$20 = RMA!$A$2:$A$195, ROW(RMA!$F$2:$F$195) - MIN(ROW(RMA!$F$2:$F$195))+B25-3,""),COLUMN() - 1)), "")</f>
        <v/>
      </c>
      <c r="F25" s="15">
        <f>IF(C25="","",C25)</f>
        <v/>
      </c>
      <c r="G25" s="192">
        <f>IF(D25="","",D25)</f>
        <v/>
      </c>
      <c r="H25" s="193">
        <f>IF(E25="","",E25)</f>
        <v/>
      </c>
      <c r="J25" s="31">
        <f>IF(COUNTIF(RMA!$A$2:$A$195,$B$2+($O$21*7))&gt;2,$B$2+($O$21*7),"")</f>
        <v/>
      </c>
      <c r="K25" s="29">
        <f>IF(K$22&gt;2,3,"")</f>
        <v/>
      </c>
      <c r="L25" s="190">
        <f t="array" ref="L25">IFERROR(INDEX(RMA!$D$2:$D$195, SMALL(IF('LRP1'!$Q$20 = RMA!$A$2:$A$195, ROW(RMA!$D$2:$D$195) - MIN(ROW(RMA!$D$2:$D$195))+K25-3,""),COLUMN() - 8)), "")</f>
        <v/>
      </c>
      <c r="M25" s="41">
        <f t="array" ref="M25">IFERROR(INDEX(RMA!$E$2:$E$195, SMALL(IF('LRP1'!$Q$20 = RMA!$A$2:$A$195, ROW(RMA!$E$2:$E$195) - MIN(ROW(RMA!$E$2:$E$195))+K25-3,""),COLUMN() - 9)), "")</f>
        <v/>
      </c>
      <c r="N25" s="41">
        <f t="array" ref="N25">IFERROR(INDEX(RMA!$F$2:$F$195, SMALL(IF('LRP1'!$Q$20 = RMA!$A$2:$A$195, ROW(RMA!$F$2:$F$195) - MIN(ROW(RMA!$F$2:$F$195))+K25-3,""),COLUMN() - 10)), "")</f>
        <v/>
      </c>
      <c r="O25" s="15">
        <f>IF(L25="","",L25)</f>
        <v/>
      </c>
      <c r="P25" s="192">
        <f>IF(M25="","",M25)</f>
        <v/>
      </c>
      <c r="Q25" s="193">
        <f>IF(N25="","",N25)</f>
        <v/>
      </c>
    </row>
    <row r="26">
      <c r="A26" s="31">
        <f>IF(COUNTIF(RMA!$A$2:$A$195,$B$2+($F$21*7))&gt;3,$B$2+($F$21*7),"")</f>
        <v/>
      </c>
      <c r="B26" s="29">
        <f>IF(B$22&gt;3,4,"")</f>
        <v/>
      </c>
      <c r="C26" s="190">
        <f t="array" ref="C26">IFERROR(INDEX(RMA!$D$2:$D$195, SMALL(IF('LRP1'!$H$20 = RMA!$A$2:$A$195, ROW(RMA!$D$2:$D$195) - MIN(ROW(RMA!$D$2:$D$195))+B26-1,""),COLUMN() - 1)), "")</f>
        <v/>
      </c>
      <c r="D26" s="41">
        <f t="array" ref="D26">IFERROR(INDEX(RMA!$E$2:$E$195, SMALL(IF('LRP1'!$H$20 = RMA!$A$2:$A$195, ROW(RMA!$E$2:$E$195) - MIN(ROW(RMA!$E$2:$E$195))+B26-2,""),COLUMN() - 1)), "")</f>
        <v/>
      </c>
      <c r="E26" s="41">
        <f t="array" ref="E26">IFERROR(INDEX(RMA!$F$2:$F$195, SMALL(IF('LRP1'!$H$20 = RMA!$A$2:$A$195, ROW(RMA!$F$2:$F$195) - MIN(ROW(RMA!$F$2:$F$195))+B26-3,""),COLUMN() - 1)), "")</f>
        <v/>
      </c>
      <c r="F26" s="17">
        <f>IF(C26="","",C26)</f>
        <v/>
      </c>
      <c r="G26" s="194">
        <f>IF(D26="","",D26)</f>
        <v/>
      </c>
      <c r="H26" s="195">
        <f>IF(E26="","",E26)</f>
        <v/>
      </c>
      <c r="J26" s="31">
        <f>IF(COUNTIF(RMA!$A$2:$A$195,$B$2+($O$21*7))&gt;3,$B$2+($O$21*7),"")</f>
        <v/>
      </c>
      <c r="K26" s="29">
        <f>IF(K$22&gt;3,4,"")</f>
        <v/>
      </c>
      <c r="L26" s="190">
        <f t="array" ref="L26">IFERROR(INDEX(RMA!$D$2:$D$195, SMALL(IF('LRP1'!$Q$20 = RMA!$A$2:$A$195, ROW(RMA!$D$2:$D$195) - MIN(ROW(RMA!$D$2:$D$195))+K26-3,""),COLUMN() - 8)), "")</f>
        <v/>
      </c>
      <c r="M26" s="41">
        <f t="array" ref="M26">IFERROR(INDEX(RMA!$E$2:$E$195, SMALL(IF('LRP1'!$Q$20 = RMA!$A$2:$A$195, ROW(RMA!$E$2:$E$195) - MIN(ROW(RMA!$E$2:$E$195))+K26-3,""),COLUMN() - 9)), "")</f>
        <v/>
      </c>
      <c r="N26" s="41">
        <f t="array" ref="N26">IFERROR(INDEX(RMA!$F$2:$F$195, SMALL(IF('LRP1'!$Q$20 = RMA!$A$2:$A$195, ROW(RMA!$F$2:$F$195) - MIN(ROW(RMA!$F$2:$F$195))+K26-3,""),COLUMN() - 10)), "")</f>
        <v/>
      </c>
      <c r="O26" s="17">
        <f>IF(L26="","",L26)</f>
        <v/>
      </c>
      <c r="P26" s="194">
        <f>IF(M26="","",M26)</f>
        <v/>
      </c>
      <c r="Q26" s="195">
        <f>IF(N26="","",N26)</f>
        <v/>
      </c>
    </row>
    <row r="27">
      <c r="A27" s="31">
        <f>IF(COUNTIF(RMA!$A$2:$A$195,$B$2+($F$21*7))&gt;4,$B$2+($F$21*7),"")</f>
        <v/>
      </c>
      <c r="B27" s="29">
        <f>IF(B$22&gt;4,5,"")</f>
        <v/>
      </c>
      <c r="C27" s="190">
        <f t="array" ref="C27">IFERROR(INDEX(RMA!$D$2:$D$195, SMALL(IF('LRP1'!$H$20 = RMA!$A$2:$A$195, ROW(RMA!$D$2:$D$195) - MIN(ROW(RMA!$D$2:$D$195))+B27-1,""),COLUMN() - 1)), "")</f>
        <v/>
      </c>
      <c r="D27" s="41">
        <f t="array" ref="D27">IFERROR(INDEX(RMA!$E$2:$E$195, SMALL(IF('LRP1'!$H$20 = RMA!$A$2:$A$195, ROW(RMA!$E$2:$E$195) - MIN(ROW(RMA!$E$2:$E$195))+B27-2,""),COLUMN() - 1)), "")</f>
        <v/>
      </c>
      <c r="E27" s="41">
        <f t="array" ref="E27">IFERROR(INDEX(RMA!$F$2:$F$195, SMALL(IF('LRP1'!$H$20 = RMA!$A$2:$A$195, ROW(RMA!$F$2:$F$195) - MIN(ROW(RMA!$F$2:$F$195))+B27-3,""),COLUMN() - 1)), "")</f>
        <v/>
      </c>
      <c r="F27" s="15">
        <f>IF(C27="","",C27)</f>
        <v/>
      </c>
      <c r="G27" s="192">
        <f>IF(D27="","",D27)</f>
        <v/>
      </c>
      <c r="H27" s="193">
        <f>IF(E27="","",E27)</f>
        <v/>
      </c>
      <c r="J27" s="31">
        <f>IF(COUNTIF(RMA!$A$2:$A$195,$B$2+($O$21*7))&gt;4,$B$2+($O$21*7),"")</f>
        <v/>
      </c>
      <c r="K27" s="29">
        <f>IF(K$22&gt;4,5,"")</f>
        <v/>
      </c>
      <c r="L27" s="190">
        <f t="array" ref="L27">IFERROR(INDEX(RMA!$D$2:$D$195, SMALL(IF('LRP1'!$Q$20 = RMA!$A$2:$A$195, ROW(RMA!$D$2:$D$195) - MIN(ROW(RMA!$D$2:$D$195))+K27-3,""),COLUMN() - 8)), "")</f>
        <v/>
      </c>
      <c r="M27" s="41">
        <f t="array" ref="M27">IFERROR(INDEX(RMA!$E$2:$E$195, SMALL(IF('LRP1'!$Q$20 = RMA!$A$2:$A$195, ROW(RMA!$E$2:$E$195) - MIN(ROW(RMA!$E$2:$E$195))+K27-3,""),COLUMN() - 9)), "")</f>
        <v/>
      </c>
      <c r="N27" s="41">
        <f t="array" ref="N27">IFERROR(INDEX(RMA!$F$2:$F$195, SMALL(IF('LRP1'!$Q$20 = RMA!$A$2:$A$195, ROW(RMA!$F$2:$F$195) - MIN(ROW(RMA!$F$2:$F$195))+K27-3,""),COLUMN() - 10)), "")</f>
        <v/>
      </c>
      <c r="O27" s="15">
        <f>IF(L27="","",L27)</f>
        <v/>
      </c>
      <c r="P27" s="192">
        <f>IF(M27="","",M27)</f>
        <v/>
      </c>
      <c r="Q27" s="193">
        <f>IF(N27="","",N27)</f>
        <v/>
      </c>
    </row>
    <row r="28">
      <c r="A28" s="31">
        <f>IF(COUNTIF(RMA!$A$2:$A$195,$B$2+($F$21*7))&gt;5,$B$2+($F$21*7),"")</f>
        <v/>
      </c>
      <c r="B28" s="29">
        <f>IF(B$22&gt;5,6,"")</f>
        <v/>
      </c>
      <c r="C28" s="190">
        <f t="array" ref="C28">IFERROR(INDEX(RMA!$D$2:$D$195, SMALL(IF('LRP1'!$H$20 = RMA!$A$2:$A$195, ROW(RMA!$D$2:$D$195) - MIN(ROW(RMA!$D$2:$D$195))+B28-1,""),COLUMN() - 1)), "")</f>
        <v/>
      </c>
      <c r="D28" s="41">
        <f t="array" ref="D28">IFERROR(INDEX(RMA!$E$2:$E$195, SMALL(IF('LRP1'!$H$20 = RMA!$A$2:$A$195, ROW(RMA!$E$2:$E$195) - MIN(ROW(RMA!$E$2:$E$195))+B28-2,""),COLUMN() - 1)), "")</f>
        <v/>
      </c>
      <c r="E28" s="41">
        <f t="array" ref="E28">IFERROR(INDEX(RMA!$F$2:$F$195, SMALL(IF('LRP1'!$H$20 = RMA!$A$2:$A$195, ROW(RMA!$F$2:$F$195) - MIN(ROW(RMA!$F$2:$F$195))+B28-3,""),COLUMN() - 1)), "")</f>
        <v/>
      </c>
      <c r="F28" s="17">
        <f>IF(C28="","",C28)</f>
        <v/>
      </c>
      <c r="G28" s="194">
        <f>IF(D28="","",D28)</f>
        <v/>
      </c>
      <c r="H28" s="195">
        <f>IF(E28="","",E28)</f>
        <v/>
      </c>
      <c r="J28" s="31">
        <f>IF(COUNTIF(RMA!$A$2:$A$195,$B$2+($O$21*7))&gt;5,$B$2+($O$21*7),"")</f>
        <v/>
      </c>
      <c r="K28" s="29">
        <f>IF(K$22&gt;5,6,"")</f>
        <v/>
      </c>
      <c r="L28" s="190">
        <f t="array" ref="L28">IFERROR(INDEX(RMA!$D$2:$D$195, SMALL(IF('LRP1'!$Q$20 = RMA!$A$2:$A$195, ROW(RMA!$D$2:$D$195) - MIN(ROW(RMA!$D$2:$D$195))+K28-3,""),COLUMN() - 8)), "")</f>
        <v/>
      </c>
      <c r="M28" s="41">
        <f t="array" ref="M28">IFERROR(INDEX(RMA!$E$2:$E$195, SMALL(IF('LRP1'!$Q$20 = RMA!$A$2:$A$195, ROW(RMA!$E$2:$E$195) - MIN(ROW(RMA!$E$2:$E$195))+K28-3,""),COLUMN() - 9)), "")</f>
        <v/>
      </c>
      <c r="N28" s="41">
        <f t="array" ref="N28">IFERROR(INDEX(RMA!$F$2:$F$195, SMALL(IF('LRP1'!$Q$20 = RMA!$A$2:$A$195, ROW(RMA!$F$2:$F$195) - MIN(ROW(RMA!$F$2:$F$195))+K28-3,""),COLUMN() - 10)), "")</f>
        <v/>
      </c>
      <c r="O28" s="17">
        <f>IF(L28="","",L28)</f>
        <v/>
      </c>
      <c r="P28" s="194">
        <f>IF(M28="","",M28)</f>
        <v/>
      </c>
      <c r="Q28" s="195">
        <f>IF(N28="","",N28)</f>
        <v/>
      </c>
    </row>
    <row r="29">
      <c r="A29" s="31">
        <f>IF(COUNTIF(RMA!$A$2:$A$195,$B$2+($F$21*7))&gt;6,$B$2+($F$21*7),"")</f>
        <v/>
      </c>
      <c r="B29" s="29">
        <f>IF(B$22&gt;6,7,"")</f>
        <v/>
      </c>
      <c r="C29" s="190">
        <f t="array" ref="C29">IFERROR(INDEX(RMA!$D$2:$D$195, SMALL(IF('LRP1'!$H$20 = RMA!$A$2:$A$195, ROW(RMA!$D$2:$D$195) - MIN(ROW(RMA!$D$2:$D$195))+B29-1,""),COLUMN() - 1)), "")</f>
        <v/>
      </c>
      <c r="D29" s="41">
        <f t="array" ref="D29">IFERROR(INDEX(RMA!$E$2:$E$195, SMALL(IF('LRP1'!$H$20 = RMA!$A$2:$A$195, ROW(RMA!$E$2:$E$195) - MIN(ROW(RMA!$E$2:$E$195))+B29-2,""),COLUMN() - 1)), "")</f>
        <v/>
      </c>
      <c r="E29" s="41">
        <f t="array" ref="E29">IFERROR(INDEX(RMA!$F$2:$F$195, SMALL(IF('LRP1'!$H$20 = RMA!$A$2:$A$195, ROW(RMA!$F$2:$F$195) - MIN(ROW(RMA!$F$2:$F$195))+B29-3,""),COLUMN() - 1)), "")</f>
        <v/>
      </c>
      <c r="F29" s="15">
        <f>IF(C29="","",C29)</f>
        <v/>
      </c>
      <c r="G29" s="192">
        <f>IF(D29="","",D29)</f>
        <v/>
      </c>
      <c r="H29" s="193">
        <f>IF(E29="","",E29)</f>
        <v/>
      </c>
      <c r="J29" s="31">
        <f>IF(COUNTIF(RMA!$A$2:$A$195,$B$2+($O$21*7))&gt;6,$B$2+($O$21*7),"")</f>
        <v/>
      </c>
      <c r="K29" s="29">
        <f>IF(K$22&gt;6,7,"")</f>
        <v/>
      </c>
      <c r="L29" s="190">
        <f t="array" ref="L29">IFERROR(INDEX(RMA!$D$2:$D$195, SMALL(IF('LRP1'!$Q$20 = RMA!$A$2:$A$195, ROW(RMA!$D$2:$D$195) - MIN(ROW(RMA!$D$2:$D$195))+K29-3,""),COLUMN() - 8)), "")</f>
        <v/>
      </c>
      <c r="M29" s="41">
        <f t="array" ref="M29">IFERROR(INDEX(RMA!$E$2:$E$195, SMALL(IF('LRP1'!$Q$20 = RMA!$A$2:$A$195, ROW(RMA!$E$2:$E$195) - MIN(ROW(RMA!$E$2:$E$195))+K29-3,""),COLUMN() - 9)), "")</f>
        <v/>
      </c>
      <c r="N29" s="41">
        <f t="array" ref="N29">IFERROR(INDEX(RMA!$F$2:$F$195, SMALL(IF('LRP1'!$Q$20 = RMA!$A$2:$A$195, ROW(RMA!$F$2:$F$195) - MIN(ROW(RMA!$F$2:$F$195))+K29-3,""),COLUMN() - 10)), "")</f>
        <v/>
      </c>
      <c r="O29" s="15">
        <f>IF(L29="","",L29)</f>
        <v/>
      </c>
      <c r="P29" s="192">
        <f>IF(M29="","",M29)</f>
        <v/>
      </c>
      <c r="Q29" s="193">
        <f>IF(N29="","",N29)</f>
        <v/>
      </c>
    </row>
    <row r="30">
      <c r="A30" s="31">
        <f>IF(COUNTIF(RMA!$A$2:$A$195,$B$2+($F$21*7))&gt;7,$B$2+($F$21*7),"")</f>
        <v/>
      </c>
      <c r="B30" s="29">
        <f>IF(B$22&gt;7,8,"")</f>
        <v/>
      </c>
      <c r="C30" s="190">
        <f t="array" ref="C30">IFERROR(INDEX(RMA!$D$2:$D$195, SMALL(IF('LRP1'!$H$20 = RMA!$A$2:$A$195, ROW(RMA!$D$2:$D$195) - MIN(ROW(RMA!$D$2:$D$195))+B30-1,""),COLUMN() - 1)), "")</f>
        <v/>
      </c>
      <c r="D30" s="41">
        <f t="array" ref="D30">IFERROR(INDEX(RMA!$E$2:$E$195, SMALL(IF('LRP1'!$H$20 = RMA!$A$2:$A$195, ROW(RMA!$E$2:$E$195) - MIN(ROW(RMA!$E$2:$E$195))+B30-2,""),COLUMN() - 1)), "")</f>
        <v/>
      </c>
      <c r="E30" s="41">
        <f t="array" ref="E30">IFERROR(INDEX(RMA!$F$2:$F$195, SMALL(IF('LRP1'!$H$20 = RMA!$A$2:$A$195, ROW(RMA!$F$2:$F$195) - MIN(ROW(RMA!$F$2:$F$195))+B30-3,""),COLUMN() - 1)), "")</f>
        <v/>
      </c>
      <c r="F30" s="17">
        <f>IF(C30="","",C30)</f>
        <v/>
      </c>
      <c r="G30" s="194">
        <f>IF(D30="","",D30)</f>
        <v/>
      </c>
      <c r="H30" s="195">
        <f>IF(E30="","",E30)</f>
        <v/>
      </c>
      <c r="J30" s="31">
        <f>IF(COUNTIF(RMA!$A$2:$A$195,$B$2+($O$21*7))&gt;7,$B$2+($O$21*7),"")</f>
        <v/>
      </c>
      <c r="K30" s="29">
        <f>IF(K$22&gt;7,8,"")</f>
        <v/>
      </c>
      <c r="L30" s="190">
        <f t="array" ref="L30">IFERROR(INDEX(RMA!$D$2:$D$195, SMALL(IF('LRP1'!$Q$20 = RMA!$A$2:$A$195, ROW(RMA!$D$2:$D$195) - MIN(ROW(RMA!$D$2:$D$195))+K30-3,""),COLUMN() - 8)), "")</f>
        <v/>
      </c>
      <c r="M30" s="41">
        <f t="array" ref="M30">IFERROR(INDEX(RMA!$E$2:$E$195, SMALL(IF('LRP1'!$Q$20 = RMA!$A$2:$A$195, ROW(RMA!$E$2:$E$195) - MIN(ROW(RMA!$E$2:$E$195))+K30-3,""),COLUMN() - 9)), "")</f>
        <v/>
      </c>
      <c r="N30" s="41">
        <f t="array" ref="N30">IFERROR(INDEX(RMA!$F$2:$F$195, SMALL(IF('LRP1'!$Q$20 = RMA!$A$2:$A$195, ROW(RMA!$F$2:$F$195) - MIN(ROW(RMA!$F$2:$F$195))+K30-3,""),COLUMN() - 10)), "")</f>
        <v/>
      </c>
      <c r="O30" s="17">
        <f>IF(L30="","",L30)</f>
        <v/>
      </c>
      <c r="P30" s="194">
        <f>IF(M30="","",M30)</f>
        <v/>
      </c>
      <c r="Q30" s="195">
        <f>IF(N30="","",N30)</f>
        <v/>
      </c>
    </row>
    <row r="31">
      <c r="A31" s="31">
        <f>IF(COUNTIF(RMA!$A$2:$A$195,$B$2+($F$21*7))&gt;8,$B$2+($F$21*7),"")</f>
        <v/>
      </c>
      <c r="B31" s="29">
        <f>IF(B$22&gt;8,9,"")</f>
        <v/>
      </c>
      <c r="C31" s="190">
        <f t="array" ref="C31">IFERROR(INDEX(RMA!$D$2:$D$195, SMALL(IF('LRP1'!$H$20 = RMA!$A$2:$A$195, ROW(RMA!$D$2:$D$195) - MIN(ROW(RMA!$D$2:$D$195))+B31-1,""),COLUMN() - 1)), "")</f>
        <v/>
      </c>
      <c r="D31" s="41">
        <f t="array" ref="D31">IFERROR(INDEX(RMA!$E$2:$E$195, SMALL(IF('LRP1'!$H$20 = RMA!$A$2:$A$195, ROW(RMA!$E$2:$E$195) - MIN(ROW(RMA!$E$2:$E$195))+B31-2,""),COLUMN() - 1)), "")</f>
        <v/>
      </c>
      <c r="E31" s="41">
        <f t="array" ref="E31">IFERROR(INDEX(RMA!$F$2:$F$195, SMALL(IF('LRP1'!$H$20 = RMA!$A$2:$A$195, ROW(RMA!$F$2:$F$195) - MIN(ROW(RMA!$F$2:$F$195))+B31-3,""),COLUMN() - 1)), "")</f>
        <v/>
      </c>
      <c r="F31" s="15">
        <f>IF(C31="","",C31)</f>
        <v/>
      </c>
      <c r="G31" s="192">
        <f>IF(D31="","",D31)</f>
        <v/>
      </c>
      <c r="H31" s="193">
        <f>IF(E31="","",E31)</f>
        <v/>
      </c>
      <c r="J31" s="31">
        <f>IF(COUNTIF(RMA!$A$2:$A$195,$B$2+($O$21*7))&gt;8,$B$2+($O$21*7),"")</f>
        <v/>
      </c>
      <c r="K31" s="29">
        <f>IF(K$22&gt;8,9,"")</f>
        <v/>
      </c>
      <c r="L31" s="190">
        <f t="array" ref="L31">IFERROR(INDEX(RMA!$D$2:$D$195, SMALL(IF('LRP1'!$Q$20 = RMA!$A$2:$A$195, ROW(RMA!$D$2:$D$195) - MIN(ROW(RMA!$D$2:$D$195))+K31-3,""),COLUMN() - 8)), "")</f>
        <v/>
      </c>
      <c r="M31" s="41">
        <f t="array" ref="M31">IFERROR(INDEX(RMA!$E$2:$E$195, SMALL(IF('LRP1'!$Q$20 = RMA!$A$2:$A$195, ROW(RMA!$E$2:$E$195) - MIN(ROW(RMA!$E$2:$E$195))+K31-3,""),COLUMN() - 9)), "")</f>
        <v/>
      </c>
      <c r="N31" s="41">
        <f t="array" ref="N31">IFERROR(INDEX(RMA!$F$2:$F$195, SMALL(IF('LRP1'!$Q$20 = RMA!$A$2:$A$195, ROW(RMA!$F$2:$F$195) - MIN(ROW(RMA!$F$2:$F$195))+K31-3,""),COLUMN() - 10)), "")</f>
        <v/>
      </c>
      <c r="O31" s="15">
        <f>IF(L31="","",L31)</f>
        <v/>
      </c>
      <c r="P31" s="192">
        <f>IF(M31="","",M31)</f>
        <v/>
      </c>
      <c r="Q31" s="193">
        <f>IF(N31="","",N31)</f>
        <v/>
      </c>
    </row>
    <row r="32">
      <c r="A32" s="31">
        <f>IF(COUNTIF(RMA!$A$2:$A$195,$B$2+($F$21*7))&gt;9,$B$2+($F$21*7),"")</f>
        <v/>
      </c>
      <c r="B32" s="29">
        <f>IF(B$22&gt;9,10,"")</f>
        <v/>
      </c>
      <c r="C32" s="190">
        <f t="array" ref="C32">IFERROR(INDEX(RMA!$D$2:$D$195, SMALL(IF('LRP1'!$H$20 = RMA!$A$2:$A$195, ROW(RMA!$D$2:$D$195) - MIN(ROW(RMA!$D$2:$D$195))+B32-1,""),COLUMN() - 1)), "")</f>
        <v/>
      </c>
      <c r="D32" s="41">
        <f t="array" ref="D32">IFERROR(INDEX(RMA!$E$2:$E$195, SMALL(IF('LRP1'!$H$20 = RMA!$A$2:$A$195, ROW(RMA!$E$2:$E$195) - MIN(ROW(RMA!$E$2:$E$195))+B32-2,""),COLUMN() - 1)), "")</f>
        <v/>
      </c>
      <c r="E32" s="41">
        <f t="array" ref="E32">IFERROR(INDEX(RMA!$F$2:$F$195, SMALL(IF('LRP1'!$H$20 = RMA!$A$2:$A$195, ROW(RMA!$F$2:$F$195) - MIN(ROW(RMA!$F$2:$F$195))+B32-3,""),COLUMN() - 1)), "")</f>
        <v/>
      </c>
      <c r="F32" s="21">
        <f>IF(C32="","",C32)</f>
        <v/>
      </c>
      <c r="G32" s="196">
        <f>IF(D32="","",D32)</f>
        <v/>
      </c>
      <c r="H32" s="197">
        <f>IF(E32="","",E32)</f>
        <v/>
      </c>
      <c r="J32" s="31">
        <f>IF(COUNTIF(RMA!$A$2:$A$195,$B$2+($O$21*7))&gt;9,$B$2+($O$21*7),"")</f>
        <v/>
      </c>
      <c r="K32" s="29">
        <f>IF(K$22&gt;9,10,"")</f>
        <v/>
      </c>
      <c r="L32" s="190">
        <f t="array" ref="L32">IFERROR(INDEX(RMA!$D$2:$D$195, SMALL(IF('LRP1'!$Q$20 = RMA!$A$2:$A$195, ROW(RMA!$D$2:$D$195) - MIN(ROW(RMA!$D$2:$D$195))+K32-3,""),COLUMN() - 8)), "")</f>
        <v/>
      </c>
      <c r="M32" s="41">
        <f t="array" ref="M32">IFERROR(INDEX(RMA!$E$2:$E$195, SMALL(IF('LRP1'!$Q$20 = RMA!$A$2:$A$195, ROW(RMA!$E$2:$E$195) - MIN(ROW(RMA!$E$2:$E$195))+K32-3,""),COLUMN() - 9)), "")</f>
        <v/>
      </c>
      <c r="N32" s="41">
        <f t="array" ref="N32">IFERROR(INDEX(RMA!$F$2:$F$195, SMALL(IF('LRP1'!$Q$20 = RMA!$A$2:$A$195, ROW(RMA!$F$2:$F$195) - MIN(ROW(RMA!$F$2:$F$195))+K32-3,""),COLUMN() - 10)), "")</f>
        <v/>
      </c>
      <c r="O32" s="21">
        <f>IF(L32="","",L32)</f>
        <v/>
      </c>
      <c r="P32" s="196">
        <f>IF(M32="","",M32)</f>
        <v/>
      </c>
      <c r="Q32" s="197">
        <f>IF(N32="","",N32)</f>
        <v/>
      </c>
    </row>
    <row r="33">
      <c r="A33" s="33" t="n"/>
      <c r="B33" s="33" t="n"/>
      <c r="C33" s="198" t="n"/>
      <c r="D33" s="43" t="n"/>
      <c r="E33" s="43" t="n"/>
    </row>
    <row r="36">
      <c r="F36" s="39" t="inlineStr">
        <is>
          <t>Endorse Length</t>
        </is>
      </c>
      <c r="G36" s="36" t="inlineStr">
        <is>
          <t>End Date:</t>
        </is>
      </c>
      <c r="H36" s="37">
        <f>A39</f>
        <v/>
      </c>
      <c r="O36" s="39" t="inlineStr">
        <is>
          <t>Endorse Length</t>
        </is>
      </c>
      <c r="P36" s="36" t="inlineStr">
        <is>
          <t>End Date:</t>
        </is>
      </c>
      <c r="Q36" s="37">
        <f>J39</f>
        <v/>
      </c>
    </row>
    <row r="37">
      <c r="F37" s="40" t="n">
        <v>30</v>
      </c>
      <c r="G37" s="36" t="inlineStr">
        <is>
          <t>Forecast Price:</t>
        </is>
      </c>
      <c r="H37" s="191">
        <f>IFERROR(VLOOKUP(H36,RMA!$A:$H,3,FALSE),"")</f>
        <v/>
      </c>
      <c r="O37" s="40" t="n">
        <v>34</v>
      </c>
      <c r="P37" s="36" t="inlineStr">
        <is>
          <t>Forecast Price:</t>
        </is>
      </c>
      <c r="Q37" s="191">
        <f>IFERROR(VLOOKUP(Q36,RMA!$A:$H,3,FALSE),"")</f>
        <v/>
      </c>
    </row>
    <row r="38">
      <c r="B38" s="29">
        <f>COUNTIF(A39:A48,"&gt;0")</f>
        <v/>
      </c>
      <c r="C38" s="190" t="n"/>
      <c r="D38" s="41" t="n"/>
      <c r="E38" s="41" t="n"/>
      <c r="F38" s="34" t="inlineStr">
        <is>
          <t>Coverage Level</t>
        </is>
      </c>
      <c r="G38" s="10" t="inlineStr">
        <is>
          <t>Coverage Price</t>
        </is>
      </c>
      <c r="H38" s="35" t="inlineStr">
        <is>
          <t>Prod. Premium</t>
        </is>
      </c>
      <c r="K38" s="29">
        <f>COUNTIF(J39:J48,"&gt;0")</f>
        <v/>
      </c>
      <c r="L38" s="190" t="n"/>
      <c r="M38" s="41" t="n"/>
      <c r="N38" s="41" t="n"/>
      <c r="O38" s="34" t="inlineStr">
        <is>
          <t>Coverage Level</t>
        </is>
      </c>
      <c r="P38" s="10" t="inlineStr">
        <is>
          <t>Coverage Price</t>
        </is>
      </c>
      <c r="Q38" s="35" t="inlineStr">
        <is>
          <t>Prod. Premium</t>
        </is>
      </c>
    </row>
    <row r="39">
      <c r="A39" s="31">
        <f>IF(COUNTIF(RMA!$A$2:$A$195,$B$2+($F$37*7))&gt;0,$B$2+($F$37*7),"")</f>
        <v/>
      </c>
      <c r="B39" s="29">
        <f>IF(B$38&gt;0,1,"")</f>
        <v/>
      </c>
      <c r="C39" s="190">
        <f t="array" ref="C39">IFERROR(INDEX(RMA!$D$2:$D$195, SMALL(IF('LRP1'!$H$36 = RMA!$A$2:$A$195, ROW(RMA!$D$2:$D$195) - MIN(ROW(RMA!$D$2:$D$195))+B39-1,""),COLUMN() - 1)), "")</f>
        <v/>
      </c>
      <c r="D39" s="41">
        <f t="array" ref="D39">IFERROR(INDEX(RMA!$E$2:$E$195, SMALL(IF('LRP1'!$H$36 = RMA!$A$2:$A$195, ROW(RMA!$E$2:$E$195) - MIN(ROW(RMA!$E$2:$E$195))+B39-2,""),COLUMN() - 1)), "")</f>
        <v/>
      </c>
      <c r="E39" s="41">
        <f t="array" ref="E39">IFERROR(INDEX(RMA!$F$2:$F$195, SMALL(IF('LRP1'!$H$36 = RMA!$A$2:$A$195, ROW(RMA!$F$2:$F$195) - MIN(ROW(RMA!$F$2:$F$195))+B39-3,""),COLUMN() - 1)), "")</f>
        <v/>
      </c>
      <c r="F39" s="15">
        <f>IF(C39="","",C39)</f>
        <v/>
      </c>
      <c r="G39" s="192">
        <f>IF(D39="","",D39)</f>
        <v/>
      </c>
      <c r="H39" s="193">
        <f>IF(E39="","",E39)</f>
        <v/>
      </c>
      <c r="J39" s="31">
        <f>IF(COUNTIF(RMA!$A$2:$A$195,$B$2+($O$37*7))&gt;0,$B$2+($O$37*7),"")</f>
        <v/>
      </c>
      <c r="K39" s="29">
        <f>IF(K$38&gt;0,1,"")</f>
        <v/>
      </c>
      <c r="L39" s="190">
        <f t="array" ref="L39">IFERROR(INDEX(RMA!$D$2:$D$195, SMALL(IF('LRP1'!$Q$36 = RMA!$A$2:$A$195, ROW(RMA!$D$2:$D$195) - MIN(ROW(RMA!$D$2:$D$195))+K39-3,""),COLUMN() - 8)), "")</f>
        <v/>
      </c>
      <c r="M39" s="41">
        <f t="array" ref="M39">IFERROR(INDEX(RMA!$E$2:$E$195, SMALL(IF('LRP1'!$Q$36 = RMA!$A$2:$A$195, ROW(RMA!$E$2:$E$195) - MIN(ROW(RMA!$E$2:$E$195))+K39-3,""),COLUMN() - 9)), "")</f>
        <v/>
      </c>
      <c r="N39" s="41">
        <f t="array" ref="N39">IFERROR(INDEX(RMA!$F$2:$F$195, SMALL(IF('LRP1'!$Q$36 = RMA!$A$2:$A$195, ROW(RMA!$F$2:$F$195) - MIN(ROW(RMA!$F$2:$F$195))+K39-3,""),COLUMN() - 10)), "")</f>
        <v/>
      </c>
      <c r="O39" s="15">
        <f>IF(L39="","",L39)</f>
        <v/>
      </c>
      <c r="P39" s="192">
        <f>IF(M39="","",M39)</f>
        <v/>
      </c>
      <c r="Q39" s="193">
        <f>IF(N39="","",N39)</f>
        <v/>
      </c>
    </row>
    <row r="40">
      <c r="A40" s="31">
        <f>IF(COUNTIF(RMA!$A$2:$A$195,$B$2+($F$37*7))&gt;1,$B$2+($F$37*7),"")</f>
        <v/>
      </c>
      <c r="B40" s="29">
        <f>IF(B$38&gt;1,2,"")</f>
        <v/>
      </c>
      <c r="C40" s="190">
        <f t="array" ref="C40">IFERROR(INDEX(RMA!$D$2:$D$195, SMALL(IF('LRP1'!$H$36 = RMA!$A$2:$A$195, ROW(RMA!$D$2:$D$195) - MIN(ROW(RMA!$D$2:$D$195))+B40-1,""),COLUMN() - 1)), "")</f>
        <v/>
      </c>
      <c r="D40" s="41">
        <f t="array" ref="D40">IFERROR(INDEX(RMA!$E$2:$E$195, SMALL(IF('LRP1'!$H$36 = RMA!$A$2:$A$195, ROW(RMA!$E$2:$E$195) - MIN(ROW(RMA!$E$2:$E$195))+B40-2,""),COLUMN() - 1)), "")</f>
        <v/>
      </c>
      <c r="E40" s="41">
        <f t="array" ref="E40">IFERROR(INDEX(RMA!$F$2:$F$195, SMALL(IF('LRP1'!$H$36 = RMA!$A$2:$A$195, ROW(RMA!$F$2:$F$195) - MIN(ROW(RMA!$F$2:$F$195))+B40-3,""),COLUMN() - 1)), "")</f>
        <v/>
      </c>
      <c r="F40" s="17">
        <f>IF(C40="","",C40)</f>
        <v/>
      </c>
      <c r="G40" s="194">
        <f>IF(D40="","",D40)</f>
        <v/>
      </c>
      <c r="H40" s="195">
        <f>IF(E40="","",E40)</f>
        <v/>
      </c>
      <c r="J40" s="31">
        <f>IF(COUNTIF(RMA!$A$2:$A$195,$B$2+($O$37*7))&gt;1,$B$2+($O$37*7),"")</f>
        <v/>
      </c>
      <c r="K40" s="29">
        <f>IF(K$38&gt;1,2,"")</f>
        <v/>
      </c>
      <c r="L40" s="190">
        <f t="array" ref="L40">IFERROR(INDEX(RMA!$D$2:$D$195, SMALL(IF('LRP1'!$Q$36 = RMA!$A$2:$A$195, ROW(RMA!$D$2:$D$195) - MIN(ROW(RMA!$D$2:$D$195))+K40-3,""),COLUMN() - 8)), "")</f>
        <v/>
      </c>
      <c r="M40" s="41">
        <f t="array" ref="M40">IFERROR(INDEX(RMA!$E$2:$E$195, SMALL(IF('LRP1'!$Q$36 = RMA!$A$2:$A$195, ROW(RMA!$E$2:$E$195) - MIN(ROW(RMA!$E$2:$E$195))+K40-3,""),COLUMN() - 9)), "")</f>
        <v/>
      </c>
      <c r="N40" s="41">
        <f t="array" ref="N40">IFERROR(INDEX(RMA!$F$2:$F$195, SMALL(IF('LRP1'!$Q$36 = RMA!$A$2:$A$195, ROW(RMA!$F$2:$F$195) - MIN(ROW(RMA!$F$2:$F$195))+K40-3,""),COLUMN() - 10)), "")</f>
        <v/>
      </c>
      <c r="O40" s="17">
        <f>IF(L40="","",L40)</f>
        <v/>
      </c>
      <c r="P40" s="194">
        <f>IF(M40="","",M40)</f>
        <v/>
      </c>
      <c r="Q40" s="195">
        <f>IF(N40="","",N40)</f>
        <v/>
      </c>
    </row>
    <row r="41">
      <c r="A41" s="31">
        <f>IF(COUNTIF(RMA!$A$2:$A$195,$B$2+($F$37*7))&gt;2,$B$2+($F$37*7),"")</f>
        <v/>
      </c>
      <c r="B41" s="29">
        <f>IF(B$38&gt;2,3,"")</f>
        <v/>
      </c>
      <c r="C41" s="190">
        <f t="array" ref="C41">IFERROR(INDEX(RMA!$D$2:$D$195, SMALL(IF('LRP1'!$H$36 = RMA!$A$2:$A$195, ROW(RMA!$D$2:$D$195) - MIN(ROW(RMA!$D$2:$D$195))+B41-1,""),COLUMN() - 1)), "")</f>
        <v/>
      </c>
      <c r="D41" s="41">
        <f t="array" ref="D41">IFERROR(INDEX(RMA!$E$2:$E$195, SMALL(IF('LRP1'!$H$36 = RMA!$A$2:$A$195, ROW(RMA!$E$2:$E$195) - MIN(ROW(RMA!$E$2:$E$195))+B41-2,""),COLUMN() - 1)), "")</f>
        <v/>
      </c>
      <c r="E41" s="41">
        <f t="array" ref="E41">IFERROR(INDEX(RMA!$F$2:$F$195, SMALL(IF('LRP1'!$H$36 = RMA!$A$2:$A$195, ROW(RMA!$F$2:$F$195) - MIN(ROW(RMA!$F$2:$F$195))+B41-3,""),COLUMN() - 1)), "")</f>
        <v/>
      </c>
      <c r="F41" s="15">
        <f>IF(C41="","",C41)</f>
        <v/>
      </c>
      <c r="G41" s="192">
        <f>IF(D41="","",D41)</f>
        <v/>
      </c>
      <c r="H41" s="193">
        <f>IF(E41="","",E41)</f>
        <v/>
      </c>
      <c r="J41" s="31">
        <f>IF(COUNTIF(RMA!$A$2:$A$195,$B$2+($O$37*7))&gt;2,$B$2+($O$37*7),"")</f>
        <v/>
      </c>
      <c r="K41" s="29">
        <f>IF(K$38&gt;2,3,"")</f>
        <v/>
      </c>
      <c r="L41" s="190">
        <f t="array" ref="L41">IFERROR(INDEX(RMA!$D$2:$D$195, SMALL(IF('LRP1'!$Q$36 = RMA!$A$2:$A$195, ROW(RMA!$D$2:$D$195) - MIN(ROW(RMA!$D$2:$D$195))+K41-3,""),COLUMN() - 8)), "")</f>
        <v/>
      </c>
      <c r="M41" s="41">
        <f t="array" ref="M41">IFERROR(INDEX(RMA!$E$2:$E$195, SMALL(IF('LRP1'!$Q$36 = RMA!$A$2:$A$195, ROW(RMA!$E$2:$E$195) - MIN(ROW(RMA!$E$2:$E$195))+K41-3,""),COLUMN() - 9)), "")</f>
        <v/>
      </c>
      <c r="N41" s="41">
        <f t="array" ref="N41">IFERROR(INDEX(RMA!$F$2:$F$195, SMALL(IF('LRP1'!$Q$36 = RMA!$A$2:$A$195, ROW(RMA!$F$2:$F$195) - MIN(ROW(RMA!$F$2:$F$195))+K41-3,""),COLUMN() - 10)), "")</f>
        <v/>
      </c>
      <c r="O41" s="15">
        <f>IF(L41="","",L41)</f>
        <v/>
      </c>
      <c r="P41" s="192">
        <f>IF(M41="","",M41)</f>
        <v/>
      </c>
      <c r="Q41" s="193">
        <f>IF(N41="","",N41)</f>
        <v/>
      </c>
    </row>
    <row r="42">
      <c r="A42" s="31">
        <f>IF(COUNTIF(RMA!$A$2:$A$195,$B$2+($F$37*7))&gt;3,$B$2+($F$37*7),"")</f>
        <v/>
      </c>
      <c r="B42" s="29">
        <f>IF(B$38&gt;3,4,"")</f>
        <v/>
      </c>
      <c r="C42" s="190">
        <f t="array" ref="C42">IFERROR(INDEX(RMA!$D$2:$D$195, SMALL(IF('LRP1'!$H$36 = RMA!$A$2:$A$195, ROW(RMA!$D$2:$D$195) - MIN(ROW(RMA!$D$2:$D$195))+B42-1,""),COLUMN() - 1)), "")</f>
        <v/>
      </c>
      <c r="D42" s="41">
        <f t="array" ref="D42">IFERROR(INDEX(RMA!$E$2:$E$195, SMALL(IF('LRP1'!$H$36 = RMA!$A$2:$A$195, ROW(RMA!$E$2:$E$195) - MIN(ROW(RMA!$E$2:$E$195))+B42-2,""),COLUMN() - 1)), "")</f>
        <v/>
      </c>
      <c r="E42" s="41">
        <f t="array" ref="E42">IFERROR(INDEX(RMA!$F$2:$F$195, SMALL(IF('LRP1'!$H$36 = RMA!$A$2:$A$195, ROW(RMA!$F$2:$F$195) - MIN(ROW(RMA!$F$2:$F$195))+B42-3,""),COLUMN() - 1)), "")</f>
        <v/>
      </c>
      <c r="F42" s="17">
        <f>IF(C42="","",C42)</f>
        <v/>
      </c>
      <c r="G42" s="194">
        <f>IF(D42="","",D42)</f>
        <v/>
      </c>
      <c r="H42" s="195">
        <f>IF(E42="","",E42)</f>
        <v/>
      </c>
      <c r="J42" s="31">
        <f>IF(COUNTIF(RMA!$A$2:$A$195,$B$2+($O$37*7))&gt;3,$B$2+($O$37*7),"")</f>
        <v/>
      </c>
      <c r="K42" s="29">
        <f>IF(K$38&gt;3,4,"")</f>
        <v/>
      </c>
      <c r="L42" s="190">
        <f t="array" ref="L42">IFERROR(INDEX(RMA!$D$2:$D$195, SMALL(IF('LRP1'!$Q$36 = RMA!$A$2:$A$195, ROW(RMA!$D$2:$D$195) - MIN(ROW(RMA!$D$2:$D$195))+K42-3,""),COLUMN() - 8)), "")</f>
        <v/>
      </c>
      <c r="M42" s="41">
        <f t="array" ref="M42">IFERROR(INDEX(RMA!$E$2:$E$195, SMALL(IF('LRP1'!$Q$36 = RMA!$A$2:$A$195, ROW(RMA!$E$2:$E$195) - MIN(ROW(RMA!$E$2:$E$195))+K42-3,""),COLUMN() - 9)), "")</f>
        <v/>
      </c>
      <c r="N42" s="41">
        <f t="array" ref="N42">IFERROR(INDEX(RMA!$F$2:$F$195, SMALL(IF('LRP1'!$Q$36 = RMA!$A$2:$A$195, ROW(RMA!$F$2:$F$195) - MIN(ROW(RMA!$F$2:$F$195))+K42-3,""),COLUMN() - 10)), "")</f>
        <v/>
      </c>
      <c r="O42" s="17">
        <f>IF(L42="","",L42)</f>
        <v/>
      </c>
      <c r="P42" s="194">
        <f>IF(M42="","",M42)</f>
        <v/>
      </c>
      <c r="Q42" s="195">
        <f>IF(N42="","",N42)</f>
        <v/>
      </c>
    </row>
    <row r="43">
      <c r="A43" s="31">
        <f>IF(COUNTIF(RMA!$A$2:$A$195,$B$2+($F$37*7))&gt;4,$B$2+($F$37*7),"")</f>
        <v/>
      </c>
      <c r="B43" s="29">
        <f>IF(B$38&gt;4,5,"")</f>
        <v/>
      </c>
      <c r="C43" s="190">
        <f t="array" ref="C43">IFERROR(INDEX(RMA!$D$2:$D$195, SMALL(IF('LRP1'!$H$36 = RMA!$A$2:$A$195, ROW(RMA!$D$2:$D$195) - MIN(ROW(RMA!$D$2:$D$195))+B43-1,""),COLUMN() - 1)), "")</f>
        <v/>
      </c>
      <c r="D43" s="41">
        <f t="array" ref="D43">IFERROR(INDEX(RMA!$E$2:$E$195, SMALL(IF('LRP1'!$H$36 = RMA!$A$2:$A$195, ROW(RMA!$E$2:$E$195) - MIN(ROW(RMA!$E$2:$E$195))+B43-2,""),COLUMN() - 1)), "")</f>
        <v/>
      </c>
      <c r="E43" s="41">
        <f t="array" ref="E43">IFERROR(INDEX(RMA!$F$2:$F$195, SMALL(IF('LRP1'!$H$36 = RMA!$A$2:$A$195, ROW(RMA!$F$2:$F$195) - MIN(ROW(RMA!$F$2:$F$195))+B43-3,""),COLUMN() - 1)), "")</f>
        <v/>
      </c>
      <c r="F43" s="15">
        <f>IF(C43="","",C43)</f>
        <v/>
      </c>
      <c r="G43" s="192">
        <f>IF(D43="","",D43)</f>
        <v/>
      </c>
      <c r="H43" s="193">
        <f>IF(E43="","",E43)</f>
        <v/>
      </c>
      <c r="J43" s="31">
        <f>IF(COUNTIF(RMA!$A$2:$A$195,$B$2+($O$37*7))&gt;4,$B$2+($O$37*7),"")</f>
        <v/>
      </c>
      <c r="K43" s="29">
        <f>IF(K$38&gt;4,5,"")</f>
        <v/>
      </c>
      <c r="L43" s="190">
        <f t="array" ref="L43">IFERROR(INDEX(RMA!$D$2:$D$195, SMALL(IF('LRP1'!$Q$36 = RMA!$A$2:$A$195, ROW(RMA!$D$2:$D$195) - MIN(ROW(RMA!$D$2:$D$195))+K43-3,""),COLUMN() - 8)), "")</f>
        <v/>
      </c>
      <c r="M43" s="41">
        <f t="array" ref="M43">IFERROR(INDEX(RMA!$E$2:$E$195, SMALL(IF('LRP1'!$Q$36 = RMA!$A$2:$A$195, ROW(RMA!$E$2:$E$195) - MIN(ROW(RMA!$E$2:$E$195))+K43-3,""),COLUMN() - 9)), "")</f>
        <v/>
      </c>
      <c r="N43" s="41">
        <f t="array" ref="N43">IFERROR(INDEX(RMA!$F$2:$F$195, SMALL(IF('LRP1'!$Q$36 = RMA!$A$2:$A$195, ROW(RMA!$F$2:$F$195) - MIN(ROW(RMA!$F$2:$F$195))+K43-3,""),COLUMN() - 10)), "")</f>
        <v/>
      </c>
      <c r="O43" s="15">
        <f>IF(L43="","",L43)</f>
        <v/>
      </c>
      <c r="P43" s="192">
        <f>IF(M43="","",M43)</f>
        <v/>
      </c>
      <c r="Q43" s="193">
        <f>IF(N43="","",N43)</f>
        <v/>
      </c>
    </row>
    <row r="44">
      <c r="A44" s="31">
        <f>IF(COUNTIF(RMA!$A$2:$A$195,$B$2+($F$37*7))&gt;5,$B$2+($F$37*7),"")</f>
        <v/>
      </c>
      <c r="B44" s="29">
        <f>IF(B$38&gt;5,6,"")</f>
        <v/>
      </c>
      <c r="C44" s="190">
        <f t="array" ref="C44">IFERROR(INDEX(RMA!$D$2:$D$195, SMALL(IF('LRP1'!$H$36 = RMA!$A$2:$A$195, ROW(RMA!$D$2:$D$195) - MIN(ROW(RMA!$D$2:$D$195))+B44-1,""),COLUMN() - 1)), "")</f>
        <v/>
      </c>
      <c r="D44" s="41">
        <f t="array" ref="D44">IFERROR(INDEX(RMA!$E$2:$E$195, SMALL(IF('LRP1'!$H$36 = RMA!$A$2:$A$195, ROW(RMA!$E$2:$E$195) - MIN(ROW(RMA!$E$2:$E$195))+B44-2,""),COLUMN() - 1)), "")</f>
        <v/>
      </c>
      <c r="E44" s="41">
        <f t="array" ref="E44">IFERROR(INDEX(RMA!$F$2:$F$195, SMALL(IF('LRP1'!$H$36 = RMA!$A$2:$A$195, ROW(RMA!$F$2:$F$195) - MIN(ROW(RMA!$F$2:$F$195))+B44-3,""),COLUMN() - 1)), "")</f>
        <v/>
      </c>
      <c r="F44" s="17">
        <f>IF(C44="","",C44)</f>
        <v/>
      </c>
      <c r="G44" s="194">
        <f>IF(D44="","",D44)</f>
        <v/>
      </c>
      <c r="H44" s="195">
        <f>IF(E44="","",E44)</f>
        <v/>
      </c>
      <c r="J44" s="31">
        <f>IF(COUNTIF(RMA!$A$2:$A$195,$B$2+($O$37*7))&gt;5,$B$2+($O$37*7),"")</f>
        <v/>
      </c>
      <c r="K44" s="29">
        <f>IF(K$38&gt;5,6,"")</f>
        <v/>
      </c>
      <c r="L44" s="190">
        <f t="array" ref="L44">IFERROR(INDEX(RMA!$D$2:$D$195, SMALL(IF('LRP1'!$Q$36 = RMA!$A$2:$A$195, ROW(RMA!$D$2:$D$195) - MIN(ROW(RMA!$D$2:$D$195))+K44-3,""),COLUMN() - 8)), "")</f>
        <v/>
      </c>
      <c r="M44" s="41">
        <f t="array" ref="M44">IFERROR(INDEX(RMA!$E$2:$E$195, SMALL(IF('LRP1'!$Q$36 = RMA!$A$2:$A$195, ROW(RMA!$E$2:$E$195) - MIN(ROW(RMA!$E$2:$E$195))+K44-3,""),COLUMN() - 9)), "")</f>
        <v/>
      </c>
      <c r="N44" s="41">
        <f t="array" ref="N44">IFERROR(INDEX(RMA!$F$2:$F$195, SMALL(IF('LRP1'!$Q$36 = RMA!$A$2:$A$195, ROW(RMA!$F$2:$F$195) - MIN(ROW(RMA!$F$2:$F$195))+K44-3,""),COLUMN() - 10)), "")</f>
        <v/>
      </c>
      <c r="O44" s="17">
        <f>IF(L44="","",L44)</f>
        <v/>
      </c>
      <c r="P44" s="194">
        <f>IF(M44="","",M44)</f>
        <v/>
      </c>
      <c r="Q44" s="195">
        <f>IF(N44="","",N44)</f>
        <v/>
      </c>
    </row>
    <row r="45">
      <c r="A45" s="31">
        <f>IF(COUNTIF(RMA!$A$2:$A$195,$B$2+($F$37*7))&gt;6,$B$2+($F$37*7),"")</f>
        <v/>
      </c>
      <c r="B45" s="29">
        <f>IF(B$38&gt;6,7,"")</f>
        <v/>
      </c>
      <c r="C45" s="190">
        <f t="array" ref="C45">IFERROR(INDEX(RMA!$D$2:$D$195, SMALL(IF('LRP1'!$H$36 = RMA!$A$2:$A$195, ROW(RMA!$D$2:$D$195) - MIN(ROW(RMA!$D$2:$D$195))+B45-1,""),COLUMN() - 1)), "")</f>
        <v/>
      </c>
      <c r="D45" s="41">
        <f t="array" ref="D45">IFERROR(INDEX(RMA!$E$2:$E$195, SMALL(IF('LRP1'!$H$36 = RMA!$A$2:$A$195, ROW(RMA!$E$2:$E$195) - MIN(ROW(RMA!$E$2:$E$195))+B45-2,""),COLUMN() - 1)), "")</f>
        <v/>
      </c>
      <c r="E45" s="41">
        <f t="array" ref="E45">IFERROR(INDEX(RMA!$F$2:$F$195, SMALL(IF('LRP1'!$H$36 = RMA!$A$2:$A$195, ROW(RMA!$F$2:$F$195) - MIN(ROW(RMA!$F$2:$F$195))+B45-3,""),COLUMN() - 1)), "")</f>
        <v/>
      </c>
      <c r="F45" s="15">
        <f>IF(C45="","",C45)</f>
        <v/>
      </c>
      <c r="G45" s="192">
        <f>IF(D45="","",D45)</f>
        <v/>
      </c>
      <c r="H45" s="193">
        <f>IF(E45="","",E45)</f>
        <v/>
      </c>
      <c r="J45" s="31">
        <f>IF(COUNTIF(RMA!$A$2:$A$195,$B$2+($O$37*7))&gt;6,$B$2+($O$37*7),"")</f>
        <v/>
      </c>
      <c r="K45" s="29">
        <f>IF(K$38&gt;6,7,"")</f>
        <v/>
      </c>
      <c r="L45" s="190">
        <f t="array" ref="L45">IFERROR(INDEX(RMA!$D$2:$D$195, SMALL(IF('LRP1'!$Q$36 = RMA!$A$2:$A$195, ROW(RMA!$D$2:$D$195) - MIN(ROW(RMA!$D$2:$D$195))+K45-3,""),COLUMN() - 8)), "")</f>
        <v/>
      </c>
      <c r="M45" s="41">
        <f t="array" ref="M45">IFERROR(INDEX(RMA!$E$2:$E$195, SMALL(IF('LRP1'!$Q$36 = RMA!$A$2:$A$195, ROW(RMA!$E$2:$E$195) - MIN(ROW(RMA!$E$2:$E$195))+K45-3,""),COLUMN() - 9)), "")</f>
        <v/>
      </c>
      <c r="N45" s="41">
        <f t="array" ref="N45">IFERROR(INDEX(RMA!$F$2:$F$195, SMALL(IF('LRP1'!$Q$36 = RMA!$A$2:$A$195, ROW(RMA!$F$2:$F$195) - MIN(ROW(RMA!$F$2:$F$195))+K45-3,""),COLUMN() - 10)), "")</f>
        <v/>
      </c>
      <c r="O45" s="15">
        <f>IF(L45="","",L45)</f>
        <v/>
      </c>
      <c r="P45" s="192">
        <f>IF(M45="","",M45)</f>
        <v/>
      </c>
      <c r="Q45" s="193">
        <f>IF(N45="","",N45)</f>
        <v/>
      </c>
    </row>
    <row r="46">
      <c r="A46" s="31">
        <f>IF(COUNTIF(RMA!$A$2:$A$195,$B$2+($F$37*7))&gt;7,$B$2+($F$37*7),"")</f>
        <v/>
      </c>
      <c r="B46" s="29">
        <f>IF(B$38&gt;7,8,"")</f>
        <v/>
      </c>
      <c r="C46" s="190">
        <f t="array" ref="C46">IFERROR(INDEX(RMA!$D$2:$D$195, SMALL(IF('LRP1'!$H$36 = RMA!$A$2:$A$195, ROW(RMA!$D$2:$D$195) - MIN(ROW(RMA!$D$2:$D$195))+B46-1,""),COLUMN() - 1)), "")</f>
        <v/>
      </c>
      <c r="D46" s="41">
        <f t="array" ref="D46">IFERROR(INDEX(RMA!$E$2:$E$195, SMALL(IF('LRP1'!$H$36 = RMA!$A$2:$A$195, ROW(RMA!$E$2:$E$195) - MIN(ROW(RMA!$E$2:$E$195))+B46-2,""),COLUMN() - 1)), "")</f>
        <v/>
      </c>
      <c r="E46" s="41">
        <f t="array" ref="E46">IFERROR(INDEX(RMA!$F$2:$F$195, SMALL(IF('LRP1'!$H$36 = RMA!$A$2:$A$195, ROW(RMA!$F$2:$F$195) - MIN(ROW(RMA!$F$2:$F$195))+B46-3,""),COLUMN() - 1)), "")</f>
        <v/>
      </c>
      <c r="F46" s="17">
        <f>IF(C46="","",C46)</f>
        <v/>
      </c>
      <c r="G46" s="194">
        <f>IF(D46="","",D46)</f>
        <v/>
      </c>
      <c r="H46" s="195">
        <f>IF(E46="","",E46)</f>
        <v/>
      </c>
      <c r="J46" s="31">
        <f>IF(COUNTIF(RMA!$A$2:$A$195,$B$2+($O$37*7))&gt;7,$B$2+($O$37*7),"")</f>
        <v/>
      </c>
      <c r="K46" s="29">
        <f>IF(K$38&gt;7,8,"")</f>
        <v/>
      </c>
      <c r="L46" s="190">
        <f t="array" ref="L46">IFERROR(INDEX(RMA!$D$2:$D$195, SMALL(IF('LRP1'!$Q$36 = RMA!$A$2:$A$195, ROW(RMA!$D$2:$D$195) - MIN(ROW(RMA!$D$2:$D$195))+K46-3,""),COLUMN() - 8)), "")</f>
        <v/>
      </c>
      <c r="M46" s="41">
        <f t="array" ref="M46">IFERROR(INDEX(RMA!$E$2:$E$195, SMALL(IF('LRP1'!$Q$36 = RMA!$A$2:$A$195, ROW(RMA!$E$2:$E$195) - MIN(ROW(RMA!$E$2:$E$195))+K46-3,""),COLUMN() - 9)), "")</f>
        <v/>
      </c>
      <c r="N46" s="41">
        <f t="array" ref="N46">IFERROR(INDEX(RMA!$F$2:$F$195, SMALL(IF('LRP1'!$Q$36 = RMA!$A$2:$A$195, ROW(RMA!$F$2:$F$195) - MIN(ROW(RMA!$F$2:$F$195))+K46-3,""),COLUMN() - 10)), "")</f>
        <v/>
      </c>
      <c r="O46" s="17">
        <f>IF(L46="","",L46)</f>
        <v/>
      </c>
      <c r="P46" s="194">
        <f>IF(M46="","",M46)</f>
        <v/>
      </c>
      <c r="Q46" s="195">
        <f>IF(N46="","",N46)</f>
        <v/>
      </c>
    </row>
    <row r="47">
      <c r="A47" s="31">
        <f>IF(COUNTIF(RMA!$A$2:$A$195,$B$2+($F$37*7))&gt;8,$B$2+($F$37*7),"")</f>
        <v/>
      </c>
      <c r="B47" s="29">
        <f>IF(B$38&gt;8,9,"")</f>
        <v/>
      </c>
      <c r="C47" s="190">
        <f t="array" ref="C47">IFERROR(INDEX(RMA!$D$2:$D$195, SMALL(IF('LRP1'!$H$36 = RMA!$A$2:$A$195, ROW(RMA!$D$2:$D$195) - MIN(ROW(RMA!$D$2:$D$195))+B47-1,""),COLUMN() - 1)), "")</f>
        <v/>
      </c>
      <c r="D47" s="41">
        <f t="array" ref="D47">IFERROR(INDEX(RMA!$E$2:$E$195, SMALL(IF('LRP1'!$H$36 = RMA!$A$2:$A$195, ROW(RMA!$E$2:$E$195) - MIN(ROW(RMA!$E$2:$E$195))+B47-2,""),COLUMN() - 1)), "")</f>
        <v/>
      </c>
      <c r="E47" s="41">
        <f t="array" ref="E47">IFERROR(INDEX(RMA!$F$2:$F$195, SMALL(IF('LRP1'!$H$36 = RMA!$A$2:$A$195, ROW(RMA!$F$2:$F$195) - MIN(ROW(RMA!$F$2:$F$195))+B47-3,""),COLUMN() - 1)), "")</f>
        <v/>
      </c>
      <c r="F47" s="15">
        <f>IF(C47="","",C47)</f>
        <v/>
      </c>
      <c r="G47" s="192">
        <f>IF(D47="","",D47)</f>
        <v/>
      </c>
      <c r="H47" s="193">
        <f>IF(E47="","",E47)</f>
        <v/>
      </c>
      <c r="J47" s="31">
        <f>IF(COUNTIF(RMA!$A$2:$A$195,$B$2+($O$37*7))&gt;8,$B$2+($O$37*7),"")</f>
        <v/>
      </c>
      <c r="K47" s="29">
        <f>IF(K$38&gt;8,9,"")</f>
        <v/>
      </c>
      <c r="L47" s="190">
        <f t="array" ref="L47">IFERROR(INDEX(RMA!$D$2:$D$195, SMALL(IF('LRP1'!$Q$36 = RMA!$A$2:$A$195, ROW(RMA!$D$2:$D$195) - MIN(ROW(RMA!$D$2:$D$195))+K47-3,""),COLUMN() - 8)), "")</f>
        <v/>
      </c>
      <c r="M47" s="41">
        <f t="array" ref="M47">IFERROR(INDEX(RMA!$E$2:$E$195, SMALL(IF('LRP1'!$Q$36 = RMA!$A$2:$A$195, ROW(RMA!$E$2:$E$195) - MIN(ROW(RMA!$E$2:$E$195))+K47-3,""),COLUMN() - 9)), "")</f>
        <v/>
      </c>
      <c r="N47" s="41">
        <f t="array" ref="N47">IFERROR(INDEX(RMA!$F$2:$F$195, SMALL(IF('LRP1'!$Q$36 = RMA!$A$2:$A$195, ROW(RMA!$F$2:$F$195) - MIN(ROW(RMA!$F$2:$F$195))+K47-3,""),COLUMN() - 10)), "")</f>
        <v/>
      </c>
      <c r="O47" s="15">
        <f>IF(L47="","",L47)</f>
        <v/>
      </c>
      <c r="P47" s="192">
        <f>IF(M47="","",M47)</f>
        <v/>
      </c>
      <c r="Q47" s="193">
        <f>IF(N47="","",N47)</f>
        <v/>
      </c>
    </row>
    <row r="48">
      <c r="A48" s="31">
        <f>IF(COUNTIF(RMA!$A$2:$A$195,$B$2+($F$37*7))&gt;9,$B$2+($F$37*7),"")</f>
        <v/>
      </c>
      <c r="B48" s="29">
        <f>IF(B$38&gt;9,10,"")</f>
        <v/>
      </c>
      <c r="C48" s="190">
        <f t="array" ref="C48">IFERROR(INDEX(RMA!$D$2:$D$195, SMALL(IF('LRP1'!$H$36 = RMA!$A$2:$A$195, ROW(RMA!$D$2:$D$195) - MIN(ROW(RMA!$D$2:$D$195))+B48-1,""),COLUMN() - 1)), "")</f>
        <v/>
      </c>
      <c r="D48" s="41">
        <f t="array" ref="D48">IFERROR(INDEX(RMA!$E$2:$E$195, SMALL(IF('LRP1'!$H$36 = RMA!$A$2:$A$195, ROW(RMA!$E$2:$E$195) - MIN(ROW(RMA!$E$2:$E$195))+B48-2,""),COLUMN() - 1)), "")</f>
        <v/>
      </c>
      <c r="E48" s="41">
        <f t="array" ref="E48">IFERROR(INDEX(RMA!$F$2:$F$195, SMALL(IF('LRP1'!$H$36 = RMA!$A$2:$A$195, ROW(RMA!$F$2:$F$195) - MIN(ROW(RMA!$F$2:$F$195))+B48-3,""),COLUMN() - 1)), "")</f>
        <v/>
      </c>
      <c r="F48" s="21">
        <f>IF(C48="","",C48)</f>
        <v/>
      </c>
      <c r="G48" s="196">
        <f>IF(D48="","",D48)</f>
        <v/>
      </c>
      <c r="H48" s="197">
        <f>IF(E48="","",E48)</f>
        <v/>
      </c>
      <c r="J48" s="31">
        <f>IF(COUNTIF(RMA!$A$2:$A$195,$B$2+($O$37*7))&gt;9,$B$2+($O$37*7),"")</f>
        <v/>
      </c>
      <c r="K48" s="29">
        <f>IF(K$38&gt;9,10,"")</f>
        <v/>
      </c>
      <c r="L48" s="190">
        <f t="array" ref="L48">IFERROR(INDEX(RMA!$D$2:$D$195, SMALL(IF('LRP1'!$Q$36 = RMA!$A$2:$A$195, ROW(RMA!$D$2:$D$195) - MIN(ROW(RMA!$D$2:$D$195))+K48-3,""),COLUMN() - 8)), "")</f>
        <v/>
      </c>
      <c r="M48" s="41">
        <f t="array" ref="M48">IFERROR(INDEX(RMA!$E$2:$E$195, SMALL(IF('LRP1'!$Q$36 = RMA!$A$2:$A$195, ROW(RMA!$E$2:$E$195) - MIN(ROW(RMA!$E$2:$E$195))+K48-3,""),COLUMN() - 9)), "")</f>
        <v/>
      </c>
      <c r="N48" s="41">
        <f t="array" ref="N48">IFERROR(INDEX(RMA!$F$2:$F$195, SMALL(IF('LRP1'!$Q$36 = RMA!$A$2:$A$195, ROW(RMA!$F$2:$F$195) - MIN(ROW(RMA!$F$2:$F$195))+K48-3,""),COLUMN() - 10)), "")</f>
        <v/>
      </c>
      <c r="O48" s="21">
        <f>IF(L48="","",L48)</f>
        <v/>
      </c>
      <c r="P48" s="196">
        <f>IF(M48="","",M48)</f>
        <v/>
      </c>
      <c r="Q48" s="197">
        <f>IF(N48="","",N48)</f>
        <v/>
      </c>
    </row>
    <row r="52">
      <c r="F52" s="39" t="inlineStr">
        <is>
          <t>Endorse Length</t>
        </is>
      </c>
      <c r="G52" s="36" t="inlineStr">
        <is>
          <t>End Date:</t>
        </is>
      </c>
      <c r="H52" s="37">
        <f>A55</f>
        <v/>
      </c>
      <c r="O52" s="39" t="inlineStr">
        <is>
          <t>Endorse Length</t>
        </is>
      </c>
      <c r="P52" s="36" t="inlineStr">
        <is>
          <t>End Date:</t>
        </is>
      </c>
      <c r="Q52" s="37">
        <f>J55</f>
        <v/>
      </c>
    </row>
    <row r="53">
      <c r="F53" s="40" t="n">
        <v>39</v>
      </c>
      <c r="G53" s="36" t="inlineStr">
        <is>
          <t>Forecast Price:</t>
        </is>
      </c>
      <c r="H53" s="191">
        <f>IFERROR(VLOOKUP(H52,RMA!$A:$H,3,FALSE),"")</f>
        <v/>
      </c>
      <c r="O53" s="40" t="n">
        <v>43</v>
      </c>
      <c r="P53" s="36" t="inlineStr">
        <is>
          <t>Forecast Price:</t>
        </is>
      </c>
      <c r="Q53" s="191">
        <f>IFERROR(VLOOKUP(Q52,RMA!$A:$H,3,FALSE),"")</f>
        <v/>
      </c>
    </row>
    <row r="54">
      <c r="B54" s="29">
        <f>COUNTIF(A55:A64,"&gt;0")</f>
        <v/>
      </c>
      <c r="C54" s="190" t="n"/>
      <c r="D54" s="41" t="n"/>
      <c r="E54" s="41" t="n"/>
      <c r="F54" s="34" t="inlineStr">
        <is>
          <t>Coverage Level</t>
        </is>
      </c>
      <c r="G54" s="10" t="inlineStr">
        <is>
          <t>Coverage Price</t>
        </is>
      </c>
      <c r="H54" s="35" t="inlineStr">
        <is>
          <t>Prod. Premium</t>
        </is>
      </c>
      <c r="K54" s="29">
        <f>COUNTIF(J55:J64,"&gt;0")</f>
        <v/>
      </c>
      <c r="L54" s="190" t="n"/>
      <c r="M54" s="41" t="n"/>
      <c r="N54" s="41" t="n"/>
      <c r="O54" s="34" t="inlineStr">
        <is>
          <t>Coverage Level</t>
        </is>
      </c>
      <c r="P54" s="10" t="inlineStr">
        <is>
          <t>Coverage Price</t>
        </is>
      </c>
      <c r="Q54" s="35" t="inlineStr">
        <is>
          <t>Prod. Premium</t>
        </is>
      </c>
    </row>
    <row r="55">
      <c r="A55" s="31">
        <f>IF(COUNTIF(RMA!$A$2:$A$195,$B$2+($F$53*7))&gt;0,$B$2+($F$53*7),"")</f>
        <v/>
      </c>
      <c r="B55" s="29">
        <f>IF(B$54&gt;0,1,"")</f>
        <v/>
      </c>
      <c r="C55" s="190">
        <f t="array" ref="C55">IFERROR(INDEX(RMA!$D$2:$D$195, SMALL(IF('LRP1'!$H$36 = RMA!$A$2:$A$195, ROW(RMA!$D$2:$D$195) - MIN(ROW(RMA!$D$2:$D$195))+B55-1,""),COLUMN() - 1)), "")</f>
        <v/>
      </c>
      <c r="D55" s="41">
        <f t="array" ref="D55">IFERROR(INDEX(RMA!$E$2:$E$195, SMALL(IF('LRP1'!$H$36 = RMA!$A$2:$A$195, ROW(RMA!$E$2:$E$195) - MIN(ROW(RMA!$E$2:$E$195))+B55-2,""),COLUMN() - 1)), "")</f>
        <v/>
      </c>
      <c r="E55" s="41">
        <f t="array" ref="E55">IFERROR(INDEX(RMA!$F$2:$F$195, SMALL(IF('LRP1'!$H$36 = RMA!$A$2:$A$195, ROW(RMA!$F$2:$F$195) - MIN(ROW(RMA!$F$2:$F$195))+B55-3,""),COLUMN() - 1)), "")</f>
        <v/>
      </c>
      <c r="F55" s="15">
        <f>IF(C55="","",C55)</f>
        <v/>
      </c>
      <c r="G55" s="192">
        <f>IF(D55="","",D55)</f>
        <v/>
      </c>
      <c r="H55" s="193">
        <f>IF(E55="","",E55)</f>
        <v/>
      </c>
      <c r="J55" s="31">
        <f>IF(COUNTIF(RMA!$A$2:$A$195,$B$2+($O$53*7))&gt;0,$B$2+($O$53*7),"")</f>
        <v/>
      </c>
      <c r="K55" s="29">
        <f>IF(K$54&gt;0,1,"")</f>
        <v/>
      </c>
      <c r="L55" s="190">
        <f t="array" ref="L55">IFERROR(INDEX(RMA!$D$2:$D$195, SMALL(IF('LRP1'!$Q$52 = RMA!$A$2:$A$195, ROW(RMA!$D$2:$D$195) - MIN(ROW(RMA!$D$2:$D$195))+K55-3,""),COLUMN() - 8)), "")</f>
        <v/>
      </c>
      <c r="M55" s="41">
        <f t="array" ref="M55">IFERROR(INDEX(RMA!$E$2:$E$195, SMALL(IF('LRP1'!$Q$52 = RMA!$A$2:$A$195, ROW(RMA!$E$2:$E$195) - MIN(ROW(RMA!$E$2:$E$195))+K55-3,""),COLUMN() - 9)), "")</f>
        <v/>
      </c>
      <c r="N55" s="41">
        <f t="array" ref="N55">IFERROR(INDEX(RMA!$F$2:$F$195, SMALL(IF('LRP1'!$Q$52 = RMA!$A$2:$A$195, ROW(RMA!$F$2:$F$195) - MIN(ROW(RMA!$F$2:$F$195))+K55-3,""),COLUMN() - 10)), "")</f>
        <v/>
      </c>
      <c r="O55" s="15">
        <f>IF(L55="","",L55)</f>
        <v/>
      </c>
      <c r="P55" s="192">
        <f>IF(M55="","",M55)</f>
        <v/>
      </c>
      <c r="Q55" s="193">
        <f>IF(N55="","",N55)</f>
        <v/>
      </c>
    </row>
    <row r="56">
      <c r="A56" s="31">
        <f>IF(COUNTIF(RMA!$A$2:$A$195,$B$2+($F$53*7))&gt;1,$B$2+($F$53*7),"")</f>
        <v/>
      </c>
      <c r="B56" s="29">
        <f>IF(B$54&gt;1,2,"")</f>
        <v/>
      </c>
      <c r="C56" s="190">
        <f t="array" ref="C56">IFERROR(INDEX(RMA!$D$2:$D$195, SMALL(IF('LRP1'!$H$36 = RMA!$A$2:$A$195, ROW(RMA!$D$2:$D$195) - MIN(ROW(RMA!$D$2:$D$195))+B56-1,""),COLUMN() - 1)), "")</f>
        <v/>
      </c>
      <c r="D56" s="41">
        <f t="array" ref="D56">IFERROR(INDEX(RMA!$E$2:$E$195, SMALL(IF('LRP1'!$H$36 = RMA!$A$2:$A$195, ROW(RMA!$E$2:$E$195) - MIN(ROW(RMA!$E$2:$E$195))+B56-2,""),COLUMN() - 1)), "")</f>
        <v/>
      </c>
      <c r="E56" s="41">
        <f t="array" ref="E56">IFERROR(INDEX(RMA!$F$2:$F$195, SMALL(IF('LRP1'!$H$36 = RMA!$A$2:$A$195, ROW(RMA!$F$2:$F$195) - MIN(ROW(RMA!$F$2:$F$195))+B56-3,""),COLUMN() - 1)), "")</f>
        <v/>
      </c>
      <c r="F56" s="17">
        <f>IF(C56="","",C56)</f>
        <v/>
      </c>
      <c r="G56" s="194">
        <f>IF(D56="","",D56)</f>
        <v/>
      </c>
      <c r="H56" s="195">
        <f>IF(E56="","",E56)</f>
        <v/>
      </c>
      <c r="J56" s="31">
        <f>IF(COUNTIF(RMA!$A$2:$A$195,$B$2+($O$53*7))&gt;1,$B$2+($O$53*7),"")</f>
        <v/>
      </c>
      <c r="K56" s="29">
        <f>IF(K$54&gt;1,2,"")</f>
        <v/>
      </c>
      <c r="L56" s="190">
        <f t="array" ref="L56">IFERROR(INDEX(RMA!$D$2:$D$195, SMALL(IF('LRP1'!$Q$52 = RMA!$A$2:$A$195, ROW(RMA!$D$2:$D$195) - MIN(ROW(RMA!$D$2:$D$195))+K56-3,""),COLUMN() - 8)), "")</f>
        <v/>
      </c>
      <c r="M56" s="41">
        <f t="array" ref="M56">IFERROR(INDEX(RMA!$E$2:$E$195, SMALL(IF('LRP1'!$Q$52 = RMA!$A$2:$A$195, ROW(RMA!$E$2:$E$195) - MIN(ROW(RMA!$E$2:$E$195))+K56-3,""),COLUMN() - 9)), "")</f>
        <v/>
      </c>
      <c r="N56" s="41">
        <f t="array" ref="N56">IFERROR(INDEX(RMA!$F$2:$F$195, SMALL(IF('LRP1'!$Q$52 = RMA!$A$2:$A$195, ROW(RMA!$F$2:$F$195) - MIN(ROW(RMA!$F$2:$F$195))+K56-3,""),COLUMN() - 10)), "")</f>
        <v/>
      </c>
      <c r="O56" s="17">
        <f>IF(L56="","",L56)</f>
        <v/>
      </c>
      <c r="P56" s="194">
        <f>IF(M56="","",M56)</f>
        <v/>
      </c>
      <c r="Q56" s="195">
        <f>IF(N56="","",N56)</f>
        <v/>
      </c>
    </row>
    <row r="57">
      <c r="A57" s="31">
        <f>IF(COUNTIF(RMA!$A$2:$A$195,$B$2+($F$53*7))&gt;2,$B$2+($F$53*7),"")</f>
        <v/>
      </c>
      <c r="B57" s="29">
        <f>IF(B$54&gt;2,3,"")</f>
        <v/>
      </c>
      <c r="C57" s="190">
        <f t="array" ref="C57">IFERROR(INDEX(RMA!$D$2:$D$195, SMALL(IF('LRP1'!$H$36 = RMA!$A$2:$A$195, ROW(RMA!$D$2:$D$195) - MIN(ROW(RMA!$D$2:$D$195))+B57-1,""),COLUMN() - 1)), "")</f>
        <v/>
      </c>
      <c r="D57" s="41">
        <f t="array" ref="D57">IFERROR(INDEX(RMA!$E$2:$E$195, SMALL(IF('LRP1'!$H$36 = RMA!$A$2:$A$195, ROW(RMA!$E$2:$E$195) - MIN(ROW(RMA!$E$2:$E$195))+B57-2,""),COLUMN() - 1)), "")</f>
        <v/>
      </c>
      <c r="E57" s="41">
        <f t="array" ref="E57">IFERROR(INDEX(RMA!$F$2:$F$195, SMALL(IF('LRP1'!$H$36 = RMA!$A$2:$A$195, ROW(RMA!$F$2:$F$195) - MIN(ROW(RMA!$F$2:$F$195))+B57-3,""),COLUMN() - 1)), "")</f>
        <v/>
      </c>
      <c r="F57" s="15">
        <f>IF(C57="","",C57)</f>
        <v/>
      </c>
      <c r="G57" s="192">
        <f>IF(D57="","",D57)</f>
        <v/>
      </c>
      <c r="H57" s="193">
        <f>IF(E57="","",E57)</f>
        <v/>
      </c>
      <c r="J57" s="31">
        <f>IF(COUNTIF(RMA!$A$2:$A$195,$B$2+($O$53*7))&gt;2,$B$2+($O$53*7),"")</f>
        <v/>
      </c>
      <c r="K57" s="29">
        <f>IF(K$54&gt;2,3,"")</f>
        <v/>
      </c>
      <c r="L57" s="190">
        <f t="array" ref="L57">IFERROR(INDEX(RMA!$D$2:$D$195, SMALL(IF('LRP1'!$Q$52 = RMA!$A$2:$A$195, ROW(RMA!$D$2:$D$195) - MIN(ROW(RMA!$D$2:$D$195))+K57-3,""),COLUMN() - 8)), "")</f>
        <v/>
      </c>
      <c r="M57" s="41">
        <f t="array" ref="M57">IFERROR(INDEX(RMA!$E$2:$E$195, SMALL(IF('LRP1'!$Q$52 = RMA!$A$2:$A$195, ROW(RMA!$E$2:$E$195) - MIN(ROW(RMA!$E$2:$E$195))+K57-3,""),COLUMN() - 9)), "")</f>
        <v/>
      </c>
      <c r="N57" s="41">
        <f t="array" ref="N57">IFERROR(INDEX(RMA!$F$2:$F$195, SMALL(IF('LRP1'!$Q$52 = RMA!$A$2:$A$195, ROW(RMA!$F$2:$F$195) - MIN(ROW(RMA!$F$2:$F$195))+K57-3,""),COLUMN() - 10)), "")</f>
        <v/>
      </c>
      <c r="O57" s="15">
        <f>IF(L57="","",L57)</f>
        <v/>
      </c>
      <c r="P57" s="192">
        <f>IF(M57="","",M57)</f>
        <v/>
      </c>
      <c r="Q57" s="193">
        <f>IF(N57="","",N57)</f>
        <v/>
      </c>
    </row>
    <row r="58">
      <c r="A58" s="31">
        <f>IF(COUNTIF(RMA!$A$2:$A$195,$B$2+($F$53*7))&gt;3,$B$2+($F$53*7),"")</f>
        <v/>
      </c>
      <c r="B58" s="29">
        <f>IF(B$54&gt;3,4,"")</f>
        <v/>
      </c>
      <c r="C58" s="190">
        <f t="array" ref="C58">IFERROR(INDEX(RMA!$D$2:$D$195, SMALL(IF('LRP1'!$H$36 = RMA!$A$2:$A$195, ROW(RMA!$D$2:$D$195) - MIN(ROW(RMA!$D$2:$D$195))+B58-1,""),COLUMN() - 1)), "")</f>
        <v/>
      </c>
      <c r="D58" s="41">
        <f t="array" ref="D58">IFERROR(INDEX(RMA!$E$2:$E$195, SMALL(IF('LRP1'!$H$36 = RMA!$A$2:$A$195, ROW(RMA!$E$2:$E$195) - MIN(ROW(RMA!$E$2:$E$195))+B58-2,""),COLUMN() - 1)), "")</f>
        <v/>
      </c>
      <c r="E58" s="41">
        <f t="array" ref="E58">IFERROR(INDEX(RMA!$F$2:$F$195, SMALL(IF('LRP1'!$H$36 = RMA!$A$2:$A$195, ROW(RMA!$F$2:$F$195) - MIN(ROW(RMA!$F$2:$F$195))+B58-3,""),COLUMN() - 1)), "")</f>
        <v/>
      </c>
      <c r="F58" s="17">
        <f>IF(C58="","",C58)</f>
        <v/>
      </c>
      <c r="G58" s="194">
        <f>IF(D58="","",D58)</f>
        <v/>
      </c>
      <c r="H58" s="195">
        <f>IF(E58="","",E58)</f>
        <v/>
      </c>
      <c r="J58" s="31">
        <f>IF(COUNTIF(RMA!$A$2:$A$195,$B$2+($O$53*7))&gt;3,$B$2+($O$53*7),"")</f>
        <v/>
      </c>
      <c r="K58" s="29">
        <f>IF(K$54&gt;3,4,"")</f>
        <v/>
      </c>
      <c r="L58" s="190">
        <f t="array" ref="L58">IFERROR(INDEX(RMA!$D$2:$D$195, SMALL(IF('LRP1'!$Q$52 = RMA!$A$2:$A$195, ROW(RMA!$D$2:$D$195) - MIN(ROW(RMA!$D$2:$D$195))+K58-3,""),COLUMN() - 8)), "")</f>
        <v/>
      </c>
      <c r="M58" s="41">
        <f t="array" ref="M58">IFERROR(INDEX(RMA!$E$2:$E$195, SMALL(IF('LRP1'!$Q$52 = RMA!$A$2:$A$195, ROW(RMA!$E$2:$E$195) - MIN(ROW(RMA!$E$2:$E$195))+K58-3,""),COLUMN() - 9)), "")</f>
        <v/>
      </c>
      <c r="N58" s="41">
        <f t="array" ref="N58">IFERROR(INDEX(RMA!$F$2:$F$195, SMALL(IF('LRP1'!$Q$52 = RMA!$A$2:$A$195, ROW(RMA!$F$2:$F$195) - MIN(ROW(RMA!$F$2:$F$195))+K58-3,""),COLUMN() - 10)), "")</f>
        <v/>
      </c>
      <c r="O58" s="17">
        <f>IF(L58="","",L58)</f>
        <v/>
      </c>
      <c r="P58" s="194">
        <f>IF(M58="","",M58)</f>
        <v/>
      </c>
      <c r="Q58" s="195">
        <f>IF(N58="","",N58)</f>
        <v/>
      </c>
    </row>
    <row r="59">
      <c r="A59" s="31">
        <f>IF(COUNTIF(RMA!$A$2:$A$195,$B$2+($F$53*7))&gt;4,$B$2+($F$53*7),"")</f>
        <v/>
      </c>
      <c r="B59" s="29">
        <f>IF(B$54&gt;4,5,"")</f>
        <v/>
      </c>
      <c r="C59" s="190">
        <f t="array" ref="C59">IFERROR(INDEX(RMA!$D$2:$D$195, SMALL(IF('LRP1'!$H$36 = RMA!$A$2:$A$195, ROW(RMA!$D$2:$D$195) - MIN(ROW(RMA!$D$2:$D$195))+B59-1,""),COLUMN() - 1)), "")</f>
        <v/>
      </c>
      <c r="D59" s="41">
        <f t="array" ref="D59">IFERROR(INDEX(RMA!$E$2:$E$195, SMALL(IF('LRP1'!$H$36 = RMA!$A$2:$A$195, ROW(RMA!$E$2:$E$195) - MIN(ROW(RMA!$E$2:$E$195))+B59-2,""),COLUMN() - 1)), "")</f>
        <v/>
      </c>
      <c r="E59" s="41">
        <f t="array" ref="E59">IFERROR(INDEX(RMA!$F$2:$F$195, SMALL(IF('LRP1'!$H$36 = RMA!$A$2:$A$195, ROW(RMA!$F$2:$F$195) - MIN(ROW(RMA!$F$2:$F$195))+B59-3,""),COLUMN() - 1)), "")</f>
        <v/>
      </c>
      <c r="F59" s="15">
        <f>IF(C59="","",C59)</f>
        <v/>
      </c>
      <c r="G59" s="192">
        <f>IF(D59="","",D59)</f>
        <v/>
      </c>
      <c r="H59" s="193">
        <f>IF(E59="","",E59)</f>
        <v/>
      </c>
      <c r="J59" s="31">
        <f>IF(COUNTIF(RMA!$A$2:$A$195,$B$2+($O$53*7))&gt;4,$B$2+($O$53*7),"")</f>
        <v/>
      </c>
      <c r="K59" s="29">
        <f>IF(K$54&gt;4,5,"")</f>
        <v/>
      </c>
      <c r="L59" s="190">
        <f t="array" ref="L59">IFERROR(INDEX(RMA!$D$2:$D$195, SMALL(IF('LRP1'!$Q$52 = RMA!$A$2:$A$195, ROW(RMA!$D$2:$D$195) - MIN(ROW(RMA!$D$2:$D$195))+K59-3,""),COLUMN() - 8)), "")</f>
        <v/>
      </c>
      <c r="M59" s="41">
        <f t="array" ref="M59">IFERROR(INDEX(RMA!$E$2:$E$195, SMALL(IF('LRP1'!$Q$52 = RMA!$A$2:$A$195, ROW(RMA!$E$2:$E$195) - MIN(ROW(RMA!$E$2:$E$195))+K59-3,""),COLUMN() - 9)), "")</f>
        <v/>
      </c>
      <c r="N59" s="41">
        <f t="array" ref="N59">IFERROR(INDEX(RMA!$F$2:$F$195, SMALL(IF('LRP1'!$Q$52 = RMA!$A$2:$A$195, ROW(RMA!$F$2:$F$195) - MIN(ROW(RMA!$F$2:$F$195))+K59-3,""),COLUMN() - 10)), "")</f>
        <v/>
      </c>
      <c r="O59" s="15">
        <f>IF(L59="","",L59)</f>
        <v/>
      </c>
      <c r="P59" s="192">
        <f>IF(M59="","",M59)</f>
        <v/>
      </c>
      <c r="Q59" s="193">
        <f>IF(N59="","",N59)</f>
        <v/>
      </c>
    </row>
    <row r="60">
      <c r="A60" s="31">
        <f>IF(COUNTIF(RMA!$A$2:$A$195,$B$2+($F$53*7))&gt;5,$B$2+($F$53*7),"")</f>
        <v/>
      </c>
      <c r="B60" s="29">
        <f>IF(B$54&gt;5,6,"")</f>
        <v/>
      </c>
      <c r="C60" s="190">
        <f t="array" ref="C60">IFERROR(INDEX(RMA!$D$2:$D$195, SMALL(IF('LRP1'!$H$36 = RMA!$A$2:$A$195, ROW(RMA!$D$2:$D$195) - MIN(ROW(RMA!$D$2:$D$195))+B60-1,""),COLUMN() - 1)), "")</f>
        <v/>
      </c>
      <c r="D60" s="41">
        <f t="array" ref="D60">IFERROR(INDEX(RMA!$E$2:$E$195, SMALL(IF('LRP1'!$H$36 = RMA!$A$2:$A$195, ROW(RMA!$E$2:$E$195) - MIN(ROW(RMA!$E$2:$E$195))+B60-2,""),COLUMN() - 1)), "")</f>
        <v/>
      </c>
      <c r="E60" s="41">
        <f t="array" ref="E60">IFERROR(INDEX(RMA!$F$2:$F$195, SMALL(IF('LRP1'!$H$36 = RMA!$A$2:$A$195, ROW(RMA!$F$2:$F$195) - MIN(ROW(RMA!$F$2:$F$195))+B60-3,""),COLUMN() - 1)), "")</f>
        <v/>
      </c>
      <c r="F60" s="17">
        <f>IF(C60="","",C60)</f>
        <v/>
      </c>
      <c r="G60" s="194">
        <f>IF(D60="","",D60)</f>
        <v/>
      </c>
      <c r="H60" s="195">
        <f>IF(E60="","",E60)</f>
        <v/>
      </c>
      <c r="J60" s="31">
        <f>IF(COUNTIF(RMA!$A$2:$A$195,$B$2+($O$53*7))&gt;5,$B$2+($O$53*7),"")</f>
        <v/>
      </c>
      <c r="K60" s="29">
        <f>IF(K$54&gt;5,6,"")</f>
        <v/>
      </c>
      <c r="L60" s="190">
        <f t="array" ref="L60">IFERROR(INDEX(RMA!$D$2:$D$195, SMALL(IF('LRP1'!$Q$52 = RMA!$A$2:$A$195, ROW(RMA!$D$2:$D$195) - MIN(ROW(RMA!$D$2:$D$195))+K60-3,""),COLUMN() - 8)), "")</f>
        <v/>
      </c>
      <c r="M60" s="41">
        <f t="array" ref="M60">IFERROR(INDEX(RMA!$E$2:$E$195, SMALL(IF('LRP1'!$Q$52 = RMA!$A$2:$A$195, ROW(RMA!$E$2:$E$195) - MIN(ROW(RMA!$E$2:$E$195))+K60-3,""),COLUMN() - 9)), "")</f>
        <v/>
      </c>
      <c r="N60" s="41">
        <f t="array" ref="N60">IFERROR(INDEX(RMA!$F$2:$F$195, SMALL(IF('LRP1'!$Q$52 = RMA!$A$2:$A$195, ROW(RMA!$F$2:$F$195) - MIN(ROW(RMA!$F$2:$F$195))+K60-3,""),COLUMN() - 10)), "")</f>
        <v/>
      </c>
      <c r="O60" s="17">
        <f>IF(L60="","",L60)</f>
        <v/>
      </c>
      <c r="P60" s="194">
        <f>IF(M60="","",M60)</f>
        <v/>
      </c>
      <c r="Q60" s="195">
        <f>IF(N60="","",N60)</f>
        <v/>
      </c>
    </row>
    <row r="61">
      <c r="A61" s="31">
        <f>IF(COUNTIF(RMA!$A$2:$A$195,$B$2+($F$53*7))&gt;6,$B$2+($F$53*7),"")</f>
        <v/>
      </c>
      <c r="B61" s="29">
        <f>IF(B$54&gt;6,7,"")</f>
        <v/>
      </c>
      <c r="C61" s="190">
        <f t="array" ref="C61">IFERROR(INDEX(RMA!$D$2:$D$195, SMALL(IF('LRP1'!$H$36 = RMA!$A$2:$A$195, ROW(RMA!$D$2:$D$195) - MIN(ROW(RMA!$D$2:$D$195))+B61-1,""),COLUMN() - 1)), "")</f>
        <v/>
      </c>
      <c r="D61" s="41">
        <f t="array" ref="D61">IFERROR(INDEX(RMA!$E$2:$E$195, SMALL(IF('LRP1'!$H$36 = RMA!$A$2:$A$195, ROW(RMA!$E$2:$E$195) - MIN(ROW(RMA!$E$2:$E$195))+B61-2,""),COLUMN() - 1)), "")</f>
        <v/>
      </c>
      <c r="E61" s="41">
        <f t="array" ref="E61">IFERROR(INDEX(RMA!$F$2:$F$195, SMALL(IF('LRP1'!$H$36 = RMA!$A$2:$A$195, ROW(RMA!$F$2:$F$195) - MIN(ROW(RMA!$F$2:$F$195))+B61-3,""),COLUMN() - 1)), "")</f>
        <v/>
      </c>
      <c r="F61" s="15">
        <f>IF(C61="","",C61)</f>
        <v/>
      </c>
      <c r="G61" s="192">
        <f>IF(D61="","",D61)</f>
        <v/>
      </c>
      <c r="H61" s="193">
        <f>IF(E61="","",E61)</f>
        <v/>
      </c>
      <c r="J61" s="31">
        <f>IF(COUNTIF(RMA!$A$2:$A$195,$B$2+($O$53*7))&gt;6,$B$2+($O$53*7),"")</f>
        <v/>
      </c>
      <c r="K61" s="29">
        <f>IF(K$54&gt;6,7,"")</f>
        <v/>
      </c>
      <c r="L61" s="190">
        <f t="array" ref="L61">IFERROR(INDEX(RMA!$D$2:$D$195, SMALL(IF('LRP1'!$Q$52 = RMA!$A$2:$A$195, ROW(RMA!$D$2:$D$195) - MIN(ROW(RMA!$D$2:$D$195))+K61-3,""),COLUMN() - 8)), "")</f>
        <v/>
      </c>
      <c r="M61" s="41">
        <f t="array" ref="M61">IFERROR(INDEX(RMA!$E$2:$E$195, SMALL(IF('LRP1'!$Q$52 = RMA!$A$2:$A$195, ROW(RMA!$E$2:$E$195) - MIN(ROW(RMA!$E$2:$E$195))+K61-3,""),COLUMN() - 9)), "")</f>
        <v/>
      </c>
      <c r="N61" s="41">
        <f t="array" ref="N61">IFERROR(INDEX(RMA!$F$2:$F$195, SMALL(IF('LRP1'!$Q$52 = RMA!$A$2:$A$195, ROW(RMA!$F$2:$F$195) - MIN(ROW(RMA!$F$2:$F$195))+K61-3,""),COLUMN() - 10)), "")</f>
        <v/>
      </c>
      <c r="O61" s="15">
        <f>IF(L61="","",L61)</f>
        <v/>
      </c>
      <c r="P61" s="192">
        <f>IF(M61="","",M61)</f>
        <v/>
      </c>
      <c r="Q61" s="193">
        <f>IF(N61="","",N61)</f>
        <v/>
      </c>
    </row>
    <row r="62">
      <c r="A62" s="31">
        <f>IF(COUNTIF(RMA!$A$2:$A$195,$B$2+($F$53*7))&gt;7,$B$2+($F$53*7),"")</f>
        <v/>
      </c>
      <c r="B62" s="29">
        <f>IF(B$54&gt;7,8,"")</f>
        <v/>
      </c>
      <c r="C62" s="190">
        <f t="array" ref="C62">IFERROR(INDEX(RMA!$D$2:$D$195, SMALL(IF('LRP1'!$H$36 = RMA!$A$2:$A$195, ROW(RMA!$D$2:$D$195) - MIN(ROW(RMA!$D$2:$D$195))+B62-1,""),COLUMN() - 1)), "")</f>
        <v/>
      </c>
      <c r="D62" s="41">
        <f t="array" ref="D62">IFERROR(INDEX(RMA!$E$2:$E$195, SMALL(IF('LRP1'!$H$36 = RMA!$A$2:$A$195, ROW(RMA!$E$2:$E$195) - MIN(ROW(RMA!$E$2:$E$195))+B62-2,""),COLUMN() - 1)), "")</f>
        <v/>
      </c>
      <c r="E62" s="41">
        <f t="array" ref="E62">IFERROR(INDEX(RMA!$F$2:$F$195, SMALL(IF('LRP1'!$H$36 = RMA!$A$2:$A$195, ROW(RMA!$F$2:$F$195) - MIN(ROW(RMA!$F$2:$F$195))+B62-3,""),COLUMN() - 1)), "")</f>
        <v/>
      </c>
      <c r="F62" s="17">
        <f>IF(C62="","",C62)</f>
        <v/>
      </c>
      <c r="G62" s="194">
        <f>IF(D62="","",D62)</f>
        <v/>
      </c>
      <c r="H62" s="195">
        <f>IF(E62="","",E62)</f>
        <v/>
      </c>
      <c r="J62" s="31">
        <f>IF(COUNTIF(RMA!$A$2:$A$195,$B$2+($O$53*7))&gt;7,$B$2+($O$53*7),"")</f>
        <v/>
      </c>
      <c r="K62" s="29">
        <f>IF(K$54&gt;7,8,"")</f>
        <v/>
      </c>
      <c r="L62" s="190">
        <f t="array" ref="L62">IFERROR(INDEX(RMA!$D$2:$D$195, SMALL(IF('LRP1'!$Q$52 = RMA!$A$2:$A$195, ROW(RMA!$D$2:$D$195) - MIN(ROW(RMA!$D$2:$D$195))+K62-3,""),COLUMN() - 8)), "")</f>
        <v/>
      </c>
      <c r="M62" s="41">
        <f t="array" ref="M62">IFERROR(INDEX(RMA!$E$2:$E$195, SMALL(IF('LRP1'!$Q$52 = RMA!$A$2:$A$195, ROW(RMA!$E$2:$E$195) - MIN(ROW(RMA!$E$2:$E$195))+K62-3,""),COLUMN() - 9)), "")</f>
        <v/>
      </c>
      <c r="N62" s="41">
        <f t="array" ref="N62">IFERROR(INDEX(RMA!$F$2:$F$195, SMALL(IF('LRP1'!$Q$52 = RMA!$A$2:$A$195, ROW(RMA!$F$2:$F$195) - MIN(ROW(RMA!$F$2:$F$195))+K62-3,""),COLUMN() - 10)), "")</f>
        <v/>
      </c>
      <c r="O62" s="17">
        <f>IF(L62="","",L62)</f>
        <v/>
      </c>
      <c r="P62" s="194">
        <f>IF(M62="","",M62)</f>
        <v/>
      </c>
      <c r="Q62" s="195">
        <f>IF(N62="","",N62)</f>
        <v/>
      </c>
    </row>
    <row r="63">
      <c r="A63" s="31">
        <f>IF(COUNTIF(RMA!$A$2:$A$195,$B$2+($F$53*7))&gt;8,$B$2+($F$53*7),"")</f>
        <v/>
      </c>
      <c r="B63" s="29">
        <f>IF(B$54&gt;8,9,"")</f>
        <v/>
      </c>
      <c r="C63" s="190">
        <f t="array" ref="C63">IFERROR(INDEX(RMA!$D$2:$D$195, SMALL(IF('LRP1'!$H$36 = RMA!$A$2:$A$195, ROW(RMA!$D$2:$D$195) - MIN(ROW(RMA!$D$2:$D$195))+B63-1,""),COLUMN() - 1)), "")</f>
        <v/>
      </c>
      <c r="D63" s="41">
        <f t="array" ref="D63">IFERROR(INDEX(RMA!$E$2:$E$195, SMALL(IF('LRP1'!$H$36 = RMA!$A$2:$A$195, ROW(RMA!$E$2:$E$195) - MIN(ROW(RMA!$E$2:$E$195))+B63-2,""),COLUMN() - 1)), "")</f>
        <v/>
      </c>
      <c r="E63" s="41">
        <f t="array" ref="E63">IFERROR(INDEX(RMA!$F$2:$F$195, SMALL(IF('LRP1'!$H$36 = RMA!$A$2:$A$195, ROW(RMA!$F$2:$F$195) - MIN(ROW(RMA!$F$2:$F$195))+B63-3,""),COLUMN() - 1)), "")</f>
        <v/>
      </c>
      <c r="F63" s="15">
        <f>IF(C63="","",C63)</f>
        <v/>
      </c>
      <c r="G63" s="192">
        <f>IF(D63="","",D63)</f>
        <v/>
      </c>
      <c r="H63" s="193">
        <f>IF(E63="","",E63)</f>
        <v/>
      </c>
      <c r="J63" s="31">
        <f>IF(COUNTIF(RMA!$A$2:$A$195,$B$2+($O$53*7))&gt;8,$B$2+($O$53*7),"")</f>
        <v/>
      </c>
      <c r="K63" s="29">
        <f>IF(K$54&gt;8,9,"")</f>
        <v/>
      </c>
      <c r="L63" s="190">
        <f t="array" ref="L63">IFERROR(INDEX(RMA!$D$2:$D$195, SMALL(IF('LRP1'!$Q$52 = RMA!$A$2:$A$195, ROW(RMA!$D$2:$D$195) - MIN(ROW(RMA!$D$2:$D$195))+K63-3,""),COLUMN() - 8)), "")</f>
        <v/>
      </c>
      <c r="M63" s="41">
        <f t="array" ref="M63">IFERROR(INDEX(RMA!$E$2:$E$195, SMALL(IF('LRP1'!$Q$52 = RMA!$A$2:$A$195, ROW(RMA!$E$2:$E$195) - MIN(ROW(RMA!$E$2:$E$195))+K63-3,""),COLUMN() - 9)), "")</f>
        <v/>
      </c>
      <c r="N63" s="41">
        <f t="array" ref="N63">IFERROR(INDEX(RMA!$F$2:$F$195, SMALL(IF('LRP1'!$Q$52 = RMA!$A$2:$A$195, ROW(RMA!$F$2:$F$195) - MIN(ROW(RMA!$F$2:$F$195))+K63-3,""),COLUMN() - 10)), "")</f>
        <v/>
      </c>
      <c r="O63" s="15">
        <f>IF(L63="","",L63)</f>
        <v/>
      </c>
      <c r="P63" s="192">
        <f>IF(M63="","",M63)</f>
        <v/>
      </c>
      <c r="Q63" s="193">
        <f>IF(N63="","",N63)</f>
        <v/>
      </c>
    </row>
    <row r="64">
      <c r="A64" s="31">
        <f>IF(COUNTIF(RMA!$A$2:$A$195,$B$2+($F$53*7))&gt;9,$B$2+($F$53*7),"")</f>
        <v/>
      </c>
      <c r="B64" s="29">
        <f>IF(B$54&gt;9,10,"")</f>
        <v/>
      </c>
      <c r="C64" s="190">
        <f t="array" ref="C64">IFERROR(INDEX(RMA!$D$2:$D$195, SMALL(IF('LRP1'!$H$36 = RMA!$A$2:$A$195, ROW(RMA!$D$2:$D$195) - MIN(ROW(RMA!$D$2:$D$195))+B64-1,""),COLUMN() - 1)), "")</f>
        <v/>
      </c>
      <c r="D64" s="41">
        <f t="array" ref="D64">IFERROR(INDEX(RMA!$E$2:$E$195, SMALL(IF('LRP1'!$H$36 = RMA!$A$2:$A$195, ROW(RMA!$E$2:$E$195) - MIN(ROW(RMA!$E$2:$E$195))+B64-2,""),COLUMN() - 1)), "")</f>
        <v/>
      </c>
      <c r="E64" s="41">
        <f t="array" ref="E64">IFERROR(INDEX(RMA!$F$2:$F$195, SMALL(IF('LRP1'!$H$36 = RMA!$A$2:$A$195, ROW(RMA!$F$2:$F$195) - MIN(ROW(RMA!$F$2:$F$195))+B64-3,""),COLUMN() - 1)), "")</f>
        <v/>
      </c>
      <c r="F64" s="21">
        <f>IF(C64="","",C64)</f>
        <v/>
      </c>
      <c r="G64" s="196">
        <f>IF(D64="","",D64)</f>
        <v/>
      </c>
      <c r="H64" s="197">
        <f>IF(E64="","",E64)</f>
        <v/>
      </c>
      <c r="J64" s="31">
        <f>IF(COUNTIF(RMA!$A$2:$A$195,$B$2+($O$53*7))&gt;9,$B$2+($O$53*7),"")</f>
        <v/>
      </c>
      <c r="K64" s="29">
        <f>IF(K$54&gt;9,10,"")</f>
        <v/>
      </c>
      <c r="L64" s="190">
        <f t="array" ref="L64">IFERROR(INDEX(RMA!$D$2:$D$195, SMALL(IF('LRP1'!$Q$52 = RMA!$A$2:$A$195, ROW(RMA!$D$2:$D$195) - MIN(ROW(RMA!$D$2:$D$195))+K64-3,""),COLUMN() - 8)), "")</f>
        <v/>
      </c>
      <c r="M64" s="41">
        <f t="array" ref="M64">IFERROR(INDEX(RMA!$E$2:$E$195, SMALL(IF('LRP1'!$Q$52 = RMA!$A$2:$A$195, ROW(RMA!$E$2:$E$195) - MIN(ROW(RMA!$E$2:$E$195))+K64-3,""),COLUMN() - 9)), "")</f>
        <v/>
      </c>
      <c r="N64" s="41">
        <f t="array" ref="N64">IFERROR(INDEX(RMA!$F$2:$F$195, SMALL(IF('LRP1'!$Q$52 = RMA!$A$2:$A$195, ROW(RMA!$F$2:$F$195) - MIN(ROW(RMA!$F$2:$F$195))+K64-3,""),COLUMN() - 10)), "")</f>
        <v/>
      </c>
      <c r="O64" s="21">
        <f>IF(L64="","",L64)</f>
        <v/>
      </c>
      <c r="P64" s="196">
        <f>IF(M64="","",M64)</f>
        <v/>
      </c>
      <c r="Q64" s="197">
        <f>IF(N64="","",N64)</f>
        <v/>
      </c>
    </row>
    <row r="68">
      <c r="F68" s="39" t="inlineStr">
        <is>
          <t>Endorse Length</t>
        </is>
      </c>
      <c r="G68" s="36" t="inlineStr">
        <is>
          <t>End Date:</t>
        </is>
      </c>
      <c r="H68" s="37">
        <f>A71</f>
        <v/>
      </c>
      <c r="O68" s="39" t="inlineStr">
        <is>
          <t>Endorse Length</t>
        </is>
      </c>
      <c r="P68" s="36" t="inlineStr">
        <is>
          <t>End Date:</t>
        </is>
      </c>
      <c r="Q68" s="37">
        <f>J71</f>
        <v/>
      </c>
    </row>
    <row r="69">
      <c r="F69" s="40" t="n">
        <v>47</v>
      </c>
      <c r="G69" s="36" t="inlineStr">
        <is>
          <t>Forecast Price:</t>
        </is>
      </c>
      <c r="H69" s="191">
        <f>IFERROR(VLOOKUP(H68,RMA!$A:$H,3,FALSE),"")</f>
        <v/>
      </c>
      <c r="O69" s="40" t="n">
        <v>52</v>
      </c>
      <c r="P69" s="36" t="inlineStr">
        <is>
          <t>Forecast Price:</t>
        </is>
      </c>
      <c r="Q69" s="191">
        <f>IFERROR(VLOOKUP(Q68,RMA!$A:$H,3,FALSE),"")</f>
        <v/>
      </c>
    </row>
    <row r="70">
      <c r="B70" s="29">
        <f>COUNTIF(A71:A80,"&gt;0")</f>
        <v/>
      </c>
      <c r="C70" s="190" t="n"/>
      <c r="D70" s="41" t="n"/>
      <c r="E70" s="41" t="n"/>
      <c r="F70" s="34" t="inlineStr">
        <is>
          <t>Coverage Level</t>
        </is>
      </c>
      <c r="G70" s="10" t="inlineStr">
        <is>
          <t>Coverage Price</t>
        </is>
      </c>
      <c r="H70" s="35" t="inlineStr">
        <is>
          <t>Prod. Premium</t>
        </is>
      </c>
      <c r="K70" s="29">
        <f>COUNTIF(J71:J80,"&gt;0")</f>
        <v/>
      </c>
      <c r="L70" s="190" t="n"/>
      <c r="M70" s="41" t="n"/>
      <c r="N70" s="41" t="n"/>
      <c r="O70" s="34" t="inlineStr">
        <is>
          <t>Coverage Level</t>
        </is>
      </c>
      <c r="P70" s="10" t="inlineStr">
        <is>
          <t>Coverage Price</t>
        </is>
      </c>
      <c r="Q70" s="35" t="inlineStr">
        <is>
          <t>Prod. Premium</t>
        </is>
      </c>
    </row>
    <row r="71">
      <c r="A71" s="31">
        <f>IF(COUNTIF(RMA!$A$2:$A$195,$B$2+($F$69*7))&gt;0,$B$2+($F$69*7),"")</f>
        <v/>
      </c>
      <c r="B71" s="29">
        <f>IF(B$70&gt;0,1,"")</f>
        <v/>
      </c>
      <c r="C71" s="190">
        <f t="array" ref="C71">IFERROR(INDEX(RMA!$D$2:$D$195, SMALL(IF('LRP1'!$H$68 = RMA!$A$2:$A$195, ROW(RMA!$D$2:$D$195) - MIN(ROW(RMA!$D$2:$D$195))+B71-1,""),COLUMN() - 1)), "")</f>
        <v/>
      </c>
      <c r="D71" s="41">
        <f t="array" ref="D71">IFERROR(INDEX(RMA!$E$2:$E$195, SMALL(IF('LRP1'!$H$68 = RMA!$A$2:$A$195, ROW(RMA!$E$2:$E$195) - MIN(ROW(RMA!$E$2:$E$195))+B71-2,""),COLUMN() - 1)), "")</f>
        <v/>
      </c>
      <c r="E71" s="41">
        <f t="array" ref="E71">IFERROR(INDEX(RMA!$F$2:$F$195, SMALL(IF('LRP1'!$H$68 = RMA!$A$2:$A$195, ROW(RMA!$F$2:$F$195) - MIN(ROW(RMA!$F$2:$F$195))+B71-3,""),COLUMN() - 1)), "")</f>
        <v/>
      </c>
      <c r="F71" s="15">
        <f>IF(C71="","",C71)</f>
        <v/>
      </c>
      <c r="G71" s="192">
        <f>IF(D71="","",D71)</f>
        <v/>
      </c>
      <c r="H71" s="193">
        <f>IF(E71="","",E71)</f>
        <v/>
      </c>
      <c r="J71" s="31">
        <f>IF(COUNTIF(RMA!$A$2:$A$195,$B$2+($O$69*7))&gt;0,$B$2+($O$69*7),"")</f>
        <v/>
      </c>
      <c r="K71" s="29">
        <f>IF(K$70&gt;0,1,"")</f>
        <v/>
      </c>
      <c r="L71" s="190">
        <f t="array" ref="L71">IFERROR(INDEX(RMA!$D$2:$D$195, SMALL(IF('LRP1'!$Q$68 = RMA!$A$2:$A$195, ROW(RMA!$D$2:$D$195) - MIN(ROW(RMA!$D$2:$D$195))+K71-3,""),COLUMN() - 8)), "")</f>
        <v/>
      </c>
      <c r="M71" s="41">
        <f t="array" ref="M71">IFERROR(INDEX(RMA!$E$2:$E$195, SMALL(IF('LRP1'!$Q$68 = RMA!$A$2:$A$195, ROW(RMA!$E$2:$E$195) - MIN(ROW(RMA!$E$2:$E$195))+K71-3,""),COLUMN() - 9)), "")</f>
        <v/>
      </c>
      <c r="N71" s="41">
        <f t="array" ref="N71">IFERROR(INDEX(RMA!$F$2:$F$195, SMALL(IF('LRP1'!$Q$68 = RMA!$A$2:$A$195, ROW(RMA!$F$2:$F$195) - MIN(ROW(RMA!$F$2:$F$195))+K71-3,""),COLUMN() - 10)), "")</f>
        <v/>
      </c>
      <c r="O71" s="15">
        <f>IF(L71="","",L71)</f>
        <v/>
      </c>
      <c r="P71" s="192">
        <f>IF(M71="","",M71)</f>
        <v/>
      </c>
      <c r="Q71" s="193">
        <f>IF(N71="","",N71)</f>
        <v/>
      </c>
    </row>
    <row r="72">
      <c r="A72" s="31">
        <f>IF(COUNTIF(RMA!$A$2:$A$195,$B$2+($F$69*7))&gt;1,$B$2+($F$69*7),"")</f>
        <v/>
      </c>
      <c r="B72" s="29">
        <f>IF(B$70&gt;1,2,"")</f>
        <v/>
      </c>
      <c r="C72" s="190">
        <f t="array" ref="C72">IFERROR(INDEX(RMA!$D$2:$D$195, SMALL(IF('LRP1'!$H$68 = RMA!$A$2:$A$195, ROW(RMA!$D$2:$D$195) - MIN(ROW(RMA!$D$2:$D$195))+B72-1,""),COLUMN() - 1)), "")</f>
        <v/>
      </c>
      <c r="D72" s="41">
        <f t="array" ref="D72">IFERROR(INDEX(RMA!$E$2:$E$195, SMALL(IF('LRP1'!$H$68 = RMA!$A$2:$A$195, ROW(RMA!$E$2:$E$195) - MIN(ROW(RMA!$E$2:$E$195))+B72-2,""),COLUMN() - 1)), "")</f>
        <v/>
      </c>
      <c r="E72" s="41">
        <f t="array" ref="E72">IFERROR(INDEX(RMA!$F$2:$F$195, SMALL(IF('LRP1'!$H$68 = RMA!$A$2:$A$195, ROW(RMA!$F$2:$F$195) - MIN(ROW(RMA!$F$2:$F$195))+B72-3,""),COLUMN() - 1)), "")</f>
        <v/>
      </c>
      <c r="F72" s="17">
        <f>IF(C72="","",C72)</f>
        <v/>
      </c>
      <c r="G72" s="194">
        <f>IF(D72="","",D72)</f>
        <v/>
      </c>
      <c r="H72" s="195">
        <f>IF(E72="","",E72)</f>
        <v/>
      </c>
      <c r="J72" s="31">
        <f>IF(COUNTIF(RMA!$A$2:$A$195,$B$2+($O$69*7))&gt;1,$B$2+($O$69*7),"")</f>
        <v/>
      </c>
      <c r="K72" s="29">
        <f>IF(K$70&gt;1,2,"")</f>
        <v/>
      </c>
      <c r="L72" s="190">
        <f t="array" ref="L72">IFERROR(INDEX(RMA!$D$2:$D$195, SMALL(IF('LRP1'!$Q$68 = RMA!$A$2:$A$195, ROW(RMA!$D$2:$D$195) - MIN(ROW(RMA!$D$2:$D$195))+K72-3,""),COLUMN() - 8)), "")</f>
        <v/>
      </c>
      <c r="M72" s="41">
        <f t="array" ref="M72">IFERROR(INDEX(RMA!$E$2:$E$195, SMALL(IF('LRP1'!$Q$68 = RMA!$A$2:$A$195, ROW(RMA!$E$2:$E$195) - MIN(ROW(RMA!$E$2:$E$195))+K72-3,""),COLUMN() - 9)), "")</f>
        <v/>
      </c>
      <c r="N72" s="41">
        <f t="array" ref="N72">IFERROR(INDEX(RMA!$F$2:$F$195, SMALL(IF('LRP1'!$Q$68 = RMA!$A$2:$A$195, ROW(RMA!$F$2:$F$195) - MIN(ROW(RMA!$F$2:$F$195))+K72-3,""),COLUMN() - 10)), "")</f>
        <v/>
      </c>
      <c r="O72" s="17">
        <f>IF(L72="","",L72)</f>
        <v/>
      </c>
      <c r="P72" s="194">
        <f>IF(M72="","",M72)</f>
        <v/>
      </c>
      <c r="Q72" s="195">
        <f>IF(N72="","",N72)</f>
        <v/>
      </c>
    </row>
    <row r="73">
      <c r="A73" s="31">
        <f>IF(COUNTIF(RMA!$A$2:$A$195,$B$2+($F$69*7))&gt;2,$B$2+($F$69*7),"")</f>
        <v/>
      </c>
      <c r="B73" s="29">
        <f>IF(B$70&gt;2,3,"")</f>
        <v/>
      </c>
      <c r="C73" s="190">
        <f t="array" ref="C73">IFERROR(INDEX(RMA!$D$2:$D$195, SMALL(IF('LRP1'!$H$68 = RMA!$A$2:$A$195, ROW(RMA!$D$2:$D$195) - MIN(ROW(RMA!$D$2:$D$195))+B73-1,""),COLUMN() - 1)), "")</f>
        <v/>
      </c>
      <c r="D73" s="41">
        <f t="array" ref="D73">IFERROR(INDEX(RMA!$E$2:$E$195, SMALL(IF('LRP1'!$H$68 = RMA!$A$2:$A$195, ROW(RMA!$E$2:$E$195) - MIN(ROW(RMA!$E$2:$E$195))+B73-2,""),COLUMN() - 1)), "")</f>
        <v/>
      </c>
      <c r="E73" s="41">
        <f t="array" ref="E73">IFERROR(INDEX(RMA!$F$2:$F$195, SMALL(IF('LRP1'!$H$68 = RMA!$A$2:$A$195, ROW(RMA!$F$2:$F$195) - MIN(ROW(RMA!$F$2:$F$195))+B73-3,""),COLUMN() - 1)), "")</f>
        <v/>
      </c>
      <c r="F73" s="15">
        <f>IF(C73="","",C73)</f>
        <v/>
      </c>
      <c r="G73" s="192">
        <f>IF(D73="","",D73)</f>
        <v/>
      </c>
      <c r="H73" s="193">
        <f>IF(E73="","",E73)</f>
        <v/>
      </c>
      <c r="J73" s="31">
        <f>IF(COUNTIF(RMA!$A$2:$A$195,$B$2+($O$69*7))&gt;2,$B$2+($O$69*7),"")</f>
        <v/>
      </c>
      <c r="K73" s="29">
        <f>IF(K$70&gt;2,3,"")</f>
        <v/>
      </c>
      <c r="L73" s="190">
        <f t="array" ref="L73">IFERROR(INDEX(RMA!$D$2:$D$195, SMALL(IF('LRP1'!$Q$68 = RMA!$A$2:$A$195, ROW(RMA!$D$2:$D$195) - MIN(ROW(RMA!$D$2:$D$195))+K73-3,""),COLUMN() - 8)), "")</f>
        <v/>
      </c>
      <c r="M73" s="41">
        <f t="array" ref="M73">IFERROR(INDEX(RMA!$E$2:$E$195, SMALL(IF('LRP1'!$Q$68 = RMA!$A$2:$A$195, ROW(RMA!$E$2:$E$195) - MIN(ROW(RMA!$E$2:$E$195))+K73-3,""),COLUMN() - 9)), "")</f>
        <v/>
      </c>
      <c r="N73" s="41">
        <f t="array" ref="N73">IFERROR(INDEX(RMA!$F$2:$F$195, SMALL(IF('LRP1'!$Q$68 = RMA!$A$2:$A$195, ROW(RMA!$F$2:$F$195) - MIN(ROW(RMA!$F$2:$F$195))+K73-3,""),COLUMN() - 10)), "")</f>
        <v/>
      </c>
      <c r="O73" s="15">
        <f>IF(L73="","",L73)</f>
        <v/>
      </c>
      <c r="P73" s="192">
        <f>IF(M73="","",M73)</f>
        <v/>
      </c>
      <c r="Q73" s="193">
        <f>IF(N73="","",N73)</f>
        <v/>
      </c>
    </row>
    <row r="74">
      <c r="A74" s="31">
        <f>IF(COUNTIF(RMA!$A$2:$A$195,$B$2+($F$69*7))&gt;3,$B$2+($F$69*7),"")</f>
        <v/>
      </c>
      <c r="B74" s="29">
        <f>IF(B$70&gt;3,4,"")</f>
        <v/>
      </c>
      <c r="C74" s="190">
        <f t="array" ref="C74">IFERROR(INDEX(RMA!$D$2:$D$195, SMALL(IF('LRP1'!$H$68 = RMA!$A$2:$A$195, ROW(RMA!$D$2:$D$195) - MIN(ROW(RMA!$D$2:$D$195))+B74-1,""),COLUMN() - 1)), "")</f>
        <v/>
      </c>
      <c r="D74" s="41">
        <f t="array" ref="D74">IFERROR(INDEX(RMA!$E$2:$E$195, SMALL(IF('LRP1'!$H$68 = RMA!$A$2:$A$195, ROW(RMA!$E$2:$E$195) - MIN(ROW(RMA!$E$2:$E$195))+B74-2,""),COLUMN() - 1)), "")</f>
        <v/>
      </c>
      <c r="E74" s="41">
        <f t="array" ref="E74">IFERROR(INDEX(RMA!$F$2:$F$195, SMALL(IF('LRP1'!$H$68 = RMA!$A$2:$A$195, ROW(RMA!$F$2:$F$195) - MIN(ROW(RMA!$F$2:$F$195))+B74-3,""),COLUMN() - 1)), "")</f>
        <v/>
      </c>
      <c r="F74" s="17">
        <f>IF(C74="","",C74)</f>
        <v/>
      </c>
      <c r="G74" s="194">
        <f>IF(D74="","",D74)</f>
        <v/>
      </c>
      <c r="H74" s="195">
        <f>IF(E74="","",E74)</f>
        <v/>
      </c>
      <c r="J74" s="31">
        <f>IF(COUNTIF(RMA!$A$2:$A$195,$B$2+($O$69*7))&gt;3,$B$2+($O$69*7),"")</f>
        <v/>
      </c>
      <c r="K74" s="29">
        <f>IF(K$70&gt;3,4,"")</f>
        <v/>
      </c>
      <c r="L74" s="190">
        <f t="array" ref="L74">IFERROR(INDEX(RMA!$D$2:$D$195, SMALL(IF('LRP1'!$Q$68 = RMA!$A$2:$A$195, ROW(RMA!$D$2:$D$195) - MIN(ROW(RMA!$D$2:$D$195))+K74-3,""),COLUMN() - 8)), "")</f>
        <v/>
      </c>
      <c r="M74" s="41">
        <f t="array" ref="M74">IFERROR(INDEX(RMA!$E$2:$E$195, SMALL(IF('LRP1'!$Q$68 = RMA!$A$2:$A$195, ROW(RMA!$E$2:$E$195) - MIN(ROW(RMA!$E$2:$E$195))+K74-3,""),COLUMN() - 9)), "")</f>
        <v/>
      </c>
      <c r="N74" s="41">
        <f t="array" ref="N74">IFERROR(INDEX(RMA!$F$2:$F$195, SMALL(IF('LRP1'!$Q$68 = RMA!$A$2:$A$195, ROW(RMA!$F$2:$F$195) - MIN(ROW(RMA!$F$2:$F$195))+K74-3,""),COLUMN() - 10)), "")</f>
        <v/>
      </c>
      <c r="O74" s="17">
        <f>IF(L74="","",L74)</f>
        <v/>
      </c>
      <c r="P74" s="194">
        <f>IF(M74="","",M74)</f>
        <v/>
      </c>
      <c r="Q74" s="195">
        <f>IF(N74="","",N74)</f>
        <v/>
      </c>
    </row>
    <row r="75">
      <c r="A75" s="31">
        <f>IF(COUNTIF(RMA!$A$2:$A$195,$B$2+($F$69*7))&gt;4,$B$2+($F$69*7),"")</f>
        <v/>
      </c>
      <c r="B75" s="29">
        <f>IF(B$70&gt;4,5,"")</f>
        <v/>
      </c>
      <c r="C75" s="190">
        <f t="array" ref="C75">IFERROR(INDEX(RMA!$D$2:$D$195, SMALL(IF('LRP1'!$H$68 = RMA!$A$2:$A$195, ROW(RMA!$D$2:$D$195) - MIN(ROW(RMA!$D$2:$D$195))+B75-1,""),COLUMN() - 1)), "")</f>
        <v/>
      </c>
      <c r="D75" s="41">
        <f t="array" ref="D75">IFERROR(INDEX(RMA!$E$2:$E$195, SMALL(IF('LRP1'!$H$68 = RMA!$A$2:$A$195, ROW(RMA!$E$2:$E$195) - MIN(ROW(RMA!$E$2:$E$195))+B75-2,""),COLUMN() - 1)), "")</f>
        <v/>
      </c>
      <c r="E75" s="41">
        <f t="array" ref="E75">IFERROR(INDEX(RMA!$F$2:$F$195, SMALL(IF('LRP1'!$H$68 = RMA!$A$2:$A$195, ROW(RMA!$F$2:$F$195) - MIN(ROW(RMA!$F$2:$F$195))+B75-3,""),COLUMN() - 1)), "")</f>
        <v/>
      </c>
      <c r="F75" s="15">
        <f>IF(C75="","",C75)</f>
        <v/>
      </c>
      <c r="G75" s="192">
        <f>IF(D75="","",D75)</f>
        <v/>
      </c>
      <c r="H75" s="193">
        <f>IF(E75="","",E75)</f>
        <v/>
      </c>
      <c r="J75" s="31">
        <f>IF(COUNTIF(RMA!$A$2:$A$195,$B$2+($O$69*7))&gt;4,$B$2+($O$69*7),"")</f>
        <v/>
      </c>
      <c r="K75" s="29">
        <f>IF(K$70&gt;4,5,"")</f>
        <v/>
      </c>
      <c r="L75" s="190">
        <f t="array" ref="L75">IFERROR(INDEX(RMA!$D$2:$D$195, SMALL(IF('LRP1'!$Q$68 = RMA!$A$2:$A$195, ROW(RMA!$D$2:$D$195) - MIN(ROW(RMA!$D$2:$D$195))+K75-3,""),COLUMN() - 8)), "")</f>
        <v/>
      </c>
      <c r="M75" s="41">
        <f t="array" ref="M75">IFERROR(INDEX(RMA!$E$2:$E$195, SMALL(IF('LRP1'!$Q$68 = RMA!$A$2:$A$195, ROW(RMA!$E$2:$E$195) - MIN(ROW(RMA!$E$2:$E$195))+K75-3,""),COLUMN() - 9)), "")</f>
        <v/>
      </c>
      <c r="N75" s="41">
        <f t="array" ref="N75">IFERROR(INDEX(RMA!$F$2:$F$195, SMALL(IF('LRP1'!$Q$68 = RMA!$A$2:$A$195, ROW(RMA!$F$2:$F$195) - MIN(ROW(RMA!$F$2:$F$195))+K75-3,""),COLUMN() - 10)), "")</f>
        <v/>
      </c>
      <c r="O75" s="15">
        <f>IF(L75="","",L75)</f>
        <v/>
      </c>
      <c r="P75" s="192">
        <f>IF(M75="","",M75)</f>
        <v/>
      </c>
      <c r="Q75" s="193">
        <f>IF(N75="","",N75)</f>
        <v/>
      </c>
    </row>
    <row r="76">
      <c r="A76" s="31">
        <f>IF(COUNTIF(RMA!$A$2:$A$195,$B$2+($F$69*7))&gt;5,$B$2+($F$69*7),"")</f>
        <v/>
      </c>
      <c r="B76" s="29">
        <f>IF(B$70&gt;5,6,"")</f>
        <v/>
      </c>
      <c r="C76" s="190">
        <f t="array" ref="C76">IFERROR(INDEX(RMA!$D$2:$D$195, SMALL(IF('LRP1'!$H$68 = RMA!$A$2:$A$195, ROW(RMA!$D$2:$D$195) - MIN(ROW(RMA!$D$2:$D$195))+B76-1,""),COLUMN() - 1)), "")</f>
        <v/>
      </c>
      <c r="D76" s="41">
        <f t="array" ref="D76">IFERROR(INDEX(RMA!$E$2:$E$195, SMALL(IF('LRP1'!$H$68 = RMA!$A$2:$A$195, ROW(RMA!$E$2:$E$195) - MIN(ROW(RMA!$E$2:$E$195))+B76-2,""),COLUMN() - 1)), "")</f>
        <v/>
      </c>
      <c r="E76" s="41">
        <f t="array" ref="E76">IFERROR(INDEX(RMA!$F$2:$F$195, SMALL(IF('LRP1'!$H$68 = RMA!$A$2:$A$195, ROW(RMA!$F$2:$F$195) - MIN(ROW(RMA!$F$2:$F$195))+B76-3,""),COLUMN() - 1)), "")</f>
        <v/>
      </c>
      <c r="F76" s="17">
        <f>IF(C76="","",C76)</f>
        <v/>
      </c>
      <c r="G76" s="194">
        <f>IF(D76="","",D76)</f>
        <v/>
      </c>
      <c r="H76" s="195">
        <f>IF(E76="","",E76)</f>
        <v/>
      </c>
      <c r="J76" s="31">
        <f>IF(COUNTIF(RMA!$A$2:$A$195,$B$2+($O$69*7))&gt;5,$B$2+($O$69*7),"")</f>
        <v/>
      </c>
      <c r="K76" s="29">
        <f>IF(K$70&gt;5,6,"")</f>
        <v/>
      </c>
      <c r="L76" s="190">
        <f t="array" ref="L76">IFERROR(INDEX(RMA!$D$2:$D$195, SMALL(IF('LRP1'!$Q$68 = RMA!$A$2:$A$195, ROW(RMA!$D$2:$D$195) - MIN(ROW(RMA!$D$2:$D$195))+K76-3,""),COLUMN() - 8)), "")</f>
        <v/>
      </c>
      <c r="M76" s="41">
        <f t="array" ref="M76">IFERROR(INDEX(RMA!$E$2:$E$195, SMALL(IF('LRP1'!$Q$68 = RMA!$A$2:$A$195, ROW(RMA!$E$2:$E$195) - MIN(ROW(RMA!$E$2:$E$195))+K76-3,""),COLUMN() - 9)), "")</f>
        <v/>
      </c>
      <c r="N76" s="41">
        <f t="array" ref="N76">IFERROR(INDEX(RMA!$F$2:$F$195, SMALL(IF('LRP1'!$Q$68 = RMA!$A$2:$A$195, ROW(RMA!$F$2:$F$195) - MIN(ROW(RMA!$F$2:$F$195))+K76-3,""),COLUMN() - 10)), "")</f>
        <v/>
      </c>
      <c r="O76" s="17">
        <f>IF(L76="","",L76)</f>
        <v/>
      </c>
      <c r="P76" s="194">
        <f>IF(M76="","",M76)</f>
        <v/>
      </c>
      <c r="Q76" s="195">
        <f>IF(N76="","",N76)</f>
        <v/>
      </c>
    </row>
    <row r="77">
      <c r="A77" s="31">
        <f>IF(COUNTIF(RMA!$A$2:$A$195,$B$2+($F$69*7))&gt;6,$B$2+($F$69*7),"")</f>
        <v/>
      </c>
      <c r="B77" s="29">
        <f>IF(B$70&gt;6,7,"")</f>
        <v/>
      </c>
      <c r="C77" s="190">
        <f t="array" ref="C77">IFERROR(INDEX(RMA!$D$2:$D$195, SMALL(IF('LRP1'!$H$68 = RMA!$A$2:$A$195, ROW(RMA!$D$2:$D$195) - MIN(ROW(RMA!$D$2:$D$195))+B77-1,""),COLUMN() - 1)), "")</f>
        <v/>
      </c>
      <c r="D77" s="41">
        <f t="array" ref="D77">IFERROR(INDEX(RMA!$E$2:$E$195, SMALL(IF('LRP1'!$H$68 = RMA!$A$2:$A$195, ROW(RMA!$E$2:$E$195) - MIN(ROW(RMA!$E$2:$E$195))+B77-2,""),COLUMN() - 1)), "")</f>
        <v/>
      </c>
      <c r="E77" s="41">
        <f t="array" ref="E77">IFERROR(INDEX(RMA!$F$2:$F$195, SMALL(IF('LRP1'!$H$68 = RMA!$A$2:$A$195, ROW(RMA!$F$2:$F$195) - MIN(ROW(RMA!$F$2:$F$195))+B77-3,""),COLUMN() - 1)), "")</f>
        <v/>
      </c>
      <c r="F77" s="15">
        <f>IF(C77="","",C77)</f>
        <v/>
      </c>
      <c r="G77" s="192">
        <f>IF(D77="","",D77)</f>
        <v/>
      </c>
      <c r="H77" s="193">
        <f>IF(E77="","",E77)</f>
        <v/>
      </c>
      <c r="J77" s="31">
        <f>IF(COUNTIF(RMA!$A$2:$A$195,$B$2+($O$69*7))&gt;6,$B$2+($O$69*7),"")</f>
        <v/>
      </c>
      <c r="K77" s="29">
        <f>IF(K$70&gt;6,7,"")</f>
        <v/>
      </c>
      <c r="L77" s="190">
        <f t="array" ref="L77">IFERROR(INDEX(RMA!$D$2:$D$195, SMALL(IF('LRP1'!$Q$68 = RMA!$A$2:$A$195, ROW(RMA!$D$2:$D$195) - MIN(ROW(RMA!$D$2:$D$195))+K77-3,""),COLUMN() - 8)), "")</f>
        <v/>
      </c>
      <c r="M77" s="41">
        <f t="array" ref="M77">IFERROR(INDEX(RMA!$E$2:$E$195, SMALL(IF('LRP1'!$Q$68 = RMA!$A$2:$A$195, ROW(RMA!$E$2:$E$195) - MIN(ROW(RMA!$E$2:$E$195))+K77-3,""),COLUMN() - 9)), "")</f>
        <v/>
      </c>
      <c r="N77" s="41">
        <f t="array" ref="N77">IFERROR(INDEX(RMA!$F$2:$F$195, SMALL(IF('LRP1'!$Q$68 = RMA!$A$2:$A$195, ROW(RMA!$F$2:$F$195) - MIN(ROW(RMA!$F$2:$F$195))+K77-3,""),COLUMN() - 10)), "")</f>
        <v/>
      </c>
      <c r="O77" s="15">
        <f>IF(L77="","",L77)</f>
        <v/>
      </c>
      <c r="P77" s="192">
        <f>IF(M77="","",M77)</f>
        <v/>
      </c>
      <c r="Q77" s="193">
        <f>IF(N77="","",N77)</f>
        <v/>
      </c>
    </row>
    <row r="78">
      <c r="A78" s="31">
        <f>IF(COUNTIF(RMA!$A$2:$A$195,$B$2+($F$69*7))&gt;7,$B$2+($F$69*7),"")</f>
        <v/>
      </c>
      <c r="B78" s="29">
        <f>IF(B$70&gt;7,8,"")</f>
        <v/>
      </c>
      <c r="C78" s="190">
        <f t="array" ref="C78">IFERROR(INDEX(RMA!$D$2:$D$195, SMALL(IF('LRP1'!$H$68 = RMA!$A$2:$A$195, ROW(RMA!$D$2:$D$195) - MIN(ROW(RMA!$D$2:$D$195))+B78-1,""),COLUMN() - 1)), "")</f>
        <v/>
      </c>
      <c r="D78" s="41">
        <f t="array" ref="D78">IFERROR(INDEX(RMA!$E$2:$E$195, SMALL(IF('LRP1'!$H$68 = RMA!$A$2:$A$195, ROW(RMA!$E$2:$E$195) - MIN(ROW(RMA!$E$2:$E$195))+B78-2,""),COLUMN() - 1)), "")</f>
        <v/>
      </c>
      <c r="E78" s="41">
        <f t="array" ref="E78">IFERROR(INDEX(RMA!$F$2:$F$195, SMALL(IF('LRP1'!$H$68 = RMA!$A$2:$A$195, ROW(RMA!$F$2:$F$195) - MIN(ROW(RMA!$F$2:$F$195))+B78-3,""),COLUMN() - 1)), "")</f>
        <v/>
      </c>
      <c r="F78" s="17">
        <f>IF(C78="","",C78)</f>
        <v/>
      </c>
      <c r="G78" s="194">
        <f>IF(D78="","",D78)</f>
        <v/>
      </c>
      <c r="H78" s="195">
        <f>IF(E78="","",E78)</f>
        <v/>
      </c>
      <c r="J78" s="31">
        <f>IF(COUNTIF(RMA!$A$2:$A$195,$B$2+($O$69*7))&gt;7,$B$2+($O$69*7),"")</f>
        <v/>
      </c>
      <c r="K78" s="29">
        <f>IF(K$70&gt;7,8,"")</f>
        <v/>
      </c>
      <c r="L78" s="190">
        <f t="array" ref="L78">IFERROR(INDEX(RMA!$D$2:$D$195, SMALL(IF('LRP1'!$Q$68 = RMA!$A$2:$A$195, ROW(RMA!$D$2:$D$195) - MIN(ROW(RMA!$D$2:$D$195))+K78-3,""),COLUMN() - 8)), "")</f>
        <v/>
      </c>
      <c r="M78" s="41">
        <f t="array" ref="M78">IFERROR(INDEX(RMA!$E$2:$E$195, SMALL(IF('LRP1'!$Q$68 = RMA!$A$2:$A$195, ROW(RMA!$E$2:$E$195) - MIN(ROW(RMA!$E$2:$E$195))+K78-3,""),COLUMN() - 9)), "")</f>
        <v/>
      </c>
      <c r="N78" s="41">
        <f t="array" ref="N78">IFERROR(INDEX(RMA!$F$2:$F$195, SMALL(IF('LRP1'!$Q$68 = RMA!$A$2:$A$195, ROW(RMA!$F$2:$F$195) - MIN(ROW(RMA!$F$2:$F$195))+K78-3,""),COLUMN() - 10)), "")</f>
        <v/>
      </c>
      <c r="O78" s="17">
        <f>IF(L78="","",L78)</f>
        <v/>
      </c>
      <c r="P78" s="194">
        <f>IF(M78="","",M78)</f>
        <v/>
      </c>
      <c r="Q78" s="195">
        <f>IF(N78="","",N78)</f>
        <v/>
      </c>
    </row>
    <row r="79">
      <c r="A79" s="31">
        <f>IF(COUNTIF(RMA!$A$2:$A$195,$B$2+($F$69*7))&gt;8,$B$2+($F$69*7),"")</f>
        <v/>
      </c>
      <c r="B79" s="29">
        <f>IF(B$70&gt;8,9,"")</f>
        <v/>
      </c>
      <c r="C79" s="190">
        <f t="array" ref="C79">IFERROR(INDEX(RMA!$D$2:$D$195, SMALL(IF('LRP1'!$H$68 = RMA!$A$2:$A$195, ROW(RMA!$D$2:$D$195) - MIN(ROW(RMA!$D$2:$D$195))+B79-1,""),COLUMN() - 1)), "")</f>
        <v/>
      </c>
      <c r="D79" s="41">
        <f t="array" ref="D79">IFERROR(INDEX(RMA!$E$2:$E$195, SMALL(IF('LRP1'!$H$68 = RMA!$A$2:$A$195, ROW(RMA!$E$2:$E$195) - MIN(ROW(RMA!$E$2:$E$195))+B79-2,""),COLUMN() - 1)), "")</f>
        <v/>
      </c>
      <c r="E79" s="41">
        <f t="array" ref="E79">IFERROR(INDEX(RMA!$F$2:$F$195, SMALL(IF('LRP1'!$H$68 = RMA!$A$2:$A$195, ROW(RMA!$F$2:$F$195) - MIN(ROW(RMA!$F$2:$F$195))+B79-3,""),COLUMN() - 1)), "")</f>
        <v/>
      </c>
      <c r="F79" s="15">
        <f>IF(C79="","",C79)</f>
        <v/>
      </c>
      <c r="G79" s="192">
        <f>IF(D79="","",D79)</f>
        <v/>
      </c>
      <c r="H79" s="193">
        <f>IF(E79="","",E79)</f>
        <v/>
      </c>
      <c r="J79" s="31">
        <f>IF(COUNTIF(RMA!$A$2:$A$195,$B$2+($O$69*7))&gt;8,$B$2+($O$69*7),"")</f>
        <v/>
      </c>
      <c r="K79" s="29">
        <f>IF(K$70&gt;8,9,"")</f>
        <v/>
      </c>
      <c r="L79" s="190">
        <f t="array" ref="L79">IFERROR(INDEX(RMA!$D$2:$D$195, SMALL(IF('LRP1'!$Q$68 = RMA!$A$2:$A$195, ROW(RMA!$D$2:$D$195) - MIN(ROW(RMA!$D$2:$D$195))+K79-3,""),COLUMN() - 8)), "")</f>
        <v/>
      </c>
      <c r="M79" s="41">
        <f t="array" ref="M79">IFERROR(INDEX(RMA!$E$2:$E$195, SMALL(IF('LRP1'!$Q$68 = RMA!$A$2:$A$195, ROW(RMA!$E$2:$E$195) - MIN(ROW(RMA!$E$2:$E$195))+K79-3,""),COLUMN() - 9)), "")</f>
        <v/>
      </c>
      <c r="N79" s="41">
        <f t="array" ref="N79">IFERROR(INDEX(RMA!$F$2:$F$195, SMALL(IF('LRP1'!$Q$68 = RMA!$A$2:$A$195, ROW(RMA!$F$2:$F$195) - MIN(ROW(RMA!$F$2:$F$195))+K79-3,""),COLUMN() - 10)), "")</f>
        <v/>
      </c>
      <c r="O79" s="15">
        <f>IF(L79="","",L79)</f>
        <v/>
      </c>
      <c r="P79" s="192">
        <f>IF(M79="","",M79)</f>
        <v/>
      </c>
      <c r="Q79" s="193">
        <f>IF(N79="","",N79)</f>
        <v/>
      </c>
    </row>
    <row r="80">
      <c r="A80" s="31">
        <f>IF(COUNTIF(RMA!$A$2:$A$195,$B$2+($F$69*7))&gt;9,$B$2+($F$69*7),"")</f>
        <v/>
      </c>
      <c r="B80" s="29">
        <f>IF(B$70&gt;9,10,"")</f>
        <v/>
      </c>
      <c r="C80" s="190">
        <f t="array" ref="C80">IFERROR(INDEX(RMA!$D$2:$D$195, SMALL(IF('LRP1'!$H$68 = RMA!$A$2:$A$195, ROW(RMA!$D$2:$D$195) - MIN(ROW(RMA!$D$2:$D$195))+B80-1,""),COLUMN() - 1)), "")</f>
        <v/>
      </c>
      <c r="D80" s="41">
        <f t="array" ref="D80">IFERROR(INDEX(RMA!$E$2:$E$195, SMALL(IF('LRP1'!$H$68 = RMA!$A$2:$A$195, ROW(RMA!$E$2:$E$195) - MIN(ROW(RMA!$E$2:$E$195))+B80-2,""),COLUMN() - 1)), "")</f>
        <v/>
      </c>
      <c r="E80" s="41">
        <f t="array" ref="E80">IFERROR(INDEX(RMA!$F$2:$F$195, SMALL(IF('LRP1'!$H$68 = RMA!$A$2:$A$195, ROW(RMA!$F$2:$F$195) - MIN(ROW(RMA!$F$2:$F$195))+B80-3,""),COLUMN() - 1)), "")</f>
        <v/>
      </c>
      <c r="F80" s="21">
        <f>IF(C80="","",C80)</f>
        <v/>
      </c>
      <c r="G80" s="196">
        <f>IF(D80="","",D80)</f>
        <v/>
      </c>
      <c r="H80" s="197">
        <f>IF(E80="","",E80)</f>
        <v/>
      </c>
      <c r="J80" s="31">
        <f>IF(COUNTIF(RMA!$A$2:$A$195,$B$2+($O$69*7))&gt;9,$B$2+($O$69*7),"")</f>
        <v/>
      </c>
      <c r="K80" s="29">
        <f>IF(K$70&gt;9,10,"")</f>
        <v/>
      </c>
      <c r="L80" s="190">
        <f t="array" ref="L80">IFERROR(INDEX(RMA!$D$2:$D$195, SMALL(IF('LRP1'!$Q$68 = RMA!$A$2:$A$195, ROW(RMA!$D$2:$D$195) - MIN(ROW(RMA!$D$2:$D$195))+K80-3,""),COLUMN() - 8)), "")</f>
        <v/>
      </c>
      <c r="M80" s="41">
        <f t="array" ref="M80">IFERROR(INDEX(RMA!$E$2:$E$195, SMALL(IF('LRP1'!$Q$68 = RMA!$A$2:$A$195, ROW(RMA!$E$2:$E$195) - MIN(ROW(RMA!$E$2:$E$195))+K80-3,""),COLUMN() - 9)), "")</f>
        <v/>
      </c>
      <c r="N80" s="41">
        <f t="array" ref="N80">IFERROR(INDEX(RMA!$F$2:$F$195, SMALL(IF('LRP1'!$Q$68 = RMA!$A$2:$A$195, ROW(RMA!$F$2:$F$195) - MIN(ROW(RMA!$F$2:$F$195))+K80-3,""),COLUMN() - 10)), "")</f>
        <v/>
      </c>
      <c r="O80" s="21">
        <f>IF(L80="","",L80)</f>
        <v/>
      </c>
      <c r="P80" s="196">
        <f>IF(M80="","",M80)</f>
        <v/>
      </c>
      <c r="Q80" s="197">
        <f>IF(N80="","",N80)</f>
        <v/>
      </c>
    </row>
  </sheetData>
  <pageMargins left="0.7" right="0.7" top="0.75" bottom="0.75" header="0.3" footer="0.3"/>
</worksheet>
</file>

<file path=xl/worksheets/sheet4.xml><?xml version="1.0" encoding="utf-8"?>
<worksheet xmlns="http://schemas.openxmlformats.org/spreadsheetml/2006/main">
  <sheetPr codeName="Sheet10">
    <tabColor theme="9" tint="0.5999938962981048"/>
    <outlinePr summaryBelow="1" summaryRight="1"/>
    <pageSetUpPr/>
  </sheetPr>
  <dimension ref="A1:W117"/>
  <sheetViews>
    <sheetView workbookViewId="0">
      <selection activeCell="H45" sqref="H45"/>
    </sheetView>
  </sheetViews>
  <sheetFormatPr baseColWidth="8" defaultRowHeight="14.4"/>
  <cols>
    <col width="10.6640625" bestFit="1" customWidth="1" style="171" min="1" max="1"/>
    <col width="14.5546875" bestFit="1" customWidth="1" style="171" min="2" max="2"/>
    <col width="14.33203125" bestFit="1" customWidth="1" style="171" min="3" max="3"/>
    <col width="13.6640625" customWidth="1" style="171" min="4" max="4"/>
    <col width="10.6640625" customWidth="1" style="31" min="7" max="7"/>
    <col width="9.6640625" customWidth="1" style="171" min="8" max="17"/>
    <col width="11.6640625" customWidth="1" style="171" min="22" max="22"/>
    <col width="16.44140625" customWidth="1" style="171" min="23" max="23"/>
  </cols>
  <sheetData>
    <row r="1">
      <c r="A1" t="inlineStr">
        <is>
          <t>End Date</t>
        </is>
      </c>
      <c r="B1" t="inlineStr">
        <is>
          <t>Coverage Level</t>
        </is>
      </c>
      <c r="C1" t="inlineStr">
        <is>
          <t>Coverage Price</t>
        </is>
      </c>
      <c r="D1" t="inlineStr">
        <is>
          <t>Producer Premium Per CWT</t>
        </is>
      </c>
      <c r="G1" s="58" t="inlineStr">
        <is>
          <t>Date:</t>
        </is>
      </c>
      <c r="H1" s="199">
        <f>'LRP-997-821'!H1</f>
        <v/>
      </c>
      <c r="S1" t="inlineStr">
        <is>
          <t>Level</t>
        </is>
      </c>
      <c r="T1" t="inlineStr">
        <is>
          <t>Price</t>
        </is>
      </c>
      <c r="U1" t="inlineStr">
        <is>
          <t>Premium</t>
        </is>
      </c>
      <c r="V1" t="inlineStr">
        <is>
          <t>Date</t>
        </is>
      </c>
      <c r="W1" t="inlineStr">
        <is>
          <t>Expected Price</t>
        </is>
      </c>
    </row>
    <row r="2">
      <c r="A2" s="30">
        <f>V11</f>
        <v/>
      </c>
      <c r="B2" s="200">
        <f>S11</f>
        <v/>
      </c>
      <c r="C2" s="201">
        <f>T11</f>
        <v/>
      </c>
      <c r="D2" s="202">
        <f>U11</f>
        <v/>
      </c>
      <c r="E2">
        <f>W11</f>
        <v/>
      </c>
      <c r="R2" s="190" t="n"/>
      <c r="S2" s="203">
        <f>_xlfn.NUMBERVALUE('812_Sheet'!I2)</f>
        <v/>
      </c>
      <c r="T2" s="204">
        <f>_xlfn.NUMBERVALUE('812_Sheet'!$D2)</f>
        <v/>
      </c>
      <c r="U2" s="204">
        <f>_xlfn.NUMBERVALUE('812_Sheet'!$M2)</f>
        <v/>
      </c>
      <c r="V2" s="110">
        <f>($H$1+('812_Sheet'!C2*7))</f>
        <v/>
      </c>
      <c r="W2">
        <f>_xlfn.NUMBERVALUE('812_Sheet'!H2)</f>
        <v/>
      </c>
    </row>
    <row r="3">
      <c r="A3" s="30">
        <f>V10</f>
        <v/>
      </c>
      <c r="B3" s="200">
        <f>S10</f>
        <v/>
      </c>
      <c r="C3" s="201">
        <f>T10</f>
        <v/>
      </c>
      <c r="D3" s="202">
        <f>U10</f>
        <v/>
      </c>
      <c r="E3">
        <f>W10</f>
        <v/>
      </c>
      <c r="G3" s="59">
        <f>$H$1+(7*G4)</f>
        <v/>
      </c>
      <c r="H3" s="126">
        <f t="array" ref="H3">IFERROR(INDEX($B$2:$B$150,SMALL(IF($G3=$A$2:$A$150,ROW($A$2:$A$150)- MIN(ROW($A$2:$A$150))+1,""),COLUMN()-7)), "")</f>
        <v/>
      </c>
      <c r="I3" s="127">
        <f t="array" ref="I3">IFERROR(INDEX($B$2:$B$150,SMALL(IF($G3=$A$2:$A$150,ROW($A$2:$A$150)- MIN(ROW($A$2:$A$150))+1,""),COLUMN()-7)), "")</f>
        <v/>
      </c>
      <c r="J3" s="127">
        <f t="array" ref="J3">IFERROR(INDEX($B$2:$B$150,SMALL(IF($G3=$A$2:$A$150,ROW($A$2:$A$150)- MIN(ROW($A$2:$A$150))+1,""),COLUMN()-7)), "")</f>
        <v/>
      </c>
      <c r="K3" s="127">
        <f t="array" ref="K3">IFERROR(INDEX($B$2:$B$150,SMALL(IF($G3=$A$2:$A$150,ROW($A$2:$A$150)- MIN(ROW($A$2:$A$150))+1,""),COLUMN()-7)), "")</f>
        <v/>
      </c>
      <c r="L3" s="127">
        <f t="array" ref="L3">IFERROR(INDEX($B$2:$B$150,SMALL(IF($G3=$A$2:$A$150,ROW($A$2:$A$150)- MIN(ROW($A$2:$A$150))+1,""),COLUMN()-7)), "")</f>
        <v/>
      </c>
      <c r="M3" s="127">
        <f t="array" ref="M3">IFERROR(INDEX($B$2:$B$150,SMALL(IF($G3=$A$2:$A$150,ROW($A$2:$A$150)- MIN(ROW($A$2:$A$150))+1,""),COLUMN()-7)), "")</f>
        <v/>
      </c>
      <c r="N3" s="127">
        <f t="array" ref="N3">IFERROR(INDEX($B$2:$B$150,SMALL(IF($G3=$A$2:$A$150,ROW($A$2:$A$150)- MIN(ROW($A$2:$A$150))+1,""),COLUMN()-7)), "")</f>
        <v/>
      </c>
      <c r="O3" s="127">
        <f t="array" ref="O3">IFERROR(INDEX($B$2:$B$150,SMALL(IF($G3=$A$2:$A$150,ROW($A$2:$A$150)- MIN(ROW($A$2:$A$150))+1,""),COLUMN()-7)), "")</f>
        <v/>
      </c>
      <c r="P3" s="127">
        <f t="array" ref="P3">IFERROR(INDEX($B$2:$B$150,SMALL(IF($G3=$A$2:$A$150,ROW($A$2:$A$150)- MIN(ROW($A$2:$A$150))+1,""),COLUMN()-7)), "")</f>
        <v/>
      </c>
      <c r="Q3" s="128">
        <f t="array" ref="Q3">IFERROR(INDEX($B$2:$B$150,SMALL(IF($G3=$A$2:$A$150,ROW($A$2:$A$150)- MIN(ROW($A$2:$A$150))+1,""),COLUMN()-7)), "")</f>
        <v/>
      </c>
      <c r="S3" s="203">
        <f>_xlfn.NUMBERVALUE('812_Sheet'!I3)</f>
        <v/>
      </c>
      <c r="T3" s="204">
        <f>_xlfn.NUMBERVALUE('812_Sheet'!$D3)</f>
        <v/>
      </c>
      <c r="U3" s="204">
        <f>_xlfn.NUMBERVALUE('812_Sheet'!$M3)</f>
        <v/>
      </c>
      <c r="V3" s="110">
        <f>($H$1+('812_Sheet'!C3*7))</f>
        <v/>
      </c>
      <c r="W3">
        <f>_xlfn.NUMBERVALUE('812_Sheet'!H3)</f>
        <v/>
      </c>
    </row>
    <row r="4">
      <c r="A4" s="30">
        <f>V9</f>
        <v/>
      </c>
      <c r="B4" s="200">
        <f>S9</f>
        <v/>
      </c>
      <c r="C4" s="201">
        <f>T9</f>
        <v/>
      </c>
      <c r="D4" s="202">
        <f>U9</f>
        <v/>
      </c>
      <c r="E4">
        <f>W9</f>
        <v/>
      </c>
      <c r="G4" s="60" t="n">
        <v>13</v>
      </c>
      <c r="H4" s="205">
        <f t="array" ref="H4">IFERROR(INDEX($C$2:$C$150,SMALL(IF($G3=$A$2:$A$150,ROW($A$2:$A$150)- MIN(ROW($A$2:$A$150))+1,""),COLUMN()-7)), "")</f>
        <v/>
      </c>
      <c r="I4" s="206">
        <f t="array" ref="I4">IFERROR(INDEX($C$2:$C$150,SMALL(IF($G3=$A$2:$A$150,ROW($A$2:$A$150)- MIN(ROW($A$2:$A$150))+1,""),COLUMN()-7)), "")</f>
        <v/>
      </c>
      <c r="J4" s="206">
        <f t="array" ref="J4">IFERROR(INDEX($C$2:$C$150,SMALL(IF($G3=$A$2:$A$150,ROW($A$2:$A$150)- MIN(ROW($A$2:$A$150))+1,""),COLUMN()-7)), "")</f>
        <v/>
      </c>
      <c r="K4" s="206">
        <f t="array" ref="K4">IFERROR(INDEX($C$2:$C$150,SMALL(IF($G3=$A$2:$A$150,ROW($A$2:$A$150)- MIN(ROW($A$2:$A$150))+1,""),COLUMN()-7)), "")</f>
        <v/>
      </c>
      <c r="L4" s="206">
        <f t="array" ref="L4">IFERROR(INDEX($C$2:$C$150,SMALL(IF($G3=$A$2:$A$150,ROW($A$2:$A$150)- MIN(ROW($A$2:$A$150))+1,""),COLUMN()-7)), "")</f>
        <v/>
      </c>
      <c r="M4" s="206">
        <f t="array" ref="M4">IFERROR(INDEX($C$2:$C$150,SMALL(IF($G3=$A$2:$A$150,ROW($A$2:$A$150)- MIN(ROW($A$2:$A$150))+1,""),COLUMN()-7)), "")</f>
        <v/>
      </c>
      <c r="N4" s="206">
        <f t="array" ref="N4">IFERROR(INDEX($C$2:$C$150,SMALL(IF($G3=$A$2:$A$150,ROW($A$2:$A$150)- MIN(ROW($A$2:$A$150))+1,""),COLUMN()-7)), "")</f>
        <v/>
      </c>
      <c r="O4" s="206">
        <f t="array" ref="O4">IFERROR(INDEX($C$2:$C$150,SMALL(IF($G3=$A$2:$A$150,ROW($A$2:$A$150)- MIN(ROW($A$2:$A$150))+1,""),COLUMN()-7)), "")</f>
        <v/>
      </c>
      <c r="P4" s="206">
        <f t="array" ref="P4">IFERROR(INDEX($C$2:$C$150,SMALL(IF($G3=$A$2:$A$150,ROW($A$2:$A$150)- MIN(ROW($A$2:$A$150))+1,""),COLUMN()-7)), "")</f>
        <v/>
      </c>
      <c r="Q4" s="207">
        <f t="array" ref="Q4">IFERROR(INDEX($C$2:$C$150,SMALL(IF($G3=$A$2:$A$150,ROW($A$2:$A$150)- MIN(ROW($A$2:$A$150))+1,""),COLUMN()-7)), "")</f>
        <v/>
      </c>
      <c r="S4" s="203">
        <f>_xlfn.NUMBERVALUE('812_Sheet'!I4)</f>
        <v/>
      </c>
      <c r="T4" s="204">
        <f>_xlfn.NUMBERVALUE('812_Sheet'!$D4)</f>
        <v/>
      </c>
      <c r="U4" s="204">
        <f>_xlfn.NUMBERVALUE('812_Sheet'!$M4)</f>
        <v/>
      </c>
      <c r="V4" s="110">
        <f>($H$1+('812_Sheet'!C4*7))</f>
        <v/>
      </c>
      <c r="W4">
        <f>_xlfn.NUMBERVALUE('812_Sheet'!H4)</f>
        <v/>
      </c>
    </row>
    <row r="5">
      <c r="A5" s="30">
        <f>V8</f>
        <v/>
      </c>
      <c r="B5" s="200">
        <f>S8</f>
        <v/>
      </c>
      <c r="C5" s="201">
        <f>T8</f>
        <v/>
      </c>
      <c r="D5" s="202">
        <f>U8</f>
        <v/>
      </c>
      <c r="E5">
        <f>W8</f>
        <v/>
      </c>
      <c r="G5" s="61">
        <f>VLOOKUP(G3,$A:$E,5,FALSE)</f>
        <v/>
      </c>
      <c r="H5" s="208">
        <f t="array" ref="H5">IFERROR(INDEX($D$2:$D$150,SMALL(IF($G3=$A$2:$A$150,ROW($A$2:$A$150)- MIN(ROW($A$2:$A$150))+1,""),COLUMN()-7)), "")</f>
        <v/>
      </c>
      <c r="I5" s="209">
        <f t="array" ref="I5">IFERROR(INDEX($D$2:$D$150,SMALL(IF($G3=$A$2:$A$150,ROW($A$2:$A$150)- MIN(ROW($A$2:$A$150))+1,""),COLUMN()-7)), "")</f>
        <v/>
      </c>
      <c r="J5" s="209">
        <f t="array" ref="J5">IFERROR(INDEX($D$2:$D$150,SMALL(IF($G3=$A$2:$A$150,ROW($A$2:$A$150)- MIN(ROW($A$2:$A$150))+1,""),COLUMN()-7)), "")</f>
        <v/>
      </c>
      <c r="K5" s="209">
        <f t="array" ref="K5">IFERROR(INDEX($D$2:$D$150,SMALL(IF($G3=$A$2:$A$150,ROW($A$2:$A$150)- MIN(ROW($A$2:$A$150))+1,""),COLUMN()-7)), "")</f>
        <v/>
      </c>
      <c r="L5" s="209">
        <f t="array" ref="L5">IFERROR(INDEX($D$2:$D$150,SMALL(IF($G3=$A$2:$A$150,ROW($A$2:$A$150)- MIN(ROW($A$2:$A$150))+1,""),COLUMN()-7)), "")</f>
        <v/>
      </c>
      <c r="M5" s="209">
        <f t="array" ref="M5">IFERROR(INDEX($D$2:$D$150,SMALL(IF($G3=$A$2:$A$150,ROW($A$2:$A$150)- MIN(ROW($A$2:$A$150))+1,""),COLUMN()-7)), "")</f>
        <v/>
      </c>
      <c r="N5" s="209">
        <f t="array" ref="N5">IFERROR(INDEX($D$2:$D$150,SMALL(IF($G3=$A$2:$A$150,ROW($A$2:$A$150)- MIN(ROW($A$2:$A$150))+1,""),COLUMN()-7)), "")</f>
        <v/>
      </c>
      <c r="O5" s="209">
        <f t="array" ref="O5">IFERROR(INDEX($D$2:$D$150,SMALL(IF($G3=$A$2:$A$150,ROW($A$2:$A$150)- MIN(ROW($A$2:$A$150))+1,""),COLUMN()-7)), "")</f>
        <v/>
      </c>
      <c r="P5" s="209">
        <f t="array" ref="P5">IFERROR(INDEX($D$2:$D$150,SMALL(IF($G3=$A$2:$A$150,ROW($A$2:$A$150)- MIN(ROW($A$2:$A$150))+1,""),COLUMN()-7)), "")</f>
        <v/>
      </c>
      <c r="Q5" s="210">
        <f t="array" ref="Q5">IFERROR(INDEX($D$2:$D$150,SMALL(IF($G3=$A$2:$A$150,ROW($A$2:$A$150)- MIN(ROW($A$2:$A$150))+1,""),COLUMN()-7)), "")</f>
        <v/>
      </c>
      <c r="S5" s="203">
        <f>_xlfn.NUMBERVALUE('812_Sheet'!I5)</f>
        <v/>
      </c>
      <c r="T5" s="204">
        <f>_xlfn.NUMBERVALUE('812_Sheet'!$D5)</f>
        <v/>
      </c>
      <c r="U5" s="204">
        <f>_xlfn.NUMBERVALUE('812_Sheet'!$M5)</f>
        <v/>
      </c>
      <c r="V5" s="110">
        <f>($H$1+('812_Sheet'!C5*7))</f>
        <v/>
      </c>
      <c r="W5">
        <f>_xlfn.NUMBERVALUE('812_Sheet'!H5)</f>
        <v/>
      </c>
    </row>
    <row r="6">
      <c r="A6" s="30">
        <f>V7</f>
        <v/>
      </c>
      <c r="B6" s="200">
        <f>S7</f>
        <v/>
      </c>
      <c r="C6" s="201">
        <f>T7</f>
        <v/>
      </c>
      <c r="D6" s="202">
        <f>U7</f>
        <v/>
      </c>
      <c r="E6">
        <f>W7</f>
        <v/>
      </c>
      <c r="G6" s="6" t="n"/>
      <c r="H6" s="190" t="n"/>
      <c r="I6" s="41" t="n"/>
      <c r="J6" s="41" t="n"/>
      <c r="S6" s="203">
        <f>_xlfn.NUMBERVALUE('812_Sheet'!I6)</f>
        <v/>
      </c>
      <c r="T6" s="204">
        <f>_xlfn.NUMBERVALUE('812_Sheet'!$D6)</f>
        <v/>
      </c>
      <c r="U6" s="204">
        <f>_xlfn.NUMBERVALUE('812_Sheet'!$M6)</f>
        <v/>
      </c>
      <c r="V6" s="110">
        <f>($H$1+('812_Sheet'!C6*7))</f>
        <v/>
      </c>
      <c r="W6">
        <f>_xlfn.NUMBERVALUE('812_Sheet'!H6)</f>
        <v/>
      </c>
    </row>
    <row r="7">
      <c r="A7" s="30">
        <f>V6</f>
        <v/>
      </c>
      <c r="B7" s="200">
        <f>S6</f>
        <v/>
      </c>
      <c r="C7" s="201">
        <f>T6</f>
        <v/>
      </c>
      <c r="D7" s="202">
        <f>U6</f>
        <v/>
      </c>
      <c r="E7">
        <f>W6</f>
        <v/>
      </c>
      <c r="G7" s="59">
        <f>$H$1+(7*G8)</f>
        <v/>
      </c>
      <c r="H7" s="126">
        <f t="array" ref="H7">IFERROR(INDEX($B$2:$B$150,SMALL(IF($G7=$A$2:$A$150,ROW($A$2:$A$150)- MIN(ROW($A$2:$A$150))+1,""),COLUMN()-7)), "")</f>
        <v/>
      </c>
      <c r="I7" s="127">
        <f t="array" ref="I7">IFERROR(INDEX($B$2:$B$150,SMALL(IF($G7=$A$2:$A$150,ROW($A$2:$A$150)- MIN(ROW($A$2:$A$150))+1,""),COLUMN()-7)), "")</f>
        <v/>
      </c>
      <c r="J7" s="127">
        <f t="array" ref="J7">IFERROR(INDEX($B$2:$B$150,SMALL(IF($G7=$A$2:$A$150,ROW($A$2:$A$150)- MIN(ROW($A$2:$A$150))+1,""),COLUMN()-7)), "")</f>
        <v/>
      </c>
      <c r="K7" s="127">
        <f t="array" ref="K7">IFERROR(INDEX($B$2:$B$150,SMALL(IF($G7=$A$2:$A$150,ROW($A$2:$A$150)- MIN(ROW($A$2:$A$150))+1,""),COLUMN()-7)), "")</f>
        <v/>
      </c>
      <c r="L7" s="127">
        <f t="array" ref="L7">IFERROR(INDEX($B$2:$B$150,SMALL(IF($G7=$A$2:$A$150,ROW($A$2:$A$150)- MIN(ROW($A$2:$A$150))+1,""),COLUMN()-7)), "")</f>
        <v/>
      </c>
      <c r="M7" s="127">
        <f t="array" ref="M7">IFERROR(INDEX($B$2:$B$150,SMALL(IF($G7=$A$2:$A$150,ROW($A$2:$A$150)- MIN(ROW($A$2:$A$150))+1,""),COLUMN()-7)), "")</f>
        <v/>
      </c>
      <c r="N7" s="127">
        <f t="array" ref="N7">IFERROR(INDEX($B$2:$B$150,SMALL(IF($G7=$A$2:$A$150,ROW($A$2:$A$150)- MIN(ROW($A$2:$A$150))+1,""),COLUMN()-7)), "")</f>
        <v/>
      </c>
      <c r="O7" s="127">
        <f t="array" ref="O7">IFERROR(INDEX($B$2:$B$150,SMALL(IF($G7=$A$2:$A$150,ROW($A$2:$A$150)- MIN(ROW($A$2:$A$150))+1,""),COLUMN()-7)), "")</f>
        <v/>
      </c>
      <c r="P7" s="127">
        <f t="array" ref="P7">IFERROR(INDEX($B$2:$B$150,SMALL(IF($G7=$A$2:$A$150,ROW($A$2:$A$150)- MIN(ROW($A$2:$A$150))+1,""),COLUMN()-7)), "")</f>
        <v/>
      </c>
      <c r="Q7" s="128">
        <f t="array" ref="Q7">IFERROR(INDEX($B$2:$B$150,SMALL(IF($G7=$A$2:$A$150,ROW($A$2:$A$150)- MIN(ROW($A$2:$A$150))+1,""),COLUMN()-7)), "")</f>
        <v/>
      </c>
      <c r="S7" s="203">
        <f>_xlfn.NUMBERVALUE('812_Sheet'!I7)</f>
        <v/>
      </c>
      <c r="T7" s="204">
        <f>_xlfn.NUMBERVALUE('812_Sheet'!$D7)</f>
        <v/>
      </c>
      <c r="U7" s="204">
        <f>_xlfn.NUMBERVALUE('812_Sheet'!$M7)</f>
        <v/>
      </c>
      <c r="V7" s="110">
        <f>($H$1+('812_Sheet'!C7*7))</f>
        <v/>
      </c>
      <c r="W7">
        <f>_xlfn.NUMBERVALUE('812_Sheet'!H7)</f>
        <v/>
      </c>
    </row>
    <row r="8">
      <c r="A8" s="30">
        <f>V5</f>
        <v/>
      </c>
      <c r="B8" s="200">
        <f>S5</f>
        <v/>
      </c>
      <c r="C8" s="201">
        <f>T5</f>
        <v/>
      </c>
      <c r="D8" s="202">
        <f>U5</f>
        <v/>
      </c>
      <c r="E8">
        <f>W5</f>
        <v/>
      </c>
      <c r="G8" s="60" t="n">
        <v>17</v>
      </c>
      <c r="H8" s="205">
        <f t="array" ref="H8">IFERROR(INDEX($C$2:$C$150,SMALL(IF($G7=$A$2:$A$150,ROW($A$2:$A$150)- MIN(ROW($A$2:$A$150))+1,""),COLUMN()-7)), "")</f>
        <v/>
      </c>
      <c r="I8" s="206">
        <f t="array" ref="I8">IFERROR(INDEX($C$2:$C$150,SMALL(IF($G7=$A$2:$A$150,ROW($A$2:$A$150)- MIN(ROW($A$2:$A$150))+1,""),COLUMN()-7)), "")</f>
        <v/>
      </c>
      <c r="J8" s="206">
        <f t="array" ref="J8">IFERROR(INDEX($C$2:$C$150,SMALL(IF($G7=$A$2:$A$150,ROW($A$2:$A$150)- MIN(ROW($A$2:$A$150))+1,""),COLUMN()-7)), "")</f>
        <v/>
      </c>
      <c r="K8" s="206">
        <f t="array" ref="K8">IFERROR(INDEX($C$2:$C$150,SMALL(IF($G7=$A$2:$A$150,ROW($A$2:$A$150)- MIN(ROW($A$2:$A$150))+1,""),COLUMN()-7)), "")</f>
        <v/>
      </c>
      <c r="L8" s="206">
        <f t="array" ref="L8">IFERROR(INDEX($C$2:$C$150,SMALL(IF($G7=$A$2:$A$150,ROW($A$2:$A$150)- MIN(ROW($A$2:$A$150))+1,""),COLUMN()-7)), "")</f>
        <v/>
      </c>
      <c r="M8" s="206">
        <f t="array" ref="M8">IFERROR(INDEX($C$2:$C$150,SMALL(IF($G7=$A$2:$A$150,ROW($A$2:$A$150)- MIN(ROW($A$2:$A$150))+1,""),COLUMN()-7)), "")</f>
        <v/>
      </c>
      <c r="N8" s="206">
        <f t="array" ref="N8">IFERROR(INDEX($C$2:$C$150,SMALL(IF($G7=$A$2:$A$150,ROW($A$2:$A$150)- MIN(ROW($A$2:$A$150))+1,""),COLUMN()-7)), "")</f>
        <v/>
      </c>
      <c r="O8" s="206">
        <f t="array" ref="O8">IFERROR(INDEX($C$2:$C$150,SMALL(IF($G7=$A$2:$A$150,ROW($A$2:$A$150)- MIN(ROW($A$2:$A$150))+1,""),COLUMN()-7)), "")</f>
        <v/>
      </c>
      <c r="P8" s="206">
        <f t="array" ref="P8">IFERROR(INDEX($C$2:$C$150,SMALL(IF($G7=$A$2:$A$150,ROW($A$2:$A$150)- MIN(ROW($A$2:$A$150))+1,""),COLUMN()-7)), "")</f>
        <v/>
      </c>
      <c r="Q8" s="207">
        <f t="array" ref="Q8">IFERROR(INDEX($C$2:$C$150,SMALL(IF($G7=$A$2:$A$150,ROW($A$2:$A$150)- MIN(ROW($A$2:$A$150))+1,""),COLUMN()-7)), "")</f>
        <v/>
      </c>
      <c r="S8" s="203">
        <f>_xlfn.NUMBERVALUE('812_Sheet'!I8)</f>
        <v/>
      </c>
      <c r="T8" s="204">
        <f>_xlfn.NUMBERVALUE('812_Sheet'!$D8)</f>
        <v/>
      </c>
      <c r="U8" s="204">
        <f>_xlfn.NUMBERVALUE('812_Sheet'!$M8)</f>
        <v/>
      </c>
      <c r="V8" s="110">
        <f>($H$1+('812_Sheet'!C8*7))</f>
        <v/>
      </c>
      <c r="W8">
        <f>_xlfn.NUMBERVALUE('812_Sheet'!H8)</f>
        <v/>
      </c>
    </row>
    <row r="9">
      <c r="A9" s="30">
        <f>V4</f>
        <v/>
      </c>
      <c r="B9" s="200">
        <f>S4</f>
        <v/>
      </c>
      <c r="C9" s="201">
        <f>T4</f>
        <v/>
      </c>
      <c r="D9" s="202">
        <f>U4</f>
        <v/>
      </c>
      <c r="E9">
        <f>W4</f>
        <v/>
      </c>
      <c r="G9" s="61">
        <f>VLOOKUP(G7,$A:$E,5,FALSE)</f>
        <v/>
      </c>
      <c r="H9" s="208">
        <f t="array" ref="H9">IFERROR(INDEX($D$2:$D$150,SMALL(IF($G7=$A$2:$A$150,ROW($A$2:$A$150)- MIN(ROW($A$2:$A$150))+1,""),COLUMN()-7)), "")</f>
        <v/>
      </c>
      <c r="I9" s="209">
        <f t="array" ref="I9">IFERROR(INDEX($D$2:$D$150,SMALL(IF($G7=$A$2:$A$150,ROW($A$2:$A$150)- MIN(ROW($A$2:$A$150))+1,""),COLUMN()-7)), "")</f>
        <v/>
      </c>
      <c r="J9" s="209">
        <f t="array" ref="J9">IFERROR(INDEX($D$2:$D$150,SMALL(IF($G7=$A$2:$A$150,ROW($A$2:$A$150)- MIN(ROW($A$2:$A$150))+1,""),COLUMN()-7)), "")</f>
        <v/>
      </c>
      <c r="K9" s="209">
        <f t="array" ref="K9">IFERROR(INDEX($D$2:$D$150,SMALL(IF($G7=$A$2:$A$150,ROW($A$2:$A$150)- MIN(ROW($A$2:$A$150))+1,""),COLUMN()-7)), "")</f>
        <v/>
      </c>
      <c r="L9" s="209">
        <f t="array" ref="L9">IFERROR(INDEX($D$2:$D$150,SMALL(IF($G7=$A$2:$A$150,ROW($A$2:$A$150)- MIN(ROW($A$2:$A$150))+1,""),COLUMN()-7)), "")</f>
        <v/>
      </c>
      <c r="M9" s="209">
        <f t="array" ref="M9">IFERROR(INDEX($D$2:$D$150,SMALL(IF($G7=$A$2:$A$150,ROW($A$2:$A$150)- MIN(ROW($A$2:$A$150))+1,""),COLUMN()-7)), "")</f>
        <v/>
      </c>
      <c r="N9" s="209">
        <f t="array" ref="N9">IFERROR(INDEX($D$2:$D$150,SMALL(IF($G7=$A$2:$A$150,ROW($A$2:$A$150)- MIN(ROW($A$2:$A$150))+1,""),COLUMN()-7)), "")</f>
        <v/>
      </c>
      <c r="O9" s="209">
        <f t="array" ref="O9">IFERROR(INDEX($D$2:$D$150,SMALL(IF($G7=$A$2:$A$150,ROW($A$2:$A$150)- MIN(ROW($A$2:$A$150))+1,""),COLUMN()-7)), "")</f>
        <v/>
      </c>
      <c r="P9" s="209">
        <f t="array" ref="P9">IFERROR(INDEX($D$2:$D$150,SMALL(IF($G7=$A$2:$A$150,ROW($A$2:$A$150)- MIN(ROW($A$2:$A$150))+1,""),COLUMN()-7)), "")</f>
        <v/>
      </c>
      <c r="Q9" s="210">
        <f t="array" ref="Q9">IFERROR(INDEX($D$2:$D$150,SMALL(IF($G7=$A$2:$A$150,ROW($A$2:$A$150)- MIN(ROW($A$2:$A$150))+1,""),COLUMN()-7)), "")</f>
        <v/>
      </c>
      <c r="S9" s="203">
        <f>_xlfn.NUMBERVALUE('812_Sheet'!I9)</f>
        <v/>
      </c>
      <c r="T9" s="204">
        <f>_xlfn.NUMBERVALUE('812_Sheet'!$D9)</f>
        <v/>
      </c>
      <c r="U9" s="204">
        <f>_xlfn.NUMBERVALUE('812_Sheet'!$M9)</f>
        <v/>
      </c>
      <c r="V9" s="110">
        <f>($H$1+('812_Sheet'!C9*7))</f>
        <v/>
      </c>
      <c r="W9">
        <f>_xlfn.NUMBERVALUE('812_Sheet'!H9)</f>
        <v/>
      </c>
    </row>
    <row r="10">
      <c r="A10" s="30">
        <f>V3</f>
        <v/>
      </c>
      <c r="B10" s="200">
        <f>S3</f>
        <v/>
      </c>
      <c r="C10" s="201">
        <f>T3</f>
        <v/>
      </c>
      <c r="D10" s="202">
        <f>U3</f>
        <v/>
      </c>
      <c r="E10">
        <f>W3</f>
        <v/>
      </c>
      <c r="G10" s="6" t="n"/>
      <c r="H10" s="190" t="n"/>
      <c r="I10" s="41" t="n"/>
      <c r="J10" s="41" t="n"/>
      <c r="S10" s="203">
        <f>_xlfn.NUMBERVALUE('812_Sheet'!I10)</f>
        <v/>
      </c>
      <c r="T10" s="204">
        <f>_xlfn.NUMBERVALUE('812_Sheet'!$D10)</f>
        <v/>
      </c>
      <c r="U10" s="204">
        <f>_xlfn.NUMBERVALUE('812_Sheet'!$M10)</f>
        <v/>
      </c>
      <c r="V10" s="110">
        <f>($H$1+('812_Sheet'!C10*7))</f>
        <v/>
      </c>
      <c r="W10">
        <f>_xlfn.NUMBERVALUE('812_Sheet'!H10)</f>
        <v/>
      </c>
    </row>
    <row r="11">
      <c r="A11" s="30">
        <f>V2</f>
        <v/>
      </c>
      <c r="B11" s="200">
        <f>S2</f>
        <v/>
      </c>
      <c r="C11" s="201">
        <f>T2</f>
        <v/>
      </c>
      <c r="D11" s="202">
        <f>U2</f>
        <v/>
      </c>
      <c r="E11">
        <f>W2</f>
        <v/>
      </c>
      <c r="G11" s="59">
        <f>$H$1+(7*G12)</f>
        <v/>
      </c>
      <c r="H11" s="126">
        <f t="array" ref="H11">IFERROR(INDEX($B$2:$B$150,SMALL(IF($G11=$A$2:$A$150,ROW($A$2:$A$150)- MIN(ROW($A$2:$A$150))+1,""),COLUMN()-7)), "")</f>
        <v/>
      </c>
      <c r="I11" s="127">
        <f t="array" ref="I11">IFERROR(INDEX($B$2:$B$150,SMALL(IF($G11=$A$2:$A$150,ROW($A$2:$A$150)- MIN(ROW($A$2:$A$150))+1,""),COLUMN()-7)), "")</f>
        <v/>
      </c>
      <c r="J11" s="127">
        <f t="array" ref="J11">IFERROR(INDEX($B$2:$B$150,SMALL(IF($G11=$A$2:$A$150,ROW($A$2:$A$150)- MIN(ROW($A$2:$A$150))+1,""),COLUMN()-7)), "")</f>
        <v/>
      </c>
      <c r="K11" s="127">
        <f t="array" ref="K11">IFERROR(INDEX($B$2:$B$150,SMALL(IF($G11=$A$2:$A$150,ROW($A$2:$A$150)- MIN(ROW($A$2:$A$150))+1,""),COLUMN()-7)), "")</f>
        <v/>
      </c>
      <c r="L11" s="127">
        <f t="array" ref="L11">IFERROR(INDEX($B$2:$B$150,SMALL(IF($G11=$A$2:$A$150,ROW($A$2:$A$150)- MIN(ROW($A$2:$A$150))+1,""),COLUMN()-7)), "")</f>
        <v/>
      </c>
      <c r="M11" s="127">
        <f t="array" ref="M11">IFERROR(INDEX($B$2:$B$150,SMALL(IF($G11=$A$2:$A$150,ROW($A$2:$A$150)- MIN(ROW($A$2:$A$150))+1,""),COLUMN()-7)), "")</f>
        <v/>
      </c>
      <c r="N11" s="127">
        <f t="array" ref="N11">IFERROR(INDEX($B$2:$B$150,SMALL(IF($G11=$A$2:$A$150,ROW($A$2:$A$150)- MIN(ROW($A$2:$A$150))+1,""),COLUMN()-7)), "")</f>
        <v/>
      </c>
      <c r="O11" s="127">
        <f t="array" ref="O11">IFERROR(INDEX($B$2:$B$150,SMALL(IF($G11=$A$2:$A$150,ROW($A$2:$A$150)- MIN(ROW($A$2:$A$150))+1,""),COLUMN()-7)), "")</f>
        <v/>
      </c>
      <c r="P11" s="127">
        <f t="array" ref="P11">IFERROR(INDEX($B$2:$B$150,SMALL(IF($G11=$A$2:$A$150,ROW($A$2:$A$150)- MIN(ROW($A$2:$A$150))+1,""),COLUMN()-7)), "")</f>
        <v/>
      </c>
      <c r="Q11" s="128">
        <f t="array" ref="Q11">IFERROR(INDEX($B$2:$B$150,SMALL(IF($G11=$A$2:$A$150,ROW($A$2:$A$150)- MIN(ROW($A$2:$A$150))+1,""),COLUMN()-7)), "")</f>
        <v/>
      </c>
      <c r="S11" s="203">
        <f>_xlfn.NUMBERVALUE('812_Sheet'!I11)</f>
        <v/>
      </c>
      <c r="T11" s="204">
        <f>_xlfn.NUMBERVALUE('812_Sheet'!$D11)</f>
        <v/>
      </c>
      <c r="U11" s="204">
        <f>_xlfn.NUMBERVALUE('812_Sheet'!$M11)</f>
        <v/>
      </c>
      <c r="V11" s="110">
        <f>($H$1+('812_Sheet'!C11*7))</f>
        <v/>
      </c>
      <c r="W11">
        <f>_xlfn.NUMBERVALUE('812_Sheet'!H11)</f>
        <v/>
      </c>
    </row>
    <row r="12">
      <c r="A12" s="30">
        <f>V21</f>
        <v/>
      </c>
      <c r="B12" s="200">
        <f>S21</f>
        <v/>
      </c>
      <c r="C12" s="201">
        <f>T21</f>
        <v/>
      </c>
      <c r="D12" s="202">
        <f>U21</f>
        <v/>
      </c>
      <c r="E12">
        <f>W21</f>
        <v/>
      </c>
      <c r="G12" s="60" t="n">
        <v>21</v>
      </c>
      <c r="H12" s="205">
        <f t="array" ref="H12">IFERROR(INDEX($C$2:$C$150,SMALL(IF($G11=$A$2:$A$150,ROW($A$2:$A$150)- MIN(ROW($A$2:$A$150))+1,""),COLUMN()-7)), "")</f>
        <v/>
      </c>
      <c r="I12" s="206">
        <f t="array" ref="I12">IFERROR(INDEX($C$2:$C$150,SMALL(IF($G11=$A$2:$A$150,ROW($A$2:$A$150)- MIN(ROW($A$2:$A$150))+1,""),COLUMN()-7)), "")</f>
        <v/>
      </c>
      <c r="J12" s="206">
        <f t="array" ref="J12">IFERROR(INDEX($C$2:$C$150,SMALL(IF($G11=$A$2:$A$150,ROW($A$2:$A$150)- MIN(ROW($A$2:$A$150))+1,""),COLUMN()-7)), "")</f>
        <v/>
      </c>
      <c r="K12" s="206">
        <f t="array" ref="K12">IFERROR(INDEX($C$2:$C$150,SMALL(IF($G11=$A$2:$A$150,ROW($A$2:$A$150)- MIN(ROW($A$2:$A$150))+1,""),COLUMN()-7)), "")</f>
        <v/>
      </c>
      <c r="L12" s="206">
        <f t="array" ref="L12">IFERROR(INDEX($C$2:$C$150,SMALL(IF($G11=$A$2:$A$150,ROW($A$2:$A$150)- MIN(ROW($A$2:$A$150))+1,""),COLUMN()-7)), "")</f>
        <v/>
      </c>
      <c r="M12" s="206">
        <f t="array" ref="M12">IFERROR(INDEX($C$2:$C$150,SMALL(IF($G11=$A$2:$A$150,ROW($A$2:$A$150)- MIN(ROW($A$2:$A$150))+1,""),COLUMN()-7)), "")</f>
        <v/>
      </c>
      <c r="N12" s="206">
        <f t="array" ref="N12">IFERROR(INDEX($C$2:$C$150,SMALL(IF($G11=$A$2:$A$150,ROW($A$2:$A$150)- MIN(ROW($A$2:$A$150))+1,""),COLUMN()-7)), "")</f>
        <v/>
      </c>
      <c r="O12" s="206">
        <f t="array" ref="O12">IFERROR(INDEX($C$2:$C$150,SMALL(IF($G11=$A$2:$A$150,ROW($A$2:$A$150)- MIN(ROW($A$2:$A$150))+1,""),COLUMN()-7)), "")</f>
        <v/>
      </c>
      <c r="P12" s="206">
        <f t="array" ref="P12">IFERROR(INDEX($C$2:$C$150,SMALL(IF($G11=$A$2:$A$150,ROW($A$2:$A$150)- MIN(ROW($A$2:$A$150))+1,""),COLUMN()-7)), "")</f>
        <v/>
      </c>
      <c r="Q12" s="207">
        <f t="array" ref="Q12">IFERROR(INDEX($C$2:$C$150,SMALL(IF($G11=$A$2:$A$150,ROW($A$2:$A$150)- MIN(ROW($A$2:$A$150))+1,""),COLUMN()-7)), "")</f>
        <v/>
      </c>
      <c r="S12" s="203">
        <f>_xlfn.NUMBERVALUE('812_Sheet'!I12)</f>
        <v/>
      </c>
      <c r="T12" s="204">
        <f>_xlfn.NUMBERVALUE('812_Sheet'!$D12)</f>
        <v/>
      </c>
      <c r="U12" s="204">
        <f>_xlfn.NUMBERVALUE('812_Sheet'!$M12)</f>
        <v/>
      </c>
      <c r="V12" s="110">
        <f>($H$1+('812_Sheet'!C12*7))</f>
        <v/>
      </c>
      <c r="W12">
        <f>_xlfn.NUMBERVALUE('812_Sheet'!H12)</f>
        <v/>
      </c>
    </row>
    <row r="13">
      <c r="A13" s="30">
        <f>V20</f>
        <v/>
      </c>
      <c r="B13" s="200">
        <f>S20</f>
        <v/>
      </c>
      <c r="C13" s="201">
        <f>T20</f>
        <v/>
      </c>
      <c r="D13" s="202">
        <f>U20</f>
        <v/>
      </c>
      <c r="E13">
        <f>W20</f>
        <v/>
      </c>
      <c r="G13" s="61">
        <f>VLOOKUP(G11,$A:$E,5,FALSE)</f>
        <v/>
      </c>
      <c r="H13" s="208">
        <f t="array" ref="H13">IFERROR(INDEX($D$2:$D$150,SMALL(IF($G11=$A$2:$A$150,ROW($A$2:$A$150)- MIN(ROW($A$2:$A$150))+1,""),COLUMN()-7)), "")</f>
        <v/>
      </c>
      <c r="I13" s="209">
        <f t="array" ref="I13">IFERROR(INDEX($D$2:$D$150,SMALL(IF($G11=$A$2:$A$150,ROW($A$2:$A$150)- MIN(ROW($A$2:$A$150))+1,""),COLUMN()-7)), "")</f>
        <v/>
      </c>
      <c r="J13" s="209">
        <f t="array" ref="J13">IFERROR(INDEX($D$2:$D$150,SMALL(IF($G11=$A$2:$A$150,ROW($A$2:$A$150)- MIN(ROW($A$2:$A$150))+1,""),COLUMN()-7)), "")</f>
        <v/>
      </c>
      <c r="K13" s="209">
        <f t="array" ref="K13">IFERROR(INDEX($D$2:$D$150,SMALL(IF($G11=$A$2:$A$150,ROW($A$2:$A$150)- MIN(ROW($A$2:$A$150))+1,""),COLUMN()-7)), "")</f>
        <v/>
      </c>
      <c r="L13" s="209">
        <f t="array" ref="L13">IFERROR(INDEX($D$2:$D$150,SMALL(IF($G11=$A$2:$A$150,ROW($A$2:$A$150)- MIN(ROW($A$2:$A$150))+1,""),COLUMN()-7)), "")</f>
        <v/>
      </c>
      <c r="M13" s="209">
        <f t="array" ref="M13">IFERROR(INDEX($D$2:$D$150,SMALL(IF($G11=$A$2:$A$150,ROW($A$2:$A$150)- MIN(ROW($A$2:$A$150))+1,""),COLUMN()-7)), "")</f>
        <v/>
      </c>
      <c r="N13" s="209">
        <f t="array" ref="N13">IFERROR(INDEX($D$2:$D$150,SMALL(IF($G11=$A$2:$A$150,ROW($A$2:$A$150)- MIN(ROW($A$2:$A$150))+1,""),COLUMN()-7)), "")</f>
        <v/>
      </c>
      <c r="O13" s="209">
        <f t="array" ref="O13">IFERROR(INDEX($D$2:$D$150,SMALL(IF($G11=$A$2:$A$150,ROW($A$2:$A$150)- MIN(ROW($A$2:$A$150))+1,""),COLUMN()-7)), "")</f>
        <v/>
      </c>
      <c r="P13" s="209">
        <f t="array" ref="P13">IFERROR(INDEX($D$2:$D$150,SMALL(IF($G11=$A$2:$A$150,ROW($A$2:$A$150)- MIN(ROW($A$2:$A$150))+1,""),COLUMN()-7)), "")</f>
        <v/>
      </c>
      <c r="Q13" s="210">
        <f t="array" ref="Q13">IFERROR(INDEX($D$2:$D$150,SMALL(IF($G11=$A$2:$A$150,ROW($A$2:$A$150)- MIN(ROW($A$2:$A$150))+1,""),COLUMN()-7)), "")</f>
        <v/>
      </c>
      <c r="S13" s="203">
        <f>_xlfn.NUMBERVALUE('812_Sheet'!I13)</f>
        <v/>
      </c>
      <c r="T13" s="204">
        <f>_xlfn.NUMBERVALUE('812_Sheet'!$D13)</f>
        <v/>
      </c>
      <c r="U13" s="204">
        <f>_xlfn.NUMBERVALUE('812_Sheet'!$M13)</f>
        <v/>
      </c>
      <c r="V13" s="110">
        <f>($H$1+('812_Sheet'!C13*7))</f>
        <v/>
      </c>
      <c r="W13">
        <f>_xlfn.NUMBERVALUE('812_Sheet'!H13)</f>
        <v/>
      </c>
    </row>
    <row r="14">
      <c r="A14" s="30">
        <f>V19</f>
        <v/>
      </c>
      <c r="B14" s="200">
        <f>S19</f>
        <v/>
      </c>
      <c r="C14" s="201">
        <f>T19</f>
        <v/>
      </c>
      <c r="D14" s="202">
        <f>U19</f>
        <v/>
      </c>
      <c r="E14">
        <f>W19</f>
        <v/>
      </c>
      <c r="G14" s="6" t="n"/>
      <c r="S14" s="203">
        <f>_xlfn.NUMBERVALUE('812_Sheet'!I14)</f>
        <v/>
      </c>
      <c r="T14" s="204">
        <f>_xlfn.NUMBERVALUE('812_Sheet'!$D14)</f>
        <v/>
      </c>
      <c r="U14" s="204">
        <f>_xlfn.NUMBERVALUE('812_Sheet'!$M14)</f>
        <v/>
      </c>
      <c r="V14" s="110">
        <f>($H$1+('812_Sheet'!C14*7))</f>
        <v/>
      </c>
      <c r="W14">
        <f>_xlfn.NUMBERVALUE('812_Sheet'!H14)</f>
        <v/>
      </c>
    </row>
    <row r="15">
      <c r="A15" s="30">
        <f>V18</f>
        <v/>
      </c>
      <c r="B15" s="200">
        <f>S18</f>
        <v/>
      </c>
      <c r="C15" s="201">
        <f>T18</f>
        <v/>
      </c>
      <c r="D15" s="202">
        <f>U18</f>
        <v/>
      </c>
      <c r="E15">
        <f>W18</f>
        <v/>
      </c>
      <c r="G15" s="59">
        <f>$H$1+(7*G16)</f>
        <v/>
      </c>
      <c r="H15" s="126">
        <f t="array" ref="H15">IFERROR(INDEX($B$2:$B$150,SMALL(IF($G15=$A$2:$A$150,ROW($A$2:$A$150)- MIN(ROW($A$2:$A$150))+1,""),COLUMN()-7)), "")</f>
        <v/>
      </c>
      <c r="I15" s="127">
        <f t="array" ref="I15">IFERROR(INDEX($B$2:$B$150,SMALL(IF($G15=$A$2:$A$150,ROW($A$2:$A$150)- MIN(ROW($A$2:$A$150))+1,""),COLUMN()-7)), "")</f>
        <v/>
      </c>
      <c r="J15" s="127">
        <f t="array" ref="J15">IFERROR(INDEX($B$2:$B$150,SMALL(IF($G15=$A$2:$A$150,ROW($A$2:$A$150)- MIN(ROW($A$2:$A$150))+1,""),COLUMN()-7)), "")</f>
        <v/>
      </c>
      <c r="K15" s="127">
        <f t="array" ref="K15">IFERROR(INDEX($B$2:$B$150,SMALL(IF($G15=$A$2:$A$150,ROW($A$2:$A$150)- MIN(ROW($A$2:$A$150))+1,""),COLUMN()-7)), "")</f>
        <v/>
      </c>
      <c r="L15" s="127">
        <f t="array" ref="L15">IFERROR(INDEX($B$2:$B$150,SMALL(IF($G15=$A$2:$A$150,ROW($A$2:$A$150)- MIN(ROW($A$2:$A$150))+1,""),COLUMN()-7)), "")</f>
        <v/>
      </c>
      <c r="M15" s="127">
        <f t="array" ref="M15">IFERROR(INDEX($B$2:$B$150,SMALL(IF($G15=$A$2:$A$150,ROW($A$2:$A$150)- MIN(ROW($A$2:$A$150))+1,""),COLUMN()-7)), "")</f>
        <v/>
      </c>
      <c r="N15" s="127">
        <f t="array" ref="N15">IFERROR(INDEX($B$2:$B$150,SMALL(IF($G15=$A$2:$A$150,ROW($A$2:$A$150)- MIN(ROW($A$2:$A$150))+1,""),COLUMN()-7)), "")</f>
        <v/>
      </c>
      <c r="O15" s="127">
        <f t="array" ref="O15">IFERROR(INDEX($B$2:$B$150,SMALL(IF($G15=$A$2:$A$150,ROW($A$2:$A$150)- MIN(ROW($A$2:$A$150))+1,""),COLUMN()-7)), "")</f>
        <v/>
      </c>
      <c r="P15" s="127">
        <f t="array" ref="P15">IFERROR(INDEX($B$2:$B$150,SMALL(IF($G15=$A$2:$A$150,ROW($A$2:$A$150)- MIN(ROW($A$2:$A$150))+1,""),COLUMN()-7)), "")</f>
        <v/>
      </c>
      <c r="Q15" s="128">
        <f t="array" ref="Q15">IFERROR(INDEX($B$2:$B$150,SMALL(IF($G15=$A$2:$A$150,ROW($A$2:$A$150)- MIN(ROW($A$2:$A$150))+1,""),COLUMN()-7)), "")</f>
        <v/>
      </c>
      <c r="S15" s="203">
        <f>_xlfn.NUMBERVALUE('812_Sheet'!I15)</f>
        <v/>
      </c>
      <c r="T15" s="204">
        <f>_xlfn.NUMBERVALUE('812_Sheet'!$D15)</f>
        <v/>
      </c>
      <c r="U15" s="204">
        <f>_xlfn.NUMBERVALUE('812_Sheet'!$M15)</f>
        <v/>
      </c>
      <c r="V15" s="110">
        <f>($H$1+('812_Sheet'!C15*7))</f>
        <v/>
      </c>
      <c r="W15">
        <f>_xlfn.NUMBERVALUE('812_Sheet'!H15)</f>
        <v/>
      </c>
    </row>
    <row r="16">
      <c r="A16" s="30">
        <f>V17</f>
        <v/>
      </c>
      <c r="B16" s="200">
        <f>S17</f>
        <v/>
      </c>
      <c r="C16" s="201">
        <f>T17</f>
        <v/>
      </c>
      <c r="D16" s="202">
        <f>U17</f>
        <v/>
      </c>
      <c r="E16">
        <f>W17</f>
        <v/>
      </c>
      <c r="G16" s="60" t="n">
        <v>26</v>
      </c>
      <c r="H16" s="205">
        <f t="array" ref="H16">IFERROR(INDEX($C$2:$C$150,SMALL(IF($G15=$A$2:$A$150,ROW($A$2:$A$150)- MIN(ROW($A$2:$A$150))+1,""),COLUMN()-7)), "")</f>
        <v/>
      </c>
      <c r="I16" s="206">
        <f t="array" ref="I16">IFERROR(INDEX($C$2:$C$150,SMALL(IF($G15=$A$2:$A$150,ROW($A$2:$A$150)- MIN(ROW($A$2:$A$150))+1,""),COLUMN()-7)), "")</f>
        <v/>
      </c>
      <c r="J16" s="206">
        <f t="array" ref="J16">IFERROR(INDEX($C$2:$C$150,SMALL(IF($G15=$A$2:$A$150,ROW($A$2:$A$150)- MIN(ROW($A$2:$A$150))+1,""),COLUMN()-7)), "")</f>
        <v/>
      </c>
      <c r="K16" s="206">
        <f t="array" ref="K16">IFERROR(INDEX($C$2:$C$150,SMALL(IF($G15=$A$2:$A$150,ROW($A$2:$A$150)- MIN(ROW($A$2:$A$150))+1,""),COLUMN()-7)), "")</f>
        <v/>
      </c>
      <c r="L16" s="206">
        <f t="array" ref="L16">IFERROR(INDEX($C$2:$C$150,SMALL(IF($G15=$A$2:$A$150,ROW($A$2:$A$150)- MIN(ROW($A$2:$A$150))+1,""),COLUMN()-7)), "")</f>
        <v/>
      </c>
      <c r="M16" s="206">
        <f t="array" ref="M16">IFERROR(INDEX($C$2:$C$150,SMALL(IF($G15=$A$2:$A$150,ROW($A$2:$A$150)- MIN(ROW($A$2:$A$150))+1,""),COLUMN()-7)), "")</f>
        <v/>
      </c>
      <c r="N16" s="206">
        <f t="array" ref="N16">IFERROR(INDEX($C$2:$C$150,SMALL(IF($G15=$A$2:$A$150,ROW($A$2:$A$150)- MIN(ROW($A$2:$A$150))+1,""),COLUMN()-7)), "")</f>
        <v/>
      </c>
      <c r="O16" s="206">
        <f t="array" ref="O16">IFERROR(INDEX($C$2:$C$150,SMALL(IF($G15=$A$2:$A$150,ROW($A$2:$A$150)- MIN(ROW($A$2:$A$150))+1,""),COLUMN()-7)), "")</f>
        <v/>
      </c>
      <c r="P16" s="206">
        <f t="array" ref="P16">IFERROR(INDEX($C$2:$C$150,SMALL(IF($G15=$A$2:$A$150,ROW($A$2:$A$150)- MIN(ROW($A$2:$A$150))+1,""),COLUMN()-7)), "")</f>
        <v/>
      </c>
      <c r="Q16" s="207">
        <f t="array" ref="Q16">IFERROR(INDEX($C$2:$C$150,SMALL(IF($G15=$A$2:$A$150,ROW($A$2:$A$150)- MIN(ROW($A$2:$A$150))+1,""),COLUMN()-7)), "")</f>
        <v/>
      </c>
      <c r="S16" s="203">
        <f>_xlfn.NUMBERVALUE('812_Sheet'!I16)</f>
        <v/>
      </c>
      <c r="T16" s="204">
        <f>_xlfn.NUMBERVALUE('812_Sheet'!$D16)</f>
        <v/>
      </c>
      <c r="U16" s="204">
        <f>_xlfn.NUMBERVALUE('812_Sheet'!$M16)</f>
        <v/>
      </c>
      <c r="V16" s="110">
        <f>($H$1+('812_Sheet'!C16*7))</f>
        <v/>
      </c>
      <c r="W16">
        <f>_xlfn.NUMBERVALUE('812_Sheet'!H16)</f>
        <v/>
      </c>
    </row>
    <row r="17">
      <c r="A17" s="30">
        <f>V16</f>
        <v/>
      </c>
      <c r="B17" s="200">
        <f>S16</f>
        <v/>
      </c>
      <c r="C17" s="201">
        <f>T16</f>
        <v/>
      </c>
      <c r="D17" s="202">
        <f>U16</f>
        <v/>
      </c>
      <c r="E17">
        <f>W16</f>
        <v/>
      </c>
      <c r="G17" s="61">
        <f>VLOOKUP(G15,$A:$E,5,FALSE)</f>
        <v/>
      </c>
      <c r="H17" s="208">
        <f t="array" ref="H17">IFERROR(INDEX($D$2:$D$150,SMALL(IF($G15=$A$2:$A$150,ROW($A$2:$A$150)- MIN(ROW($A$2:$A$150))+1,""),COLUMN()-7)), "")</f>
        <v/>
      </c>
      <c r="I17" s="209">
        <f t="array" ref="I17">IFERROR(INDEX($D$2:$D$150,SMALL(IF($G15=$A$2:$A$150,ROW($A$2:$A$150)- MIN(ROW($A$2:$A$150))+1,""),COLUMN()-7)), "")</f>
        <v/>
      </c>
      <c r="J17" s="209">
        <f t="array" ref="J17">IFERROR(INDEX($D$2:$D$150,SMALL(IF($G15=$A$2:$A$150,ROW($A$2:$A$150)- MIN(ROW($A$2:$A$150))+1,""),COLUMN()-7)), "")</f>
        <v/>
      </c>
      <c r="K17" s="209">
        <f t="array" ref="K17">IFERROR(INDEX($D$2:$D$150,SMALL(IF($G15=$A$2:$A$150,ROW($A$2:$A$150)- MIN(ROW($A$2:$A$150))+1,""),COLUMN()-7)), "")</f>
        <v/>
      </c>
      <c r="L17" s="209">
        <f t="array" ref="L17">IFERROR(INDEX($D$2:$D$150,SMALL(IF($G15=$A$2:$A$150,ROW($A$2:$A$150)- MIN(ROW($A$2:$A$150))+1,""),COLUMN()-7)), "")</f>
        <v/>
      </c>
      <c r="M17" s="209">
        <f t="array" ref="M17">IFERROR(INDEX($D$2:$D$150,SMALL(IF($G15=$A$2:$A$150,ROW($A$2:$A$150)- MIN(ROW($A$2:$A$150))+1,""),COLUMN()-7)), "")</f>
        <v/>
      </c>
      <c r="N17" s="209">
        <f t="array" ref="N17">IFERROR(INDEX($D$2:$D$150,SMALL(IF($G15=$A$2:$A$150,ROW($A$2:$A$150)- MIN(ROW($A$2:$A$150))+1,""),COLUMN()-7)), "")</f>
        <v/>
      </c>
      <c r="O17" s="209">
        <f t="array" ref="O17">IFERROR(INDEX($D$2:$D$150,SMALL(IF($G15=$A$2:$A$150,ROW($A$2:$A$150)- MIN(ROW($A$2:$A$150))+1,""),COLUMN()-7)), "")</f>
        <v/>
      </c>
      <c r="P17" s="209">
        <f t="array" ref="P17">IFERROR(INDEX($D$2:$D$150,SMALL(IF($G15=$A$2:$A$150,ROW($A$2:$A$150)- MIN(ROW($A$2:$A$150))+1,""),COLUMN()-7)), "")</f>
        <v/>
      </c>
      <c r="Q17" s="210">
        <f t="array" ref="Q17">IFERROR(INDEX($D$2:$D$150,SMALL(IF($G15=$A$2:$A$150,ROW($A$2:$A$150)- MIN(ROW($A$2:$A$150))+1,""),COLUMN()-7)), "")</f>
        <v/>
      </c>
      <c r="S17" s="203">
        <f>_xlfn.NUMBERVALUE('812_Sheet'!I17)</f>
        <v/>
      </c>
      <c r="T17" s="204">
        <f>_xlfn.NUMBERVALUE('812_Sheet'!$D17)</f>
        <v/>
      </c>
      <c r="U17" s="204">
        <f>_xlfn.NUMBERVALUE('812_Sheet'!$M17)</f>
        <v/>
      </c>
      <c r="V17" s="110">
        <f>($H$1+('812_Sheet'!C17*7))</f>
        <v/>
      </c>
      <c r="W17">
        <f>_xlfn.NUMBERVALUE('812_Sheet'!H17)</f>
        <v/>
      </c>
    </row>
    <row r="18">
      <c r="A18" s="30">
        <f>V15</f>
        <v/>
      </c>
      <c r="B18" s="200">
        <f>S15</f>
        <v/>
      </c>
      <c r="C18" s="201">
        <f>T15</f>
        <v/>
      </c>
      <c r="D18" s="202">
        <f>U15</f>
        <v/>
      </c>
      <c r="E18">
        <f>W15</f>
        <v/>
      </c>
      <c r="G18" s="6" t="n"/>
      <c r="S18" s="203">
        <f>_xlfn.NUMBERVALUE('812_Sheet'!I18)</f>
        <v/>
      </c>
      <c r="T18" s="204">
        <f>_xlfn.NUMBERVALUE('812_Sheet'!$D18)</f>
        <v/>
      </c>
      <c r="U18" s="204">
        <f>_xlfn.NUMBERVALUE('812_Sheet'!$M18)</f>
        <v/>
      </c>
      <c r="V18" s="110">
        <f>($H$1+('812_Sheet'!C18*7))</f>
        <v/>
      </c>
      <c r="W18">
        <f>_xlfn.NUMBERVALUE('812_Sheet'!H18)</f>
        <v/>
      </c>
    </row>
    <row r="19">
      <c r="A19" s="30">
        <f>V14</f>
        <v/>
      </c>
      <c r="B19" s="200">
        <f>S14</f>
        <v/>
      </c>
      <c r="C19" s="201">
        <f>T14</f>
        <v/>
      </c>
      <c r="D19" s="202">
        <f>U14</f>
        <v/>
      </c>
      <c r="E19">
        <f>W14</f>
        <v/>
      </c>
      <c r="G19" s="59">
        <f>$H$1+(7*G20)</f>
        <v/>
      </c>
      <c r="H19" s="126">
        <f t="array" ref="H19">IFERROR(INDEX($B$2:$B$150,SMALL(IF($G19=$A$2:$A$150,ROW($A$2:$A$150)- MIN(ROW($A$2:$A$150))+1,""),COLUMN()-7)), "")</f>
        <v/>
      </c>
      <c r="I19" s="127">
        <f t="array" ref="I19">IFERROR(INDEX($B$2:$B$150,SMALL(IF($G19=$A$2:$A$150,ROW($A$2:$A$150)- MIN(ROW($A$2:$A$150))+1,""),COLUMN()-7)), "")</f>
        <v/>
      </c>
      <c r="J19" s="127">
        <f t="array" ref="J19">IFERROR(INDEX($B$2:$B$150,SMALL(IF($G19=$A$2:$A$150,ROW($A$2:$A$150)- MIN(ROW($A$2:$A$150))+1,""),COLUMN()-7)), "")</f>
        <v/>
      </c>
      <c r="K19" s="127">
        <f t="array" ref="K19">IFERROR(INDEX($B$2:$B$150,SMALL(IF($G19=$A$2:$A$150,ROW($A$2:$A$150)- MIN(ROW($A$2:$A$150))+1,""),COLUMN()-7)), "")</f>
        <v/>
      </c>
      <c r="L19" s="127">
        <f t="array" ref="L19">IFERROR(INDEX($B$2:$B$150,SMALL(IF($G19=$A$2:$A$150,ROW($A$2:$A$150)- MIN(ROW($A$2:$A$150))+1,""),COLUMN()-7)), "")</f>
        <v/>
      </c>
      <c r="M19" s="127">
        <f t="array" ref="M19">IFERROR(INDEX($B$2:$B$150,SMALL(IF($G19=$A$2:$A$150,ROW($A$2:$A$150)- MIN(ROW($A$2:$A$150))+1,""),COLUMN()-7)), "")</f>
        <v/>
      </c>
      <c r="N19" s="127">
        <f t="array" ref="N19">IFERROR(INDEX($B$2:$B$150,SMALL(IF($G19=$A$2:$A$150,ROW($A$2:$A$150)- MIN(ROW($A$2:$A$150))+1,""),COLUMN()-7)), "")</f>
        <v/>
      </c>
      <c r="O19" s="127">
        <f t="array" ref="O19">IFERROR(INDEX($B$2:$B$150,SMALL(IF($G19=$A$2:$A$150,ROW($A$2:$A$150)- MIN(ROW($A$2:$A$150))+1,""),COLUMN()-7)), "")</f>
        <v/>
      </c>
      <c r="P19" s="127">
        <f t="array" ref="P19">IFERROR(INDEX($B$2:$B$150,SMALL(IF($G19=$A$2:$A$150,ROW($A$2:$A$150)- MIN(ROW($A$2:$A$150))+1,""),COLUMN()-7)), "")</f>
        <v/>
      </c>
      <c r="Q19" s="128">
        <f t="array" ref="Q19">IFERROR(INDEX($B$2:$B$150,SMALL(IF($G19=$A$2:$A$150,ROW($A$2:$A$150)- MIN(ROW($A$2:$A$150))+1,""),COLUMN()-7)), "")</f>
        <v/>
      </c>
      <c r="S19" s="203">
        <f>_xlfn.NUMBERVALUE('812_Sheet'!I19)</f>
        <v/>
      </c>
      <c r="T19" s="204">
        <f>_xlfn.NUMBERVALUE('812_Sheet'!$D19)</f>
        <v/>
      </c>
      <c r="U19" s="204">
        <f>_xlfn.NUMBERVALUE('812_Sheet'!$M19)</f>
        <v/>
      </c>
      <c r="V19" s="110">
        <f>($H$1+('812_Sheet'!C19*7))</f>
        <v/>
      </c>
      <c r="W19">
        <f>_xlfn.NUMBERVALUE('812_Sheet'!H19)</f>
        <v/>
      </c>
    </row>
    <row r="20">
      <c r="A20" s="30">
        <f>V13</f>
        <v/>
      </c>
      <c r="B20" s="200">
        <f>S13</f>
        <v/>
      </c>
      <c r="C20" s="201">
        <f>T13</f>
        <v/>
      </c>
      <c r="D20" s="202">
        <f>U13</f>
        <v/>
      </c>
      <c r="E20">
        <f>W13</f>
        <v/>
      </c>
      <c r="G20" s="60" t="n">
        <v>30</v>
      </c>
      <c r="H20" s="205">
        <f t="array" ref="H20">IFERROR(INDEX($C$2:$C$150,SMALL(IF($G19=$A$2:$A$150,ROW($A$2:$A$150)- MIN(ROW($A$2:$A$150))+1,""),COLUMN()-7)), "")</f>
        <v/>
      </c>
      <c r="I20" s="206">
        <f t="array" ref="I20">IFERROR(INDEX($C$2:$C$150,SMALL(IF($G19=$A$2:$A$150,ROW($A$2:$A$150)- MIN(ROW($A$2:$A$150))+1,""),COLUMN()-7)), "")</f>
        <v/>
      </c>
      <c r="J20" s="206">
        <f t="array" ref="J20">IFERROR(INDEX($C$2:$C$150,SMALL(IF($G19=$A$2:$A$150,ROW($A$2:$A$150)- MIN(ROW($A$2:$A$150))+1,""),COLUMN()-7)), "")</f>
        <v/>
      </c>
      <c r="K20" s="206">
        <f t="array" ref="K20">IFERROR(INDEX($C$2:$C$150,SMALL(IF($G19=$A$2:$A$150,ROW($A$2:$A$150)- MIN(ROW($A$2:$A$150))+1,""),COLUMN()-7)), "")</f>
        <v/>
      </c>
      <c r="L20" s="206">
        <f t="array" ref="L20">IFERROR(INDEX($C$2:$C$150,SMALL(IF($G19=$A$2:$A$150,ROW($A$2:$A$150)- MIN(ROW($A$2:$A$150))+1,""),COLUMN()-7)), "")</f>
        <v/>
      </c>
      <c r="M20" s="206">
        <f t="array" ref="M20">IFERROR(INDEX($C$2:$C$150,SMALL(IF($G19=$A$2:$A$150,ROW($A$2:$A$150)- MIN(ROW($A$2:$A$150))+1,""),COLUMN()-7)), "")</f>
        <v/>
      </c>
      <c r="N20" s="206">
        <f t="array" ref="N20">IFERROR(INDEX($C$2:$C$150,SMALL(IF($G19=$A$2:$A$150,ROW($A$2:$A$150)- MIN(ROW($A$2:$A$150))+1,""),COLUMN()-7)), "")</f>
        <v/>
      </c>
      <c r="O20" s="206">
        <f t="array" ref="O20">IFERROR(INDEX($C$2:$C$150,SMALL(IF($G19=$A$2:$A$150,ROW($A$2:$A$150)- MIN(ROW($A$2:$A$150))+1,""),COLUMN()-7)), "")</f>
        <v/>
      </c>
      <c r="P20" s="206">
        <f t="array" ref="P20">IFERROR(INDEX($C$2:$C$150,SMALL(IF($G19=$A$2:$A$150,ROW($A$2:$A$150)- MIN(ROW($A$2:$A$150))+1,""),COLUMN()-7)), "")</f>
        <v/>
      </c>
      <c r="Q20" s="207">
        <f t="array" ref="Q20">IFERROR(INDEX($C$2:$C$150,SMALL(IF($G19=$A$2:$A$150,ROW($A$2:$A$150)- MIN(ROW($A$2:$A$150))+1,""),COLUMN()-7)), "")</f>
        <v/>
      </c>
      <c r="S20" s="203">
        <f>_xlfn.NUMBERVALUE('812_Sheet'!I20)</f>
        <v/>
      </c>
      <c r="T20" s="204">
        <f>_xlfn.NUMBERVALUE('812_Sheet'!$D20)</f>
        <v/>
      </c>
      <c r="U20" s="204">
        <f>_xlfn.NUMBERVALUE('812_Sheet'!$M20)</f>
        <v/>
      </c>
      <c r="V20" s="110">
        <f>($H$1+('812_Sheet'!C20*7))</f>
        <v/>
      </c>
      <c r="W20">
        <f>_xlfn.NUMBERVALUE('812_Sheet'!H20)</f>
        <v/>
      </c>
    </row>
    <row r="21">
      <c r="A21" s="30">
        <f>V12</f>
        <v/>
      </c>
      <c r="B21" s="200">
        <f>S12</f>
        <v/>
      </c>
      <c r="C21" s="201">
        <f>T12</f>
        <v/>
      </c>
      <c r="D21" s="202">
        <f>U12</f>
        <v/>
      </c>
      <c r="E21">
        <f>W12</f>
        <v/>
      </c>
      <c r="G21" s="61">
        <f>VLOOKUP(G19,$A:$E,5,FALSE)</f>
        <v/>
      </c>
      <c r="H21" s="208">
        <f t="array" ref="H21">IFERROR(INDEX($D$2:$D$150,SMALL(IF($G19=$A$2:$A$150,ROW($A$2:$A$150)- MIN(ROW($A$2:$A$150))+1,""),COLUMN()-7)), "")</f>
        <v/>
      </c>
      <c r="I21" s="209">
        <f t="array" ref="I21">IFERROR(INDEX($D$2:$D$150,SMALL(IF($G19=$A$2:$A$150,ROW($A$2:$A$150)- MIN(ROW($A$2:$A$150))+1,""),COLUMN()-7)), "")</f>
        <v/>
      </c>
      <c r="J21" s="209">
        <f t="array" ref="J21">IFERROR(INDEX($D$2:$D$150,SMALL(IF($G19=$A$2:$A$150,ROW($A$2:$A$150)- MIN(ROW($A$2:$A$150))+1,""),COLUMN()-7)), "")</f>
        <v/>
      </c>
      <c r="K21" s="209">
        <f t="array" ref="K21">IFERROR(INDEX($D$2:$D$150,SMALL(IF($G19=$A$2:$A$150,ROW($A$2:$A$150)- MIN(ROW($A$2:$A$150))+1,""),COLUMN()-7)), "")</f>
        <v/>
      </c>
      <c r="L21" s="209">
        <f t="array" ref="L21">IFERROR(INDEX($D$2:$D$150,SMALL(IF($G19=$A$2:$A$150,ROW($A$2:$A$150)- MIN(ROW($A$2:$A$150))+1,""),COLUMN()-7)), "")</f>
        <v/>
      </c>
      <c r="M21" s="209">
        <f t="array" ref="M21">IFERROR(INDEX($D$2:$D$150,SMALL(IF($G19=$A$2:$A$150,ROW($A$2:$A$150)- MIN(ROW($A$2:$A$150))+1,""),COLUMN()-7)), "")</f>
        <v/>
      </c>
      <c r="N21" s="209">
        <f t="array" ref="N21">IFERROR(INDEX($D$2:$D$150,SMALL(IF($G19=$A$2:$A$150,ROW($A$2:$A$150)- MIN(ROW($A$2:$A$150))+1,""),COLUMN()-7)), "")</f>
        <v/>
      </c>
      <c r="O21" s="209">
        <f t="array" ref="O21">IFERROR(INDEX($D$2:$D$150,SMALL(IF($G19=$A$2:$A$150,ROW($A$2:$A$150)- MIN(ROW($A$2:$A$150))+1,""),COLUMN()-7)), "")</f>
        <v/>
      </c>
      <c r="P21" s="209">
        <f t="array" ref="P21">IFERROR(INDEX($D$2:$D$150,SMALL(IF($G19=$A$2:$A$150,ROW($A$2:$A$150)- MIN(ROW($A$2:$A$150))+1,""),COLUMN()-7)), "")</f>
        <v/>
      </c>
      <c r="Q21" s="210">
        <f t="array" ref="Q21">IFERROR(INDEX($D$2:$D$150,SMALL(IF($G19=$A$2:$A$150,ROW($A$2:$A$150)- MIN(ROW($A$2:$A$150))+1,""),COLUMN()-7)), "")</f>
        <v/>
      </c>
      <c r="S21" s="203">
        <f>_xlfn.NUMBERVALUE('812_Sheet'!I21)</f>
        <v/>
      </c>
      <c r="T21" s="204">
        <f>_xlfn.NUMBERVALUE('812_Sheet'!$D21)</f>
        <v/>
      </c>
      <c r="U21" s="204">
        <f>_xlfn.NUMBERVALUE('812_Sheet'!$M21)</f>
        <v/>
      </c>
      <c r="V21" s="110">
        <f>($H$1+('812_Sheet'!C21*7))</f>
        <v/>
      </c>
      <c r="W21">
        <f>_xlfn.NUMBERVALUE('812_Sheet'!H21)</f>
        <v/>
      </c>
    </row>
    <row r="22">
      <c r="A22" s="30">
        <f>V31</f>
        <v/>
      </c>
      <c r="B22" s="200">
        <f>S31</f>
        <v/>
      </c>
      <c r="C22" s="201">
        <f>T31</f>
        <v/>
      </c>
      <c r="D22" s="202">
        <f>U31</f>
        <v/>
      </c>
      <c r="E22">
        <f>W31</f>
        <v/>
      </c>
      <c r="G22" s="6" t="n"/>
      <c r="S22" s="203">
        <f>_xlfn.NUMBERVALUE('812_Sheet'!I22)</f>
        <v/>
      </c>
      <c r="T22" s="204">
        <f>_xlfn.NUMBERVALUE('812_Sheet'!$D22)</f>
        <v/>
      </c>
      <c r="U22" s="204">
        <f>_xlfn.NUMBERVALUE('812_Sheet'!$M22)</f>
        <v/>
      </c>
      <c r="V22" s="110">
        <f>($H$1+('812_Sheet'!C22*7))</f>
        <v/>
      </c>
      <c r="W22">
        <f>_xlfn.NUMBERVALUE('812_Sheet'!H22)</f>
        <v/>
      </c>
    </row>
    <row r="23">
      <c r="A23" s="30">
        <f>V30</f>
        <v/>
      </c>
      <c r="B23" s="200">
        <f>S30</f>
        <v/>
      </c>
      <c r="C23" s="201">
        <f>T30</f>
        <v/>
      </c>
      <c r="D23" s="202">
        <f>U30</f>
        <v/>
      </c>
      <c r="E23">
        <f>W30</f>
        <v/>
      </c>
      <c r="G23" s="59">
        <f>$H$1+(7*G24)</f>
        <v/>
      </c>
      <c r="H23" s="126">
        <f t="array" ref="H23">IFERROR(INDEX($B$2:$B$150,SMALL(IF($G23=$A$2:$A$150,ROW($A$2:$A$150)- MIN(ROW($A$2:$A$150))+1,""),COLUMN()-7)), "")</f>
        <v/>
      </c>
      <c r="I23" s="127">
        <f t="array" ref="I23">IFERROR(INDEX($B$2:$B$150,SMALL(IF($G23=$A$2:$A$150,ROW($A$2:$A$150)- MIN(ROW($A$2:$A$150))+1,""),COLUMN()-7)), "")</f>
        <v/>
      </c>
      <c r="J23" s="127">
        <f t="array" ref="J23">IFERROR(INDEX($B$2:$B$150,SMALL(IF($G23=$A$2:$A$150,ROW($A$2:$A$150)- MIN(ROW($A$2:$A$150))+1,""),COLUMN()-7)), "")</f>
        <v/>
      </c>
      <c r="K23" s="127">
        <f t="array" ref="K23">IFERROR(INDEX($B$2:$B$150,SMALL(IF($G23=$A$2:$A$150,ROW($A$2:$A$150)- MIN(ROW($A$2:$A$150))+1,""),COLUMN()-7)), "")</f>
        <v/>
      </c>
      <c r="L23" s="127">
        <f t="array" ref="L23">IFERROR(INDEX($B$2:$B$150,SMALL(IF($G23=$A$2:$A$150,ROW($A$2:$A$150)- MIN(ROW($A$2:$A$150))+1,""),COLUMN()-7)), "")</f>
        <v/>
      </c>
      <c r="M23" s="127">
        <f t="array" ref="M23">IFERROR(INDEX($B$2:$B$150,SMALL(IF($G23=$A$2:$A$150,ROW($A$2:$A$150)- MIN(ROW($A$2:$A$150))+1,""),COLUMN()-7)), "")</f>
        <v/>
      </c>
      <c r="N23" s="127">
        <f t="array" ref="N23">IFERROR(INDEX($B$2:$B$150,SMALL(IF($G23=$A$2:$A$150,ROW($A$2:$A$150)- MIN(ROW($A$2:$A$150))+1,""),COLUMN()-7)), "")</f>
        <v/>
      </c>
      <c r="O23" s="127">
        <f t="array" ref="O23">IFERROR(INDEX($B$2:$B$150,SMALL(IF($G23=$A$2:$A$150,ROW($A$2:$A$150)- MIN(ROW($A$2:$A$150))+1,""),COLUMN()-7)), "")</f>
        <v/>
      </c>
      <c r="P23" s="127">
        <f t="array" ref="P23">IFERROR(INDEX($B$2:$B$150,SMALL(IF($G23=$A$2:$A$150,ROW($A$2:$A$150)- MIN(ROW($A$2:$A$150))+1,""),COLUMN()-7)), "")</f>
        <v/>
      </c>
      <c r="Q23" s="128">
        <f t="array" ref="Q23">IFERROR(INDEX($B$2:$B$150,SMALL(IF($G23=$A$2:$A$150,ROW($A$2:$A$150)- MIN(ROW($A$2:$A$150))+1,""),COLUMN()-7)), "")</f>
        <v/>
      </c>
      <c r="S23" s="203">
        <f>_xlfn.NUMBERVALUE('812_Sheet'!I23)</f>
        <v/>
      </c>
      <c r="T23" s="204">
        <f>_xlfn.NUMBERVALUE('812_Sheet'!$D23)</f>
        <v/>
      </c>
      <c r="U23" s="204">
        <f>_xlfn.NUMBERVALUE('812_Sheet'!$M23)</f>
        <v/>
      </c>
      <c r="V23" s="110">
        <f>($H$1+('812_Sheet'!C23*7))</f>
        <v/>
      </c>
      <c r="W23">
        <f>_xlfn.NUMBERVALUE('812_Sheet'!H23)</f>
        <v/>
      </c>
    </row>
    <row r="24">
      <c r="A24" s="30">
        <f>V29</f>
        <v/>
      </c>
      <c r="B24" s="200">
        <f>S29</f>
        <v/>
      </c>
      <c r="C24" s="201">
        <f>T29</f>
        <v/>
      </c>
      <c r="D24" s="202">
        <f>U29</f>
        <v/>
      </c>
      <c r="E24">
        <f>W29</f>
        <v/>
      </c>
      <c r="G24" s="60" t="n">
        <v>34</v>
      </c>
      <c r="H24" s="205">
        <f t="array" ref="H24">IFERROR(INDEX($C$2:$C$150,SMALL(IF($G23=$A$2:$A$150,ROW($A$2:$A$150)- MIN(ROW($A$2:$A$150))+1,""),COLUMN()-7)), "")</f>
        <v/>
      </c>
      <c r="I24" s="206">
        <f t="array" ref="I24">IFERROR(INDEX($C$2:$C$150,SMALL(IF($G23=$A$2:$A$150,ROW($A$2:$A$150)- MIN(ROW($A$2:$A$150))+1,""),COLUMN()-7)), "")</f>
        <v/>
      </c>
      <c r="J24" s="206">
        <f t="array" ref="J24">IFERROR(INDEX($C$2:$C$150,SMALL(IF($G23=$A$2:$A$150,ROW($A$2:$A$150)- MIN(ROW($A$2:$A$150))+1,""),COLUMN()-7)), "")</f>
        <v/>
      </c>
      <c r="K24" s="206">
        <f t="array" ref="K24">IFERROR(INDEX($C$2:$C$150,SMALL(IF($G23=$A$2:$A$150,ROW($A$2:$A$150)- MIN(ROW($A$2:$A$150))+1,""),COLUMN()-7)), "")</f>
        <v/>
      </c>
      <c r="L24" s="206">
        <f t="array" ref="L24">IFERROR(INDEX($C$2:$C$150,SMALL(IF($G23=$A$2:$A$150,ROW($A$2:$A$150)- MIN(ROW($A$2:$A$150))+1,""),COLUMN()-7)), "")</f>
        <v/>
      </c>
      <c r="M24" s="206">
        <f t="array" ref="M24">IFERROR(INDEX($C$2:$C$150,SMALL(IF($G23=$A$2:$A$150,ROW($A$2:$A$150)- MIN(ROW($A$2:$A$150))+1,""),COLUMN()-7)), "")</f>
        <v/>
      </c>
      <c r="N24" s="206">
        <f t="array" ref="N24">IFERROR(INDEX($C$2:$C$150,SMALL(IF($G23=$A$2:$A$150,ROW($A$2:$A$150)- MIN(ROW($A$2:$A$150))+1,""),COLUMN()-7)), "")</f>
        <v/>
      </c>
      <c r="O24" s="206">
        <f t="array" ref="O24">IFERROR(INDEX($C$2:$C$150,SMALL(IF($G23=$A$2:$A$150,ROW($A$2:$A$150)- MIN(ROW($A$2:$A$150))+1,""),COLUMN()-7)), "")</f>
        <v/>
      </c>
      <c r="P24" s="206">
        <f t="array" ref="P24">IFERROR(INDEX($C$2:$C$150,SMALL(IF($G23=$A$2:$A$150,ROW($A$2:$A$150)- MIN(ROW($A$2:$A$150))+1,""),COLUMN()-7)), "")</f>
        <v/>
      </c>
      <c r="Q24" s="207">
        <f t="array" ref="Q24">IFERROR(INDEX($C$2:$C$150,SMALL(IF($G23=$A$2:$A$150,ROW($A$2:$A$150)- MIN(ROW($A$2:$A$150))+1,""),COLUMN()-7)), "")</f>
        <v/>
      </c>
      <c r="S24" s="203">
        <f>_xlfn.NUMBERVALUE('812_Sheet'!I24)</f>
        <v/>
      </c>
      <c r="T24" s="204">
        <f>_xlfn.NUMBERVALUE('812_Sheet'!$D24)</f>
        <v/>
      </c>
      <c r="U24" s="204">
        <f>_xlfn.NUMBERVALUE('812_Sheet'!$M24)</f>
        <v/>
      </c>
      <c r="V24" s="110">
        <f>($H$1+('812_Sheet'!C24*7))</f>
        <v/>
      </c>
      <c r="W24">
        <f>_xlfn.NUMBERVALUE('812_Sheet'!H24)</f>
        <v/>
      </c>
    </row>
    <row r="25">
      <c r="A25" s="30">
        <f>V28</f>
        <v/>
      </c>
      <c r="B25" s="200">
        <f>S28</f>
        <v/>
      </c>
      <c r="C25" s="201">
        <f>T28</f>
        <v/>
      </c>
      <c r="D25" s="202">
        <f>U28</f>
        <v/>
      </c>
      <c r="E25">
        <f>W28</f>
        <v/>
      </c>
      <c r="G25" s="61">
        <f>VLOOKUP(G23,$A:$E,5,FALSE)</f>
        <v/>
      </c>
      <c r="H25" s="208">
        <f t="array" ref="H25">IFERROR(INDEX($D$2:$D$150,SMALL(IF($G23=$A$2:$A$150,ROW($A$2:$A$150)- MIN(ROW($A$2:$A$150))+1,""),COLUMN()-7)), "")</f>
        <v/>
      </c>
      <c r="I25" s="209">
        <f t="array" ref="I25">IFERROR(INDEX($D$2:$D$150,SMALL(IF($G23=$A$2:$A$150,ROW($A$2:$A$150)- MIN(ROW($A$2:$A$150))+1,""),COLUMN()-7)), "")</f>
        <v/>
      </c>
      <c r="J25" s="209">
        <f t="array" ref="J25">IFERROR(INDEX($D$2:$D$150,SMALL(IF($G23=$A$2:$A$150,ROW($A$2:$A$150)- MIN(ROW($A$2:$A$150))+1,""),COLUMN()-7)), "")</f>
        <v/>
      </c>
      <c r="K25" s="209">
        <f t="array" ref="K25">IFERROR(INDEX($D$2:$D$150,SMALL(IF($G23=$A$2:$A$150,ROW($A$2:$A$150)- MIN(ROW($A$2:$A$150))+1,""),COLUMN()-7)), "")</f>
        <v/>
      </c>
      <c r="L25" s="209">
        <f t="array" ref="L25">IFERROR(INDEX($D$2:$D$150,SMALL(IF($G23=$A$2:$A$150,ROW($A$2:$A$150)- MIN(ROW($A$2:$A$150))+1,""),COLUMN()-7)), "")</f>
        <v/>
      </c>
      <c r="M25" s="209">
        <f t="array" ref="M25">IFERROR(INDEX($D$2:$D$150,SMALL(IF($G23=$A$2:$A$150,ROW($A$2:$A$150)- MIN(ROW($A$2:$A$150))+1,""),COLUMN()-7)), "")</f>
        <v/>
      </c>
      <c r="N25" s="209">
        <f t="array" ref="N25">IFERROR(INDEX($D$2:$D$150,SMALL(IF($G23=$A$2:$A$150,ROW($A$2:$A$150)- MIN(ROW($A$2:$A$150))+1,""),COLUMN()-7)), "")</f>
        <v/>
      </c>
      <c r="O25" s="209">
        <f t="array" ref="O25">IFERROR(INDEX($D$2:$D$150,SMALL(IF($G23=$A$2:$A$150,ROW($A$2:$A$150)- MIN(ROW($A$2:$A$150))+1,""),COLUMN()-7)), "")</f>
        <v/>
      </c>
      <c r="P25" s="209">
        <f t="array" ref="P25">IFERROR(INDEX($D$2:$D$150,SMALL(IF($G23=$A$2:$A$150,ROW($A$2:$A$150)- MIN(ROW($A$2:$A$150))+1,""),COLUMN()-7)), "")</f>
        <v/>
      </c>
      <c r="Q25" s="210">
        <f t="array" ref="Q25">IFERROR(INDEX($D$2:$D$150,SMALL(IF($G23=$A$2:$A$150,ROW($A$2:$A$150)- MIN(ROW($A$2:$A$150))+1,""),COLUMN()-7)), "")</f>
        <v/>
      </c>
      <c r="S25" s="203">
        <f>_xlfn.NUMBERVALUE('812_Sheet'!I25)</f>
        <v/>
      </c>
      <c r="T25" s="204">
        <f>_xlfn.NUMBERVALUE('812_Sheet'!$D25)</f>
        <v/>
      </c>
      <c r="U25" s="204">
        <f>_xlfn.NUMBERVALUE('812_Sheet'!$M25)</f>
        <v/>
      </c>
      <c r="V25" s="110">
        <f>($H$1+('812_Sheet'!C25*7))</f>
        <v/>
      </c>
      <c r="W25">
        <f>_xlfn.NUMBERVALUE('812_Sheet'!H25)</f>
        <v/>
      </c>
    </row>
    <row r="26">
      <c r="A26" s="30">
        <f>V27</f>
        <v/>
      </c>
      <c r="B26" s="200">
        <f>S27</f>
        <v/>
      </c>
      <c r="C26" s="201">
        <f>T27</f>
        <v/>
      </c>
      <c r="D26" s="202">
        <f>U27</f>
        <v/>
      </c>
      <c r="E26">
        <f>W27</f>
        <v/>
      </c>
      <c r="G26" s="6" t="n"/>
      <c r="S26" s="203">
        <f>_xlfn.NUMBERVALUE('812_Sheet'!I26)</f>
        <v/>
      </c>
      <c r="T26" s="204">
        <f>_xlfn.NUMBERVALUE('812_Sheet'!$D26)</f>
        <v/>
      </c>
      <c r="U26" s="204">
        <f>_xlfn.NUMBERVALUE('812_Sheet'!$M26)</f>
        <v/>
      </c>
      <c r="V26" s="110">
        <f>($H$1+('812_Sheet'!C26*7))</f>
        <v/>
      </c>
      <c r="W26">
        <f>_xlfn.NUMBERVALUE('812_Sheet'!H26)</f>
        <v/>
      </c>
    </row>
    <row r="27">
      <c r="A27" s="30">
        <f>V26</f>
        <v/>
      </c>
      <c r="B27" s="200">
        <f>S26</f>
        <v/>
      </c>
      <c r="C27" s="201">
        <f>T26</f>
        <v/>
      </c>
      <c r="D27" s="202">
        <f>U26</f>
        <v/>
      </c>
      <c r="E27">
        <f>W26</f>
        <v/>
      </c>
      <c r="G27" s="59">
        <f>$H$1+(7*G28)</f>
        <v/>
      </c>
      <c r="H27" s="126">
        <f t="array" ref="H27">IFERROR(INDEX($B$2:$B$150,SMALL(IF($G27=$A$2:$A$150,ROW($A$2:$A$150)- MIN(ROW($A$2:$A$150))+1,""),COLUMN()-7)), "")</f>
        <v/>
      </c>
      <c r="I27" s="127">
        <f t="array" ref="I27">IFERROR(INDEX($B$2:$B$150,SMALL(IF($G27=$A$2:$A$150,ROW($A$2:$A$150)- MIN(ROW($A$2:$A$150))+1,""),COLUMN()-7)), "")</f>
        <v/>
      </c>
      <c r="J27" s="127">
        <f t="array" ref="J27">IFERROR(INDEX($B$2:$B$150,SMALL(IF($G27=$A$2:$A$150,ROW($A$2:$A$150)- MIN(ROW($A$2:$A$150))+1,""),COLUMN()-7)), "")</f>
        <v/>
      </c>
      <c r="K27" s="127">
        <f t="array" ref="K27">IFERROR(INDEX($B$2:$B$150,SMALL(IF($G27=$A$2:$A$150,ROW($A$2:$A$150)- MIN(ROW($A$2:$A$150))+1,""),COLUMN()-7)), "")</f>
        <v/>
      </c>
      <c r="L27" s="127">
        <f t="array" ref="L27">IFERROR(INDEX($B$2:$B$150,SMALL(IF($G27=$A$2:$A$150,ROW($A$2:$A$150)- MIN(ROW($A$2:$A$150))+1,""),COLUMN()-7)), "")</f>
        <v/>
      </c>
      <c r="M27" s="127">
        <f t="array" ref="M27">IFERROR(INDEX($B$2:$B$150,SMALL(IF($G27=$A$2:$A$150,ROW($A$2:$A$150)- MIN(ROW($A$2:$A$150))+1,""),COLUMN()-7)), "")</f>
        <v/>
      </c>
      <c r="N27" s="127">
        <f t="array" ref="N27">IFERROR(INDEX($B$2:$B$150,SMALL(IF($G27=$A$2:$A$150,ROW($A$2:$A$150)- MIN(ROW($A$2:$A$150))+1,""),COLUMN()-7)), "")</f>
        <v/>
      </c>
      <c r="O27" s="127">
        <f t="array" ref="O27">IFERROR(INDEX($B$2:$B$150,SMALL(IF($G27=$A$2:$A$150,ROW($A$2:$A$150)- MIN(ROW($A$2:$A$150))+1,""),COLUMN()-7)), "")</f>
        <v/>
      </c>
      <c r="P27" s="127">
        <f t="array" ref="P27">IFERROR(INDEX($B$2:$B$150,SMALL(IF($G27=$A$2:$A$150,ROW($A$2:$A$150)- MIN(ROW($A$2:$A$150))+1,""),COLUMN()-7)), "")</f>
        <v/>
      </c>
      <c r="Q27" s="128">
        <f t="array" ref="Q27">IFERROR(INDEX($B$2:$B$150,SMALL(IF($G27=$A$2:$A$150,ROW($A$2:$A$150)- MIN(ROW($A$2:$A$150))+1,""),COLUMN()-7)), "")</f>
        <v/>
      </c>
      <c r="S27" s="203">
        <f>_xlfn.NUMBERVALUE('812_Sheet'!I27)</f>
        <v/>
      </c>
      <c r="T27" s="204">
        <f>_xlfn.NUMBERVALUE('812_Sheet'!$D27)</f>
        <v/>
      </c>
      <c r="U27" s="204">
        <f>_xlfn.NUMBERVALUE('812_Sheet'!$M27)</f>
        <v/>
      </c>
      <c r="V27" s="110">
        <f>($H$1+('812_Sheet'!C27*7))</f>
        <v/>
      </c>
      <c r="W27">
        <f>_xlfn.NUMBERVALUE('812_Sheet'!H27)</f>
        <v/>
      </c>
    </row>
    <row r="28">
      <c r="A28" s="30">
        <f>V25</f>
        <v/>
      </c>
      <c r="B28" s="200">
        <f>S25</f>
        <v/>
      </c>
      <c r="C28" s="201">
        <f>T25</f>
        <v/>
      </c>
      <c r="D28" s="202">
        <f>U25</f>
        <v/>
      </c>
      <c r="E28">
        <f>W25</f>
        <v/>
      </c>
      <c r="G28" s="60" t="n">
        <v>39</v>
      </c>
      <c r="H28" s="205">
        <f t="array" ref="H28">IFERROR(INDEX($C$2:$C$150,SMALL(IF($G27=$A$2:$A$150,ROW($A$2:$A$150)- MIN(ROW($A$2:$A$150))+1,""),COLUMN()-7)), "")</f>
        <v/>
      </c>
      <c r="I28" s="206">
        <f t="array" ref="I28">IFERROR(INDEX($C$2:$C$150,SMALL(IF($G27=$A$2:$A$150,ROW($A$2:$A$150)- MIN(ROW($A$2:$A$150))+1,""),COLUMN()-7)), "")</f>
        <v/>
      </c>
      <c r="J28" s="206">
        <f t="array" ref="J28">IFERROR(INDEX($C$2:$C$150,SMALL(IF($G27=$A$2:$A$150,ROW($A$2:$A$150)- MIN(ROW($A$2:$A$150))+1,""),COLUMN()-7)), "")</f>
        <v/>
      </c>
      <c r="K28" s="206">
        <f t="array" ref="K28">IFERROR(INDEX($C$2:$C$150,SMALL(IF($G27=$A$2:$A$150,ROW($A$2:$A$150)- MIN(ROW($A$2:$A$150))+1,""),COLUMN()-7)), "")</f>
        <v/>
      </c>
      <c r="L28" s="206">
        <f t="array" ref="L28">IFERROR(INDEX($C$2:$C$150,SMALL(IF($G27=$A$2:$A$150,ROW($A$2:$A$150)- MIN(ROW($A$2:$A$150))+1,""),COLUMN()-7)), "")</f>
        <v/>
      </c>
      <c r="M28" s="206">
        <f t="array" ref="M28">IFERROR(INDEX($C$2:$C$150,SMALL(IF($G27=$A$2:$A$150,ROW($A$2:$A$150)- MIN(ROW($A$2:$A$150))+1,""),COLUMN()-7)), "")</f>
        <v/>
      </c>
      <c r="N28" s="206">
        <f t="array" ref="N28">IFERROR(INDEX($C$2:$C$150,SMALL(IF($G27=$A$2:$A$150,ROW($A$2:$A$150)- MIN(ROW($A$2:$A$150))+1,""),COLUMN()-7)), "")</f>
        <v/>
      </c>
      <c r="O28" s="206">
        <f t="array" ref="O28">IFERROR(INDEX($C$2:$C$150,SMALL(IF($G27=$A$2:$A$150,ROW($A$2:$A$150)- MIN(ROW($A$2:$A$150))+1,""),COLUMN()-7)), "")</f>
        <v/>
      </c>
      <c r="P28" s="206">
        <f t="array" ref="P28">IFERROR(INDEX($C$2:$C$150,SMALL(IF($G27=$A$2:$A$150,ROW($A$2:$A$150)- MIN(ROW($A$2:$A$150))+1,""),COLUMN()-7)), "")</f>
        <v/>
      </c>
      <c r="Q28" s="207">
        <f t="array" ref="Q28">IFERROR(INDEX($C$2:$C$150,SMALL(IF($G27=$A$2:$A$150,ROW($A$2:$A$150)- MIN(ROW($A$2:$A$150))+1,""),COLUMN()-7)), "")</f>
        <v/>
      </c>
      <c r="S28" s="203">
        <f>_xlfn.NUMBERVALUE('812_Sheet'!I28)</f>
        <v/>
      </c>
      <c r="T28" s="204">
        <f>_xlfn.NUMBERVALUE('812_Sheet'!$D28)</f>
        <v/>
      </c>
      <c r="U28" s="204">
        <f>_xlfn.NUMBERVALUE('812_Sheet'!$M28)</f>
        <v/>
      </c>
      <c r="V28" s="110">
        <f>($H$1+('812_Sheet'!C28*7))</f>
        <v/>
      </c>
      <c r="W28">
        <f>_xlfn.NUMBERVALUE('812_Sheet'!H28)</f>
        <v/>
      </c>
    </row>
    <row r="29">
      <c r="A29" s="30">
        <f>V24</f>
        <v/>
      </c>
      <c r="B29" s="200">
        <f>S24</f>
        <v/>
      </c>
      <c r="C29" s="201">
        <f>T24</f>
        <v/>
      </c>
      <c r="D29" s="202">
        <f>U24</f>
        <v/>
      </c>
      <c r="E29">
        <f>W24</f>
        <v/>
      </c>
      <c r="G29" s="61">
        <f>VLOOKUP(G27,$A:$E,5,FALSE)</f>
        <v/>
      </c>
      <c r="H29" s="208">
        <f t="array" ref="H29">IFERROR(INDEX($D$2:$D$150,SMALL(IF($G27=$A$2:$A$150,ROW($A$2:$A$150)- MIN(ROW($A$2:$A$150))+1,""),COLUMN()-7)), "")</f>
        <v/>
      </c>
      <c r="I29" s="209">
        <f t="array" ref="I29">IFERROR(INDEX($D$2:$D$150,SMALL(IF($G27=$A$2:$A$150,ROW($A$2:$A$150)- MIN(ROW($A$2:$A$150))+1,""),COLUMN()-7)), "")</f>
        <v/>
      </c>
      <c r="J29" s="209">
        <f t="array" ref="J29">IFERROR(INDEX($D$2:$D$150,SMALL(IF($G27=$A$2:$A$150,ROW($A$2:$A$150)- MIN(ROW($A$2:$A$150))+1,""),COLUMN()-7)), "")</f>
        <v/>
      </c>
      <c r="K29" s="209">
        <f t="array" ref="K29">IFERROR(INDEX($D$2:$D$150,SMALL(IF($G27=$A$2:$A$150,ROW($A$2:$A$150)- MIN(ROW($A$2:$A$150))+1,""),COLUMN()-7)), "")</f>
        <v/>
      </c>
      <c r="L29" s="209">
        <f t="array" ref="L29">IFERROR(INDEX($D$2:$D$150,SMALL(IF($G27=$A$2:$A$150,ROW($A$2:$A$150)- MIN(ROW($A$2:$A$150))+1,""),COLUMN()-7)), "")</f>
        <v/>
      </c>
      <c r="M29" s="209">
        <f t="array" ref="M29">IFERROR(INDEX($D$2:$D$150,SMALL(IF($G27=$A$2:$A$150,ROW($A$2:$A$150)- MIN(ROW($A$2:$A$150))+1,""),COLUMN()-7)), "")</f>
        <v/>
      </c>
      <c r="N29" s="209">
        <f t="array" ref="N29">IFERROR(INDEX($D$2:$D$150,SMALL(IF($G27=$A$2:$A$150,ROW($A$2:$A$150)- MIN(ROW($A$2:$A$150))+1,""),COLUMN()-7)), "")</f>
        <v/>
      </c>
      <c r="O29" s="209">
        <f t="array" ref="O29">IFERROR(INDEX($D$2:$D$150,SMALL(IF($G27=$A$2:$A$150,ROW($A$2:$A$150)- MIN(ROW($A$2:$A$150))+1,""),COLUMN()-7)), "")</f>
        <v/>
      </c>
      <c r="P29" s="209">
        <f t="array" ref="P29">IFERROR(INDEX($D$2:$D$150,SMALL(IF($G27=$A$2:$A$150,ROW($A$2:$A$150)- MIN(ROW($A$2:$A$150))+1,""),COLUMN()-7)), "")</f>
        <v/>
      </c>
      <c r="Q29" s="210">
        <f t="array" ref="Q29">IFERROR(INDEX($D$2:$D$150,SMALL(IF($G27=$A$2:$A$150,ROW($A$2:$A$150)- MIN(ROW($A$2:$A$150))+1,""),COLUMN()-7)), "")</f>
        <v/>
      </c>
      <c r="S29" s="203">
        <f>_xlfn.NUMBERVALUE('812_Sheet'!I29)</f>
        <v/>
      </c>
      <c r="T29" s="204">
        <f>_xlfn.NUMBERVALUE('812_Sheet'!$D29)</f>
        <v/>
      </c>
      <c r="U29" s="204">
        <f>_xlfn.NUMBERVALUE('812_Sheet'!$M29)</f>
        <v/>
      </c>
      <c r="V29" s="110">
        <f>($H$1+('812_Sheet'!C29*7))</f>
        <v/>
      </c>
      <c r="W29">
        <f>_xlfn.NUMBERVALUE('812_Sheet'!H29)</f>
        <v/>
      </c>
    </row>
    <row r="30">
      <c r="A30" s="30">
        <f>V23</f>
        <v/>
      </c>
      <c r="B30" s="200">
        <f>S23</f>
        <v/>
      </c>
      <c r="C30" s="201">
        <f>T23</f>
        <v/>
      </c>
      <c r="D30" s="202">
        <f>U23</f>
        <v/>
      </c>
      <c r="E30">
        <f>W23</f>
        <v/>
      </c>
      <c r="G30" s="6" t="n"/>
      <c r="S30" s="203">
        <f>_xlfn.NUMBERVALUE('812_Sheet'!I30)</f>
        <v/>
      </c>
      <c r="T30" s="204">
        <f>_xlfn.NUMBERVALUE('812_Sheet'!$D30)</f>
        <v/>
      </c>
      <c r="U30" s="204">
        <f>_xlfn.NUMBERVALUE('812_Sheet'!$M30)</f>
        <v/>
      </c>
      <c r="V30" s="110">
        <f>($H$1+('812_Sheet'!C30*7))</f>
        <v/>
      </c>
      <c r="W30">
        <f>_xlfn.NUMBERVALUE('812_Sheet'!H30)</f>
        <v/>
      </c>
    </row>
    <row r="31">
      <c r="A31" s="30">
        <f>V22</f>
        <v/>
      </c>
      <c r="B31" s="200">
        <f>S22</f>
        <v/>
      </c>
      <c r="C31" s="201">
        <f>T22</f>
        <v/>
      </c>
      <c r="D31" s="202">
        <f>U22</f>
        <v/>
      </c>
      <c r="E31">
        <f>W22</f>
        <v/>
      </c>
      <c r="G31" s="59">
        <f>$H$1+(7*G32)</f>
        <v/>
      </c>
      <c r="H31" s="126">
        <f t="array" ref="H31">IFERROR(INDEX($B$2:$B$150,SMALL(IF($G31=$A$2:$A$150,ROW($A$2:$A$150)- MIN(ROW($A$2:$A$150))+1,""),COLUMN()-7)), "")</f>
        <v/>
      </c>
      <c r="I31" s="127">
        <f t="array" ref="I31">IFERROR(INDEX($B$2:$B$150,SMALL(IF($G31=$A$2:$A$150,ROW($A$2:$A$150)- MIN(ROW($A$2:$A$150))+1,""),COLUMN()-7)), "")</f>
        <v/>
      </c>
      <c r="J31" s="127">
        <f t="array" ref="J31">IFERROR(INDEX($B$2:$B$150,SMALL(IF($G31=$A$2:$A$150,ROW($A$2:$A$150)- MIN(ROW($A$2:$A$150))+1,""),COLUMN()-7)), "")</f>
        <v/>
      </c>
      <c r="K31" s="127">
        <f t="array" ref="K31">IFERROR(INDEX($B$2:$B$150,SMALL(IF($G31=$A$2:$A$150,ROW($A$2:$A$150)- MIN(ROW($A$2:$A$150))+1,""),COLUMN()-7)), "")</f>
        <v/>
      </c>
      <c r="L31" s="127">
        <f t="array" ref="L31">IFERROR(INDEX($B$2:$B$150,SMALL(IF($G31=$A$2:$A$150,ROW($A$2:$A$150)- MIN(ROW($A$2:$A$150))+1,""),COLUMN()-7)), "")</f>
        <v/>
      </c>
      <c r="M31" s="127">
        <f t="array" ref="M31">IFERROR(INDEX($B$2:$B$150,SMALL(IF($G31=$A$2:$A$150,ROW($A$2:$A$150)- MIN(ROW($A$2:$A$150))+1,""),COLUMN()-7)), "")</f>
        <v/>
      </c>
      <c r="N31" s="127">
        <f t="array" ref="N31">IFERROR(INDEX($B$2:$B$150,SMALL(IF($G31=$A$2:$A$150,ROW($A$2:$A$150)- MIN(ROW($A$2:$A$150))+1,""),COLUMN()-7)), "")</f>
        <v/>
      </c>
      <c r="O31" s="127">
        <f t="array" ref="O31">IFERROR(INDEX($B$2:$B$150,SMALL(IF($G31=$A$2:$A$150,ROW($A$2:$A$150)- MIN(ROW($A$2:$A$150))+1,""),COLUMN()-7)), "")</f>
        <v/>
      </c>
      <c r="P31" s="127">
        <f t="array" ref="P31">IFERROR(INDEX($B$2:$B$150,SMALL(IF($G31=$A$2:$A$150,ROW($A$2:$A$150)- MIN(ROW($A$2:$A$150))+1,""),COLUMN()-7)), "")</f>
        <v/>
      </c>
      <c r="Q31" s="128">
        <f t="array" ref="Q31">IFERROR(INDEX($B$2:$B$150,SMALL(IF($G31=$A$2:$A$150,ROW($A$2:$A$150)- MIN(ROW($A$2:$A$150))+1,""),COLUMN()-7)), "")</f>
        <v/>
      </c>
      <c r="S31" s="203">
        <f>_xlfn.NUMBERVALUE('812_Sheet'!I31)</f>
        <v/>
      </c>
      <c r="T31" s="204">
        <f>_xlfn.NUMBERVALUE('812_Sheet'!$D31)</f>
        <v/>
      </c>
      <c r="U31" s="204">
        <f>_xlfn.NUMBERVALUE('812_Sheet'!$M31)</f>
        <v/>
      </c>
      <c r="V31" s="110">
        <f>($H$1+('812_Sheet'!C31*7))</f>
        <v/>
      </c>
      <c r="W31">
        <f>_xlfn.NUMBERVALUE('812_Sheet'!H31)</f>
        <v/>
      </c>
    </row>
    <row r="32">
      <c r="A32" s="30">
        <f>V41</f>
        <v/>
      </c>
      <c r="B32" s="200">
        <f>S41</f>
        <v/>
      </c>
      <c r="C32" s="201">
        <f>T41</f>
        <v/>
      </c>
      <c r="D32" s="202">
        <f>U41</f>
        <v/>
      </c>
      <c r="E32">
        <f>W41</f>
        <v/>
      </c>
      <c r="G32" s="60" t="n">
        <v>43</v>
      </c>
      <c r="H32" s="205">
        <f t="array" ref="H32">IFERROR(INDEX($C$2:$C$150,SMALL(IF($G31=$A$2:$A$150,ROW($A$2:$A$150)- MIN(ROW($A$2:$A$150))+1,""),COLUMN()-7)), "")</f>
        <v/>
      </c>
      <c r="I32" s="206">
        <f t="array" ref="I32">IFERROR(INDEX($C$2:$C$150,SMALL(IF($G31=$A$2:$A$150,ROW($A$2:$A$150)- MIN(ROW($A$2:$A$150))+1,""),COLUMN()-7)), "")</f>
        <v/>
      </c>
      <c r="J32" s="206">
        <f t="array" ref="J32">IFERROR(INDEX($C$2:$C$150,SMALL(IF($G31=$A$2:$A$150,ROW($A$2:$A$150)- MIN(ROW($A$2:$A$150))+1,""),COLUMN()-7)), "")</f>
        <v/>
      </c>
      <c r="K32" s="206">
        <f t="array" ref="K32">IFERROR(INDEX($C$2:$C$150,SMALL(IF($G31=$A$2:$A$150,ROW($A$2:$A$150)- MIN(ROW($A$2:$A$150))+1,""),COLUMN()-7)), "")</f>
        <v/>
      </c>
      <c r="L32" s="206">
        <f t="array" ref="L32">IFERROR(INDEX($C$2:$C$150,SMALL(IF($G31=$A$2:$A$150,ROW($A$2:$A$150)- MIN(ROW($A$2:$A$150))+1,""),COLUMN()-7)), "")</f>
        <v/>
      </c>
      <c r="M32" s="206">
        <f t="array" ref="M32">IFERROR(INDEX($C$2:$C$150,SMALL(IF($G31=$A$2:$A$150,ROW($A$2:$A$150)- MIN(ROW($A$2:$A$150))+1,""),COLUMN()-7)), "")</f>
        <v/>
      </c>
      <c r="N32" s="206">
        <f t="array" ref="N32">IFERROR(INDEX($C$2:$C$150,SMALL(IF($G31=$A$2:$A$150,ROW($A$2:$A$150)- MIN(ROW($A$2:$A$150))+1,""),COLUMN()-7)), "")</f>
        <v/>
      </c>
      <c r="O32" s="206">
        <f t="array" ref="O32">IFERROR(INDEX($C$2:$C$150,SMALL(IF($G31=$A$2:$A$150,ROW($A$2:$A$150)- MIN(ROW($A$2:$A$150))+1,""),COLUMN()-7)), "")</f>
        <v/>
      </c>
      <c r="P32" s="206">
        <f t="array" ref="P32">IFERROR(INDEX($C$2:$C$150,SMALL(IF($G31=$A$2:$A$150,ROW($A$2:$A$150)- MIN(ROW($A$2:$A$150))+1,""),COLUMN()-7)), "")</f>
        <v/>
      </c>
      <c r="Q32" s="207">
        <f t="array" ref="Q32">IFERROR(INDEX($C$2:$C$150,SMALL(IF($G31=$A$2:$A$150,ROW($A$2:$A$150)- MIN(ROW($A$2:$A$150))+1,""),COLUMN()-7)), "")</f>
        <v/>
      </c>
      <c r="S32" s="203">
        <f>_xlfn.NUMBERVALUE('812_Sheet'!I32)</f>
        <v/>
      </c>
      <c r="T32" s="204">
        <f>_xlfn.NUMBERVALUE('812_Sheet'!$D32)</f>
        <v/>
      </c>
      <c r="U32" s="204">
        <f>_xlfn.NUMBERVALUE('812_Sheet'!$M32)</f>
        <v/>
      </c>
      <c r="V32" s="110">
        <f>($H$1+('812_Sheet'!C32*7))</f>
        <v/>
      </c>
      <c r="W32">
        <f>_xlfn.NUMBERVALUE('812_Sheet'!H32)</f>
        <v/>
      </c>
    </row>
    <row r="33">
      <c r="A33" s="30">
        <f>V40</f>
        <v/>
      </c>
      <c r="B33" s="200">
        <f>S40</f>
        <v/>
      </c>
      <c r="C33" s="201">
        <f>T40</f>
        <v/>
      </c>
      <c r="D33" s="202">
        <f>U40</f>
        <v/>
      </c>
      <c r="E33">
        <f>W40</f>
        <v/>
      </c>
      <c r="G33" s="61">
        <f>VLOOKUP(G31,$A:$E,5,FALSE)</f>
        <v/>
      </c>
      <c r="H33" s="208">
        <f t="array" ref="H33">IFERROR(INDEX($D$2:$D$150,SMALL(IF($G31=$A$2:$A$150,ROW($A$2:$A$150)- MIN(ROW($A$2:$A$150))+1,""),COLUMN()-7)), "")</f>
        <v/>
      </c>
      <c r="I33" s="209">
        <f t="array" ref="I33">IFERROR(INDEX($D$2:$D$150,SMALL(IF($G31=$A$2:$A$150,ROW($A$2:$A$150)- MIN(ROW($A$2:$A$150))+1,""),COLUMN()-7)), "")</f>
        <v/>
      </c>
      <c r="J33" s="209">
        <f t="array" ref="J33">IFERROR(INDEX($D$2:$D$150,SMALL(IF($G31=$A$2:$A$150,ROW($A$2:$A$150)- MIN(ROW($A$2:$A$150))+1,""),COLUMN()-7)), "")</f>
        <v/>
      </c>
      <c r="K33" s="209">
        <f t="array" ref="K33">IFERROR(INDEX($D$2:$D$150,SMALL(IF($G31=$A$2:$A$150,ROW($A$2:$A$150)- MIN(ROW($A$2:$A$150))+1,""),COLUMN()-7)), "")</f>
        <v/>
      </c>
      <c r="L33" s="209">
        <f t="array" ref="L33">IFERROR(INDEX($D$2:$D$150,SMALL(IF($G31=$A$2:$A$150,ROW($A$2:$A$150)- MIN(ROW($A$2:$A$150))+1,""),COLUMN()-7)), "")</f>
        <v/>
      </c>
      <c r="M33" s="209">
        <f t="array" ref="M33">IFERROR(INDEX($D$2:$D$150,SMALL(IF($G31=$A$2:$A$150,ROW($A$2:$A$150)- MIN(ROW($A$2:$A$150))+1,""),COLUMN()-7)), "")</f>
        <v/>
      </c>
      <c r="N33" s="209">
        <f t="array" ref="N33">IFERROR(INDEX($D$2:$D$150,SMALL(IF($G31=$A$2:$A$150,ROW($A$2:$A$150)- MIN(ROW($A$2:$A$150))+1,""),COLUMN()-7)), "")</f>
        <v/>
      </c>
      <c r="O33" s="209">
        <f t="array" ref="O33">IFERROR(INDEX($D$2:$D$150,SMALL(IF($G31=$A$2:$A$150,ROW($A$2:$A$150)- MIN(ROW($A$2:$A$150))+1,""),COLUMN()-7)), "")</f>
        <v/>
      </c>
      <c r="P33" s="209">
        <f t="array" ref="P33">IFERROR(INDEX($D$2:$D$150,SMALL(IF($G31=$A$2:$A$150,ROW($A$2:$A$150)- MIN(ROW($A$2:$A$150))+1,""),COLUMN()-7)), "")</f>
        <v/>
      </c>
      <c r="Q33" s="210">
        <f t="array" ref="Q33">IFERROR(INDEX($D$2:$D$150,SMALL(IF($G31=$A$2:$A$150,ROW($A$2:$A$150)- MIN(ROW($A$2:$A$150))+1,""),COLUMN()-7)), "")</f>
        <v/>
      </c>
      <c r="S33" s="203">
        <f>_xlfn.NUMBERVALUE('812_Sheet'!I33)</f>
        <v/>
      </c>
      <c r="T33" s="204">
        <f>_xlfn.NUMBERVALUE('812_Sheet'!$D33)</f>
        <v/>
      </c>
      <c r="U33" s="204">
        <f>_xlfn.NUMBERVALUE('812_Sheet'!$M33)</f>
        <v/>
      </c>
      <c r="V33" s="110">
        <f>($H$1+('812_Sheet'!C33*7))</f>
        <v/>
      </c>
      <c r="W33">
        <f>_xlfn.NUMBERVALUE('812_Sheet'!H33)</f>
        <v/>
      </c>
    </row>
    <row r="34">
      <c r="A34" s="30">
        <f>V39</f>
        <v/>
      </c>
      <c r="B34" s="200">
        <f>S39</f>
        <v/>
      </c>
      <c r="C34" s="201">
        <f>T39</f>
        <v/>
      </c>
      <c r="D34" s="202">
        <f>U39</f>
        <v/>
      </c>
      <c r="E34">
        <f>W39</f>
        <v/>
      </c>
      <c r="G34" s="6" t="n"/>
      <c r="S34" s="203">
        <f>_xlfn.NUMBERVALUE('812_Sheet'!I34)</f>
        <v/>
      </c>
      <c r="T34" s="204">
        <f>_xlfn.NUMBERVALUE('812_Sheet'!$D34)</f>
        <v/>
      </c>
      <c r="U34" s="204">
        <f>_xlfn.NUMBERVALUE('812_Sheet'!$M34)</f>
        <v/>
      </c>
      <c r="V34" s="110">
        <f>($H$1+('812_Sheet'!C34*7))</f>
        <v/>
      </c>
      <c r="W34">
        <f>_xlfn.NUMBERVALUE('812_Sheet'!H34)</f>
        <v/>
      </c>
    </row>
    <row r="35">
      <c r="A35" s="30">
        <f>V38</f>
        <v/>
      </c>
      <c r="B35" s="200">
        <f>S38</f>
        <v/>
      </c>
      <c r="C35" s="201">
        <f>T38</f>
        <v/>
      </c>
      <c r="D35" s="202">
        <f>U38</f>
        <v/>
      </c>
      <c r="E35">
        <f>W38</f>
        <v/>
      </c>
      <c r="G35" s="59">
        <f>$H$1+(7*G36)</f>
        <v/>
      </c>
      <c r="H35" s="126">
        <f t="array" ref="H35">IFERROR(INDEX($B$2:$B$150,SMALL(IF($G35=$A$2:$A$150,ROW($A$2:$A$150)- MIN(ROW($A$2:$A$150))+1,""),COLUMN()-7)), "")</f>
        <v/>
      </c>
      <c r="I35" s="127">
        <f t="array" ref="I35">IFERROR(INDEX($B$2:$B$150,SMALL(IF($G35=$A$2:$A$150,ROW($A$2:$A$150)- MIN(ROW($A$2:$A$150))+1,""),COLUMN()-7)), "")</f>
        <v/>
      </c>
      <c r="J35" s="127">
        <f t="array" ref="J35">IFERROR(INDEX($B$2:$B$150,SMALL(IF($G35=$A$2:$A$150,ROW($A$2:$A$150)- MIN(ROW($A$2:$A$150))+1,""),COLUMN()-7)), "")</f>
        <v/>
      </c>
      <c r="K35" s="127">
        <f t="array" ref="K35">IFERROR(INDEX($B$2:$B$150,SMALL(IF($G35=$A$2:$A$150,ROW($A$2:$A$150)- MIN(ROW($A$2:$A$150))+1,""),COLUMN()-7)), "")</f>
        <v/>
      </c>
      <c r="L35" s="127">
        <f t="array" ref="L35">IFERROR(INDEX($B$2:$B$150,SMALL(IF($G35=$A$2:$A$150,ROW($A$2:$A$150)- MIN(ROW($A$2:$A$150))+1,""),COLUMN()-7)), "")</f>
        <v/>
      </c>
      <c r="M35" s="127">
        <f t="array" ref="M35">IFERROR(INDEX($B$2:$B$150,SMALL(IF($G35=$A$2:$A$150,ROW($A$2:$A$150)- MIN(ROW($A$2:$A$150))+1,""),COLUMN()-7)), "")</f>
        <v/>
      </c>
      <c r="N35" s="127">
        <f t="array" ref="N35">IFERROR(INDEX($B$2:$B$150,SMALL(IF($G35=$A$2:$A$150,ROW($A$2:$A$150)- MIN(ROW($A$2:$A$150))+1,""),COLUMN()-7)), "")</f>
        <v/>
      </c>
      <c r="O35" s="127">
        <f t="array" ref="O35">IFERROR(INDEX($B$2:$B$150,SMALL(IF($G35=$A$2:$A$150,ROW($A$2:$A$150)- MIN(ROW($A$2:$A$150))+1,""),COLUMN()-7)), "")</f>
        <v/>
      </c>
      <c r="P35" s="127">
        <f t="array" ref="P35">IFERROR(INDEX($B$2:$B$150,SMALL(IF($G35=$A$2:$A$150,ROW($A$2:$A$150)- MIN(ROW($A$2:$A$150))+1,""),COLUMN()-7)), "")</f>
        <v/>
      </c>
      <c r="Q35" s="128">
        <f t="array" ref="Q35">IFERROR(INDEX($B$2:$B$150,SMALL(IF($G35=$A$2:$A$150,ROW($A$2:$A$150)- MIN(ROW($A$2:$A$150))+1,""),COLUMN()-7)), "")</f>
        <v/>
      </c>
      <c r="S35" s="203">
        <f>_xlfn.NUMBERVALUE('812_Sheet'!I35)</f>
        <v/>
      </c>
      <c r="T35" s="204">
        <f>_xlfn.NUMBERVALUE('812_Sheet'!$D35)</f>
        <v/>
      </c>
      <c r="U35" s="204">
        <f>_xlfn.NUMBERVALUE('812_Sheet'!$M35)</f>
        <v/>
      </c>
      <c r="V35" s="110">
        <f>($H$1+('812_Sheet'!C35*7))</f>
        <v/>
      </c>
      <c r="W35">
        <f>_xlfn.NUMBERVALUE('812_Sheet'!H35)</f>
        <v/>
      </c>
    </row>
    <row r="36">
      <c r="A36" s="30">
        <f>V37</f>
        <v/>
      </c>
      <c r="B36" s="200">
        <f>S37</f>
        <v/>
      </c>
      <c r="C36" s="201">
        <f>T37</f>
        <v/>
      </c>
      <c r="D36" s="202">
        <f>U37</f>
        <v/>
      </c>
      <c r="E36">
        <f>W37</f>
        <v/>
      </c>
      <c r="G36" s="60" t="n">
        <v>47</v>
      </c>
      <c r="H36" s="205">
        <f t="array" ref="H36">IFERROR(INDEX($C$2:$C$150,SMALL(IF($G35=$A$2:$A$150,ROW($A$2:$A$150)- MIN(ROW($A$2:$A$150))+1,""),COLUMN()-7)), "")</f>
        <v/>
      </c>
      <c r="I36" s="206">
        <f t="array" ref="I36">IFERROR(INDEX($C$2:$C$150,SMALL(IF($G35=$A$2:$A$150,ROW($A$2:$A$150)- MIN(ROW($A$2:$A$150))+1,""),COLUMN()-7)), "")</f>
        <v/>
      </c>
      <c r="J36" s="206">
        <f t="array" ref="J36">IFERROR(INDEX($C$2:$C$150,SMALL(IF($G35=$A$2:$A$150,ROW($A$2:$A$150)- MIN(ROW($A$2:$A$150))+1,""),COLUMN()-7)), "")</f>
        <v/>
      </c>
      <c r="K36" s="206">
        <f t="array" ref="K36">IFERROR(INDEX($C$2:$C$150,SMALL(IF($G35=$A$2:$A$150,ROW($A$2:$A$150)- MIN(ROW($A$2:$A$150))+1,""),COLUMN()-7)), "")</f>
        <v/>
      </c>
      <c r="L36" s="206">
        <f t="array" ref="L36">IFERROR(INDEX($C$2:$C$150,SMALL(IF($G35=$A$2:$A$150,ROW($A$2:$A$150)- MIN(ROW($A$2:$A$150))+1,""),COLUMN()-7)), "")</f>
        <v/>
      </c>
      <c r="M36" s="206">
        <f t="array" ref="M36">IFERROR(INDEX($C$2:$C$150,SMALL(IF($G35=$A$2:$A$150,ROW($A$2:$A$150)- MIN(ROW($A$2:$A$150))+1,""),COLUMN()-7)), "")</f>
        <v/>
      </c>
      <c r="N36" s="206">
        <f t="array" ref="N36">IFERROR(INDEX($C$2:$C$150,SMALL(IF($G35=$A$2:$A$150,ROW($A$2:$A$150)- MIN(ROW($A$2:$A$150))+1,""),COLUMN()-7)), "")</f>
        <v/>
      </c>
      <c r="O36" s="206">
        <f t="array" ref="O36">IFERROR(INDEX($C$2:$C$150,SMALL(IF($G35=$A$2:$A$150,ROW($A$2:$A$150)- MIN(ROW($A$2:$A$150))+1,""),COLUMN()-7)), "")</f>
        <v/>
      </c>
      <c r="P36" s="206">
        <f t="array" ref="P36">IFERROR(INDEX($C$2:$C$150,SMALL(IF($G35=$A$2:$A$150,ROW($A$2:$A$150)- MIN(ROW($A$2:$A$150))+1,""),COLUMN()-7)), "")</f>
        <v/>
      </c>
      <c r="Q36" s="207">
        <f t="array" ref="Q36">IFERROR(INDEX($C$2:$C$150,SMALL(IF($G35=$A$2:$A$150,ROW($A$2:$A$150)- MIN(ROW($A$2:$A$150))+1,""),COLUMN()-7)), "")</f>
        <v/>
      </c>
      <c r="S36" s="203">
        <f>_xlfn.NUMBERVALUE('812_Sheet'!I36)</f>
        <v/>
      </c>
      <c r="T36" s="204">
        <f>_xlfn.NUMBERVALUE('812_Sheet'!$D36)</f>
        <v/>
      </c>
      <c r="U36" s="204">
        <f>_xlfn.NUMBERVALUE('812_Sheet'!$M36)</f>
        <v/>
      </c>
      <c r="V36" s="110">
        <f>($H$1+('812_Sheet'!C36*7))</f>
        <v/>
      </c>
      <c r="W36">
        <f>_xlfn.NUMBERVALUE('812_Sheet'!H36)</f>
        <v/>
      </c>
    </row>
    <row r="37">
      <c r="A37" s="30">
        <f>V36</f>
        <v/>
      </c>
      <c r="B37" s="200">
        <f>S36</f>
        <v/>
      </c>
      <c r="C37" s="201">
        <f>T36</f>
        <v/>
      </c>
      <c r="D37" s="202">
        <f>U36</f>
        <v/>
      </c>
      <c r="E37">
        <f>W36</f>
        <v/>
      </c>
      <c r="G37" s="61">
        <f>VLOOKUP(G35,$A:$E,5,FALSE)</f>
        <v/>
      </c>
      <c r="H37" s="208">
        <f t="array" ref="H37">IFERROR(INDEX($D$2:$D$150,SMALL(IF($G35=$A$2:$A$150,ROW($A$2:$A$150)- MIN(ROW($A$2:$A$150))+1,""),COLUMN()-7)), "")</f>
        <v/>
      </c>
      <c r="I37" s="209">
        <f t="array" ref="I37">IFERROR(INDEX($D$2:$D$150,SMALL(IF($G35=$A$2:$A$150,ROW($A$2:$A$150)- MIN(ROW($A$2:$A$150))+1,""),COLUMN()-7)), "")</f>
        <v/>
      </c>
      <c r="J37" s="209">
        <f t="array" ref="J37">IFERROR(INDEX($D$2:$D$150,SMALL(IF($G35=$A$2:$A$150,ROW($A$2:$A$150)- MIN(ROW($A$2:$A$150))+1,""),COLUMN()-7)), "")</f>
        <v/>
      </c>
      <c r="K37" s="209">
        <f t="array" ref="K37">IFERROR(INDEX($D$2:$D$150,SMALL(IF($G35=$A$2:$A$150,ROW($A$2:$A$150)- MIN(ROW($A$2:$A$150))+1,""),COLUMN()-7)), "")</f>
        <v/>
      </c>
      <c r="L37" s="209">
        <f t="array" ref="L37">IFERROR(INDEX($D$2:$D$150,SMALL(IF($G35=$A$2:$A$150,ROW($A$2:$A$150)- MIN(ROW($A$2:$A$150))+1,""),COLUMN()-7)), "")</f>
        <v/>
      </c>
      <c r="M37" s="209">
        <f t="array" ref="M37">IFERROR(INDEX($D$2:$D$150,SMALL(IF($G35=$A$2:$A$150,ROW($A$2:$A$150)- MIN(ROW($A$2:$A$150))+1,""),COLUMN()-7)), "")</f>
        <v/>
      </c>
      <c r="N37" s="209">
        <f t="array" ref="N37">IFERROR(INDEX($D$2:$D$150,SMALL(IF($G35=$A$2:$A$150,ROW($A$2:$A$150)- MIN(ROW($A$2:$A$150))+1,""),COLUMN()-7)), "")</f>
        <v/>
      </c>
      <c r="O37" s="209">
        <f t="array" ref="O37">IFERROR(INDEX($D$2:$D$150,SMALL(IF($G35=$A$2:$A$150,ROW($A$2:$A$150)- MIN(ROW($A$2:$A$150))+1,""),COLUMN()-7)), "")</f>
        <v/>
      </c>
      <c r="P37" s="209">
        <f t="array" ref="P37">IFERROR(INDEX($D$2:$D$150,SMALL(IF($G35=$A$2:$A$150,ROW($A$2:$A$150)- MIN(ROW($A$2:$A$150))+1,""),COLUMN()-7)), "")</f>
        <v/>
      </c>
      <c r="Q37" s="210">
        <f t="array" ref="Q37">IFERROR(INDEX($D$2:$D$150,SMALL(IF($G35=$A$2:$A$150,ROW($A$2:$A$150)- MIN(ROW($A$2:$A$150))+1,""),COLUMN()-7)), "")</f>
        <v/>
      </c>
      <c r="S37" s="203">
        <f>_xlfn.NUMBERVALUE('812_Sheet'!I37)</f>
        <v/>
      </c>
      <c r="T37" s="204">
        <f>_xlfn.NUMBERVALUE('812_Sheet'!$D37)</f>
        <v/>
      </c>
      <c r="U37" s="204">
        <f>_xlfn.NUMBERVALUE('812_Sheet'!$M37)</f>
        <v/>
      </c>
      <c r="V37" s="110">
        <f>($H$1+('812_Sheet'!C37*7))</f>
        <v/>
      </c>
      <c r="W37">
        <f>_xlfn.NUMBERVALUE('812_Sheet'!H37)</f>
        <v/>
      </c>
    </row>
    <row r="38">
      <c r="A38" s="30">
        <f>V35</f>
        <v/>
      </c>
      <c r="B38" s="200">
        <f>S35</f>
        <v/>
      </c>
      <c r="C38" s="201">
        <f>T35</f>
        <v/>
      </c>
      <c r="D38" s="202">
        <f>U35</f>
        <v/>
      </c>
      <c r="E38">
        <f>W35</f>
        <v/>
      </c>
      <c r="G38" s="6" t="n"/>
      <c r="S38" s="203">
        <f>_xlfn.NUMBERVALUE('812_Sheet'!I38)</f>
        <v/>
      </c>
      <c r="T38" s="204">
        <f>_xlfn.NUMBERVALUE('812_Sheet'!$D38)</f>
        <v/>
      </c>
      <c r="U38" s="204">
        <f>_xlfn.NUMBERVALUE('812_Sheet'!$M38)</f>
        <v/>
      </c>
      <c r="V38" s="110">
        <f>($H$1+('812_Sheet'!C38*7))</f>
        <v/>
      </c>
      <c r="W38">
        <f>_xlfn.NUMBERVALUE('812_Sheet'!H38)</f>
        <v/>
      </c>
    </row>
    <row r="39">
      <c r="A39" s="30">
        <f>V34</f>
        <v/>
      </c>
      <c r="B39" s="200">
        <f>S34</f>
        <v/>
      </c>
      <c r="C39" s="201">
        <f>T34</f>
        <v/>
      </c>
      <c r="D39" s="202">
        <f>U34</f>
        <v/>
      </c>
      <c r="E39">
        <f>W34</f>
        <v/>
      </c>
      <c r="G39" s="59">
        <f>$H$1+(7*G40)</f>
        <v/>
      </c>
      <c r="H39" s="126">
        <f t="array" ref="H39">IFERROR(INDEX($B$2:$B$150,SMALL(IF($G39=$A$2:$A$150,ROW($A$2:$A$150)- MIN(ROW($A$2:$A$150))+1,""),COLUMN()-7)), "")</f>
        <v/>
      </c>
      <c r="I39" s="127">
        <f t="array" ref="I39">IFERROR(INDEX($B$2:$B$150,SMALL(IF($G39=$A$2:$A$150,ROW($A$2:$A$150)- MIN(ROW($A$2:$A$150))+1,""),COLUMN()-7)), "")</f>
        <v/>
      </c>
      <c r="J39" s="127">
        <f t="array" ref="J39">IFERROR(INDEX($B$2:$B$150,SMALL(IF($G39=$A$2:$A$150,ROW($A$2:$A$150)- MIN(ROW($A$2:$A$150))+1,""),COLUMN()-7)), "")</f>
        <v/>
      </c>
      <c r="K39" s="127">
        <f t="array" ref="K39">IFERROR(INDEX($B$2:$B$150,SMALL(IF($G39=$A$2:$A$150,ROW($A$2:$A$150)- MIN(ROW($A$2:$A$150))+1,""),COLUMN()-7)), "")</f>
        <v/>
      </c>
      <c r="L39" s="127">
        <f t="array" ref="L39">IFERROR(INDEX($B$2:$B$150,SMALL(IF($G39=$A$2:$A$150,ROW($A$2:$A$150)- MIN(ROW($A$2:$A$150))+1,""),COLUMN()-7)), "")</f>
        <v/>
      </c>
      <c r="M39" s="127">
        <f t="array" ref="M39">IFERROR(INDEX($B$2:$B$150,SMALL(IF($G39=$A$2:$A$150,ROW($A$2:$A$150)- MIN(ROW($A$2:$A$150))+1,""),COLUMN()-7)), "")</f>
        <v/>
      </c>
      <c r="N39" s="127">
        <f t="array" ref="N39">IFERROR(INDEX($B$2:$B$150,SMALL(IF($G39=$A$2:$A$150,ROW($A$2:$A$150)- MIN(ROW($A$2:$A$150))+1,""),COLUMN()-7)), "")</f>
        <v/>
      </c>
      <c r="O39" s="127">
        <f t="array" ref="O39">IFERROR(INDEX($B$2:$B$150,SMALL(IF($G39=$A$2:$A$150,ROW($A$2:$A$150)- MIN(ROW($A$2:$A$150))+1,""),COLUMN()-7)), "")</f>
        <v/>
      </c>
      <c r="P39" s="127">
        <f t="array" ref="P39">IFERROR(INDEX($B$2:$B$150,SMALL(IF($G39=$A$2:$A$150,ROW($A$2:$A$150)- MIN(ROW($A$2:$A$150))+1,""),COLUMN()-7)), "")</f>
        <v/>
      </c>
      <c r="Q39" s="128">
        <f t="array" ref="Q39">IFERROR(INDEX($B$2:$B$150,SMALL(IF($G39=$A$2:$A$150,ROW($A$2:$A$150)- MIN(ROW($A$2:$A$150))+1,""),COLUMN()-7)), "")</f>
        <v/>
      </c>
      <c r="S39" s="203">
        <f>_xlfn.NUMBERVALUE('812_Sheet'!I39)</f>
        <v/>
      </c>
      <c r="T39" s="204">
        <f>_xlfn.NUMBERVALUE('812_Sheet'!$D39)</f>
        <v/>
      </c>
      <c r="U39" s="204">
        <f>_xlfn.NUMBERVALUE('812_Sheet'!$M39)</f>
        <v/>
      </c>
      <c r="V39" s="110">
        <f>($H$1+('812_Sheet'!C39*7))</f>
        <v/>
      </c>
      <c r="W39">
        <f>_xlfn.NUMBERVALUE('812_Sheet'!H39)</f>
        <v/>
      </c>
    </row>
    <row r="40">
      <c r="A40" s="30">
        <f>V33</f>
        <v/>
      </c>
      <c r="B40" s="200">
        <f>S33</f>
        <v/>
      </c>
      <c r="C40" s="201">
        <f>T33</f>
        <v/>
      </c>
      <c r="D40" s="202">
        <f>U33</f>
        <v/>
      </c>
      <c r="E40">
        <f>W33</f>
        <v/>
      </c>
      <c r="G40" s="60" t="n">
        <v>52</v>
      </c>
      <c r="H40" s="205">
        <f t="array" ref="H40">IFERROR(INDEX($C$2:$C$150,SMALL(IF($G39=$A$2:$A$150,ROW($A$2:$A$150)- MIN(ROW($A$2:$A$150))+1,""),COLUMN()-7)), "")</f>
        <v/>
      </c>
      <c r="I40" s="206">
        <f t="array" ref="I40">IFERROR(INDEX($C$2:$C$150,SMALL(IF($G39=$A$2:$A$150,ROW($A$2:$A$150)- MIN(ROW($A$2:$A$150))+1,""),COLUMN()-7)), "")</f>
        <v/>
      </c>
      <c r="J40" s="206">
        <f t="array" ref="J40">IFERROR(INDEX($C$2:$C$150,SMALL(IF($G39=$A$2:$A$150,ROW($A$2:$A$150)- MIN(ROW($A$2:$A$150))+1,""),COLUMN()-7)), "")</f>
        <v/>
      </c>
      <c r="K40" s="206">
        <f t="array" ref="K40">IFERROR(INDEX($C$2:$C$150,SMALL(IF($G39=$A$2:$A$150,ROW($A$2:$A$150)- MIN(ROW($A$2:$A$150))+1,""),COLUMN()-7)), "")</f>
        <v/>
      </c>
      <c r="L40" s="206">
        <f t="array" ref="L40">IFERROR(INDEX($C$2:$C$150,SMALL(IF($G39=$A$2:$A$150,ROW($A$2:$A$150)- MIN(ROW($A$2:$A$150))+1,""),COLUMN()-7)), "")</f>
        <v/>
      </c>
      <c r="M40" s="206">
        <f t="array" ref="M40">IFERROR(INDEX($C$2:$C$150,SMALL(IF($G39=$A$2:$A$150,ROW($A$2:$A$150)- MIN(ROW($A$2:$A$150))+1,""),COLUMN()-7)), "")</f>
        <v/>
      </c>
      <c r="N40" s="206">
        <f t="array" ref="N40">IFERROR(INDEX($C$2:$C$150,SMALL(IF($G39=$A$2:$A$150,ROW($A$2:$A$150)- MIN(ROW($A$2:$A$150))+1,""),COLUMN()-7)), "")</f>
        <v/>
      </c>
      <c r="O40" s="206">
        <f t="array" ref="O40">IFERROR(INDEX($C$2:$C$150,SMALL(IF($G39=$A$2:$A$150,ROW($A$2:$A$150)- MIN(ROW($A$2:$A$150))+1,""),COLUMN()-7)), "")</f>
        <v/>
      </c>
      <c r="P40" s="206">
        <f t="array" ref="P40">IFERROR(INDEX($C$2:$C$150,SMALL(IF($G39=$A$2:$A$150,ROW($A$2:$A$150)- MIN(ROW($A$2:$A$150))+1,""),COLUMN()-7)), "")</f>
        <v/>
      </c>
      <c r="Q40" s="207">
        <f t="array" ref="Q40">IFERROR(INDEX($C$2:$C$150,SMALL(IF($G39=$A$2:$A$150,ROW($A$2:$A$150)- MIN(ROW($A$2:$A$150))+1,""),COLUMN()-7)), "")</f>
        <v/>
      </c>
      <c r="S40" s="203">
        <f>_xlfn.NUMBERVALUE('812_Sheet'!I40)</f>
        <v/>
      </c>
      <c r="T40" s="204">
        <f>_xlfn.NUMBERVALUE('812_Sheet'!$D40)</f>
        <v/>
      </c>
      <c r="U40" s="204">
        <f>_xlfn.NUMBERVALUE('812_Sheet'!$M40)</f>
        <v/>
      </c>
      <c r="V40" s="110">
        <f>($H$1+('812_Sheet'!C40*7))</f>
        <v/>
      </c>
      <c r="W40">
        <f>_xlfn.NUMBERVALUE('812_Sheet'!H40)</f>
        <v/>
      </c>
    </row>
    <row r="41">
      <c r="A41" s="30">
        <f>V32</f>
        <v/>
      </c>
      <c r="B41" s="200">
        <f>S32</f>
        <v/>
      </c>
      <c r="C41" s="201">
        <f>T32</f>
        <v/>
      </c>
      <c r="D41" s="202">
        <f>U32</f>
        <v/>
      </c>
      <c r="E41">
        <f>W32</f>
        <v/>
      </c>
      <c r="G41" s="61">
        <f>VLOOKUP(G39,$A:$E,5,FALSE)</f>
        <v/>
      </c>
      <c r="H41" s="208">
        <f t="array" ref="H41">IFERROR(INDEX($D$2:$D$150,SMALL(IF($G39=$A$2:$A$150,ROW($A$2:$A$150)- MIN(ROW($A$2:$A$150))+1,""),COLUMN()-7)), "")</f>
        <v/>
      </c>
      <c r="I41" s="209">
        <f t="array" ref="I41">IFERROR(INDEX($D$2:$D$150,SMALL(IF($G39=$A$2:$A$150,ROW($A$2:$A$150)- MIN(ROW($A$2:$A$150))+1,""),COLUMN()-7)), "")</f>
        <v/>
      </c>
      <c r="J41" s="209">
        <f t="array" ref="J41">IFERROR(INDEX($D$2:$D$150,SMALL(IF($G39=$A$2:$A$150,ROW($A$2:$A$150)- MIN(ROW($A$2:$A$150))+1,""),COLUMN()-7)), "")</f>
        <v/>
      </c>
      <c r="K41" s="209">
        <f t="array" ref="K41">IFERROR(INDEX($D$2:$D$150,SMALL(IF($G39=$A$2:$A$150,ROW($A$2:$A$150)- MIN(ROW($A$2:$A$150))+1,""),COLUMN()-7)), "")</f>
        <v/>
      </c>
      <c r="L41" s="209">
        <f t="array" ref="L41">IFERROR(INDEX($D$2:$D$150,SMALL(IF($G39=$A$2:$A$150,ROW($A$2:$A$150)- MIN(ROW($A$2:$A$150))+1,""),COLUMN()-7)), "")</f>
        <v/>
      </c>
      <c r="M41" s="209">
        <f t="array" ref="M41">IFERROR(INDEX($D$2:$D$150,SMALL(IF($G39=$A$2:$A$150,ROW($A$2:$A$150)- MIN(ROW($A$2:$A$150))+1,""),COLUMN()-7)), "")</f>
        <v/>
      </c>
      <c r="N41" s="209">
        <f t="array" ref="N41">IFERROR(INDEX($D$2:$D$150,SMALL(IF($G39=$A$2:$A$150,ROW($A$2:$A$150)- MIN(ROW($A$2:$A$150))+1,""),COLUMN()-7)), "")</f>
        <v/>
      </c>
      <c r="O41" s="209">
        <f t="array" ref="O41">IFERROR(INDEX($D$2:$D$150,SMALL(IF($G39=$A$2:$A$150,ROW($A$2:$A$150)- MIN(ROW($A$2:$A$150))+1,""),COLUMN()-7)), "")</f>
        <v/>
      </c>
      <c r="P41" s="209">
        <f t="array" ref="P41">IFERROR(INDEX($D$2:$D$150,SMALL(IF($G39=$A$2:$A$150,ROW($A$2:$A$150)- MIN(ROW($A$2:$A$150))+1,""),COLUMN()-7)), "")</f>
        <v/>
      </c>
      <c r="Q41" s="210">
        <f t="array" ref="Q41">IFERROR(INDEX($D$2:$D$150,SMALL(IF($G39=$A$2:$A$150,ROW($A$2:$A$150)- MIN(ROW($A$2:$A$150))+1,""),COLUMN()-7)), "")</f>
        <v/>
      </c>
      <c r="S41" s="203">
        <f>_xlfn.NUMBERVALUE('812_Sheet'!I41)</f>
        <v/>
      </c>
      <c r="T41" s="204">
        <f>_xlfn.NUMBERVALUE('812_Sheet'!$D41)</f>
        <v/>
      </c>
      <c r="U41" s="204">
        <f>_xlfn.NUMBERVALUE('812_Sheet'!$M41)</f>
        <v/>
      </c>
      <c r="V41" s="110">
        <f>($H$1+('812_Sheet'!C41*7))</f>
        <v/>
      </c>
      <c r="W41">
        <f>_xlfn.NUMBERVALUE('812_Sheet'!H41)</f>
        <v/>
      </c>
    </row>
    <row r="42">
      <c r="A42" s="30">
        <f>V51</f>
        <v/>
      </c>
      <c r="B42" s="200">
        <f>S51</f>
        <v/>
      </c>
      <c r="C42" s="201">
        <f>T51</f>
        <v/>
      </c>
      <c r="D42" s="202">
        <f>U51</f>
        <v/>
      </c>
      <c r="E42">
        <f>W51</f>
        <v/>
      </c>
      <c r="S42" s="203">
        <f>_xlfn.NUMBERVALUE('812_Sheet'!I42)</f>
        <v/>
      </c>
      <c r="T42" s="204">
        <f>_xlfn.NUMBERVALUE('812_Sheet'!$D42)</f>
        <v/>
      </c>
      <c r="U42" s="204">
        <f>_xlfn.NUMBERVALUE('812_Sheet'!$M42)</f>
        <v/>
      </c>
      <c r="V42" s="110">
        <f>($H$1+('812_Sheet'!C42*7))</f>
        <v/>
      </c>
      <c r="W42">
        <f>_xlfn.NUMBERVALUE('812_Sheet'!H42)</f>
        <v/>
      </c>
    </row>
    <row r="43">
      <c r="A43" s="30">
        <f>V50</f>
        <v/>
      </c>
      <c r="B43" s="200">
        <f>S50</f>
        <v/>
      </c>
      <c r="C43" s="201">
        <f>T50</f>
        <v/>
      </c>
      <c r="D43" s="202">
        <f>U50</f>
        <v/>
      </c>
      <c r="E43">
        <f>W50</f>
        <v/>
      </c>
      <c r="S43" s="203">
        <f>_xlfn.NUMBERVALUE('812_Sheet'!I43)</f>
        <v/>
      </c>
      <c r="T43" s="204">
        <f>_xlfn.NUMBERVALUE('812_Sheet'!$D43)</f>
        <v/>
      </c>
      <c r="U43" s="204">
        <f>_xlfn.NUMBERVALUE('812_Sheet'!$M43)</f>
        <v/>
      </c>
      <c r="V43" s="110">
        <f>($H$1+('812_Sheet'!C43*7))</f>
        <v/>
      </c>
      <c r="W43">
        <f>_xlfn.NUMBERVALUE('812_Sheet'!H43)</f>
        <v/>
      </c>
    </row>
    <row r="44">
      <c r="A44" s="30">
        <f>V49</f>
        <v/>
      </c>
      <c r="B44" s="200">
        <f>S49</f>
        <v/>
      </c>
      <c r="C44" s="201">
        <f>T49</f>
        <v/>
      </c>
      <c r="D44" s="202">
        <f>U49</f>
        <v/>
      </c>
      <c r="E44">
        <f>W49</f>
        <v/>
      </c>
      <c r="S44" s="203">
        <f>_xlfn.NUMBERVALUE('812_Sheet'!I44)</f>
        <v/>
      </c>
      <c r="T44" s="204">
        <f>_xlfn.NUMBERVALUE('812_Sheet'!$D44)</f>
        <v/>
      </c>
      <c r="U44" s="204">
        <f>_xlfn.NUMBERVALUE('812_Sheet'!$M44)</f>
        <v/>
      </c>
      <c r="V44" s="110">
        <f>($H$1+('812_Sheet'!C44*7))</f>
        <v/>
      </c>
      <c r="W44">
        <f>_xlfn.NUMBERVALUE('812_Sheet'!H44)</f>
        <v/>
      </c>
    </row>
    <row r="45">
      <c r="A45" s="30">
        <f>V48</f>
        <v/>
      </c>
      <c r="B45" s="200">
        <f>S48</f>
        <v/>
      </c>
      <c r="C45" s="201">
        <f>T48</f>
        <v/>
      </c>
      <c r="D45" s="202">
        <f>U48</f>
        <v/>
      </c>
      <c r="E45">
        <f>W48</f>
        <v/>
      </c>
      <c r="S45" s="203">
        <f>_xlfn.NUMBERVALUE('812_Sheet'!I45)</f>
        <v/>
      </c>
      <c r="T45" s="204">
        <f>_xlfn.NUMBERVALUE('812_Sheet'!$D45)</f>
        <v/>
      </c>
      <c r="U45" s="204">
        <f>_xlfn.NUMBERVALUE('812_Sheet'!$M45)</f>
        <v/>
      </c>
      <c r="V45" s="110">
        <f>($H$1+('812_Sheet'!C45*7))</f>
        <v/>
      </c>
      <c r="W45">
        <f>_xlfn.NUMBERVALUE('812_Sheet'!H45)</f>
        <v/>
      </c>
    </row>
    <row r="46">
      <c r="A46" s="30">
        <f>V47</f>
        <v/>
      </c>
      <c r="B46" s="200">
        <f>S47</f>
        <v/>
      </c>
      <c r="C46" s="201">
        <f>T47</f>
        <v/>
      </c>
      <c r="D46" s="202">
        <f>U47</f>
        <v/>
      </c>
      <c r="E46">
        <f>W47</f>
        <v/>
      </c>
      <c r="S46" s="203">
        <f>_xlfn.NUMBERVALUE('812_Sheet'!I46)</f>
        <v/>
      </c>
      <c r="T46" s="204">
        <f>_xlfn.NUMBERVALUE('812_Sheet'!$D46)</f>
        <v/>
      </c>
      <c r="U46" s="204">
        <f>_xlfn.NUMBERVALUE('812_Sheet'!$M46)</f>
        <v/>
      </c>
      <c r="V46" s="110">
        <f>($H$1+('812_Sheet'!C46*7))</f>
        <v/>
      </c>
      <c r="W46">
        <f>_xlfn.NUMBERVALUE('812_Sheet'!H46)</f>
        <v/>
      </c>
    </row>
    <row r="47">
      <c r="A47" s="30">
        <f>V46</f>
        <v/>
      </c>
      <c r="B47" s="200">
        <f>S46</f>
        <v/>
      </c>
      <c r="C47" s="201">
        <f>T46</f>
        <v/>
      </c>
      <c r="D47" s="202">
        <f>U46</f>
        <v/>
      </c>
      <c r="E47">
        <f>W46</f>
        <v/>
      </c>
      <c r="S47" s="203">
        <f>_xlfn.NUMBERVALUE('812_Sheet'!I47)</f>
        <v/>
      </c>
      <c r="T47" s="204">
        <f>_xlfn.NUMBERVALUE('812_Sheet'!$D47)</f>
        <v/>
      </c>
      <c r="U47" s="204">
        <f>_xlfn.NUMBERVALUE('812_Sheet'!$M47)</f>
        <v/>
      </c>
      <c r="V47" s="110">
        <f>($H$1+('812_Sheet'!C47*7))</f>
        <v/>
      </c>
      <c r="W47">
        <f>_xlfn.NUMBERVALUE('812_Sheet'!H47)</f>
        <v/>
      </c>
    </row>
    <row r="48">
      <c r="A48" s="30">
        <f>V45</f>
        <v/>
      </c>
      <c r="B48" s="200">
        <f>S45</f>
        <v/>
      </c>
      <c r="C48" s="201">
        <f>T45</f>
        <v/>
      </c>
      <c r="D48" s="202">
        <f>U45</f>
        <v/>
      </c>
      <c r="E48">
        <f>W45</f>
        <v/>
      </c>
      <c r="S48" s="203">
        <f>_xlfn.NUMBERVALUE('812_Sheet'!I48)</f>
        <v/>
      </c>
      <c r="T48" s="204">
        <f>_xlfn.NUMBERVALUE('812_Sheet'!$D48)</f>
        <v/>
      </c>
      <c r="U48" s="204">
        <f>_xlfn.NUMBERVALUE('812_Sheet'!$M48)</f>
        <v/>
      </c>
      <c r="V48" s="110">
        <f>($H$1+('812_Sheet'!C48*7))</f>
        <v/>
      </c>
      <c r="W48">
        <f>_xlfn.NUMBERVALUE('812_Sheet'!H48)</f>
        <v/>
      </c>
    </row>
    <row r="49">
      <c r="A49" s="30">
        <f>V44</f>
        <v/>
      </c>
      <c r="B49" s="200">
        <f>S44</f>
        <v/>
      </c>
      <c r="C49" s="201">
        <f>T44</f>
        <v/>
      </c>
      <c r="D49" s="202">
        <f>U44</f>
        <v/>
      </c>
      <c r="E49">
        <f>W44</f>
        <v/>
      </c>
      <c r="S49" s="203">
        <f>_xlfn.NUMBERVALUE('812_Sheet'!I49)</f>
        <v/>
      </c>
      <c r="T49" s="204">
        <f>_xlfn.NUMBERVALUE('812_Sheet'!$D49)</f>
        <v/>
      </c>
      <c r="U49" s="204">
        <f>_xlfn.NUMBERVALUE('812_Sheet'!$M49)</f>
        <v/>
      </c>
      <c r="V49" s="110">
        <f>($H$1+('812_Sheet'!C49*7))</f>
        <v/>
      </c>
      <c r="W49">
        <f>_xlfn.NUMBERVALUE('812_Sheet'!H49)</f>
        <v/>
      </c>
    </row>
    <row r="50">
      <c r="A50" s="30">
        <f>V43</f>
        <v/>
      </c>
      <c r="B50" s="200">
        <f>S43</f>
        <v/>
      </c>
      <c r="C50" s="201">
        <f>T43</f>
        <v/>
      </c>
      <c r="D50" s="202">
        <f>U43</f>
        <v/>
      </c>
      <c r="E50">
        <f>W43</f>
        <v/>
      </c>
      <c r="S50" s="203">
        <f>_xlfn.NUMBERVALUE('812_Sheet'!I50)</f>
        <v/>
      </c>
      <c r="T50" s="204">
        <f>_xlfn.NUMBERVALUE('812_Sheet'!$D50)</f>
        <v/>
      </c>
      <c r="U50" s="204">
        <f>_xlfn.NUMBERVALUE('812_Sheet'!$M50)</f>
        <v/>
      </c>
      <c r="V50" s="110">
        <f>($H$1+('812_Sheet'!C50*7))</f>
        <v/>
      </c>
      <c r="W50">
        <f>_xlfn.NUMBERVALUE('812_Sheet'!H50)</f>
        <v/>
      </c>
    </row>
    <row r="51">
      <c r="A51" s="30">
        <f>V42</f>
        <v/>
      </c>
      <c r="B51" s="200">
        <f>S42</f>
        <v/>
      </c>
      <c r="C51" s="201">
        <f>T42</f>
        <v/>
      </c>
      <c r="D51" s="202">
        <f>U42</f>
        <v/>
      </c>
      <c r="E51">
        <f>W42</f>
        <v/>
      </c>
      <c r="S51" s="203">
        <f>_xlfn.NUMBERVALUE('812_Sheet'!I51)</f>
        <v/>
      </c>
      <c r="T51" s="204">
        <f>_xlfn.NUMBERVALUE('812_Sheet'!$D51)</f>
        <v/>
      </c>
      <c r="U51" s="204">
        <f>_xlfn.NUMBERVALUE('812_Sheet'!$M51)</f>
        <v/>
      </c>
      <c r="V51" s="110">
        <f>($H$1+('812_Sheet'!C51*7))</f>
        <v/>
      </c>
      <c r="W51">
        <f>_xlfn.NUMBERVALUE('812_Sheet'!H51)</f>
        <v/>
      </c>
    </row>
    <row r="52">
      <c r="A52" s="30">
        <f>V61</f>
        <v/>
      </c>
      <c r="B52" s="189">
        <f>S61</f>
        <v/>
      </c>
      <c r="C52" s="202">
        <f>T61</f>
        <v/>
      </c>
      <c r="D52" s="202">
        <f>U61</f>
        <v/>
      </c>
      <c r="E52">
        <f>W61</f>
        <v/>
      </c>
      <c r="S52" s="203">
        <f>_xlfn.NUMBERVALUE('812_Sheet'!I52)</f>
        <v/>
      </c>
      <c r="T52" s="204">
        <f>_xlfn.NUMBERVALUE('812_Sheet'!$D52)</f>
        <v/>
      </c>
      <c r="U52" s="204">
        <f>_xlfn.NUMBERVALUE('812_Sheet'!$M52)</f>
        <v/>
      </c>
      <c r="V52" s="110">
        <f>($H$1+('812_Sheet'!C52*7))</f>
        <v/>
      </c>
      <c r="W52">
        <f>_xlfn.NUMBERVALUE('812_Sheet'!H52)</f>
        <v/>
      </c>
    </row>
    <row r="53">
      <c r="A53" s="30">
        <f>V60</f>
        <v/>
      </c>
      <c r="B53" s="189">
        <f>S60</f>
        <v/>
      </c>
      <c r="C53" s="202">
        <f>T60</f>
        <v/>
      </c>
      <c r="D53" s="202">
        <f>U60</f>
        <v/>
      </c>
      <c r="E53">
        <f>W60</f>
        <v/>
      </c>
      <c r="S53" s="203">
        <f>_xlfn.NUMBERVALUE('812_Sheet'!I53)</f>
        <v/>
      </c>
      <c r="T53" s="204">
        <f>_xlfn.NUMBERVALUE('812_Sheet'!$D53)</f>
        <v/>
      </c>
      <c r="U53" s="204">
        <f>_xlfn.NUMBERVALUE('812_Sheet'!$M53)</f>
        <v/>
      </c>
      <c r="V53" s="110">
        <f>($H$1+('812_Sheet'!C53*7))</f>
        <v/>
      </c>
      <c r="W53">
        <f>_xlfn.NUMBERVALUE('812_Sheet'!H53)</f>
        <v/>
      </c>
    </row>
    <row r="54">
      <c r="A54" s="30">
        <f>V59</f>
        <v/>
      </c>
      <c r="B54" s="189">
        <f>S59</f>
        <v/>
      </c>
      <c r="C54" s="202">
        <f>T59</f>
        <v/>
      </c>
      <c r="D54" s="202">
        <f>U59</f>
        <v/>
      </c>
      <c r="E54">
        <f>W59</f>
        <v/>
      </c>
      <c r="S54" s="203">
        <f>_xlfn.NUMBERVALUE('812_Sheet'!I54)</f>
        <v/>
      </c>
      <c r="T54" s="204">
        <f>_xlfn.NUMBERVALUE('812_Sheet'!$D54)</f>
        <v/>
      </c>
      <c r="U54" s="204">
        <f>_xlfn.NUMBERVALUE('812_Sheet'!$M54)</f>
        <v/>
      </c>
      <c r="V54" s="110">
        <f>($H$1+('812_Sheet'!C54*7))</f>
        <v/>
      </c>
      <c r="W54">
        <f>_xlfn.NUMBERVALUE('812_Sheet'!H54)</f>
        <v/>
      </c>
    </row>
    <row r="55">
      <c r="A55" s="30">
        <f>V58</f>
        <v/>
      </c>
      <c r="B55" s="189">
        <f>S58</f>
        <v/>
      </c>
      <c r="C55" s="202">
        <f>T58</f>
        <v/>
      </c>
      <c r="D55" s="202">
        <f>U58</f>
        <v/>
      </c>
      <c r="E55">
        <f>W58</f>
        <v/>
      </c>
      <c r="S55" s="203">
        <f>_xlfn.NUMBERVALUE('812_Sheet'!I55)</f>
        <v/>
      </c>
      <c r="T55" s="204">
        <f>_xlfn.NUMBERVALUE('812_Sheet'!$D55)</f>
        <v/>
      </c>
      <c r="U55" s="204">
        <f>_xlfn.NUMBERVALUE('812_Sheet'!$M55)</f>
        <v/>
      </c>
      <c r="V55" s="110">
        <f>($H$1+('812_Sheet'!C55*7))</f>
        <v/>
      </c>
      <c r="W55">
        <f>_xlfn.NUMBERVALUE('812_Sheet'!H55)</f>
        <v/>
      </c>
    </row>
    <row r="56">
      <c r="A56" s="30">
        <f>V57</f>
        <v/>
      </c>
      <c r="B56" s="189">
        <f>S57</f>
        <v/>
      </c>
      <c r="C56" s="202">
        <f>T57</f>
        <v/>
      </c>
      <c r="D56" s="202">
        <f>U57</f>
        <v/>
      </c>
      <c r="E56">
        <f>W57</f>
        <v/>
      </c>
      <c r="S56" s="203">
        <f>_xlfn.NUMBERVALUE('812_Sheet'!I56)</f>
        <v/>
      </c>
      <c r="T56" s="204">
        <f>_xlfn.NUMBERVALUE('812_Sheet'!$D56)</f>
        <v/>
      </c>
      <c r="U56" s="204">
        <f>_xlfn.NUMBERVALUE('812_Sheet'!$M56)</f>
        <v/>
      </c>
      <c r="V56" s="110">
        <f>($H$1+('812_Sheet'!C56*7))</f>
        <v/>
      </c>
      <c r="W56">
        <f>_xlfn.NUMBERVALUE('812_Sheet'!H56)</f>
        <v/>
      </c>
    </row>
    <row r="57">
      <c r="A57" s="30">
        <f>V56</f>
        <v/>
      </c>
      <c r="B57" s="189">
        <f>S56</f>
        <v/>
      </c>
      <c r="C57" s="202">
        <f>T56</f>
        <v/>
      </c>
      <c r="D57" s="202">
        <f>U56</f>
        <v/>
      </c>
      <c r="E57">
        <f>W56</f>
        <v/>
      </c>
      <c r="S57" s="203">
        <f>_xlfn.NUMBERVALUE('812_Sheet'!I57)</f>
        <v/>
      </c>
      <c r="T57" s="204">
        <f>_xlfn.NUMBERVALUE('812_Sheet'!$D57)</f>
        <v/>
      </c>
      <c r="U57" s="204">
        <f>_xlfn.NUMBERVALUE('812_Sheet'!$M57)</f>
        <v/>
      </c>
      <c r="V57" s="110">
        <f>($H$1+('812_Sheet'!C57*7))</f>
        <v/>
      </c>
      <c r="W57">
        <f>_xlfn.NUMBERVALUE('812_Sheet'!H57)</f>
        <v/>
      </c>
    </row>
    <row r="58">
      <c r="A58" s="30">
        <f>V55</f>
        <v/>
      </c>
      <c r="B58" s="189">
        <f>S55</f>
        <v/>
      </c>
      <c r="C58" s="202">
        <f>T55</f>
        <v/>
      </c>
      <c r="D58" s="202">
        <f>U55</f>
        <v/>
      </c>
      <c r="E58">
        <f>W55</f>
        <v/>
      </c>
      <c r="S58" s="203">
        <f>_xlfn.NUMBERVALUE('812_Sheet'!I58)</f>
        <v/>
      </c>
      <c r="T58" s="204">
        <f>_xlfn.NUMBERVALUE('812_Sheet'!$D58)</f>
        <v/>
      </c>
      <c r="U58" s="204">
        <f>_xlfn.NUMBERVALUE('812_Sheet'!$M58)</f>
        <v/>
      </c>
      <c r="V58" s="110">
        <f>($H$1+('812_Sheet'!C58*7))</f>
        <v/>
      </c>
      <c r="W58">
        <f>_xlfn.NUMBERVALUE('812_Sheet'!H58)</f>
        <v/>
      </c>
    </row>
    <row r="59">
      <c r="A59" s="30">
        <f>V54</f>
        <v/>
      </c>
      <c r="B59" s="189">
        <f>S54</f>
        <v/>
      </c>
      <c r="C59" s="202">
        <f>T54</f>
        <v/>
      </c>
      <c r="D59" s="202">
        <f>U54</f>
        <v/>
      </c>
      <c r="E59">
        <f>W54</f>
        <v/>
      </c>
      <c r="S59" s="203">
        <f>_xlfn.NUMBERVALUE('812_Sheet'!I59)</f>
        <v/>
      </c>
      <c r="T59" s="204">
        <f>_xlfn.NUMBERVALUE('812_Sheet'!$D59)</f>
        <v/>
      </c>
      <c r="U59" s="204">
        <f>_xlfn.NUMBERVALUE('812_Sheet'!$M59)</f>
        <v/>
      </c>
      <c r="V59" s="110">
        <f>($H$1+('812_Sheet'!C59*7))</f>
        <v/>
      </c>
      <c r="W59">
        <f>_xlfn.NUMBERVALUE('812_Sheet'!H59)</f>
        <v/>
      </c>
    </row>
    <row r="60">
      <c r="A60" s="30">
        <f>V53</f>
        <v/>
      </c>
      <c r="B60" s="189">
        <f>S53</f>
        <v/>
      </c>
      <c r="C60" s="202">
        <f>T53</f>
        <v/>
      </c>
      <c r="D60" s="202">
        <f>U53</f>
        <v/>
      </c>
      <c r="E60">
        <f>W53</f>
        <v/>
      </c>
      <c r="S60" s="203">
        <f>_xlfn.NUMBERVALUE('812_Sheet'!I60)</f>
        <v/>
      </c>
      <c r="T60" s="204">
        <f>_xlfn.NUMBERVALUE('812_Sheet'!$D60)</f>
        <v/>
      </c>
      <c r="U60" s="204">
        <f>_xlfn.NUMBERVALUE('812_Sheet'!$M60)</f>
        <v/>
      </c>
      <c r="V60" s="110">
        <f>($H$1+('812_Sheet'!C60*7))</f>
        <v/>
      </c>
      <c r="W60">
        <f>_xlfn.NUMBERVALUE('812_Sheet'!H60)</f>
        <v/>
      </c>
    </row>
    <row r="61">
      <c r="A61" s="30">
        <f>V52</f>
        <v/>
      </c>
      <c r="B61" s="189">
        <f>S52</f>
        <v/>
      </c>
      <c r="C61" s="202">
        <f>T52</f>
        <v/>
      </c>
      <c r="D61" s="202">
        <f>U52</f>
        <v/>
      </c>
      <c r="E61">
        <f>W52</f>
        <v/>
      </c>
      <c r="S61" s="203">
        <f>_xlfn.NUMBERVALUE('812_Sheet'!I61)</f>
        <v/>
      </c>
      <c r="T61" s="204">
        <f>_xlfn.NUMBERVALUE('812_Sheet'!$D61)</f>
        <v/>
      </c>
      <c r="U61" s="204">
        <f>_xlfn.NUMBERVALUE('812_Sheet'!$M61)</f>
        <v/>
      </c>
      <c r="V61" s="110">
        <f>($H$1+('812_Sheet'!C61*7))</f>
        <v/>
      </c>
      <c r="W61">
        <f>_xlfn.NUMBERVALUE('812_Sheet'!H61)</f>
        <v/>
      </c>
    </row>
    <row r="62">
      <c r="A62" s="30">
        <f>V71</f>
        <v/>
      </c>
      <c r="B62" s="189">
        <f>S71</f>
        <v/>
      </c>
      <c r="C62" s="202">
        <f>T71</f>
        <v/>
      </c>
      <c r="D62" s="202">
        <f>U71</f>
        <v/>
      </c>
      <c r="E62">
        <f>W71</f>
        <v/>
      </c>
      <c r="S62" s="203">
        <f>_xlfn.NUMBERVALUE('812_Sheet'!I62)</f>
        <v/>
      </c>
      <c r="T62" s="204">
        <f>_xlfn.NUMBERVALUE('812_Sheet'!$D62)</f>
        <v/>
      </c>
      <c r="U62" s="204">
        <f>_xlfn.NUMBERVALUE('812_Sheet'!$M62)</f>
        <v/>
      </c>
      <c r="V62" s="110">
        <f>($H$1+('812_Sheet'!C62*7))</f>
        <v/>
      </c>
      <c r="W62">
        <f>_xlfn.NUMBERVALUE('812_Sheet'!H62)</f>
        <v/>
      </c>
    </row>
    <row r="63">
      <c r="A63" s="30">
        <f>V70</f>
        <v/>
      </c>
      <c r="B63" s="189">
        <f>S70</f>
        <v/>
      </c>
      <c r="C63" s="202">
        <f>T70</f>
        <v/>
      </c>
      <c r="D63" s="202">
        <f>U70</f>
        <v/>
      </c>
      <c r="E63">
        <f>W70</f>
        <v/>
      </c>
      <c r="S63" s="203">
        <f>_xlfn.NUMBERVALUE('812_Sheet'!I63)</f>
        <v/>
      </c>
      <c r="T63" s="204">
        <f>_xlfn.NUMBERVALUE('812_Sheet'!$D63)</f>
        <v/>
      </c>
      <c r="U63" s="204">
        <f>_xlfn.NUMBERVALUE('812_Sheet'!$M63)</f>
        <v/>
      </c>
      <c r="V63" s="110">
        <f>($H$1+('812_Sheet'!C63*7))</f>
        <v/>
      </c>
      <c r="W63">
        <f>_xlfn.NUMBERVALUE('812_Sheet'!H63)</f>
        <v/>
      </c>
    </row>
    <row r="64">
      <c r="A64" s="30">
        <f>V69</f>
        <v/>
      </c>
      <c r="B64" s="189">
        <f>S69</f>
        <v/>
      </c>
      <c r="C64" s="202">
        <f>T69</f>
        <v/>
      </c>
      <c r="D64" s="202">
        <f>U69</f>
        <v/>
      </c>
      <c r="E64">
        <f>W69</f>
        <v/>
      </c>
      <c r="S64" s="203">
        <f>_xlfn.NUMBERVALUE('812_Sheet'!I64)</f>
        <v/>
      </c>
      <c r="T64" s="204">
        <f>_xlfn.NUMBERVALUE('812_Sheet'!$D64)</f>
        <v/>
      </c>
      <c r="U64" s="204">
        <f>_xlfn.NUMBERVALUE('812_Sheet'!$M64)</f>
        <v/>
      </c>
      <c r="V64" s="110">
        <f>($H$1+('812_Sheet'!C64*7))</f>
        <v/>
      </c>
      <c r="W64">
        <f>_xlfn.NUMBERVALUE('812_Sheet'!H64)</f>
        <v/>
      </c>
    </row>
    <row r="65">
      <c r="A65" s="30">
        <f>V68</f>
        <v/>
      </c>
      <c r="B65" s="189">
        <f>S68</f>
        <v/>
      </c>
      <c r="C65" s="202">
        <f>T68</f>
        <v/>
      </c>
      <c r="D65" s="202">
        <f>U68</f>
        <v/>
      </c>
      <c r="E65">
        <f>W68</f>
        <v/>
      </c>
      <c r="S65" s="203">
        <f>_xlfn.NUMBERVALUE('812_Sheet'!I65)</f>
        <v/>
      </c>
      <c r="T65" s="204">
        <f>_xlfn.NUMBERVALUE('812_Sheet'!$D65)</f>
        <v/>
      </c>
      <c r="U65" s="204">
        <f>_xlfn.NUMBERVALUE('812_Sheet'!$M65)</f>
        <v/>
      </c>
      <c r="V65" s="110">
        <f>($H$1+('812_Sheet'!C65*7))</f>
        <v/>
      </c>
      <c r="W65">
        <f>_xlfn.NUMBERVALUE('812_Sheet'!H65)</f>
        <v/>
      </c>
    </row>
    <row r="66">
      <c r="A66" s="30">
        <f>V67</f>
        <v/>
      </c>
      <c r="B66" s="189">
        <f>S67</f>
        <v/>
      </c>
      <c r="C66" s="202">
        <f>T67</f>
        <v/>
      </c>
      <c r="D66" s="202">
        <f>U67</f>
        <v/>
      </c>
      <c r="E66">
        <f>W67</f>
        <v/>
      </c>
      <c r="S66" s="203">
        <f>_xlfn.NUMBERVALUE('812_Sheet'!I66)</f>
        <v/>
      </c>
      <c r="T66" s="204">
        <f>_xlfn.NUMBERVALUE('812_Sheet'!$D66)</f>
        <v/>
      </c>
      <c r="U66" s="204">
        <f>_xlfn.NUMBERVALUE('812_Sheet'!$M66)</f>
        <v/>
      </c>
      <c r="V66" s="110">
        <f>($H$1+('812_Sheet'!C66*7))</f>
        <v/>
      </c>
      <c r="W66">
        <f>_xlfn.NUMBERVALUE('812_Sheet'!H66)</f>
        <v/>
      </c>
    </row>
    <row r="67">
      <c r="A67" s="30">
        <f>V66</f>
        <v/>
      </c>
      <c r="B67" s="189">
        <f>S66</f>
        <v/>
      </c>
      <c r="C67" s="202">
        <f>T66</f>
        <v/>
      </c>
      <c r="D67" s="202">
        <f>U66</f>
        <v/>
      </c>
      <c r="E67">
        <f>W66</f>
        <v/>
      </c>
      <c r="S67" s="203">
        <f>_xlfn.NUMBERVALUE('812_Sheet'!I67)</f>
        <v/>
      </c>
      <c r="T67" s="204">
        <f>_xlfn.NUMBERVALUE('812_Sheet'!$D67)</f>
        <v/>
      </c>
      <c r="U67" s="204">
        <f>_xlfn.NUMBERVALUE('812_Sheet'!$M67)</f>
        <v/>
      </c>
      <c r="V67" s="110">
        <f>($H$1+('812_Sheet'!C67*7))</f>
        <v/>
      </c>
      <c r="W67">
        <f>_xlfn.NUMBERVALUE('812_Sheet'!H67)</f>
        <v/>
      </c>
    </row>
    <row r="68">
      <c r="A68" s="30">
        <f>V65</f>
        <v/>
      </c>
      <c r="B68" s="189">
        <f>S65</f>
        <v/>
      </c>
      <c r="C68" s="202">
        <f>T65</f>
        <v/>
      </c>
      <c r="D68" s="202">
        <f>U65</f>
        <v/>
      </c>
      <c r="E68">
        <f>W65</f>
        <v/>
      </c>
      <c r="S68" s="203">
        <f>_xlfn.NUMBERVALUE('812_Sheet'!I68)</f>
        <v/>
      </c>
      <c r="T68" s="204">
        <f>_xlfn.NUMBERVALUE('812_Sheet'!$D68)</f>
        <v/>
      </c>
      <c r="U68" s="204">
        <f>_xlfn.NUMBERVALUE('812_Sheet'!$M68)</f>
        <v/>
      </c>
      <c r="V68" s="110">
        <f>($H$1+('812_Sheet'!C68*7))</f>
        <v/>
      </c>
      <c r="W68">
        <f>_xlfn.NUMBERVALUE('812_Sheet'!H68)</f>
        <v/>
      </c>
    </row>
    <row r="69">
      <c r="A69" s="30">
        <f>V64</f>
        <v/>
      </c>
      <c r="B69" s="189">
        <f>S64</f>
        <v/>
      </c>
      <c r="C69" s="202">
        <f>T64</f>
        <v/>
      </c>
      <c r="D69" s="202">
        <f>U64</f>
        <v/>
      </c>
      <c r="E69">
        <f>W64</f>
        <v/>
      </c>
      <c r="S69" s="203">
        <f>_xlfn.NUMBERVALUE('812_Sheet'!I69)</f>
        <v/>
      </c>
      <c r="T69" s="204">
        <f>_xlfn.NUMBERVALUE('812_Sheet'!$D69)</f>
        <v/>
      </c>
      <c r="U69" s="204">
        <f>_xlfn.NUMBERVALUE('812_Sheet'!$M69)</f>
        <v/>
      </c>
      <c r="V69" s="110">
        <f>($H$1+('812_Sheet'!C69*7))</f>
        <v/>
      </c>
      <c r="W69">
        <f>_xlfn.NUMBERVALUE('812_Sheet'!H69)</f>
        <v/>
      </c>
    </row>
    <row r="70">
      <c r="A70" s="30">
        <f>V63</f>
        <v/>
      </c>
      <c r="B70" s="189">
        <f>S63</f>
        <v/>
      </c>
      <c r="C70" s="202">
        <f>T63</f>
        <v/>
      </c>
      <c r="D70" s="202">
        <f>U63</f>
        <v/>
      </c>
      <c r="E70">
        <f>W63</f>
        <v/>
      </c>
      <c r="S70" s="203">
        <f>_xlfn.NUMBERVALUE('812_Sheet'!I70)</f>
        <v/>
      </c>
      <c r="T70" s="204">
        <f>_xlfn.NUMBERVALUE('812_Sheet'!$D70)</f>
        <v/>
      </c>
      <c r="U70" s="204">
        <f>_xlfn.NUMBERVALUE('812_Sheet'!$M70)</f>
        <v/>
      </c>
      <c r="V70" s="110">
        <f>($H$1+('812_Sheet'!C70*7))</f>
        <v/>
      </c>
      <c r="W70">
        <f>_xlfn.NUMBERVALUE('812_Sheet'!H70)</f>
        <v/>
      </c>
    </row>
    <row r="71">
      <c r="A71" s="30">
        <f>V62</f>
        <v/>
      </c>
      <c r="B71" s="189">
        <f>S62</f>
        <v/>
      </c>
      <c r="C71" s="202">
        <f>T62</f>
        <v/>
      </c>
      <c r="D71" s="202">
        <f>U62</f>
        <v/>
      </c>
      <c r="E71">
        <f>W62</f>
        <v/>
      </c>
      <c r="S71" s="203">
        <f>_xlfn.NUMBERVALUE('812_Sheet'!I71)</f>
        <v/>
      </c>
      <c r="T71" s="204">
        <f>_xlfn.NUMBERVALUE('812_Sheet'!$D71)</f>
        <v/>
      </c>
      <c r="U71" s="204">
        <f>_xlfn.NUMBERVALUE('812_Sheet'!$M71)</f>
        <v/>
      </c>
      <c r="V71" s="110">
        <f>($H$1+('812_Sheet'!C71*7))</f>
        <v/>
      </c>
      <c r="W71">
        <f>_xlfn.NUMBERVALUE('812_Sheet'!H71)</f>
        <v/>
      </c>
    </row>
    <row r="72">
      <c r="A72" s="30">
        <f>V81</f>
        <v/>
      </c>
      <c r="B72" s="189">
        <f>S81</f>
        <v/>
      </c>
      <c r="C72" s="202">
        <f>T81</f>
        <v/>
      </c>
      <c r="D72" s="202">
        <f>U81</f>
        <v/>
      </c>
      <c r="E72">
        <f>W81</f>
        <v/>
      </c>
      <c r="S72" s="203">
        <f>_xlfn.NUMBERVALUE('812_Sheet'!I72)</f>
        <v/>
      </c>
      <c r="T72" s="204">
        <f>_xlfn.NUMBERVALUE('812_Sheet'!$D72)</f>
        <v/>
      </c>
      <c r="U72" s="204">
        <f>_xlfn.NUMBERVALUE('812_Sheet'!$M72)</f>
        <v/>
      </c>
      <c r="V72" s="110">
        <f>($H$1+('812_Sheet'!C72*7))</f>
        <v/>
      </c>
      <c r="W72">
        <f>_xlfn.NUMBERVALUE('812_Sheet'!H72)</f>
        <v/>
      </c>
    </row>
    <row r="73">
      <c r="A73" s="30">
        <f>V80</f>
        <v/>
      </c>
      <c r="B73" s="189">
        <f>S80</f>
        <v/>
      </c>
      <c r="C73" s="202">
        <f>T80</f>
        <v/>
      </c>
      <c r="D73" s="202">
        <f>U80</f>
        <v/>
      </c>
      <c r="E73">
        <f>W80</f>
        <v/>
      </c>
      <c r="S73" s="203">
        <f>_xlfn.NUMBERVALUE('812_Sheet'!I73)</f>
        <v/>
      </c>
      <c r="T73" s="204">
        <f>_xlfn.NUMBERVALUE('812_Sheet'!$D73)</f>
        <v/>
      </c>
      <c r="U73" s="204">
        <f>_xlfn.NUMBERVALUE('812_Sheet'!$M73)</f>
        <v/>
      </c>
      <c r="V73" s="110">
        <f>($H$1+('812_Sheet'!C73*7))</f>
        <v/>
      </c>
      <c r="W73">
        <f>_xlfn.NUMBERVALUE('812_Sheet'!H73)</f>
        <v/>
      </c>
    </row>
    <row r="74">
      <c r="A74" s="30">
        <f>V79</f>
        <v/>
      </c>
      <c r="B74" s="189">
        <f>S79</f>
        <v/>
      </c>
      <c r="C74" s="202">
        <f>T79</f>
        <v/>
      </c>
      <c r="D74" s="202">
        <f>U79</f>
        <v/>
      </c>
      <c r="E74">
        <f>W79</f>
        <v/>
      </c>
      <c r="S74" s="203">
        <f>_xlfn.NUMBERVALUE('812_Sheet'!I74)</f>
        <v/>
      </c>
      <c r="T74" s="204">
        <f>_xlfn.NUMBERVALUE('812_Sheet'!$D74)</f>
        <v/>
      </c>
      <c r="U74" s="204">
        <f>_xlfn.NUMBERVALUE('812_Sheet'!$M74)</f>
        <v/>
      </c>
      <c r="V74" s="110">
        <f>($H$1+('812_Sheet'!C74*7))</f>
        <v/>
      </c>
      <c r="W74">
        <f>_xlfn.NUMBERVALUE('812_Sheet'!H74)</f>
        <v/>
      </c>
    </row>
    <row r="75">
      <c r="A75" s="30">
        <f>V78</f>
        <v/>
      </c>
      <c r="B75" s="189">
        <f>S78</f>
        <v/>
      </c>
      <c r="C75" s="202">
        <f>T78</f>
        <v/>
      </c>
      <c r="D75" s="202">
        <f>U78</f>
        <v/>
      </c>
      <c r="E75">
        <f>W78</f>
        <v/>
      </c>
      <c r="S75" s="203">
        <f>_xlfn.NUMBERVALUE('812_Sheet'!I75)</f>
        <v/>
      </c>
      <c r="T75" s="204">
        <f>_xlfn.NUMBERVALUE('812_Sheet'!$D75)</f>
        <v/>
      </c>
      <c r="U75" s="204">
        <f>_xlfn.NUMBERVALUE('812_Sheet'!$M75)</f>
        <v/>
      </c>
      <c r="V75" s="110">
        <f>($H$1+('812_Sheet'!C75*7))</f>
        <v/>
      </c>
      <c r="W75">
        <f>_xlfn.NUMBERVALUE('812_Sheet'!H75)</f>
        <v/>
      </c>
    </row>
    <row r="76">
      <c r="A76" s="30">
        <f>V77</f>
        <v/>
      </c>
      <c r="B76" s="189">
        <f>S77</f>
        <v/>
      </c>
      <c r="C76" s="202">
        <f>T77</f>
        <v/>
      </c>
      <c r="D76" s="202">
        <f>U77</f>
        <v/>
      </c>
      <c r="E76">
        <f>W77</f>
        <v/>
      </c>
      <c r="S76" s="203">
        <f>_xlfn.NUMBERVALUE('812_Sheet'!I76)</f>
        <v/>
      </c>
      <c r="T76" s="204">
        <f>_xlfn.NUMBERVALUE('812_Sheet'!$D76)</f>
        <v/>
      </c>
      <c r="U76" s="204">
        <f>_xlfn.NUMBERVALUE('812_Sheet'!$M76)</f>
        <v/>
      </c>
      <c r="V76" s="110">
        <f>($H$1+('812_Sheet'!C76*7))</f>
        <v/>
      </c>
      <c r="W76">
        <f>_xlfn.NUMBERVALUE('812_Sheet'!H76)</f>
        <v/>
      </c>
    </row>
    <row r="77">
      <c r="A77" s="30">
        <f>V76</f>
        <v/>
      </c>
      <c r="B77" s="189">
        <f>S76</f>
        <v/>
      </c>
      <c r="C77" s="202">
        <f>T76</f>
        <v/>
      </c>
      <c r="D77" s="202">
        <f>U76</f>
        <v/>
      </c>
      <c r="E77">
        <f>W76</f>
        <v/>
      </c>
      <c r="S77" s="203">
        <f>_xlfn.NUMBERVALUE('812_Sheet'!I77)</f>
        <v/>
      </c>
      <c r="T77" s="204">
        <f>_xlfn.NUMBERVALUE('812_Sheet'!$D77)</f>
        <v/>
      </c>
      <c r="U77" s="204">
        <f>_xlfn.NUMBERVALUE('812_Sheet'!$M77)</f>
        <v/>
      </c>
      <c r="V77" s="110">
        <f>($H$1+('812_Sheet'!C77*7))</f>
        <v/>
      </c>
      <c r="W77">
        <f>_xlfn.NUMBERVALUE('812_Sheet'!H77)</f>
        <v/>
      </c>
    </row>
    <row r="78">
      <c r="A78" s="30">
        <f>V75</f>
        <v/>
      </c>
      <c r="B78" s="189">
        <f>S75</f>
        <v/>
      </c>
      <c r="C78" s="202">
        <f>T75</f>
        <v/>
      </c>
      <c r="D78" s="202">
        <f>U75</f>
        <v/>
      </c>
      <c r="E78">
        <f>W75</f>
        <v/>
      </c>
      <c r="S78" s="203">
        <f>_xlfn.NUMBERVALUE('812_Sheet'!I78)</f>
        <v/>
      </c>
      <c r="T78" s="204">
        <f>_xlfn.NUMBERVALUE('812_Sheet'!$D78)</f>
        <v/>
      </c>
      <c r="U78" s="204">
        <f>_xlfn.NUMBERVALUE('812_Sheet'!$M78)</f>
        <v/>
      </c>
      <c r="V78" s="110">
        <f>($H$1+('812_Sheet'!C78*7))</f>
        <v/>
      </c>
      <c r="W78">
        <f>_xlfn.NUMBERVALUE('812_Sheet'!H78)</f>
        <v/>
      </c>
    </row>
    <row r="79">
      <c r="A79" s="30">
        <f>V74</f>
        <v/>
      </c>
      <c r="B79" s="189">
        <f>S74</f>
        <v/>
      </c>
      <c r="C79" s="202">
        <f>T74</f>
        <v/>
      </c>
      <c r="D79" s="202">
        <f>U74</f>
        <v/>
      </c>
      <c r="E79">
        <f>W74</f>
        <v/>
      </c>
      <c r="S79" s="203">
        <f>_xlfn.NUMBERVALUE('812_Sheet'!I79)</f>
        <v/>
      </c>
      <c r="T79" s="204">
        <f>_xlfn.NUMBERVALUE('812_Sheet'!$D79)</f>
        <v/>
      </c>
      <c r="U79" s="204">
        <f>_xlfn.NUMBERVALUE('812_Sheet'!$M79)</f>
        <v/>
      </c>
      <c r="V79" s="110">
        <f>($H$1+('812_Sheet'!C79*7))</f>
        <v/>
      </c>
      <c r="W79">
        <f>_xlfn.NUMBERVALUE('812_Sheet'!H79)</f>
        <v/>
      </c>
    </row>
    <row r="80">
      <c r="A80" s="30">
        <f>V73</f>
        <v/>
      </c>
      <c r="B80" s="189">
        <f>S73</f>
        <v/>
      </c>
      <c r="C80" s="202">
        <f>T73</f>
        <v/>
      </c>
      <c r="D80" s="202">
        <f>U73</f>
        <v/>
      </c>
      <c r="E80">
        <f>W73</f>
        <v/>
      </c>
      <c r="S80" s="203">
        <f>_xlfn.NUMBERVALUE('812_Sheet'!I80)</f>
        <v/>
      </c>
      <c r="T80" s="204">
        <f>_xlfn.NUMBERVALUE('812_Sheet'!$D80)</f>
        <v/>
      </c>
      <c r="U80" s="204">
        <f>_xlfn.NUMBERVALUE('812_Sheet'!$M80)</f>
        <v/>
      </c>
      <c r="V80" s="110">
        <f>($H$1+('812_Sheet'!C80*7))</f>
        <v/>
      </c>
      <c r="W80">
        <f>_xlfn.NUMBERVALUE('812_Sheet'!H80)</f>
        <v/>
      </c>
    </row>
    <row r="81">
      <c r="A81" s="30">
        <f>V72</f>
        <v/>
      </c>
      <c r="B81" s="189">
        <f>S72</f>
        <v/>
      </c>
      <c r="C81" s="202">
        <f>T72</f>
        <v/>
      </c>
      <c r="D81" s="202">
        <f>U72</f>
        <v/>
      </c>
      <c r="E81">
        <f>W72</f>
        <v/>
      </c>
      <c r="S81" s="203">
        <f>_xlfn.NUMBERVALUE('812_Sheet'!I81)</f>
        <v/>
      </c>
      <c r="T81" s="204">
        <f>_xlfn.NUMBERVALUE('812_Sheet'!$D81)</f>
        <v/>
      </c>
      <c r="U81" s="204">
        <f>_xlfn.NUMBERVALUE('812_Sheet'!$M81)</f>
        <v/>
      </c>
      <c r="V81" s="110">
        <f>($H$1+('812_Sheet'!C81*7))</f>
        <v/>
      </c>
      <c r="W81">
        <f>_xlfn.NUMBERVALUE('812_Sheet'!H81)</f>
        <v/>
      </c>
    </row>
    <row r="82">
      <c r="A82" s="30">
        <f>V91</f>
        <v/>
      </c>
      <c r="B82" s="189">
        <f>S91</f>
        <v/>
      </c>
      <c r="C82" s="202">
        <f>T91</f>
        <v/>
      </c>
      <c r="D82" s="202">
        <f>U91</f>
        <v/>
      </c>
      <c r="E82">
        <f>W91</f>
        <v/>
      </c>
      <c r="S82" s="203">
        <f>_xlfn.NUMBERVALUE('812_Sheet'!I82)</f>
        <v/>
      </c>
      <c r="T82" s="204">
        <f>_xlfn.NUMBERVALUE('812_Sheet'!$D82)</f>
        <v/>
      </c>
      <c r="U82" s="204">
        <f>_xlfn.NUMBERVALUE('812_Sheet'!$M82)</f>
        <v/>
      </c>
      <c r="V82" s="110">
        <f>($H$1+('812_Sheet'!C82*7))</f>
        <v/>
      </c>
      <c r="W82">
        <f>_xlfn.NUMBERVALUE('812_Sheet'!H82)</f>
        <v/>
      </c>
    </row>
    <row r="83">
      <c r="A83" s="30">
        <f>V90</f>
        <v/>
      </c>
      <c r="B83" s="189">
        <f>S90</f>
        <v/>
      </c>
      <c r="C83" s="202">
        <f>T90</f>
        <v/>
      </c>
      <c r="D83" s="202">
        <f>U90</f>
        <v/>
      </c>
      <c r="E83">
        <f>W90</f>
        <v/>
      </c>
      <c r="S83" s="203">
        <f>_xlfn.NUMBERVALUE('812_Sheet'!I83)</f>
        <v/>
      </c>
      <c r="T83" s="204">
        <f>_xlfn.NUMBERVALUE('812_Sheet'!$D83)</f>
        <v/>
      </c>
      <c r="U83" s="204">
        <f>_xlfn.NUMBERVALUE('812_Sheet'!$M83)</f>
        <v/>
      </c>
      <c r="V83" s="110">
        <f>($H$1+('812_Sheet'!C83*7))</f>
        <v/>
      </c>
      <c r="W83">
        <f>_xlfn.NUMBERVALUE('812_Sheet'!H83)</f>
        <v/>
      </c>
    </row>
    <row r="84">
      <c r="A84" s="30">
        <f>V89</f>
        <v/>
      </c>
      <c r="B84" s="189">
        <f>S89</f>
        <v/>
      </c>
      <c r="C84" s="202">
        <f>T89</f>
        <v/>
      </c>
      <c r="D84" s="202">
        <f>U89</f>
        <v/>
      </c>
      <c r="E84">
        <f>W89</f>
        <v/>
      </c>
      <c r="S84" s="203">
        <f>_xlfn.NUMBERVALUE('812_Sheet'!I84)</f>
        <v/>
      </c>
      <c r="T84" s="204">
        <f>_xlfn.NUMBERVALUE('812_Sheet'!$D84)</f>
        <v/>
      </c>
      <c r="U84" s="204">
        <f>_xlfn.NUMBERVALUE('812_Sheet'!$M84)</f>
        <v/>
      </c>
      <c r="V84" s="110">
        <f>($H$1+('812_Sheet'!C84*7))</f>
        <v/>
      </c>
      <c r="W84">
        <f>_xlfn.NUMBERVALUE('812_Sheet'!H84)</f>
        <v/>
      </c>
    </row>
    <row r="85">
      <c r="A85" s="30">
        <f>V88</f>
        <v/>
      </c>
      <c r="B85" s="189">
        <f>S88</f>
        <v/>
      </c>
      <c r="C85" s="202">
        <f>T88</f>
        <v/>
      </c>
      <c r="D85" s="202">
        <f>U88</f>
        <v/>
      </c>
      <c r="E85">
        <f>W88</f>
        <v/>
      </c>
      <c r="S85" s="203">
        <f>_xlfn.NUMBERVALUE('812_Sheet'!I85)</f>
        <v/>
      </c>
      <c r="T85" s="204">
        <f>_xlfn.NUMBERVALUE('812_Sheet'!$D85)</f>
        <v/>
      </c>
      <c r="U85" s="204">
        <f>_xlfn.NUMBERVALUE('812_Sheet'!$M85)</f>
        <v/>
      </c>
      <c r="V85" s="110">
        <f>($H$1+('812_Sheet'!C85*7))</f>
        <v/>
      </c>
      <c r="W85">
        <f>_xlfn.NUMBERVALUE('812_Sheet'!H85)</f>
        <v/>
      </c>
    </row>
    <row r="86">
      <c r="A86" s="30">
        <f>V87</f>
        <v/>
      </c>
      <c r="B86" s="189">
        <f>S87</f>
        <v/>
      </c>
      <c r="C86" s="202">
        <f>T87</f>
        <v/>
      </c>
      <c r="D86" s="202">
        <f>U87</f>
        <v/>
      </c>
      <c r="E86">
        <f>W87</f>
        <v/>
      </c>
      <c r="S86" s="203">
        <f>_xlfn.NUMBERVALUE('812_Sheet'!I86)</f>
        <v/>
      </c>
      <c r="T86" s="204">
        <f>_xlfn.NUMBERVALUE('812_Sheet'!$D86)</f>
        <v/>
      </c>
      <c r="U86" s="204">
        <f>_xlfn.NUMBERVALUE('812_Sheet'!$M86)</f>
        <v/>
      </c>
      <c r="V86" s="110">
        <f>($H$1+('812_Sheet'!C86*7))</f>
        <v/>
      </c>
      <c r="W86">
        <f>_xlfn.NUMBERVALUE('812_Sheet'!H86)</f>
        <v/>
      </c>
    </row>
    <row r="87">
      <c r="A87" s="30">
        <f>V86</f>
        <v/>
      </c>
      <c r="B87" s="189">
        <f>S86</f>
        <v/>
      </c>
      <c r="C87" s="202">
        <f>T86</f>
        <v/>
      </c>
      <c r="D87" s="202">
        <f>U86</f>
        <v/>
      </c>
      <c r="E87">
        <f>W86</f>
        <v/>
      </c>
      <c r="S87" s="203">
        <f>_xlfn.NUMBERVALUE('812_Sheet'!I87)</f>
        <v/>
      </c>
      <c r="T87" s="204">
        <f>_xlfn.NUMBERVALUE('812_Sheet'!$D87)</f>
        <v/>
      </c>
      <c r="U87" s="204">
        <f>_xlfn.NUMBERVALUE('812_Sheet'!$M87)</f>
        <v/>
      </c>
      <c r="V87" s="110">
        <f>($H$1+('812_Sheet'!C87*7))</f>
        <v/>
      </c>
      <c r="W87">
        <f>_xlfn.NUMBERVALUE('812_Sheet'!H87)</f>
        <v/>
      </c>
    </row>
    <row r="88">
      <c r="A88" s="30">
        <f>V85</f>
        <v/>
      </c>
      <c r="B88" s="189">
        <f>S85</f>
        <v/>
      </c>
      <c r="C88" s="202">
        <f>T85</f>
        <v/>
      </c>
      <c r="D88" s="202">
        <f>U85</f>
        <v/>
      </c>
      <c r="E88">
        <f>W85</f>
        <v/>
      </c>
      <c r="S88" s="203">
        <f>_xlfn.NUMBERVALUE('812_Sheet'!I88)</f>
        <v/>
      </c>
      <c r="T88" s="204">
        <f>_xlfn.NUMBERVALUE('812_Sheet'!$D88)</f>
        <v/>
      </c>
      <c r="U88" s="204">
        <f>_xlfn.NUMBERVALUE('812_Sheet'!$M88)</f>
        <v/>
      </c>
      <c r="V88" s="110">
        <f>($H$1+('812_Sheet'!C88*7))</f>
        <v/>
      </c>
      <c r="W88">
        <f>_xlfn.NUMBERVALUE('812_Sheet'!H88)</f>
        <v/>
      </c>
    </row>
    <row r="89">
      <c r="A89" s="30">
        <f>V84</f>
        <v/>
      </c>
      <c r="B89" s="189">
        <f>S84</f>
        <v/>
      </c>
      <c r="C89" s="202">
        <f>T84</f>
        <v/>
      </c>
      <c r="D89" s="202">
        <f>U84</f>
        <v/>
      </c>
      <c r="E89">
        <f>W84</f>
        <v/>
      </c>
      <c r="S89" s="203">
        <f>_xlfn.NUMBERVALUE('812_Sheet'!I89)</f>
        <v/>
      </c>
      <c r="T89" s="204">
        <f>_xlfn.NUMBERVALUE('812_Sheet'!$D89)</f>
        <v/>
      </c>
      <c r="U89" s="204">
        <f>_xlfn.NUMBERVALUE('812_Sheet'!$M89)</f>
        <v/>
      </c>
      <c r="V89" s="110">
        <f>($H$1+('812_Sheet'!C89*7))</f>
        <v/>
      </c>
      <c r="W89">
        <f>_xlfn.NUMBERVALUE('812_Sheet'!H89)</f>
        <v/>
      </c>
    </row>
    <row r="90">
      <c r="A90" s="30">
        <f>V83</f>
        <v/>
      </c>
      <c r="B90" s="189">
        <f>S83</f>
        <v/>
      </c>
      <c r="C90" s="202">
        <f>T83</f>
        <v/>
      </c>
      <c r="D90" s="202">
        <f>U83</f>
        <v/>
      </c>
      <c r="E90">
        <f>W83</f>
        <v/>
      </c>
      <c r="S90" s="203">
        <f>_xlfn.NUMBERVALUE('812_Sheet'!I90)</f>
        <v/>
      </c>
      <c r="T90" s="204">
        <f>_xlfn.NUMBERVALUE('812_Sheet'!$D90)</f>
        <v/>
      </c>
      <c r="U90" s="204">
        <f>_xlfn.NUMBERVALUE('812_Sheet'!$M90)</f>
        <v/>
      </c>
      <c r="V90" s="110">
        <f>($H$1+('812_Sheet'!C90*7))</f>
        <v/>
      </c>
      <c r="W90">
        <f>_xlfn.NUMBERVALUE('812_Sheet'!H90)</f>
        <v/>
      </c>
    </row>
    <row r="91">
      <c r="A91" s="30">
        <f>V82</f>
        <v/>
      </c>
      <c r="B91" s="189">
        <f>S82</f>
        <v/>
      </c>
      <c r="C91" s="202">
        <f>T82</f>
        <v/>
      </c>
      <c r="D91" s="202">
        <f>U82</f>
        <v/>
      </c>
      <c r="E91">
        <f>W82</f>
        <v/>
      </c>
      <c r="S91" s="203">
        <f>_xlfn.NUMBERVALUE('812_Sheet'!I91)</f>
        <v/>
      </c>
      <c r="T91" s="204">
        <f>_xlfn.NUMBERVALUE('812_Sheet'!$D91)</f>
        <v/>
      </c>
      <c r="U91" s="204">
        <f>_xlfn.NUMBERVALUE('812_Sheet'!$M91)</f>
        <v/>
      </c>
      <c r="V91" s="110">
        <f>($H$1+('812_Sheet'!C91*7))</f>
        <v/>
      </c>
      <c r="W91">
        <f>_xlfn.NUMBERVALUE('812_Sheet'!H91)</f>
        <v/>
      </c>
    </row>
    <row r="92">
      <c r="A92" s="30">
        <f>V101</f>
        <v/>
      </c>
      <c r="B92" s="189">
        <f>S101</f>
        <v/>
      </c>
      <c r="C92" s="202">
        <f>T101</f>
        <v/>
      </c>
      <c r="D92" s="202">
        <f>U101</f>
        <v/>
      </c>
      <c r="E92">
        <f>W101</f>
        <v/>
      </c>
      <c r="S92" s="203">
        <f>_xlfn.NUMBERVALUE('812_Sheet'!I92)</f>
        <v/>
      </c>
      <c r="T92" s="204">
        <f>_xlfn.NUMBERVALUE('812_Sheet'!$D92)</f>
        <v/>
      </c>
      <c r="U92" s="204">
        <f>_xlfn.NUMBERVALUE('812_Sheet'!$M92)</f>
        <v/>
      </c>
      <c r="V92" s="110">
        <f>($H$1+('812_Sheet'!C92*7))</f>
        <v/>
      </c>
      <c r="W92">
        <f>_xlfn.NUMBERVALUE('812_Sheet'!H92)</f>
        <v/>
      </c>
    </row>
    <row r="93">
      <c r="A93" s="30">
        <f>V100</f>
        <v/>
      </c>
      <c r="B93" s="189">
        <f>S100</f>
        <v/>
      </c>
      <c r="C93" s="202">
        <f>T100</f>
        <v/>
      </c>
      <c r="D93" s="202">
        <f>U100</f>
        <v/>
      </c>
      <c r="E93">
        <f>W100</f>
        <v/>
      </c>
      <c r="S93" s="203">
        <f>_xlfn.NUMBERVALUE('812_Sheet'!I93)</f>
        <v/>
      </c>
      <c r="T93" s="204">
        <f>_xlfn.NUMBERVALUE('812_Sheet'!$D93)</f>
        <v/>
      </c>
      <c r="U93" s="204">
        <f>_xlfn.NUMBERVALUE('812_Sheet'!$M93)</f>
        <v/>
      </c>
      <c r="V93" s="110">
        <f>($H$1+('812_Sheet'!C93*7))</f>
        <v/>
      </c>
      <c r="W93">
        <f>_xlfn.NUMBERVALUE('812_Sheet'!H93)</f>
        <v/>
      </c>
    </row>
    <row r="94">
      <c r="A94" s="30">
        <f>V99</f>
        <v/>
      </c>
      <c r="B94" s="189">
        <f>S99</f>
        <v/>
      </c>
      <c r="C94" s="202">
        <f>T99</f>
        <v/>
      </c>
      <c r="D94" s="202">
        <f>U99</f>
        <v/>
      </c>
      <c r="E94">
        <f>W99</f>
        <v/>
      </c>
      <c r="S94" s="203">
        <f>_xlfn.NUMBERVALUE('812_Sheet'!I94)</f>
        <v/>
      </c>
      <c r="T94" s="204">
        <f>_xlfn.NUMBERVALUE('812_Sheet'!$D94)</f>
        <v/>
      </c>
      <c r="U94" s="204">
        <f>_xlfn.NUMBERVALUE('812_Sheet'!$M94)</f>
        <v/>
      </c>
      <c r="V94" s="110">
        <f>($H$1+('812_Sheet'!C94*7))</f>
        <v/>
      </c>
      <c r="W94">
        <f>_xlfn.NUMBERVALUE('812_Sheet'!H94)</f>
        <v/>
      </c>
    </row>
    <row r="95">
      <c r="A95" s="30">
        <f>V98</f>
        <v/>
      </c>
      <c r="B95" s="189">
        <f>S98</f>
        <v/>
      </c>
      <c r="C95" s="202">
        <f>T98</f>
        <v/>
      </c>
      <c r="D95" s="202">
        <f>U98</f>
        <v/>
      </c>
      <c r="E95">
        <f>W98</f>
        <v/>
      </c>
      <c r="S95" s="203">
        <f>_xlfn.NUMBERVALUE('812_Sheet'!I95)</f>
        <v/>
      </c>
      <c r="T95" s="204">
        <f>_xlfn.NUMBERVALUE('812_Sheet'!$D95)</f>
        <v/>
      </c>
      <c r="U95" s="204">
        <f>_xlfn.NUMBERVALUE('812_Sheet'!$M95)</f>
        <v/>
      </c>
      <c r="V95" s="110">
        <f>($H$1+('812_Sheet'!C95*7))</f>
        <v/>
      </c>
      <c r="W95">
        <f>_xlfn.NUMBERVALUE('812_Sheet'!H95)</f>
        <v/>
      </c>
    </row>
    <row r="96">
      <c r="A96" s="30">
        <f>V97</f>
        <v/>
      </c>
      <c r="B96" s="189">
        <f>S97</f>
        <v/>
      </c>
      <c r="C96" s="202">
        <f>T97</f>
        <v/>
      </c>
      <c r="D96" s="202">
        <f>U97</f>
        <v/>
      </c>
      <c r="E96">
        <f>W97</f>
        <v/>
      </c>
      <c r="S96" s="203">
        <f>_xlfn.NUMBERVALUE('812_Sheet'!I96)</f>
        <v/>
      </c>
      <c r="T96" s="204">
        <f>_xlfn.NUMBERVALUE('812_Sheet'!$D96)</f>
        <v/>
      </c>
      <c r="U96" s="204">
        <f>_xlfn.NUMBERVALUE('812_Sheet'!$M96)</f>
        <v/>
      </c>
      <c r="V96" s="110">
        <f>($H$1+('812_Sheet'!C96*7))</f>
        <v/>
      </c>
      <c r="W96">
        <f>_xlfn.NUMBERVALUE('812_Sheet'!H96)</f>
        <v/>
      </c>
    </row>
    <row r="97">
      <c r="A97" s="30">
        <f>V96</f>
        <v/>
      </c>
      <c r="B97" s="189">
        <f>S96</f>
        <v/>
      </c>
      <c r="C97" s="202">
        <f>T96</f>
        <v/>
      </c>
      <c r="D97" s="202">
        <f>U96</f>
        <v/>
      </c>
      <c r="E97">
        <f>W96</f>
        <v/>
      </c>
      <c r="S97" s="203">
        <f>_xlfn.NUMBERVALUE('812_Sheet'!I97)</f>
        <v/>
      </c>
      <c r="T97" s="204">
        <f>_xlfn.NUMBERVALUE('812_Sheet'!$D97)</f>
        <v/>
      </c>
      <c r="U97" s="204">
        <f>_xlfn.NUMBERVALUE('812_Sheet'!$M97)</f>
        <v/>
      </c>
      <c r="V97" s="110">
        <f>($H$1+('812_Sheet'!C97*7))</f>
        <v/>
      </c>
      <c r="W97">
        <f>_xlfn.NUMBERVALUE('812_Sheet'!H97)</f>
        <v/>
      </c>
    </row>
    <row r="98">
      <c r="A98" s="30">
        <f>V95</f>
        <v/>
      </c>
      <c r="B98" s="189">
        <f>S95</f>
        <v/>
      </c>
      <c r="C98" s="202">
        <f>T95</f>
        <v/>
      </c>
      <c r="D98" s="202">
        <f>U95</f>
        <v/>
      </c>
      <c r="E98">
        <f>W95</f>
        <v/>
      </c>
      <c r="S98" s="203">
        <f>_xlfn.NUMBERVALUE('812_Sheet'!I98)</f>
        <v/>
      </c>
      <c r="T98" s="204">
        <f>_xlfn.NUMBERVALUE('812_Sheet'!$D98)</f>
        <v/>
      </c>
      <c r="U98" s="204">
        <f>_xlfn.NUMBERVALUE('812_Sheet'!$M98)</f>
        <v/>
      </c>
      <c r="V98" s="110">
        <f>($H$1+('812_Sheet'!C98*7))</f>
        <v/>
      </c>
      <c r="W98">
        <f>_xlfn.NUMBERVALUE('812_Sheet'!H98)</f>
        <v/>
      </c>
    </row>
    <row r="99">
      <c r="A99" s="30">
        <f>V94</f>
        <v/>
      </c>
      <c r="B99" s="189">
        <f>S94</f>
        <v/>
      </c>
      <c r="C99" s="202">
        <f>T94</f>
        <v/>
      </c>
      <c r="D99" s="202">
        <f>U94</f>
        <v/>
      </c>
      <c r="E99">
        <f>W94</f>
        <v/>
      </c>
      <c r="S99" s="203">
        <f>_xlfn.NUMBERVALUE('812_Sheet'!I99)</f>
        <v/>
      </c>
      <c r="T99" s="204">
        <f>_xlfn.NUMBERVALUE('812_Sheet'!$D99)</f>
        <v/>
      </c>
      <c r="U99" s="204">
        <f>_xlfn.NUMBERVALUE('812_Sheet'!$M99)</f>
        <v/>
      </c>
      <c r="V99" s="110">
        <f>($H$1+('812_Sheet'!C99*7))</f>
        <v/>
      </c>
      <c r="W99">
        <f>_xlfn.NUMBERVALUE('812_Sheet'!H99)</f>
        <v/>
      </c>
    </row>
    <row r="100">
      <c r="A100" s="30">
        <f>V93</f>
        <v/>
      </c>
      <c r="B100" s="189">
        <f>S93</f>
        <v/>
      </c>
      <c r="C100" s="202">
        <f>T93</f>
        <v/>
      </c>
      <c r="D100" s="202">
        <f>U93</f>
        <v/>
      </c>
      <c r="E100">
        <f>W93</f>
        <v/>
      </c>
      <c r="S100" s="203">
        <f>_xlfn.NUMBERVALUE('812_Sheet'!I100)</f>
        <v/>
      </c>
      <c r="T100" s="204">
        <f>_xlfn.NUMBERVALUE('812_Sheet'!$D100)</f>
        <v/>
      </c>
      <c r="U100" s="204">
        <f>_xlfn.NUMBERVALUE('812_Sheet'!$M100)</f>
        <v/>
      </c>
      <c r="V100" s="110">
        <f>($H$1+('812_Sheet'!C100*7))</f>
        <v/>
      </c>
      <c r="W100">
        <f>_xlfn.NUMBERVALUE('812_Sheet'!H100)</f>
        <v/>
      </c>
    </row>
    <row r="101">
      <c r="A101" s="30">
        <f>V92</f>
        <v/>
      </c>
      <c r="B101" s="189">
        <f>S92</f>
        <v/>
      </c>
      <c r="C101" s="202">
        <f>T92</f>
        <v/>
      </c>
      <c r="D101" s="202">
        <f>U92</f>
        <v/>
      </c>
      <c r="E101">
        <f>W92</f>
        <v/>
      </c>
      <c r="S101" s="203">
        <f>_xlfn.NUMBERVALUE('812_Sheet'!I101)</f>
        <v/>
      </c>
      <c r="T101" s="204">
        <f>_xlfn.NUMBERVALUE('812_Sheet'!$D101)</f>
        <v/>
      </c>
      <c r="U101" s="204">
        <f>_xlfn.NUMBERVALUE('812_Sheet'!$M101)</f>
        <v/>
      </c>
      <c r="V101" s="110">
        <f>($H$1+('812_Sheet'!C101*7))</f>
        <v/>
      </c>
      <c r="W101">
        <f>_xlfn.NUMBERVALUE('812_Sheet'!H101)</f>
        <v/>
      </c>
    </row>
    <row r="102">
      <c r="A102" s="30" t="n"/>
      <c r="C102" s="188" t="n"/>
    </row>
    <row r="103">
      <c r="A103" s="30" t="n"/>
      <c r="C103" s="188" t="n"/>
    </row>
    <row r="104">
      <c r="A104" s="30" t="n"/>
      <c r="C104" s="188" t="n"/>
    </row>
    <row r="105">
      <c r="A105" s="30" t="n"/>
      <c r="C105" s="188" t="n"/>
    </row>
    <row r="106">
      <c r="A106" s="30" t="n"/>
      <c r="C106" s="188" t="n"/>
    </row>
    <row r="107">
      <c r="A107" s="30" t="n"/>
      <c r="C107" s="188" t="n"/>
    </row>
    <row r="108">
      <c r="A108" s="30" t="n"/>
      <c r="C108" s="188" t="n"/>
    </row>
    <row r="109">
      <c r="A109" s="30" t="n"/>
      <c r="C109" s="188" t="n"/>
    </row>
    <row r="110">
      <c r="A110" s="30" t="n"/>
      <c r="C110" s="188" t="n"/>
    </row>
    <row r="111">
      <c r="A111" s="30" t="n"/>
      <c r="C111" s="188" t="n"/>
    </row>
    <row r="112">
      <c r="A112" s="30" t="n"/>
      <c r="C112" s="188" t="n"/>
    </row>
    <row r="113">
      <c r="A113" s="30" t="n"/>
      <c r="C113" s="188" t="n"/>
    </row>
    <row r="114">
      <c r="A114" s="30" t="n"/>
      <c r="C114" s="188" t="n"/>
    </row>
    <row r="115">
      <c r="A115" s="30" t="n"/>
      <c r="C115" s="188" t="n"/>
    </row>
    <row r="116">
      <c r="A116" s="30" t="n"/>
      <c r="C116" s="188" t="n"/>
    </row>
    <row r="117">
      <c r="A117" s="30" t="n"/>
      <c r="C117" s="188" t="n"/>
    </row>
  </sheetData>
  <pageMargins left="0.7" right="0.7" top="0.75" bottom="0.75" header="0.3" footer="0.3"/>
</worksheet>
</file>

<file path=xl/worksheets/sheet5.xml><?xml version="1.0" encoding="utf-8"?>
<worksheet xmlns="http://schemas.openxmlformats.org/spreadsheetml/2006/main">
  <sheetPr codeName="Sheet8">
    <tabColor theme="9" tint="0.5999938962981048"/>
    <outlinePr summaryBelow="1" summaryRight="1"/>
    <pageSetUpPr/>
  </sheetPr>
  <dimension ref="A1:W121"/>
  <sheetViews>
    <sheetView workbookViewId="0">
      <selection activeCell="G5" sqref="G5"/>
    </sheetView>
  </sheetViews>
  <sheetFormatPr baseColWidth="8" defaultRowHeight="14.4"/>
  <cols>
    <col width="10.6640625" bestFit="1" customWidth="1" style="171" min="1" max="1"/>
    <col width="14.5546875" bestFit="1" customWidth="1" style="171" min="2" max="2"/>
    <col width="14.33203125" bestFit="1" customWidth="1" style="171" min="3" max="3"/>
    <col width="13.6640625" customWidth="1" style="171" min="4" max="4"/>
    <col width="10.6640625" customWidth="1" style="31" min="7" max="7"/>
    <col width="9.6640625" customWidth="1" style="171" min="8" max="17"/>
    <col width="14.5546875" customWidth="1" style="171" min="22" max="22"/>
    <col width="16.5546875" customWidth="1" style="171" min="23" max="23"/>
  </cols>
  <sheetData>
    <row r="1">
      <c r="A1" t="inlineStr">
        <is>
          <t>End Date</t>
        </is>
      </c>
      <c r="B1" t="inlineStr">
        <is>
          <t>Coverage Level</t>
        </is>
      </c>
      <c r="C1" t="inlineStr">
        <is>
          <t>Coverage Price</t>
        </is>
      </c>
      <c r="D1" t="inlineStr">
        <is>
          <t>Producer Premium Per CWT</t>
        </is>
      </c>
      <c r="G1" s="58" t="inlineStr">
        <is>
          <t>Date:</t>
        </is>
      </c>
      <c r="H1" s="199">
        <f>'LRP-997-821'!H1</f>
        <v/>
      </c>
      <c r="S1" t="inlineStr">
        <is>
          <t>Level</t>
        </is>
      </c>
      <c r="T1" t="inlineStr">
        <is>
          <t>Price</t>
        </is>
      </c>
      <c r="U1" t="inlineStr">
        <is>
          <t>Premium</t>
        </is>
      </c>
      <c r="V1" t="inlineStr">
        <is>
          <t>Date</t>
        </is>
      </c>
      <c r="W1" t="inlineStr">
        <is>
          <t>Expected Price</t>
        </is>
      </c>
    </row>
    <row r="2">
      <c r="A2" s="30">
        <f>V11</f>
        <v/>
      </c>
      <c r="B2" s="200">
        <f>S11</f>
        <v/>
      </c>
      <c r="C2" s="201">
        <f>T11</f>
        <v/>
      </c>
      <c r="D2" s="202">
        <f>U11</f>
        <v/>
      </c>
      <c r="E2">
        <f>W11</f>
        <v/>
      </c>
      <c r="R2" s="190" t="n"/>
      <c r="S2" s="203">
        <f>_xlfn.NUMBERVALUE('810_Sheet'!I2)</f>
        <v/>
      </c>
      <c r="T2" s="204">
        <f>_xlfn.NUMBERVALUE('810_Sheet'!$D2)</f>
        <v/>
      </c>
      <c r="U2" s="204">
        <f>_xlfn.NUMBERVALUE('810_Sheet'!$M2)</f>
        <v/>
      </c>
      <c r="V2" s="110">
        <f>($H$1+('810_Sheet'!C2*7))</f>
        <v/>
      </c>
      <c r="W2">
        <f>_xlfn.NUMBERVALUE('810_Sheet'!H2)</f>
        <v/>
      </c>
    </row>
    <row r="3">
      <c r="A3" s="30">
        <f>V10</f>
        <v/>
      </c>
      <c r="B3" s="200">
        <f>S10</f>
        <v/>
      </c>
      <c r="C3" s="201">
        <f>T10</f>
        <v/>
      </c>
      <c r="D3" s="202">
        <f>U10</f>
        <v/>
      </c>
      <c r="E3">
        <f>W10</f>
        <v/>
      </c>
      <c r="G3" s="59">
        <f>$H$1+(7*G4)</f>
        <v/>
      </c>
      <c r="H3" s="126">
        <f t="array" ref="H3">IFERROR(INDEX($B$2:$B$150,SMALL(IF($G3=$A$2:$A$150,ROW($A$2:$A$150)- MIN(ROW($A$2:$A$150))+1,""),COLUMN()-7)), "")</f>
        <v/>
      </c>
      <c r="I3" s="127">
        <f t="array" ref="I3">IFERROR(INDEX($B$2:$B$150,SMALL(IF($G3=$A$2:$A$150,ROW($A$2:$A$150)- MIN(ROW($A$2:$A$150))+1,""),COLUMN()-7)), "")</f>
        <v/>
      </c>
      <c r="J3" s="127">
        <f t="array" ref="J3">IFERROR(INDEX($B$2:$B$150,SMALL(IF($G3=$A$2:$A$150,ROW($A$2:$A$150)- MIN(ROW($A$2:$A$150))+1,""),COLUMN()-7)), "")</f>
        <v/>
      </c>
      <c r="K3" s="127">
        <f t="array" ref="K3">IFERROR(INDEX($B$2:$B$150,SMALL(IF($G3=$A$2:$A$150,ROW($A$2:$A$150)- MIN(ROW($A$2:$A$150))+1,""),COLUMN()-7)), "")</f>
        <v/>
      </c>
      <c r="L3" s="127">
        <f t="array" ref="L3">IFERROR(INDEX($B$2:$B$150,SMALL(IF($G3=$A$2:$A$150,ROW($A$2:$A$150)- MIN(ROW($A$2:$A$150))+1,""),COLUMN()-7)), "")</f>
        <v/>
      </c>
      <c r="M3" s="127">
        <f t="array" ref="M3">IFERROR(INDEX($B$2:$B$150,SMALL(IF($G3=$A$2:$A$150,ROW($A$2:$A$150)- MIN(ROW($A$2:$A$150))+1,""),COLUMN()-7)), "")</f>
        <v/>
      </c>
      <c r="N3" s="127">
        <f t="array" ref="N3">IFERROR(INDEX($B$2:$B$150,SMALL(IF($G3=$A$2:$A$150,ROW($A$2:$A$150)- MIN(ROW($A$2:$A$150))+1,""),COLUMN()-7)), "")</f>
        <v/>
      </c>
      <c r="O3" s="127">
        <f t="array" ref="O3">IFERROR(INDEX($B$2:$B$150,SMALL(IF($G3=$A$2:$A$150,ROW($A$2:$A$150)- MIN(ROW($A$2:$A$150))+1,""),COLUMN()-7)), "")</f>
        <v/>
      </c>
      <c r="P3" s="127">
        <f t="array" ref="P3">IFERROR(INDEX($B$2:$B$150,SMALL(IF($G3=$A$2:$A$150,ROW($A$2:$A$150)- MIN(ROW($A$2:$A$150))+1,""),COLUMN()-7)), "")</f>
        <v/>
      </c>
      <c r="Q3" s="128">
        <f t="array" ref="Q3">IFERROR(INDEX($B$2:$B$150,SMALL(IF($G3=$A$2:$A$150,ROW($A$2:$A$150)- MIN(ROW($A$2:$A$150))+1,""),COLUMN()-7)), "")</f>
        <v/>
      </c>
      <c r="S3" s="203">
        <f>_xlfn.NUMBERVALUE('810_Sheet'!I3)</f>
        <v/>
      </c>
      <c r="T3" s="204">
        <f>_xlfn.NUMBERVALUE('810_Sheet'!$D3)</f>
        <v/>
      </c>
      <c r="U3" s="204">
        <f>_xlfn.NUMBERVALUE('810_Sheet'!$M3)</f>
        <v/>
      </c>
      <c r="V3" s="110">
        <f>($H$1+('810_Sheet'!C3*7))</f>
        <v/>
      </c>
      <c r="W3">
        <f>_xlfn.NUMBERVALUE('810_Sheet'!H3)</f>
        <v/>
      </c>
    </row>
    <row r="4">
      <c r="A4" s="30">
        <f>V9</f>
        <v/>
      </c>
      <c r="B4" s="200">
        <f>S9</f>
        <v/>
      </c>
      <c r="C4" s="201">
        <f>T9</f>
        <v/>
      </c>
      <c r="D4" s="202">
        <f>U9</f>
        <v/>
      </c>
      <c r="E4">
        <f>W9</f>
        <v/>
      </c>
      <c r="G4" s="60" t="n">
        <v>13</v>
      </c>
      <c r="H4" s="205">
        <f t="array" ref="H4">IFERROR(INDEX($C$2:$C$150,SMALL(IF($G3=$A$2:$A$150,ROW($A$2:$A$150)- MIN(ROW($A$2:$A$150))+1,""),COLUMN()-7)), "")</f>
        <v/>
      </c>
      <c r="I4" s="206">
        <f t="array" ref="I4">IFERROR(INDEX($C$2:$C$150,SMALL(IF($G3=$A$2:$A$150,ROW($A$2:$A$150)- MIN(ROW($A$2:$A$150))+1,""),COLUMN()-7)), "")</f>
        <v/>
      </c>
      <c r="J4" s="206">
        <f t="array" ref="J4">IFERROR(INDEX($C$2:$C$150,SMALL(IF($G3=$A$2:$A$150,ROW($A$2:$A$150)- MIN(ROW($A$2:$A$150))+1,""),COLUMN()-7)), "")</f>
        <v/>
      </c>
      <c r="K4" s="206">
        <f t="array" ref="K4">IFERROR(INDEX($C$2:$C$150,SMALL(IF($G3=$A$2:$A$150,ROW($A$2:$A$150)- MIN(ROW($A$2:$A$150))+1,""),COLUMN()-7)), "")</f>
        <v/>
      </c>
      <c r="L4" s="206">
        <f t="array" ref="L4">IFERROR(INDEX($C$2:$C$150,SMALL(IF($G3=$A$2:$A$150,ROW($A$2:$A$150)- MIN(ROW($A$2:$A$150))+1,""),COLUMN()-7)), "")</f>
        <v/>
      </c>
      <c r="M4" s="206">
        <f t="array" ref="M4">IFERROR(INDEX($C$2:$C$150,SMALL(IF($G3=$A$2:$A$150,ROW($A$2:$A$150)- MIN(ROW($A$2:$A$150))+1,""),COLUMN()-7)), "")</f>
        <v/>
      </c>
      <c r="N4" s="206">
        <f t="array" ref="N4">IFERROR(INDEX($C$2:$C$150,SMALL(IF($G3=$A$2:$A$150,ROW($A$2:$A$150)- MIN(ROW($A$2:$A$150))+1,""),COLUMN()-7)), "")</f>
        <v/>
      </c>
      <c r="O4" s="206">
        <f t="array" ref="O4">IFERROR(INDEX($C$2:$C$150,SMALL(IF($G3=$A$2:$A$150,ROW($A$2:$A$150)- MIN(ROW($A$2:$A$150))+1,""),COLUMN()-7)), "")</f>
        <v/>
      </c>
      <c r="P4" s="206">
        <f t="array" ref="P4">IFERROR(INDEX($C$2:$C$150,SMALL(IF($G3=$A$2:$A$150,ROW($A$2:$A$150)- MIN(ROW($A$2:$A$150))+1,""),COLUMN()-7)), "")</f>
        <v/>
      </c>
      <c r="Q4" s="207">
        <f t="array" ref="Q4">IFERROR(INDEX($C$2:$C$150,SMALL(IF($G3=$A$2:$A$150,ROW($A$2:$A$150)- MIN(ROW($A$2:$A$150))+1,""),COLUMN()-7)), "")</f>
        <v/>
      </c>
      <c r="S4" s="203">
        <f>_xlfn.NUMBERVALUE('810_Sheet'!I4)</f>
        <v/>
      </c>
      <c r="T4" s="204">
        <f>_xlfn.NUMBERVALUE('810_Sheet'!$D4)</f>
        <v/>
      </c>
      <c r="U4" s="204">
        <f>_xlfn.NUMBERVALUE('810_Sheet'!$M4)</f>
        <v/>
      </c>
      <c r="V4" s="110">
        <f>($H$1+('810_Sheet'!C4*7))</f>
        <v/>
      </c>
      <c r="W4">
        <f>_xlfn.NUMBERVALUE('810_Sheet'!H4)</f>
        <v/>
      </c>
    </row>
    <row r="5">
      <c r="A5" s="30">
        <f>V8</f>
        <v/>
      </c>
      <c r="B5" s="200">
        <f>S8</f>
        <v/>
      </c>
      <c r="C5" s="201">
        <f>T8</f>
        <v/>
      </c>
      <c r="D5" s="202">
        <f>U8</f>
        <v/>
      </c>
      <c r="E5">
        <f>W8</f>
        <v/>
      </c>
      <c r="G5" s="61">
        <f>VLOOKUP(G3,$A:$E,5,FALSE)</f>
        <v/>
      </c>
      <c r="H5" s="208">
        <f t="array" ref="H5">IFERROR(INDEX($D$2:$D$150,SMALL(IF($G3=$A$2:$A$150,ROW($A$2:$A$150)- MIN(ROW($A$2:$A$150))+1,""),COLUMN()-7)), "")</f>
        <v/>
      </c>
      <c r="I5" s="209">
        <f t="array" ref="I5">IFERROR(INDEX($D$2:$D$150,SMALL(IF($G3=$A$2:$A$150,ROW($A$2:$A$150)- MIN(ROW($A$2:$A$150))+1,""),COLUMN()-7)), "")</f>
        <v/>
      </c>
      <c r="J5" s="209">
        <f t="array" ref="J5">IFERROR(INDEX($D$2:$D$150,SMALL(IF($G3=$A$2:$A$150,ROW($A$2:$A$150)- MIN(ROW($A$2:$A$150))+1,""),COLUMN()-7)), "")</f>
        <v/>
      </c>
      <c r="K5" s="209">
        <f t="array" ref="K5">IFERROR(INDEX($D$2:$D$150,SMALL(IF($G3=$A$2:$A$150,ROW($A$2:$A$150)- MIN(ROW($A$2:$A$150))+1,""),COLUMN()-7)), "")</f>
        <v/>
      </c>
      <c r="L5" s="209">
        <f t="array" ref="L5">IFERROR(INDEX($D$2:$D$150,SMALL(IF($G3=$A$2:$A$150,ROW($A$2:$A$150)- MIN(ROW($A$2:$A$150))+1,""),COLUMN()-7)), "")</f>
        <v/>
      </c>
      <c r="M5" s="209">
        <f t="array" ref="M5">IFERROR(INDEX($D$2:$D$150,SMALL(IF($G3=$A$2:$A$150,ROW($A$2:$A$150)- MIN(ROW($A$2:$A$150))+1,""),COLUMN()-7)), "")</f>
        <v/>
      </c>
      <c r="N5" s="209">
        <f t="array" ref="N5">IFERROR(INDEX($D$2:$D$150,SMALL(IF($G3=$A$2:$A$150,ROW($A$2:$A$150)- MIN(ROW($A$2:$A$150))+1,""),COLUMN()-7)), "")</f>
        <v/>
      </c>
      <c r="O5" s="209">
        <f t="array" ref="O5">IFERROR(INDEX($D$2:$D$150,SMALL(IF($G3=$A$2:$A$150,ROW($A$2:$A$150)- MIN(ROW($A$2:$A$150))+1,""),COLUMN()-7)), "")</f>
        <v/>
      </c>
      <c r="P5" s="209">
        <f t="array" ref="P5">IFERROR(INDEX($D$2:$D$150,SMALL(IF($G3=$A$2:$A$150,ROW($A$2:$A$150)- MIN(ROW($A$2:$A$150))+1,""),COLUMN()-7)), "")</f>
        <v/>
      </c>
      <c r="Q5" s="210">
        <f t="array" ref="Q5">IFERROR(INDEX($D$2:$D$150,SMALL(IF($G3=$A$2:$A$150,ROW($A$2:$A$150)- MIN(ROW($A$2:$A$150))+1,""),COLUMN()-7)), "")</f>
        <v/>
      </c>
      <c r="S5" s="203">
        <f>_xlfn.NUMBERVALUE('810_Sheet'!I5)</f>
        <v/>
      </c>
      <c r="T5" s="204">
        <f>_xlfn.NUMBERVALUE('810_Sheet'!$D5)</f>
        <v/>
      </c>
      <c r="U5" s="204">
        <f>_xlfn.NUMBERVALUE('810_Sheet'!$M5)</f>
        <v/>
      </c>
      <c r="V5" s="110">
        <f>($H$1+('810_Sheet'!C5*7))</f>
        <v/>
      </c>
      <c r="W5">
        <f>_xlfn.NUMBERVALUE('810_Sheet'!H5)</f>
        <v/>
      </c>
    </row>
    <row r="6">
      <c r="A6" s="30">
        <f>V7</f>
        <v/>
      </c>
      <c r="B6" s="200">
        <f>S7</f>
        <v/>
      </c>
      <c r="C6" s="201">
        <f>T7</f>
        <v/>
      </c>
      <c r="D6" s="202">
        <f>U7</f>
        <v/>
      </c>
      <c r="E6">
        <f>W7</f>
        <v/>
      </c>
      <c r="G6" s="6" t="n"/>
      <c r="H6" s="190" t="n"/>
      <c r="I6" s="41" t="n"/>
      <c r="J6" s="41" t="n"/>
      <c r="S6" s="203">
        <f>_xlfn.NUMBERVALUE('810_Sheet'!I6)</f>
        <v/>
      </c>
      <c r="T6" s="204">
        <f>_xlfn.NUMBERVALUE('810_Sheet'!$D6)</f>
        <v/>
      </c>
      <c r="U6" s="204">
        <f>_xlfn.NUMBERVALUE('810_Sheet'!$M6)</f>
        <v/>
      </c>
      <c r="V6" s="110">
        <f>($H$1+('810_Sheet'!C6*7))</f>
        <v/>
      </c>
      <c r="W6">
        <f>_xlfn.NUMBERVALUE('810_Sheet'!H6)</f>
        <v/>
      </c>
    </row>
    <row r="7">
      <c r="A7" s="30">
        <f>V6</f>
        <v/>
      </c>
      <c r="B7" s="200">
        <f>S6</f>
        <v/>
      </c>
      <c r="C7" s="201">
        <f>T6</f>
        <v/>
      </c>
      <c r="D7" s="202">
        <f>U6</f>
        <v/>
      </c>
      <c r="E7">
        <f>W6</f>
        <v/>
      </c>
      <c r="G7" s="59">
        <f>$H$1+(7*G8)</f>
        <v/>
      </c>
      <c r="H7" s="126">
        <f t="array" ref="H7">IFERROR(INDEX($B$2:$B$150,SMALL(IF($G7=$A$2:$A$150,ROW($A$2:$A$150)- MIN(ROW($A$2:$A$150))+1,""),COLUMN()-7)), "")</f>
        <v/>
      </c>
      <c r="I7" s="127">
        <f t="array" ref="I7">IFERROR(INDEX($B$2:$B$150,SMALL(IF($G7=$A$2:$A$150,ROW($A$2:$A$150)- MIN(ROW($A$2:$A$150))+1,""),COLUMN()-7)), "")</f>
        <v/>
      </c>
      <c r="J7" s="127">
        <f t="array" ref="J7">IFERROR(INDEX($B$2:$B$150,SMALL(IF($G7=$A$2:$A$150,ROW($A$2:$A$150)- MIN(ROW($A$2:$A$150))+1,""),COLUMN()-7)), "")</f>
        <v/>
      </c>
      <c r="K7" s="127">
        <f t="array" ref="K7">IFERROR(INDEX($B$2:$B$150,SMALL(IF($G7=$A$2:$A$150,ROW($A$2:$A$150)- MIN(ROW($A$2:$A$150))+1,""),COLUMN()-7)), "")</f>
        <v/>
      </c>
      <c r="L7" s="127">
        <f t="array" ref="L7">IFERROR(INDEX($B$2:$B$150,SMALL(IF($G7=$A$2:$A$150,ROW($A$2:$A$150)- MIN(ROW($A$2:$A$150))+1,""),COLUMN()-7)), "")</f>
        <v/>
      </c>
      <c r="M7" s="127">
        <f t="array" ref="M7">IFERROR(INDEX($B$2:$B$150,SMALL(IF($G7=$A$2:$A$150,ROW($A$2:$A$150)- MIN(ROW($A$2:$A$150))+1,""),COLUMN()-7)), "")</f>
        <v/>
      </c>
      <c r="N7" s="127">
        <f t="array" ref="N7">IFERROR(INDEX($B$2:$B$150,SMALL(IF($G7=$A$2:$A$150,ROW($A$2:$A$150)- MIN(ROW($A$2:$A$150))+1,""),COLUMN()-7)), "")</f>
        <v/>
      </c>
      <c r="O7" s="127">
        <f t="array" ref="O7">IFERROR(INDEX($B$2:$B$150,SMALL(IF($G7=$A$2:$A$150,ROW($A$2:$A$150)- MIN(ROW($A$2:$A$150))+1,""),COLUMN()-7)), "")</f>
        <v/>
      </c>
      <c r="P7" s="127">
        <f t="array" ref="P7">IFERROR(INDEX($B$2:$B$150,SMALL(IF($G7=$A$2:$A$150,ROW($A$2:$A$150)- MIN(ROW($A$2:$A$150))+1,""),COLUMN()-7)), "")</f>
        <v/>
      </c>
      <c r="Q7" s="128">
        <f t="array" ref="Q7">IFERROR(INDEX($B$2:$B$150,SMALL(IF($G7=$A$2:$A$150,ROW($A$2:$A$150)- MIN(ROW($A$2:$A$150))+1,""),COLUMN()-7)), "")</f>
        <v/>
      </c>
      <c r="S7" s="203">
        <f>_xlfn.NUMBERVALUE('810_Sheet'!I7)</f>
        <v/>
      </c>
      <c r="T7" s="204">
        <f>_xlfn.NUMBERVALUE('810_Sheet'!$D7)</f>
        <v/>
      </c>
      <c r="U7" s="204">
        <f>_xlfn.NUMBERVALUE('810_Sheet'!$M7)</f>
        <v/>
      </c>
      <c r="V7" s="110">
        <f>($H$1+('810_Sheet'!C7*7))</f>
        <v/>
      </c>
      <c r="W7">
        <f>_xlfn.NUMBERVALUE('810_Sheet'!H7)</f>
        <v/>
      </c>
    </row>
    <row r="8">
      <c r="A8" s="30">
        <f>V5</f>
        <v/>
      </c>
      <c r="B8" s="200">
        <f>S5</f>
        <v/>
      </c>
      <c r="C8" s="201">
        <f>T5</f>
        <v/>
      </c>
      <c r="D8" s="202">
        <f>U5</f>
        <v/>
      </c>
      <c r="E8">
        <f>W5</f>
        <v/>
      </c>
      <c r="G8" s="60" t="n">
        <v>17</v>
      </c>
      <c r="H8" s="205">
        <f t="array" ref="H8">IFERROR(INDEX($C$2:$C$150,SMALL(IF($G7=$A$2:$A$150,ROW($A$2:$A$150)- MIN(ROW($A$2:$A$150))+1,""),COLUMN()-7)), "")</f>
        <v/>
      </c>
      <c r="I8" s="206">
        <f t="array" ref="I8">IFERROR(INDEX($C$2:$C$150,SMALL(IF($G7=$A$2:$A$150,ROW($A$2:$A$150)- MIN(ROW($A$2:$A$150))+1,""),COLUMN()-7)), "")</f>
        <v/>
      </c>
      <c r="J8" s="206">
        <f t="array" ref="J8">IFERROR(INDEX($C$2:$C$150,SMALL(IF($G7=$A$2:$A$150,ROW($A$2:$A$150)- MIN(ROW($A$2:$A$150))+1,""),COLUMN()-7)), "")</f>
        <v/>
      </c>
      <c r="K8" s="206">
        <f t="array" ref="K8">IFERROR(INDEX($C$2:$C$150,SMALL(IF($G7=$A$2:$A$150,ROW($A$2:$A$150)- MIN(ROW($A$2:$A$150))+1,""),COLUMN()-7)), "")</f>
        <v/>
      </c>
      <c r="L8" s="206">
        <f t="array" ref="L8">IFERROR(INDEX($C$2:$C$150,SMALL(IF($G7=$A$2:$A$150,ROW($A$2:$A$150)- MIN(ROW($A$2:$A$150))+1,""),COLUMN()-7)), "")</f>
        <v/>
      </c>
      <c r="M8" s="206">
        <f t="array" ref="M8">IFERROR(INDEX($C$2:$C$150,SMALL(IF($G7=$A$2:$A$150,ROW($A$2:$A$150)- MIN(ROW($A$2:$A$150))+1,""),COLUMN()-7)), "")</f>
        <v/>
      </c>
      <c r="N8" s="206">
        <f t="array" ref="N8">IFERROR(INDEX($C$2:$C$150,SMALL(IF($G7=$A$2:$A$150,ROW($A$2:$A$150)- MIN(ROW($A$2:$A$150))+1,""),COLUMN()-7)), "")</f>
        <v/>
      </c>
      <c r="O8" s="206">
        <f t="array" ref="O8">IFERROR(INDEX($C$2:$C$150,SMALL(IF($G7=$A$2:$A$150,ROW($A$2:$A$150)- MIN(ROW($A$2:$A$150))+1,""),COLUMN()-7)), "")</f>
        <v/>
      </c>
      <c r="P8" s="206">
        <f t="array" ref="P8">IFERROR(INDEX($C$2:$C$150,SMALL(IF($G7=$A$2:$A$150,ROW($A$2:$A$150)- MIN(ROW($A$2:$A$150))+1,""),COLUMN()-7)), "")</f>
        <v/>
      </c>
      <c r="Q8" s="207">
        <f t="array" ref="Q8">IFERROR(INDEX($C$2:$C$150,SMALL(IF($G7=$A$2:$A$150,ROW($A$2:$A$150)- MIN(ROW($A$2:$A$150))+1,""),COLUMN()-7)), "")</f>
        <v/>
      </c>
      <c r="S8" s="203">
        <f>_xlfn.NUMBERVALUE('810_Sheet'!I8)</f>
        <v/>
      </c>
      <c r="T8" s="204">
        <f>_xlfn.NUMBERVALUE('810_Sheet'!$D8)</f>
        <v/>
      </c>
      <c r="U8" s="204">
        <f>_xlfn.NUMBERVALUE('810_Sheet'!$M8)</f>
        <v/>
      </c>
      <c r="V8" s="110">
        <f>($H$1+('810_Sheet'!C8*7))</f>
        <v/>
      </c>
      <c r="W8">
        <f>_xlfn.NUMBERVALUE('810_Sheet'!H8)</f>
        <v/>
      </c>
    </row>
    <row r="9">
      <c r="A9" s="30">
        <f>V4</f>
        <v/>
      </c>
      <c r="B9" s="200">
        <f>S4</f>
        <v/>
      </c>
      <c r="C9" s="201">
        <f>T4</f>
        <v/>
      </c>
      <c r="D9" s="202">
        <f>U4</f>
        <v/>
      </c>
      <c r="E9">
        <f>W4</f>
        <v/>
      </c>
      <c r="G9" s="61">
        <f>VLOOKUP(G7,$A:$E,5,FALSE)</f>
        <v/>
      </c>
      <c r="H9" s="208">
        <f t="array" ref="H9">IFERROR(INDEX($D$2:$D$150,SMALL(IF($G7=$A$2:$A$150,ROW($A$2:$A$150)- MIN(ROW($A$2:$A$150))+1,""),COLUMN()-7)), "")</f>
        <v/>
      </c>
      <c r="I9" s="209">
        <f t="array" ref="I9">IFERROR(INDEX($D$2:$D$150,SMALL(IF($G7=$A$2:$A$150,ROW($A$2:$A$150)- MIN(ROW($A$2:$A$150))+1,""),COLUMN()-7)), "")</f>
        <v/>
      </c>
      <c r="J9" s="209">
        <f t="array" ref="J9">IFERROR(INDEX($D$2:$D$150,SMALL(IF($G7=$A$2:$A$150,ROW($A$2:$A$150)- MIN(ROW($A$2:$A$150))+1,""),COLUMN()-7)), "")</f>
        <v/>
      </c>
      <c r="K9" s="209">
        <f t="array" ref="K9">IFERROR(INDEX($D$2:$D$150,SMALL(IF($G7=$A$2:$A$150,ROW($A$2:$A$150)- MIN(ROW($A$2:$A$150))+1,""),COLUMN()-7)), "")</f>
        <v/>
      </c>
      <c r="L9" s="209">
        <f t="array" ref="L9">IFERROR(INDEX($D$2:$D$150,SMALL(IF($G7=$A$2:$A$150,ROW($A$2:$A$150)- MIN(ROW($A$2:$A$150))+1,""),COLUMN()-7)), "")</f>
        <v/>
      </c>
      <c r="M9" s="209">
        <f t="array" ref="M9">IFERROR(INDEX($D$2:$D$150,SMALL(IF($G7=$A$2:$A$150,ROW($A$2:$A$150)- MIN(ROW($A$2:$A$150))+1,""),COLUMN()-7)), "")</f>
        <v/>
      </c>
      <c r="N9" s="209">
        <f t="array" ref="N9">IFERROR(INDEX($D$2:$D$150,SMALL(IF($G7=$A$2:$A$150,ROW($A$2:$A$150)- MIN(ROW($A$2:$A$150))+1,""),COLUMN()-7)), "")</f>
        <v/>
      </c>
      <c r="O9" s="209">
        <f t="array" ref="O9">IFERROR(INDEX($D$2:$D$150,SMALL(IF($G7=$A$2:$A$150,ROW($A$2:$A$150)- MIN(ROW($A$2:$A$150))+1,""),COLUMN()-7)), "")</f>
        <v/>
      </c>
      <c r="P9" s="209">
        <f t="array" ref="P9">IFERROR(INDEX($D$2:$D$150,SMALL(IF($G7=$A$2:$A$150,ROW($A$2:$A$150)- MIN(ROW($A$2:$A$150))+1,""),COLUMN()-7)), "")</f>
        <v/>
      </c>
      <c r="Q9" s="210">
        <f t="array" ref="Q9">IFERROR(INDEX($D$2:$D$150,SMALL(IF($G7=$A$2:$A$150,ROW($A$2:$A$150)- MIN(ROW($A$2:$A$150))+1,""),COLUMN()-7)), "")</f>
        <v/>
      </c>
      <c r="S9" s="203">
        <f>_xlfn.NUMBERVALUE('810_Sheet'!I9)</f>
        <v/>
      </c>
      <c r="T9" s="204">
        <f>_xlfn.NUMBERVALUE('810_Sheet'!$D9)</f>
        <v/>
      </c>
      <c r="U9" s="204">
        <f>_xlfn.NUMBERVALUE('810_Sheet'!$M9)</f>
        <v/>
      </c>
      <c r="V9" s="110">
        <f>($H$1+('810_Sheet'!C9*7))</f>
        <v/>
      </c>
      <c r="W9">
        <f>_xlfn.NUMBERVALUE('810_Sheet'!H9)</f>
        <v/>
      </c>
    </row>
    <row r="10">
      <c r="A10" s="30">
        <f>V3</f>
        <v/>
      </c>
      <c r="B10" s="200">
        <f>S3</f>
        <v/>
      </c>
      <c r="C10" s="201">
        <f>T3</f>
        <v/>
      </c>
      <c r="D10" s="202">
        <f>U3</f>
        <v/>
      </c>
      <c r="E10">
        <f>W3</f>
        <v/>
      </c>
      <c r="G10" s="6" t="n"/>
      <c r="H10" s="190" t="n"/>
      <c r="I10" s="41" t="n"/>
      <c r="J10" s="41" t="n"/>
      <c r="S10" s="203">
        <f>_xlfn.NUMBERVALUE('810_Sheet'!I10)</f>
        <v/>
      </c>
      <c r="T10" s="204">
        <f>_xlfn.NUMBERVALUE('810_Sheet'!$D10)</f>
        <v/>
      </c>
      <c r="U10" s="204">
        <f>_xlfn.NUMBERVALUE('810_Sheet'!$M10)</f>
        <v/>
      </c>
      <c r="V10" s="110">
        <f>($H$1+('810_Sheet'!C10*7))</f>
        <v/>
      </c>
      <c r="W10">
        <f>_xlfn.NUMBERVALUE('810_Sheet'!H10)</f>
        <v/>
      </c>
    </row>
    <row r="11">
      <c r="A11" s="30">
        <f>V2</f>
        <v/>
      </c>
      <c r="B11" s="200">
        <f>S2</f>
        <v/>
      </c>
      <c r="C11" s="201">
        <f>T2</f>
        <v/>
      </c>
      <c r="D11" s="202">
        <f>U2</f>
        <v/>
      </c>
      <c r="E11">
        <f>W2</f>
        <v/>
      </c>
      <c r="G11" s="59">
        <f>$H$1+(7*G12)</f>
        <v/>
      </c>
      <c r="H11" s="126">
        <f t="array" ref="H11">IFERROR(INDEX($B$2:$B$150,SMALL(IF($G11=$A$2:$A$150,ROW($A$2:$A$150)- MIN(ROW($A$2:$A$150))+1,""),COLUMN()-7)), "")</f>
        <v/>
      </c>
      <c r="I11" s="127">
        <f t="array" ref="I11">IFERROR(INDEX($B$2:$B$150,SMALL(IF($G11=$A$2:$A$150,ROW($A$2:$A$150)- MIN(ROW($A$2:$A$150))+1,""),COLUMN()-7)), "")</f>
        <v/>
      </c>
      <c r="J11" s="127">
        <f t="array" ref="J11">IFERROR(INDEX($B$2:$B$150,SMALL(IF($G11=$A$2:$A$150,ROW($A$2:$A$150)- MIN(ROW($A$2:$A$150))+1,""),COLUMN()-7)), "")</f>
        <v/>
      </c>
      <c r="K11" s="127">
        <f t="array" ref="K11">IFERROR(INDEX($B$2:$B$150,SMALL(IF($G11=$A$2:$A$150,ROW($A$2:$A$150)- MIN(ROW($A$2:$A$150))+1,""),COLUMN()-7)), "")</f>
        <v/>
      </c>
      <c r="L11" s="127">
        <f t="array" ref="L11">IFERROR(INDEX($B$2:$B$150,SMALL(IF($G11=$A$2:$A$150,ROW($A$2:$A$150)- MIN(ROW($A$2:$A$150))+1,""),COLUMN()-7)), "")</f>
        <v/>
      </c>
      <c r="M11" s="127">
        <f t="array" ref="M11">IFERROR(INDEX($B$2:$B$150,SMALL(IF($G11=$A$2:$A$150,ROW($A$2:$A$150)- MIN(ROW($A$2:$A$150))+1,""),COLUMN()-7)), "")</f>
        <v/>
      </c>
      <c r="N11" s="127">
        <f t="array" ref="N11">IFERROR(INDEX($B$2:$B$150,SMALL(IF($G11=$A$2:$A$150,ROW($A$2:$A$150)- MIN(ROW($A$2:$A$150))+1,""),COLUMN()-7)), "")</f>
        <v/>
      </c>
      <c r="O11" s="127">
        <f t="array" ref="O11">IFERROR(INDEX($B$2:$B$150,SMALL(IF($G11=$A$2:$A$150,ROW($A$2:$A$150)- MIN(ROW($A$2:$A$150))+1,""),COLUMN()-7)), "")</f>
        <v/>
      </c>
      <c r="P11" s="127">
        <f t="array" ref="P11">IFERROR(INDEX($B$2:$B$150,SMALL(IF($G11=$A$2:$A$150,ROW($A$2:$A$150)- MIN(ROW($A$2:$A$150))+1,""),COLUMN()-7)), "")</f>
        <v/>
      </c>
      <c r="Q11" s="128">
        <f t="array" ref="Q11">IFERROR(INDEX($B$2:$B$150,SMALL(IF($G11=$A$2:$A$150,ROW($A$2:$A$150)- MIN(ROW($A$2:$A$150))+1,""),COLUMN()-7)), "")</f>
        <v/>
      </c>
      <c r="S11" s="203">
        <f>_xlfn.NUMBERVALUE('810_Sheet'!I11)</f>
        <v/>
      </c>
      <c r="T11" s="204">
        <f>_xlfn.NUMBERVALUE('810_Sheet'!$D11)</f>
        <v/>
      </c>
      <c r="U11" s="204">
        <f>_xlfn.NUMBERVALUE('810_Sheet'!$M11)</f>
        <v/>
      </c>
      <c r="V11" s="110">
        <f>($H$1+('810_Sheet'!C11*7))</f>
        <v/>
      </c>
      <c r="W11">
        <f>_xlfn.NUMBERVALUE('810_Sheet'!H11)</f>
        <v/>
      </c>
    </row>
    <row r="12">
      <c r="A12" s="30">
        <f>V21</f>
        <v/>
      </c>
      <c r="B12" s="200">
        <f>S21</f>
        <v/>
      </c>
      <c r="C12" s="201">
        <f>T21</f>
        <v/>
      </c>
      <c r="D12" s="202">
        <f>U21</f>
        <v/>
      </c>
      <c r="E12">
        <f>W21</f>
        <v/>
      </c>
      <c r="G12" s="60" t="n">
        <v>21</v>
      </c>
      <c r="H12" s="205">
        <f t="array" ref="H12">IFERROR(INDEX($C$2:$C$150,SMALL(IF($G11=$A$2:$A$150,ROW($A$2:$A$150)- MIN(ROW($A$2:$A$150))+1,""),COLUMN()-7)), "")</f>
        <v/>
      </c>
      <c r="I12" s="206">
        <f t="array" ref="I12">IFERROR(INDEX($C$2:$C$150,SMALL(IF($G11=$A$2:$A$150,ROW($A$2:$A$150)- MIN(ROW($A$2:$A$150))+1,""),COLUMN()-7)), "")</f>
        <v/>
      </c>
      <c r="J12" s="206">
        <f t="array" ref="J12">IFERROR(INDEX($C$2:$C$150,SMALL(IF($G11=$A$2:$A$150,ROW($A$2:$A$150)- MIN(ROW($A$2:$A$150))+1,""),COLUMN()-7)), "")</f>
        <v/>
      </c>
      <c r="K12" s="206">
        <f t="array" ref="K12">IFERROR(INDEX($C$2:$C$150,SMALL(IF($G11=$A$2:$A$150,ROW($A$2:$A$150)- MIN(ROW($A$2:$A$150))+1,""),COLUMN()-7)), "")</f>
        <v/>
      </c>
      <c r="L12" s="206">
        <f t="array" ref="L12">IFERROR(INDEX($C$2:$C$150,SMALL(IF($G11=$A$2:$A$150,ROW($A$2:$A$150)- MIN(ROW($A$2:$A$150))+1,""),COLUMN()-7)), "")</f>
        <v/>
      </c>
      <c r="M12" s="206">
        <f t="array" ref="M12">IFERROR(INDEX($C$2:$C$150,SMALL(IF($G11=$A$2:$A$150,ROW($A$2:$A$150)- MIN(ROW($A$2:$A$150))+1,""),COLUMN()-7)), "")</f>
        <v/>
      </c>
      <c r="N12" s="206">
        <f t="array" ref="N12">IFERROR(INDEX($C$2:$C$150,SMALL(IF($G11=$A$2:$A$150,ROW($A$2:$A$150)- MIN(ROW($A$2:$A$150))+1,""),COLUMN()-7)), "")</f>
        <v/>
      </c>
      <c r="O12" s="206">
        <f t="array" ref="O12">IFERROR(INDEX($C$2:$C$150,SMALL(IF($G11=$A$2:$A$150,ROW($A$2:$A$150)- MIN(ROW($A$2:$A$150))+1,""),COLUMN()-7)), "")</f>
        <v/>
      </c>
      <c r="P12" s="206">
        <f t="array" ref="P12">IFERROR(INDEX($C$2:$C$150,SMALL(IF($G11=$A$2:$A$150,ROW($A$2:$A$150)- MIN(ROW($A$2:$A$150))+1,""),COLUMN()-7)), "")</f>
        <v/>
      </c>
      <c r="Q12" s="207">
        <f t="array" ref="Q12">IFERROR(INDEX($C$2:$C$150,SMALL(IF($G11=$A$2:$A$150,ROW($A$2:$A$150)- MIN(ROW($A$2:$A$150))+1,""),COLUMN()-7)), "")</f>
        <v/>
      </c>
      <c r="S12" s="203">
        <f>_xlfn.NUMBERVALUE('810_Sheet'!I12)</f>
        <v/>
      </c>
      <c r="T12" s="204">
        <f>_xlfn.NUMBERVALUE('810_Sheet'!$D12)</f>
        <v/>
      </c>
      <c r="U12" s="204">
        <f>_xlfn.NUMBERVALUE('810_Sheet'!$M12)</f>
        <v/>
      </c>
      <c r="V12" s="110">
        <f>($H$1+('810_Sheet'!C12*7))</f>
        <v/>
      </c>
      <c r="W12">
        <f>_xlfn.NUMBERVALUE('810_Sheet'!H12)</f>
        <v/>
      </c>
    </row>
    <row r="13">
      <c r="A13" s="30">
        <f>V20</f>
        <v/>
      </c>
      <c r="B13" s="200">
        <f>S20</f>
        <v/>
      </c>
      <c r="C13" s="201">
        <f>T20</f>
        <v/>
      </c>
      <c r="D13" s="202">
        <f>U20</f>
        <v/>
      </c>
      <c r="E13">
        <f>W20</f>
        <v/>
      </c>
      <c r="G13" s="61">
        <f>VLOOKUP(G11,$A:$E,5,FALSE)</f>
        <v/>
      </c>
      <c r="H13" s="208">
        <f t="array" ref="H13">IFERROR(INDEX($D$2:$D$150,SMALL(IF($G11=$A$2:$A$150,ROW($A$2:$A$150)- MIN(ROW($A$2:$A$150))+1,""),COLUMN()-7)), "")</f>
        <v/>
      </c>
      <c r="I13" s="209">
        <f t="array" ref="I13">IFERROR(INDEX($D$2:$D$150,SMALL(IF($G11=$A$2:$A$150,ROW($A$2:$A$150)- MIN(ROW($A$2:$A$150))+1,""),COLUMN()-7)), "")</f>
        <v/>
      </c>
      <c r="J13" s="209">
        <f t="array" ref="J13">IFERROR(INDEX($D$2:$D$150,SMALL(IF($G11=$A$2:$A$150,ROW($A$2:$A$150)- MIN(ROW($A$2:$A$150))+1,""),COLUMN()-7)), "")</f>
        <v/>
      </c>
      <c r="K13" s="209">
        <f t="array" ref="K13">IFERROR(INDEX($D$2:$D$150,SMALL(IF($G11=$A$2:$A$150,ROW($A$2:$A$150)- MIN(ROW($A$2:$A$150))+1,""),COLUMN()-7)), "")</f>
        <v/>
      </c>
      <c r="L13" s="209">
        <f t="array" ref="L13">IFERROR(INDEX($D$2:$D$150,SMALL(IF($G11=$A$2:$A$150,ROW($A$2:$A$150)- MIN(ROW($A$2:$A$150))+1,""),COLUMN()-7)), "")</f>
        <v/>
      </c>
      <c r="M13" s="209">
        <f t="array" ref="M13">IFERROR(INDEX($D$2:$D$150,SMALL(IF($G11=$A$2:$A$150,ROW($A$2:$A$150)- MIN(ROW($A$2:$A$150))+1,""),COLUMN()-7)), "")</f>
        <v/>
      </c>
      <c r="N13" s="209">
        <f t="array" ref="N13">IFERROR(INDEX($D$2:$D$150,SMALL(IF($G11=$A$2:$A$150,ROW($A$2:$A$150)- MIN(ROW($A$2:$A$150))+1,""),COLUMN()-7)), "")</f>
        <v/>
      </c>
      <c r="O13" s="209">
        <f t="array" ref="O13">IFERROR(INDEX($D$2:$D$150,SMALL(IF($G11=$A$2:$A$150,ROW($A$2:$A$150)- MIN(ROW($A$2:$A$150))+1,""),COLUMN()-7)), "")</f>
        <v/>
      </c>
      <c r="P13" s="209">
        <f t="array" ref="P13">IFERROR(INDEX($D$2:$D$150,SMALL(IF($G11=$A$2:$A$150,ROW($A$2:$A$150)- MIN(ROW($A$2:$A$150))+1,""),COLUMN()-7)), "")</f>
        <v/>
      </c>
      <c r="Q13" s="210">
        <f t="array" ref="Q13">IFERROR(INDEX($D$2:$D$150,SMALL(IF($G11=$A$2:$A$150,ROW($A$2:$A$150)- MIN(ROW($A$2:$A$150))+1,""),COLUMN()-7)), "")</f>
        <v/>
      </c>
      <c r="S13" s="203">
        <f>_xlfn.NUMBERVALUE('810_Sheet'!I13)</f>
        <v/>
      </c>
      <c r="T13" s="204">
        <f>_xlfn.NUMBERVALUE('810_Sheet'!$D13)</f>
        <v/>
      </c>
      <c r="U13" s="204">
        <f>_xlfn.NUMBERVALUE('810_Sheet'!$M13)</f>
        <v/>
      </c>
      <c r="V13" s="110">
        <f>($H$1+('810_Sheet'!C13*7))</f>
        <v/>
      </c>
      <c r="W13">
        <f>_xlfn.NUMBERVALUE('810_Sheet'!H13)</f>
        <v/>
      </c>
    </row>
    <row r="14">
      <c r="A14" s="30">
        <f>V19</f>
        <v/>
      </c>
      <c r="B14" s="200">
        <f>S19</f>
        <v/>
      </c>
      <c r="C14" s="201">
        <f>T19</f>
        <v/>
      </c>
      <c r="D14" s="202">
        <f>U19</f>
        <v/>
      </c>
      <c r="E14">
        <f>W19</f>
        <v/>
      </c>
      <c r="G14" s="6" t="n"/>
      <c r="S14" s="203">
        <f>_xlfn.NUMBERVALUE('810_Sheet'!I14)</f>
        <v/>
      </c>
      <c r="T14" s="204">
        <f>_xlfn.NUMBERVALUE('810_Sheet'!$D14)</f>
        <v/>
      </c>
      <c r="U14" s="204">
        <f>_xlfn.NUMBERVALUE('810_Sheet'!$M14)</f>
        <v/>
      </c>
      <c r="V14" s="110">
        <f>($H$1+('810_Sheet'!C14*7))</f>
        <v/>
      </c>
      <c r="W14">
        <f>_xlfn.NUMBERVALUE('810_Sheet'!H14)</f>
        <v/>
      </c>
    </row>
    <row r="15">
      <c r="A15" s="30">
        <f>V18</f>
        <v/>
      </c>
      <c r="B15" s="200">
        <f>S18</f>
        <v/>
      </c>
      <c r="C15" s="201">
        <f>T18</f>
        <v/>
      </c>
      <c r="D15" s="202">
        <f>U18</f>
        <v/>
      </c>
      <c r="E15">
        <f>W18</f>
        <v/>
      </c>
      <c r="G15" s="59">
        <f>$H$1+(7*G16)</f>
        <v/>
      </c>
      <c r="H15" s="126">
        <f t="array" ref="H15">IFERROR(INDEX($B$2:$B$150,SMALL(IF($G15=$A$2:$A$150,ROW($A$2:$A$150)- MIN(ROW($A$2:$A$150))+1,""),COLUMN()-7)), "")</f>
        <v/>
      </c>
      <c r="I15" s="127">
        <f t="array" ref="I15">IFERROR(INDEX($B$2:$B$150,SMALL(IF($G15=$A$2:$A$150,ROW($A$2:$A$150)- MIN(ROW($A$2:$A$150))+1,""),COLUMN()-7)), "")</f>
        <v/>
      </c>
      <c r="J15" s="127">
        <f t="array" ref="J15">IFERROR(INDEX($B$2:$B$150,SMALL(IF($G15=$A$2:$A$150,ROW($A$2:$A$150)- MIN(ROW($A$2:$A$150))+1,""),COLUMN()-7)), "")</f>
        <v/>
      </c>
      <c r="K15" s="127">
        <f t="array" ref="K15">IFERROR(INDEX($B$2:$B$150,SMALL(IF($G15=$A$2:$A$150,ROW($A$2:$A$150)- MIN(ROW($A$2:$A$150))+1,""),COLUMN()-7)), "")</f>
        <v/>
      </c>
      <c r="L15" s="127">
        <f t="array" ref="L15">IFERROR(INDEX($B$2:$B$150,SMALL(IF($G15=$A$2:$A$150,ROW($A$2:$A$150)- MIN(ROW($A$2:$A$150))+1,""),COLUMN()-7)), "")</f>
        <v/>
      </c>
      <c r="M15" s="127">
        <f t="array" ref="M15">IFERROR(INDEX($B$2:$B$150,SMALL(IF($G15=$A$2:$A$150,ROW($A$2:$A$150)- MIN(ROW($A$2:$A$150))+1,""),COLUMN()-7)), "")</f>
        <v/>
      </c>
      <c r="N15" s="127">
        <f t="array" ref="N15">IFERROR(INDEX($B$2:$B$150,SMALL(IF($G15=$A$2:$A$150,ROW($A$2:$A$150)- MIN(ROW($A$2:$A$150))+1,""),COLUMN()-7)), "")</f>
        <v/>
      </c>
      <c r="O15" s="127">
        <f t="array" ref="O15">IFERROR(INDEX($B$2:$B$150,SMALL(IF($G15=$A$2:$A$150,ROW($A$2:$A$150)- MIN(ROW($A$2:$A$150))+1,""),COLUMN()-7)), "")</f>
        <v/>
      </c>
      <c r="P15" s="127">
        <f t="array" ref="P15">IFERROR(INDEX($B$2:$B$150,SMALL(IF($G15=$A$2:$A$150,ROW($A$2:$A$150)- MIN(ROW($A$2:$A$150))+1,""),COLUMN()-7)), "")</f>
        <v/>
      </c>
      <c r="Q15" s="128">
        <f t="array" ref="Q15">IFERROR(INDEX($B$2:$B$150,SMALL(IF($G15=$A$2:$A$150,ROW($A$2:$A$150)- MIN(ROW($A$2:$A$150))+1,""),COLUMN()-7)), "")</f>
        <v/>
      </c>
      <c r="S15" s="203">
        <f>_xlfn.NUMBERVALUE('810_Sheet'!I15)</f>
        <v/>
      </c>
      <c r="T15" s="204">
        <f>_xlfn.NUMBERVALUE('810_Sheet'!$D15)</f>
        <v/>
      </c>
      <c r="U15" s="204">
        <f>_xlfn.NUMBERVALUE('810_Sheet'!$M15)</f>
        <v/>
      </c>
      <c r="V15" s="110">
        <f>($H$1+('810_Sheet'!C15*7))</f>
        <v/>
      </c>
      <c r="W15">
        <f>_xlfn.NUMBERVALUE('810_Sheet'!H15)</f>
        <v/>
      </c>
    </row>
    <row r="16">
      <c r="A16" s="30">
        <f>V17</f>
        <v/>
      </c>
      <c r="B16" s="200">
        <f>S17</f>
        <v/>
      </c>
      <c r="C16" s="201">
        <f>T17</f>
        <v/>
      </c>
      <c r="D16" s="202">
        <f>U17</f>
        <v/>
      </c>
      <c r="E16">
        <f>W17</f>
        <v/>
      </c>
      <c r="G16" s="60" t="n">
        <v>26</v>
      </c>
      <c r="H16" s="205">
        <f t="array" ref="H16">IFERROR(INDEX($C$2:$C$150,SMALL(IF($G15=$A$2:$A$150,ROW($A$2:$A$150)- MIN(ROW($A$2:$A$150))+1,""),COLUMN()-7)), "")</f>
        <v/>
      </c>
      <c r="I16" s="206">
        <f t="array" ref="I16">IFERROR(INDEX($C$2:$C$150,SMALL(IF($G15=$A$2:$A$150,ROW($A$2:$A$150)- MIN(ROW($A$2:$A$150))+1,""),COLUMN()-7)), "")</f>
        <v/>
      </c>
      <c r="J16" s="206">
        <f t="array" ref="J16">IFERROR(INDEX($C$2:$C$150,SMALL(IF($G15=$A$2:$A$150,ROW($A$2:$A$150)- MIN(ROW($A$2:$A$150))+1,""),COLUMN()-7)), "")</f>
        <v/>
      </c>
      <c r="K16" s="206">
        <f t="array" ref="K16">IFERROR(INDEX($C$2:$C$150,SMALL(IF($G15=$A$2:$A$150,ROW($A$2:$A$150)- MIN(ROW($A$2:$A$150))+1,""),COLUMN()-7)), "")</f>
        <v/>
      </c>
      <c r="L16" s="206">
        <f t="array" ref="L16">IFERROR(INDEX($C$2:$C$150,SMALL(IF($G15=$A$2:$A$150,ROW($A$2:$A$150)- MIN(ROW($A$2:$A$150))+1,""),COLUMN()-7)), "")</f>
        <v/>
      </c>
      <c r="M16" s="206">
        <f t="array" ref="M16">IFERROR(INDEX($C$2:$C$150,SMALL(IF($G15=$A$2:$A$150,ROW($A$2:$A$150)- MIN(ROW($A$2:$A$150))+1,""),COLUMN()-7)), "")</f>
        <v/>
      </c>
      <c r="N16" s="206">
        <f t="array" ref="N16">IFERROR(INDEX($C$2:$C$150,SMALL(IF($G15=$A$2:$A$150,ROW($A$2:$A$150)- MIN(ROW($A$2:$A$150))+1,""),COLUMN()-7)), "")</f>
        <v/>
      </c>
      <c r="O16" s="206">
        <f t="array" ref="O16">IFERROR(INDEX($C$2:$C$150,SMALL(IF($G15=$A$2:$A$150,ROW($A$2:$A$150)- MIN(ROW($A$2:$A$150))+1,""),COLUMN()-7)), "")</f>
        <v/>
      </c>
      <c r="P16" s="206">
        <f t="array" ref="P16">IFERROR(INDEX($C$2:$C$150,SMALL(IF($G15=$A$2:$A$150,ROW($A$2:$A$150)- MIN(ROW($A$2:$A$150))+1,""),COLUMN()-7)), "")</f>
        <v/>
      </c>
      <c r="Q16" s="207">
        <f t="array" ref="Q16">IFERROR(INDEX($C$2:$C$150,SMALL(IF($G15=$A$2:$A$150,ROW($A$2:$A$150)- MIN(ROW($A$2:$A$150))+1,""),COLUMN()-7)), "")</f>
        <v/>
      </c>
      <c r="S16" s="203">
        <f>_xlfn.NUMBERVALUE('810_Sheet'!I16)</f>
        <v/>
      </c>
      <c r="T16" s="204">
        <f>_xlfn.NUMBERVALUE('810_Sheet'!$D16)</f>
        <v/>
      </c>
      <c r="U16" s="204">
        <f>_xlfn.NUMBERVALUE('810_Sheet'!$M16)</f>
        <v/>
      </c>
      <c r="V16" s="110">
        <f>($H$1+('810_Sheet'!C16*7))</f>
        <v/>
      </c>
      <c r="W16">
        <f>_xlfn.NUMBERVALUE('810_Sheet'!H16)</f>
        <v/>
      </c>
    </row>
    <row r="17">
      <c r="A17" s="30">
        <f>V16</f>
        <v/>
      </c>
      <c r="B17" s="200">
        <f>S16</f>
        <v/>
      </c>
      <c r="C17" s="201">
        <f>T16</f>
        <v/>
      </c>
      <c r="D17" s="202">
        <f>U16</f>
        <v/>
      </c>
      <c r="E17">
        <f>W16</f>
        <v/>
      </c>
      <c r="G17" s="61">
        <f>VLOOKUP(G15,$A:$E,5,FALSE)</f>
        <v/>
      </c>
      <c r="H17" s="208">
        <f t="array" ref="H17">IFERROR(INDEX($D$2:$D$150,SMALL(IF($G15=$A$2:$A$150,ROW($A$2:$A$150)- MIN(ROW($A$2:$A$150))+1,""),COLUMN()-7)), "")</f>
        <v/>
      </c>
      <c r="I17" s="209">
        <f t="array" ref="I17">IFERROR(INDEX($D$2:$D$150,SMALL(IF($G15=$A$2:$A$150,ROW($A$2:$A$150)- MIN(ROW($A$2:$A$150))+1,""),COLUMN()-7)), "")</f>
        <v/>
      </c>
      <c r="J17" s="209">
        <f t="array" ref="J17">IFERROR(INDEX($D$2:$D$150,SMALL(IF($G15=$A$2:$A$150,ROW($A$2:$A$150)- MIN(ROW($A$2:$A$150))+1,""),COLUMN()-7)), "")</f>
        <v/>
      </c>
      <c r="K17" s="209">
        <f t="array" ref="K17">IFERROR(INDEX($D$2:$D$150,SMALL(IF($G15=$A$2:$A$150,ROW($A$2:$A$150)- MIN(ROW($A$2:$A$150))+1,""),COLUMN()-7)), "")</f>
        <v/>
      </c>
      <c r="L17" s="209">
        <f t="array" ref="L17">IFERROR(INDEX($D$2:$D$150,SMALL(IF($G15=$A$2:$A$150,ROW($A$2:$A$150)- MIN(ROW($A$2:$A$150))+1,""),COLUMN()-7)), "")</f>
        <v/>
      </c>
      <c r="M17" s="209">
        <f t="array" ref="M17">IFERROR(INDEX($D$2:$D$150,SMALL(IF($G15=$A$2:$A$150,ROW($A$2:$A$150)- MIN(ROW($A$2:$A$150))+1,""),COLUMN()-7)), "")</f>
        <v/>
      </c>
      <c r="N17" s="209">
        <f t="array" ref="N17">IFERROR(INDEX($D$2:$D$150,SMALL(IF($G15=$A$2:$A$150,ROW($A$2:$A$150)- MIN(ROW($A$2:$A$150))+1,""),COLUMN()-7)), "")</f>
        <v/>
      </c>
      <c r="O17" s="209">
        <f t="array" ref="O17">IFERROR(INDEX($D$2:$D$150,SMALL(IF($G15=$A$2:$A$150,ROW($A$2:$A$150)- MIN(ROW($A$2:$A$150))+1,""),COLUMN()-7)), "")</f>
        <v/>
      </c>
      <c r="P17" s="209">
        <f t="array" ref="P17">IFERROR(INDEX($D$2:$D$150,SMALL(IF($G15=$A$2:$A$150,ROW($A$2:$A$150)- MIN(ROW($A$2:$A$150))+1,""),COLUMN()-7)), "")</f>
        <v/>
      </c>
      <c r="Q17" s="210">
        <f t="array" ref="Q17">IFERROR(INDEX($D$2:$D$150,SMALL(IF($G15=$A$2:$A$150,ROW($A$2:$A$150)- MIN(ROW($A$2:$A$150))+1,""),COLUMN()-7)), "")</f>
        <v/>
      </c>
      <c r="S17" s="203">
        <f>_xlfn.NUMBERVALUE('810_Sheet'!I17)</f>
        <v/>
      </c>
      <c r="T17" s="204">
        <f>_xlfn.NUMBERVALUE('810_Sheet'!$D17)</f>
        <v/>
      </c>
      <c r="U17" s="204">
        <f>_xlfn.NUMBERVALUE('810_Sheet'!$M17)</f>
        <v/>
      </c>
      <c r="V17" s="110">
        <f>($H$1+('810_Sheet'!C17*7))</f>
        <v/>
      </c>
      <c r="W17">
        <f>_xlfn.NUMBERVALUE('810_Sheet'!H17)</f>
        <v/>
      </c>
    </row>
    <row r="18">
      <c r="A18" s="30">
        <f>V15</f>
        <v/>
      </c>
      <c r="B18" s="200">
        <f>S15</f>
        <v/>
      </c>
      <c r="C18" s="201">
        <f>T15</f>
        <v/>
      </c>
      <c r="D18" s="202">
        <f>U15</f>
        <v/>
      </c>
      <c r="E18">
        <f>W15</f>
        <v/>
      </c>
      <c r="G18" s="6" t="n"/>
      <c r="S18" s="203">
        <f>_xlfn.NUMBERVALUE('810_Sheet'!I18)</f>
        <v/>
      </c>
      <c r="T18" s="204">
        <f>_xlfn.NUMBERVALUE('810_Sheet'!$D18)</f>
        <v/>
      </c>
      <c r="U18" s="204">
        <f>_xlfn.NUMBERVALUE('810_Sheet'!$M18)</f>
        <v/>
      </c>
      <c r="V18" s="110">
        <f>($H$1+('810_Sheet'!C18*7))</f>
        <v/>
      </c>
      <c r="W18">
        <f>_xlfn.NUMBERVALUE('810_Sheet'!H18)</f>
        <v/>
      </c>
    </row>
    <row r="19">
      <c r="A19" s="30">
        <f>V14</f>
        <v/>
      </c>
      <c r="B19" s="200">
        <f>S14</f>
        <v/>
      </c>
      <c r="C19" s="201">
        <f>T14</f>
        <v/>
      </c>
      <c r="D19" s="202">
        <f>U14</f>
        <v/>
      </c>
      <c r="E19">
        <f>W14</f>
        <v/>
      </c>
      <c r="G19" s="59">
        <f>$H$1+(7*G20)</f>
        <v/>
      </c>
      <c r="H19" s="126">
        <f t="array" ref="H19">IFERROR(INDEX($B$2:$B$150,SMALL(IF($G19=$A$2:$A$150,ROW($A$2:$A$150)- MIN(ROW($A$2:$A$150))+1,""),COLUMN()-7)), "")</f>
        <v/>
      </c>
      <c r="I19" s="127">
        <f t="array" ref="I19">IFERROR(INDEX($B$2:$B$150,SMALL(IF($G19=$A$2:$A$150,ROW($A$2:$A$150)- MIN(ROW($A$2:$A$150))+1,""),COLUMN()-7)), "")</f>
        <v/>
      </c>
      <c r="J19" s="127">
        <f t="array" ref="J19">IFERROR(INDEX($B$2:$B$150,SMALL(IF($G19=$A$2:$A$150,ROW($A$2:$A$150)- MIN(ROW($A$2:$A$150))+1,""),COLUMN()-7)), "")</f>
        <v/>
      </c>
      <c r="K19" s="127">
        <f t="array" ref="K19">IFERROR(INDEX($B$2:$B$150,SMALL(IF($G19=$A$2:$A$150,ROW($A$2:$A$150)- MIN(ROW($A$2:$A$150))+1,""),COLUMN()-7)), "")</f>
        <v/>
      </c>
      <c r="L19" s="127">
        <f t="array" ref="L19">IFERROR(INDEX($B$2:$B$150,SMALL(IF($G19=$A$2:$A$150,ROW($A$2:$A$150)- MIN(ROW($A$2:$A$150))+1,""),COLUMN()-7)), "")</f>
        <v/>
      </c>
      <c r="M19" s="127">
        <f t="array" ref="M19">IFERROR(INDEX($B$2:$B$150,SMALL(IF($G19=$A$2:$A$150,ROW($A$2:$A$150)- MIN(ROW($A$2:$A$150))+1,""),COLUMN()-7)), "")</f>
        <v/>
      </c>
      <c r="N19" s="127">
        <f t="array" ref="N19">IFERROR(INDEX($B$2:$B$150,SMALL(IF($G19=$A$2:$A$150,ROW($A$2:$A$150)- MIN(ROW($A$2:$A$150))+1,""),COLUMN()-7)), "")</f>
        <v/>
      </c>
      <c r="O19" s="127">
        <f t="array" ref="O19">IFERROR(INDEX($B$2:$B$150,SMALL(IF($G19=$A$2:$A$150,ROW($A$2:$A$150)- MIN(ROW($A$2:$A$150))+1,""),COLUMN()-7)), "")</f>
        <v/>
      </c>
      <c r="P19" s="127">
        <f t="array" ref="P19">IFERROR(INDEX($B$2:$B$150,SMALL(IF($G19=$A$2:$A$150,ROW($A$2:$A$150)- MIN(ROW($A$2:$A$150))+1,""),COLUMN()-7)), "")</f>
        <v/>
      </c>
      <c r="Q19" s="128">
        <f t="array" ref="Q19">IFERROR(INDEX($B$2:$B$150,SMALL(IF($G19=$A$2:$A$150,ROW($A$2:$A$150)- MIN(ROW($A$2:$A$150))+1,""),COLUMN()-7)), "")</f>
        <v/>
      </c>
      <c r="S19" s="203">
        <f>_xlfn.NUMBERVALUE('810_Sheet'!I19)</f>
        <v/>
      </c>
      <c r="T19" s="204">
        <f>_xlfn.NUMBERVALUE('810_Sheet'!$D19)</f>
        <v/>
      </c>
      <c r="U19" s="204">
        <f>_xlfn.NUMBERVALUE('810_Sheet'!$M19)</f>
        <v/>
      </c>
      <c r="V19" s="110">
        <f>($H$1+('810_Sheet'!C19*7))</f>
        <v/>
      </c>
      <c r="W19">
        <f>_xlfn.NUMBERVALUE('810_Sheet'!H19)</f>
        <v/>
      </c>
    </row>
    <row r="20">
      <c r="A20" s="30">
        <f>V13</f>
        <v/>
      </c>
      <c r="B20" s="200">
        <f>S13</f>
        <v/>
      </c>
      <c r="C20" s="201">
        <f>T13</f>
        <v/>
      </c>
      <c r="D20" s="202">
        <f>U13</f>
        <v/>
      </c>
      <c r="E20">
        <f>W13</f>
        <v/>
      </c>
      <c r="G20" s="60" t="n">
        <v>30</v>
      </c>
      <c r="H20" s="205">
        <f t="array" ref="H20">IFERROR(INDEX($C$2:$C$150,SMALL(IF($G19=$A$2:$A$150,ROW($A$2:$A$150)- MIN(ROW($A$2:$A$150))+1,""),COLUMN()-7)), "")</f>
        <v/>
      </c>
      <c r="I20" s="206">
        <f t="array" ref="I20">IFERROR(INDEX($C$2:$C$150,SMALL(IF($G19=$A$2:$A$150,ROW($A$2:$A$150)- MIN(ROW($A$2:$A$150))+1,""),COLUMN()-7)), "")</f>
        <v/>
      </c>
      <c r="J20" s="206">
        <f t="array" ref="J20">IFERROR(INDEX($C$2:$C$150,SMALL(IF($G19=$A$2:$A$150,ROW($A$2:$A$150)- MIN(ROW($A$2:$A$150))+1,""),COLUMN()-7)), "")</f>
        <v/>
      </c>
      <c r="K20" s="206">
        <f t="array" ref="K20">IFERROR(INDEX($C$2:$C$150,SMALL(IF($G19=$A$2:$A$150,ROW($A$2:$A$150)- MIN(ROW($A$2:$A$150))+1,""),COLUMN()-7)), "")</f>
        <v/>
      </c>
      <c r="L20" s="206">
        <f t="array" ref="L20">IFERROR(INDEX($C$2:$C$150,SMALL(IF($G19=$A$2:$A$150,ROW($A$2:$A$150)- MIN(ROW($A$2:$A$150))+1,""),COLUMN()-7)), "")</f>
        <v/>
      </c>
      <c r="M20" s="206">
        <f t="array" ref="M20">IFERROR(INDEX($C$2:$C$150,SMALL(IF($G19=$A$2:$A$150,ROW($A$2:$A$150)- MIN(ROW($A$2:$A$150))+1,""),COLUMN()-7)), "")</f>
        <v/>
      </c>
      <c r="N20" s="206">
        <f t="array" ref="N20">IFERROR(INDEX($C$2:$C$150,SMALL(IF($G19=$A$2:$A$150,ROW($A$2:$A$150)- MIN(ROW($A$2:$A$150))+1,""),COLUMN()-7)), "")</f>
        <v/>
      </c>
      <c r="O20" s="206">
        <f t="array" ref="O20">IFERROR(INDEX($C$2:$C$150,SMALL(IF($G19=$A$2:$A$150,ROW($A$2:$A$150)- MIN(ROW($A$2:$A$150))+1,""),COLUMN()-7)), "")</f>
        <v/>
      </c>
      <c r="P20" s="206">
        <f t="array" ref="P20">IFERROR(INDEX($C$2:$C$150,SMALL(IF($G19=$A$2:$A$150,ROW($A$2:$A$150)- MIN(ROW($A$2:$A$150))+1,""),COLUMN()-7)), "")</f>
        <v/>
      </c>
      <c r="Q20" s="207">
        <f t="array" ref="Q20">IFERROR(INDEX($C$2:$C$150,SMALL(IF($G19=$A$2:$A$150,ROW($A$2:$A$150)- MIN(ROW($A$2:$A$150))+1,""),COLUMN()-7)), "")</f>
        <v/>
      </c>
      <c r="S20" s="203">
        <f>_xlfn.NUMBERVALUE('810_Sheet'!I20)</f>
        <v/>
      </c>
      <c r="T20" s="204">
        <f>_xlfn.NUMBERVALUE('810_Sheet'!$D20)</f>
        <v/>
      </c>
      <c r="U20" s="204">
        <f>_xlfn.NUMBERVALUE('810_Sheet'!$M20)</f>
        <v/>
      </c>
      <c r="V20" s="110">
        <f>($H$1+('810_Sheet'!C20*7))</f>
        <v/>
      </c>
      <c r="W20">
        <f>_xlfn.NUMBERVALUE('810_Sheet'!H20)</f>
        <v/>
      </c>
    </row>
    <row r="21">
      <c r="A21" s="30">
        <f>V12</f>
        <v/>
      </c>
      <c r="B21" s="200">
        <f>S12</f>
        <v/>
      </c>
      <c r="C21" s="201">
        <f>T12</f>
        <v/>
      </c>
      <c r="D21" s="202">
        <f>U12</f>
        <v/>
      </c>
      <c r="E21">
        <f>W12</f>
        <v/>
      </c>
      <c r="G21" s="61">
        <f>VLOOKUP(G19,$A:$E,5,FALSE)</f>
        <v/>
      </c>
      <c r="H21" s="208">
        <f t="array" ref="H21">IFERROR(INDEX($D$2:$D$150,SMALL(IF($G19=$A$2:$A$150,ROW($A$2:$A$150)- MIN(ROW($A$2:$A$150))+1,""),COLUMN()-7)), "")</f>
        <v/>
      </c>
      <c r="I21" s="209">
        <f t="array" ref="I21">IFERROR(INDEX($D$2:$D$150,SMALL(IF($G19=$A$2:$A$150,ROW($A$2:$A$150)- MIN(ROW($A$2:$A$150))+1,""),COLUMN()-7)), "")</f>
        <v/>
      </c>
      <c r="J21" s="209">
        <f t="array" ref="J21">IFERROR(INDEX($D$2:$D$150,SMALL(IF($G19=$A$2:$A$150,ROW($A$2:$A$150)- MIN(ROW($A$2:$A$150))+1,""),COLUMN()-7)), "")</f>
        <v/>
      </c>
      <c r="K21" s="209">
        <f t="array" ref="K21">IFERROR(INDEX($D$2:$D$150,SMALL(IF($G19=$A$2:$A$150,ROW($A$2:$A$150)- MIN(ROW($A$2:$A$150))+1,""),COLUMN()-7)), "")</f>
        <v/>
      </c>
      <c r="L21" s="209">
        <f t="array" ref="L21">IFERROR(INDEX($D$2:$D$150,SMALL(IF($G19=$A$2:$A$150,ROW($A$2:$A$150)- MIN(ROW($A$2:$A$150))+1,""),COLUMN()-7)), "")</f>
        <v/>
      </c>
      <c r="M21" s="209">
        <f t="array" ref="M21">IFERROR(INDEX($D$2:$D$150,SMALL(IF($G19=$A$2:$A$150,ROW($A$2:$A$150)- MIN(ROW($A$2:$A$150))+1,""),COLUMN()-7)), "")</f>
        <v/>
      </c>
      <c r="N21" s="209">
        <f t="array" ref="N21">IFERROR(INDEX($D$2:$D$150,SMALL(IF($G19=$A$2:$A$150,ROW($A$2:$A$150)- MIN(ROW($A$2:$A$150))+1,""),COLUMN()-7)), "")</f>
        <v/>
      </c>
      <c r="O21" s="209">
        <f t="array" ref="O21">IFERROR(INDEX($D$2:$D$150,SMALL(IF($G19=$A$2:$A$150,ROW($A$2:$A$150)- MIN(ROW($A$2:$A$150))+1,""),COLUMN()-7)), "")</f>
        <v/>
      </c>
      <c r="P21" s="209">
        <f t="array" ref="P21">IFERROR(INDEX($D$2:$D$150,SMALL(IF($G19=$A$2:$A$150,ROW($A$2:$A$150)- MIN(ROW($A$2:$A$150))+1,""),COLUMN()-7)), "")</f>
        <v/>
      </c>
      <c r="Q21" s="210">
        <f t="array" ref="Q21">IFERROR(INDEX($D$2:$D$150,SMALL(IF($G19=$A$2:$A$150,ROW($A$2:$A$150)- MIN(ROW($A$2:$A$150))+1,""),COLUMN()-7)), "")</f>
        <v/>
      </c>
      <c r="S21" s="203">
        <f>_xlfn.NUMBERVALUE('810_Sheet'!I21)</f>
        <v/>
      </c>
      <c r="T21" s="204">
        <f>_xlfn.NUMBERVALUE('810_Sheet'!$D21)</f>
        <v/>
      </c>
      <c r="U21" s="204">
        <f>_xlfn.NUMBERVALUE('810_Sheet'!$M21)</f>
        <v/>
      </c>
      <c r="V21" s="110">
        <f>($H$1+('810_Sheet'!C21*7))</f>
        <v/>
      </c>
      <c r="W21">
        <f>_xlfn.NUMBERVALUE('810_Sheet'!H21)</f>
        <v/>
      </c>
    </row>
    <row r="22">
      <c r="A22" s="30">
        <f>V31</f>
        <v/>
      </c>
      <c r="B22" s="200">
        <f>S31</f>
        <v/>
      </c>
      <c r="C22" s="201">
        <f>T31</f>
        <v/>
      </c>
      <c r="D22" s="202">
        <f>U31</f>
        <v/>
      </c>
      <c r="E22">
        <f>W31</f>
        <v/>
      </c>
      <c r="G22" s="6" t="n"/>
      <c r="S22" s="203">
        <f>_xlfn.NUMBERVALUE('810_Sheet'!I22)</f>
        <v/>
      </c>
      <c r="T22" s="204">
        <f>_xlfn.NUMBERVALUE('810_Sheet'!$D22)</f>
        <v/>
      </c>
      <c r="U22" s="204">
        <f>_xlfn.NUMBERVALUE('810_Sheet'!$M22)</f>
        <v/>
      </c>
      <c r="V22" s="110">
        <f>($H$1+('810_Sheet'!C22*7))</f>
        <v/>
      </c>
      <c r="W22">
        <f>_xlfn.NUMBERVALUE('810_Sheet'!H22)</f>
        <v/>
      </c>
    </row>
    <row r="23">
      <c r="A23" s="30">
        <f>V30</f>
        <v/>
      </c>
      <c r="B23" s="200">
        <f>S30</f>
        <v/>
      </c>
      <c r="C23" s="201">
        <f>T30</f>
        <v/>
      </c>
      <c r="D23" s="202">
        <f>U30</f>
        <v/>
      </c>
      <c r="E23">
        <f>W30</f>
        <v/>
      </c>
      <c r="G23" s="59">
        <f>$H$1+(7*G24)</f>
        <v/>
      </c>
      <c r="H23" s="126">
        <f t="array" ref="H23">IFERROR(INDEX($B$2:$B$150,SMALL(IF($G23=$A$2:$A$150,ROW($A$2:$A$150)- MIN(ROW($A$2:$A$150))+1,""),COLUMN()-7)), "")</f>
        <v/>
      </c>
      <c r="I23" s="127">
        <f t="array" ref="I23">IFERROR(INDEX($B$2:$B$150,SMALL(IF($G23=$A$2:$A$150,ROW($A$2:$A$150)- MIN(ROW($A$2:$A$150))+1,""),COLUMN()-7)), "")</f>
        <v/>
      </c>
      <c r="J23" s="127">
        <f t="array" ref="J23">IFERROR(INDEX($B$2:$B$150,SMALL(IF($G23=$A$2:$A$150,ROW($A$2:$A$150)- MIN(ROW($A$2:$A$150))+1,""),COLUMN()-7)), "")</f>
        <v/>
      </c>
      <c r="K23" s="127">
        <f t="array" ref="K23">IFERROR(INDEX($B$2:$B$150,SMALL(IF($G23=$A$2:$A$150,ROW($A$2:$A$150)- MIN(ROW($A$2:$A$150))+1,""),COLUMN()-7)), "")</f>
        <v/>
      </c>
      <c r="L23" s="127">
        <f t="array" ref="L23">IFERROR(INDEX($B$2:$B$150,SMALL(IF($G23=$A$2:$A$150,ROW($A$2:$A$150)- MIN(ROW($A$2:$A$150))+1,""),COLUMN()-7)), "")</f>
        <v/>
      </c>
      <c r="M23" s="127">
        <f t="array" ref="M23">IFERROR(INDEX($B$2:$B$150,SMALL(IF($G23=$A$2:$A$150,ROW($A$2:$A$150)- MIN(ROW($A$2:$A$150))+1,""),COLUMN()-7)), "")</f>
        <v/>
      </c>
      <c r="N23" s="127">
        <f t="array" ref="N23">IFERROR(INDEX($B$2:$B$150,SMALL(IF($G23=$A$2:$A$150,ROW($A$2:$A$150)- MIN(ROW($A$2:$A$150))+1,""),COLUMN()-7)), "")</f>
        <v/>
      </c>
      <c r="O23" s="127">
        <f t="array" ref="O23">IFERROR(INDEX($B$2:$B$150,SMALL(IF($G23=$A$2:$A$150,ROW($A$2:$A$150)- MIN(ROW($A$2:$A$150))+1,""),COLUMN()-7)), "")</f>
        <v/>
      </c>
      <c r="P23" s="127">
        <f t="array" ref="P23">IFERROR(INDEX($B$2:$B$150,SMALL(IF($G23=$A$2:$A$150,ROW($A$2:$A$150)- MIN(ROW($A$2:$A$150))+1,""),COLUMN()-7)), "")</f>
        <v/>
      </c>
      <c r="Q23" s="128">
        <f t="array" ref="Q23">IFERROR(INDEX($B$2:$B$150,SMALL(IF($G23=$A$2:$A$150,ROW($A$2:$A$150)- MIN(ROW($A$2:$A$150))+1,""),COLUMN()-7)), "")</f>
        <v/>
      </c>
      <c r="S23" s="203">
        <f>_xlfn.NUMBERVALUE('810_Sheet'!I23)</f>
        <v/>
      </c>
      <c r="T23" s="204">
        <f>_xlfn.NUMBERVALUE('810_Sheet'!$D23)</f>
        <v/>
      </c>
      <c r="U23" s="204">
        <f>_xlfn.NUMBERVALUE('810_Sheet'!$M23)</f>
        <v/>
      </c>
      <c r="V23" s="110">
        <f>($H$1+('810_Sheet'!C23*7))</f>
        <v/>
      </c>
      <c r="W23">
        <f>_xlfn.NUMBERVALUE('810_Sheet'!H23)</f>
        <v/>
      </c>
    </row>
    <row r="24">
      <c r="A24" s="30">
        <f>V29</f>
        <v/>
      </c>
      <c r="B24" s="200">
        <f>S29</f>
        <v/>
      </c>
      <c r="C24" s="201">
        <f>T29</f>
        <v/>
      </c>
      <c r="D24" s="202">
        <f>U29</f>
        <v/>
      </c>
      <c r="E24">
        <f>W29</f>
        <v/>
      </c>
      <c r="G24" s="60" t="n">
        <v>34</v>
      </c>
      <c r="H24" s="205">
        <f t="array" ref="H24">IFERROR(INDEX($C$2:$C$150,SMALL(IF($G23=$A$2:$A$150,ROW($A$2:$A$150)- MIN(ROW($A$2:$A$150))+1,""),COLUMN()-7)), "")</f>
        <v/>
      </c>
      <c r="I24" s="206">
        <f t="array" ref="I24">IFERROR(INDEX($C$2:$C$150,SMALL(IF($G23=$A$2:$A$150,ROW($A$2:$A$150)- MIN(ROW($A$2:$A$150))+1,""),COLUMN()-7)), "")</f>
        <v/>
      </c>
      <c r="J24" s="206">
        <f t="array" ref="J24">IFERROR(INDEX($C$2:$C$150,SMALL(IF($G23=$A$2:$A$150,ROW($A$2:$A$150)- MIN(ROW($A$2:$A$150))+1,""),COLUMN()-7)), "")</f>
        <v/>
      </c>
      <c r="K24" s="206">
        <f t="array" ref="K24">IFERROR(INDEX($C$2:$C$150,SMALL(IF($G23=$A$2:$A$150,ROW($A$2:$A$150)- MIN(ROW($A$2:$A$150))+1,""),COLUMN()-7)), "")</f>
        <v/>
      </c>
      <c r="L24" s="206">
        <f t="array" ref="L24">IFERROR(INDEX($C$2:$C$150,SMALL(IF($G23=$A$2:$A$150,ROW($A$2:$A$150)- MIN(ROW($A$2:$A$150))+1,""),COLUMN()-7)), "")</f>
        <v/>
      </c>
      <c r="M24" s="206">
        <f t="array" ref="M24">IFERROR(INDEX($C$2:$C$150,SMALL(IF($G23=$A$2:$A$150,ROW($A$2:$A$150)- MIN(ROW($A$2:$A$150))+1,""),COLUMN()-7)), "")</f>
        <v/>
      </c>
      <c r="N24" s="206">
        <f t="array" ref="N24">IFERROR(INDEX($C$2:$C$150,SMALL(IF($G23=$A$2:$A$150,ROW($A$2:$A$150)- MIN(ROW($A$2:$A$150))+1,""),COLUMN()-7)), "")</f>
        <v/>
      </c>
      <c r="O24" s="206">
        <f t="array" ref="O24">IFERROR(INDEX($C$2:$C$150,SMALL(IF($G23=$A$2:$A$150,ROW($A$2:$A$150)- MIN(ROW($A$2:$A$150))+1,""),COLUMN()-7)), "")</f>
        <v/>
      </c>
      <c r="P24" s="206">
        <f t="array" ref="P24">IFERROR(INDEX($C$2:$C$150,SMALL(IF($G23=$A$2:$A$150,ROW($A$2:$A$150)- MIN(ROW($A$2:$A$150))+1,""),COLUMN()-7)), "")</f>
        <v/>
      </c>
      <c r="Q24" s="207">
        <f t="array" ref="Q24">IFERROR(INDEX($C$2:$C$150,SMALL(IF($G23=$A$2:$A$150,ROW($A$2:$A$150)- MIN(ROW($A$2:$A$150))+1,""),COLUMN()-7)), "")</f>
        <v/>
      </c>
      <c r="S24" s="203">
        <f>_xlfn.NUMBERVALUE('810_Sheet'!I24)</f>
        <v/>
      </c>
      <c r="T24" s="204">
        <f>_xlfn.NUMBERVALUE('810_Sheet'!$D24)</f>
        <v/>
      </c>
      <c r="U24" s="204">
        <f>_xlfn.NUMBERVALUE('810_Sheet'!$M24)</f>
        <v/>
      </c>
      <c r="V24" s="110">
        <f>($H$1+('810_Sheet'!C24*7))</f>
        <v/>
      </c>
      <c r="W24">
        <f>_xlfn.NUMBERVALUE('810_Sheet'!H24)</f>
        <v/>
      </c>
    </row>
    <row r="25">
      <c r="A25" s="30">
        <f>V28</f>
        <v/>
      </c>
      <c r="B25" s="200">
        <f>S28</f>
        <v/>
      </c>
      <c r="C25" s="201">
        <f>T28</f>
        <v/>
      </c>
      <c r="D25" s="202">
        <f>U28</f>
        <v/>
      </c>
      <c r="E25">
        <f>W28</f>
        <v/>
      </c>
      <c r="G25" s="61">
        <f>VLOOKUP(G23,$A:$E,5,FALSE)</f>
        <v/>
      </c>
      <c r="H25" s="208">
        <f t="array" ref="H25">IFERROR(INDEX($D$2:$D$150,SMALL(IF($G23=$A$2:$A$150,ROW($A$2:$A$150)- MIN(ROW($A$2:$A$150))+1,""),COLUMN()-7)), "")</f>
        <v/>
      </c>
      <c r="I25" s="209">
        <f t="array" ref="I25">IFERROR(INDEX($D$2:$D$150,SMALL(IF($G23=$A$2:$A$150,ROW($A$2:$A$150)- MIN(ROW($A$2:$A$150))+1,""),COLUMN()-7)), "")</f>
        <v/>
      </c>
      <c r="J25" s="209">
        <f t="array" ref="J25">IFERROR(INDEX($D$2:$D$150,SMALL(IF($G23=$A$2:$A$150,ROW($A$2:$A$150)- MIN(ROW($A$2:$A$150))+1,""),COLUMN()-7)), "")</f>
        <v/>
      </c>
      <c r="K25" s="209">
        <f t="array" ref="K25">IFERROR(INDEX($D$2:$D$150,SMALL(IF($G23=$A$2:$A$150,ROW($A$2:$A$150)- MIN(ROW($A$2:$A$150))+1,""),COLUMN()-7)), "")</f>
        <v/>
      </c>
      <c r="L25" s="209">
        <f t="array" ref="L25">IFERROR(INDEX($D$2:$D$150,SMALL(IF($G23=$A$2:$A$150,ROW($A$2:$A$150)- MIN(ROW($A$2:$A$150))+1,""),COLUMN()-7)), "")</f>
        <v/>
      </c>
      <c r="M25" s="209">
        <f t="array" ref="M25">IFERROR(INDEX($D$2:$D$150,SMALL(IF($G23=$A$2:$A$150,ROW($A$2:$A$150)- MIN(ROW($A$2:$A$150))+1,""),COLUMN()-7)), "")</f>
        <v/>
      </c>
      <c r="N25" s="209">
        <f t="array" ref="N25">IFERROR(INDEX($D$2:$D$150,SMALL(IF($G23=$A$2:$A$150,ROW($A$2:$A$150)- MIN(ROW($A$2:$A$150))+1,""),COLUMN()-7)), "")</f>
        <v/>
      </c>
      <c r="O25" s="209">
        <f t="array" ref="O25">IFERROR(INDEX($D$2:$D$150,SMALL(IF($G23=$A$2:$A$150,ROW($A$2:$A$150)- MIN(ROW($A$2:$A$150))+1,""),COLUMN()-7)), "")</f>
        <v/>
      </c>
      <c r="P25" s="209">
        <f t="array" ref="P25">IFERROR(INDEX($D$2:$D$150,SMALL(IF($G23=$A$2:$A$150,ROW($A$2:$A$150)- MIN(ROW($A$2:$A$150))+1,""),COLUMN()-7)), "")</f>
        <v/>
      </c>
      <c r="Q25" s="210">
        <f t="array" ref="Q25">IFERROR(INDEX($D$2:$D$150,SMALL(IF($G23=$A$2:$A$150,ROW($A$2:$A$150)- MIN(ROW($A$2:$A$150))+1,""),COLUMN()-7)), "")</f>
        <v/>
      </c>
      <c r="S25" s="203">
        <f>_xlfn.NUMBERVALUE('810_Sheet'!I25)</f>
        <v/>
      </c>
      <c r="T25" s="204">
        <f>_xlfn.NUMBERVALUE('810_Sheet'!$D25)</f>
        <v/>
      </c>
      <c r="U25" s="204">
        <f>_xlfn.NUMBERVALUE('810_Sheet'!$M25)</f>
        <v/>
      </c>
      <c r="V25" s="110">
        <f>($H$1+('810_Sheet'!C25*7))</f>
        <v/>
      </c>
      <c r="W25">
        <f>_xlfn.NUMBERVALUE('810_Sheet'!H25)</f>
        <v/>
      </c>
    </row>
    <row r="26">
      <c r="A26" s="30">
        <f>V27</f>
        <v/>
      </c>
      <c r="B26" s="200">
        <f>S27</f>
        <v/>
      </c>
      <c r="C26" s="201">
        <f>T27</f>
        <v/>
      </c>
      <c r="D26" s="202">
        <f>U27</f>
        <v/>
      </c>
      <c r="E26">
        <f>W27</f>
        <v/>
      </c>
      <c r="G26" s="6" t="n"/>
      <c r="S26" s="203">
        <f>_xlfn.NUMBERVALUE('810_Sheet'!I26)</f>
        <v/>
      </c>
      <c r="T26" s="204">
        <f>_xlfn.NUMBERVALUE('810_Sheet'!$D26)</f>
        <v/>
      </c>
      <c r="U26" s="204">
        <f>_xlfn.NUMBERVALUE('810_Sheet'!$M26)</f>
        <v/>
      </c>
      <c r="V26" s="110">
        <f>($H$1+('810_Sheet'!C26*7))</f>
        <v/>
      </c>
      <c r="W26">
        <f>_xlfn.NUMBERVALUE('810_Sheet'!H26)</f>
        <v/>
      </c>
    </row>
    <row r="27">
      <c r="A27" s="30">
        <f>V26</f>
        <v/>
      </c>
      <c r="B27" s="200">
        <f>S26</f>
        <v/>
      </c>
      <c r="C27" s="201">
        <f>T26</f>
        <v/>
      </c>
      <c r="D27" s="202">
        <f>U26</f>
        <v/>
      </c>
      <c r="E27">
        <f>W26</f>
        <v/>
      </c>
      <c r="G27" s="59">
        <f>$H$1+(7*G28)</f>
        <v/>
      </c>
      <c r="H27" s="126">
        <f t="array" ref="H27">IFERROR(INDEX($B$2:$B$150,SMALL(IF($G27=$A$2:$A$150,ROW($A$2:$A$150)- MIN(ROW($A$2:$A$150))+1,""),COLUMN()-7)), "")</f>
        <v/>
      </c>
      <c r="I27" s="127">
        <f t="array" ref="I27">IFERROR(INDEX($B$2:$B$150,SMALL(IF($G27=$A$2:$A$150,ROW($A$2:$A$150)- MIN(ROW($A$2:$A$150))+1,""),COLUMN()-7)), "")</f>
        <v/>
      </c>
      <c r="J27" s="127">
        <f t="array" ref="J27">IFERROR(INDEX($B$2:$B$150,SMALL(IF($G27=$A$2:$A$150,ROW($A$2:$A$150)- MIN(ROW($A$2:$A$150))+1,""),COLUMN()-7)), "")</f>
        <v/>
      </c>
      <c r="K27" s="127">
        <f t="array" ref="K27">IFERROR(INDEX($B$2:$B$150,SMALL(IF($G27=$A$2:$A$150,ROW($A$2:$A$150)- MIN(ROW($A$2:$A$150))+1,""),COLUMN()-7)), "")</f>
        <v/>
      </c>
      <c r="L27" s="127">
        <f t="array" ref="L27">IFERROR(INDEX($B$2:$B$150,SMALL(IF($G27=$A$2:$A$150,ROW($A$2:$A$150)- MIN(ROW($A$2:$A$150))+1,""),COLUMN()-7)), "")</f>
        <v/>
      </c>
      <c r="M27" s="127">
        <f t="array" ref="M27">IFERROR(INDEX($B$2:$B$150,SMALL(IF($G27=$A$2:$A$150,ROW($A$2:$A$150)- MIN(ROW($A$2:$A$150))+1,""),COLUMN()-7)), "")</f>
        <v/>
      </c>
      <c r="N27" s="127">
        <f t="array" ref="N27">IFERROR(INDEX($B$2:$B$150,SMALL(IF($G27=$A$2:$A$150,ROW($A$2:$A$150)- MIN(ROW($A$2:$A$150))+1,""),COLUMN()-7)), "")</f>
        <v/>
      </c>
      <c r="O27" s="127">
        <f t="array" ref="O27">IFERROR(INDEX($B$2:$B$150,SMALL(IF($G27=$A$2:$A$150,ROW($A$2:$A$150)- MIN(ROW($A$2:$A$150))+1,""),COLUMN()-7)), "")</f>
        <v/>
      </c>
      <c r="P27" s="127">
        <f t="array" ref="P27">IFERROR(INDEX($B$2:$B$150,SMALL(IF($G27=$A$2:$A$150,ROW($A$2:$A$150)- MIN(ROW($A$2:$A$150))+1,""),COLUMN()-7)), "")</f>
        <v/>
      </c>
      <c r="Q27" s="128">
        <f t="array" ref="Q27">IFERROR(INDEX($B$2:$B$150,SMALL(IF($G27=$A$2:$A$150,ROW($A$2:$A$150)- MIN(ROW($A$2:$A$150))+1,""),COLUMN()-7)), "")</f>
        <v/>
      </c>
      <c r="S27" s="203">
        <f>_xlfn.NUMBERVALUE('810_Sheet'!I27)</f>
        <v/>
      </c>
      <c r="T27" s="204">
        <f>_xlfn.NUMBERVALUE('810_Sheet'!$D27)</f>
        <v/>
      </c>
      <c r="U27" s="204">
        <f>_xlfn.NUMBERVALUE('810_Sheet'!$M27)</f>
        <v/>
      </c>
      <c r="V27" s="110">
        <f>($H$1+('810_Sheet'!C27*7))</f>
        <v/>
      </c>
      <c r="W27">
        <f>_xlfn.NUMBERVALUE('810_Sheet'!H27)</f>
        <v/>
      </c>
    </row>
    <row r="28">
      <c r="A28" s="30">
        <f>V25</f>
        <v/>
      </c>
      <c r="B28" s="200">
        <f>S25</f>
        <v/>
      </c>
      <c r="C28" s="201">
        <f>T25</f>
        <v/>
      </c>
      <c r="D28" s="202">
        <f>U25</f>
        <v/>
      </c>
      <c r="E28">
        <f>W25</f>
        <v/>
      </c>
      <c r="G28" s="60" t="n">
        <v>39</v>
      </c>
      <c r="H28" s="205">
        <f t="array" ref="H28">IFERROR(INDEX($C$2:$C$150,SMALL(IF($G27=$A$2:$A$150,ROW($A$2:$A$150)- MIN(ROW($A$2:$A$150))+1,""),COLUMN()-7)), "")</f>
        <v/>
      </c>
      <c r="I28" s="206">
        <f t="array" ref="I28">IFERROR(INDEX($C$2:$C$150,SMALL(IF($G27=$A$2:$A$150,ROW($A$2:$A$150)- MIN(ROW($A$2:$A$150))+1,""),COLUMN()-7)), "")</f>
        <v/>
      </c>
      <c r="J28" s="206">
        <f t="array" ref="J28">IFERROR(INDEX($C$2:$C$150,SMALL(IF($G27=$A$2:$A$150,ROW($A$2:$A$150)- MIN(ROW($A$2:$A$150))+1,""),COLUMN()-7)), "")</f>
        <v/>
      </c>
      <c r="K28" s="206">
        <f t="array" ref="K28">IFERROR(INDEX($C$2:$C$150,SMALL(IF($G27=$A$2:$A$150,ROW($A$2:$A$150)- MIN(ROW($A$2:$A$150))+1,""),COLUMN()-7)), "")</f>
        <v/>
      </c>
      <c r="L28" s="206">
        <f t="array" ref="L28">IFERROR(INDEX($C$2:$C$150,SMALL(IF($G27=$A$2:$A$150,ROW($A$2:$A$150)- MIN(ROW($A$2:$A$150))+1,""),COLUMN()-7)), "")</f>
        <v/>
      </c>
      <c r="M28" s="206">
        <f t="array" ref="M28">IFERROR(INDEX($C$2:$C$150,SMALL(IF($G27=$A$2:$A$150,ROW($A$2:$A$150)- MIN(ROW($A$2:$A$150))+1,""),COLUMN()-7)), "")</f>
        <v/>
      </c>
      <c r="N28" s="206">
        <f t="array" ref="N28">IFERROR(INDEX($C$2:$C$150,SMALL(IF($G27=$A$2:$A$150,ROW($A$2:$A$150)- MIN(ROW($A$2:$A$150))+1,""),COLUMN()-7)), "")</f>
        <v/>
      </c>
      <c r="O28" s="206">
        <f t="array" ref="O28">IFERROR(INDEX($C$2:$C$150,SMALL(IF($G27=$A$2:$A$150,ROW($A$2:$A$150)- MIN(ROW($A$2:$A$150))+1,""),COLUMN()-7)), "")</f>
        <v/>
      </c>
      <c r="P28" s="206">
        <f t="array" ref="P28">IFERROR(INDEX($C$2:$C$150,SMALL(IF($G27=$A$2:$A$150,ROW($A$2:$A$150)- MIN(ROW($A$2:$A$150))+1,""),COLUMN()-7)), "")</f>
        <v/>
      </c>
      <c r="Q28" s="207">
        <f t="array" ref="Q28">IFERROR(INDEX($C$2:$C$150,SMALL(IF($G27=$A$2:$A$150,ROW($A$2:$A$150)- MIN(ROW($A$2:$A$150))+1,""),COLUMN()-7)), "")</f>
        <v/>
      </c>
      <c r="S28" s="203">
        <f>_xlfn.NUMBERVALUE('810_Sheet'!I28)</f>
        <v/>
      </c>
      <c r="T28" s="204">
        <f>_xlfn.NUMBERVALUE('810_Sheet'!$D28)</f>
        <v/>
      </c>
      <c r="U28" s="204">
        <f>_xlfn.NUMBERVALUE('810_Sheet'!$M28)</f>
        <v/>
      </c>
      <c r="V28" s="110">
        <f>($H$1+('810_Sheet'!C28*7))</f>
        <v/>
      </c>
      <c r="W28">
        <f>_xlfn.NUMBERVALUE('810_Sheet'!H28)</f>
        <v/>
      </c>
    </row>
    <row r="29">
      <c r="A29" s="30">
        <f>V24</f>
        <v/>
      </c>
      <c r="B29" s="200">
        <f>S24</f>
        <v/>
      </c>
      <c r="C29" s="201">
        <f>T24</f>
        <v/>
      </c>
      <c r="D29" s="202">
        <f>U24</f>
        <v/>
      </c>
      <c r="E29">
        <f>W24</f>
        <v/>
      </c>
      <c r="G29" s="61">
        <f>VLOOKUP(G27,$A:$E,5,FALSE)</f>
        <v/>
      </c>
      <c r="H29" s="208">
        <f t="array" ref="H29">IFERROR(INDEX($D$2:$D$150,SMALL(IF($G27=$A$2:$A$150,ROW($A$2:$A$150)- MIN(ROW($A$2:$A$150))+1,""),COLUMN()-7)), "")</f>
        <v/>
      </c>
      <c r="I29" s="209">
        <f t="array" ref="I29">IFERROR(INDEX($D$2:$D$150,SMALL(IF($G27=$A$2:$A$150,ROW($A$2:$A$150)- MIN(ROW($A$2:$A$150))+1,""),COLUMN()-7)), "")</f>
        <v/>
      </c>
      <c r="J29" s="209">
        <f t="array" ref="J29">IFERROR(INDEX($D$2:$D$150,SMALL(IF($G27=$A$2:$A$150,ROW($A$2:$A$150)- MIN(ROW($A$2:$A$150))+1,""),COLUMN()-7)), "")</f>
        <v/>
      </c>
      <c r="K29" s="209">
        <f t="array" ref="K29">IFERROR(INDEX($D$2:$D$150,SMALL(IF($G27=$A$2:$A$150,ROW($A$2:$A$150)- MIN(ROW($A$2:$A$150))+1,""),COLUMN()-7)), "")</f>
        <v/>
      </c>
      <c r="L29" s="209">
        <f t="array" ref="L29">IFERROR(INDEX($D$2:$D$150,SMALL(IF($G27=$A$2:$A$150,ROW($A$2:$A$150)- MIN(ROW($A$2:$A$150))+1,""),COLUMN()-7)), "")</f>
        <v/>
      </c>
      <c r="M29" s="209">
        <f t="array" ref="M29">IFERROR(INDEX($D$2:$D$150,SMALL(IF($G27=$A$2:$A$150,ROW($A$2:$A$150)- MIN(ROW($A$2:$A$150))+1,""),COLUMN()-7)), "")</f>
        <v/>
      </c>
      <c r="N29" s="209">
        <f t="array" ref="N29">IFERROR(INDEX($D$2:$D$150,SMALL(IF($G27=$A$2:$A$150,ROW($A$2:$A$150)- MIN(ROW($A$2:$A$150))+1,""),COLUMN()-7)), "")</f>
        <v/>
      </c>
      <c r="O29" s="209">
        <f t="array" ref="O29">IFERROR(INDEX($D$2:$D$150,SMALL(IF($G27=$A$2:$A$150,ROW($A$2:$A$150)- MIN(ROW($A$2:$A$150))+1,""),COLUMN()-7)), "")</f>
        <v/>
      </c>
      <c r="P29" s="209">
        <f t="array" ref="P29">IFERROR(INDEX($D$2:$D$150,SMALL(IF($G27=$A$2:$A$150,ROW($A$2:$A$150)- MIN(ROW($A$2:$A$150))+1,""),COLUMN()-7)), "")</f>
        <v/>
      </c>
      <c r="Q29" s="210">
        <f t="array" ref="Q29">IFERROR(INDEX($D$2:$D$150,SMALL(IF($G27=$A$2:$A$150,ROW($A$2:$A$150)- MIN(ROW($A$2:$A$150))+1,""),COLUMN()-7)), "")</f>
        <v/>
      </c>
      <c r="S29" s="203">
        <f>_xlfn.NUMBERVALUE('810_Sheet'!I29)</f>
        <v/>
      </c>
      <c r="T29" s="204">
        <f>_xlfn.NUMBERVALUE('810_Sheet'!$D29)</f>
        <v/>
      </c>
      <c r="U29" s="204">
        <f>_xlfn.NUMBERVALUE('810_Sheet'!$M29)</f>
        <v/>
      </c>
      <c r="V29" s="110">
        <f>($H$1+('810_Sheet'!C29*7))</f>
        <v/>
      </c>
      <c r="W29">
        <f>_xlfn.NUMBERVALUE('810_Sheet'!H29)</f>
        <v/>
      </c>
    </row>
    <row r="30">
      <c r="A30" s="30">
        <f>V23</f>
        <v/>
      </c>
      <c r="B30" s="200">
        <f>S23</f>
        <v/>
      </c>
      <c r="C30" s="201">
        <f>T23</f>
        <v/>
      </c>
      <c r="D30" s="202">
        <f>U23</f>
        <v/>
      </c>
      <c r="E30">
        <f>W23</f>
        <v/>
      </c>
      <c r="G30" s="6" t="n"/>
      <c r="S30" s="203">
        <f>_xlfn.NUMBERVALUE('810_Sheet'!I30)</f>
        <v/>
      </c>
      <c r="T30" s="204">
        <f>_xlfn.NUMBERVALUE('810_Sheet'!$D30)</f>
        <v/>
      </c>
      <c r="U30" s="204">
        <f>_xlfn.NUMBERVALUE('810_Sheet'!$M30)</f>
        <v/>
      </c>
      <c r="V30" s="110">
        <f>($H$1+('810_Sheet'!C30*7))</f>
        <v/>
      </c>
      <c r="W30">
        <f>_xlfn.NUMBERVALUE('810_Sheet'!H30)</f>
        <v/>
      </c>
    </row>
    <row r="31">
      <c r="A31" s="30">
        <f>V22</f>
        <v/>
      </c>
      <c r="B31" s="200">
        <f>S22</f>
        <v/>
      </c>
      <c r="C31" s="201">
        <f>T22</f>
        <v/>
      </c>
      <c r="D31" s="202">
        <f>U22</f>
        <v/>
      </c>
      <c r="E31">
        <f>W22</f>
        <v/>
      </c>
      <c r="G31" s="59">
        <f>$H$1+(7*G32)</f>
        <v/>
      </c>
      <c r="H31" s="126">
        <f t="array" ref="H31">IFERROR(INDEX($B$2:$B$150,SMALL(IF($G31=$A$2:$A$150,ROW($A$2:$A$150)- MIN(ROW($A$2:$A$150))+1,""),COLUMN()-7)), "")</f>
        <v/>
      </c>
      <c r="I31" s="127">
        <f t="array" ref="I31">IFERROR(INDEX($B$2:$B$150,SMALL(IF($G31=$A$2:$A$150,ROW($A$2:$A$150)- MIN(ROW($A$2:$A$150))+1,""),COLUMN()-7)), "")</f>
        <v/>
      </c>
      <c r="J31" s="127">
        <f t="array" ref="J31">IFERROR(INDEX($B$2:$B$150,SMALL(IF($G31=$A$2:$A$150,ROW($A$2:$A$150)- MIN(ROW($A$2:$A$150))+1,""),COLUMN()-7)), "")</f>
        <v/>
      </c>
      <c r="K31" s="127">
        <f t="array" ref="K31">IFERROR(INDEX($B$2:$B$150,SMALL(IF($G31=$A$2:$A$150,ROW($A$2:$A$150)- MIN(ROW($A$2:$A$150))+1,""),COLUMN()-7)), "")</f>
        <v/>
      </c>
      <c r="L31" s="127">
        <f t="array" ref="L31">IFERROR(INDEX($B$2:$B$150,SMALL(IF($G31=$A$2:$A$150,ROW($A$2:$A$150)- MIN(ROW($A$2:$A$150))+1,""),COLUMN()-7)), "")</f>
        <v/>
      </c>
      <c r="M31" s="127">
        <f t="array" ref="M31">IFERROR(INDEX($B$2:$B$150,SMALL(IF($G31=$A$2:$A$150,ROW($A$2:$A$150)- MIN(ROW($A$2:$A$150))+1,""),COLUMN()-7)), "")</f>
        <v/>
      </c>
      <c r="N31" s="127">
        <f t="array" ref="N31">IFERROR(INDEX($B$2:$B$150,SMALL(IF($G31=$A$2:$A$150,ROW($A$2:$A$150)- MIN(ROW($A$2:$A$150))+1,""),COLUMN()-7)), "")</f>
        <v/>
      </c>
      <c r="O31" s="127">
        <f t="array" ref="O31">IFERROR(INDEX($B$2:$B$150,SMALL(IF($G31=$A$2:$A$150,ROW($A$2:$A$150)- MIN(ROW($A$2:$A$150))+1,""),COLUMN()-7)), "")</f>
        <v/>
      </c>
      <c r="P31" s="127">
        <f t="array" ref="P31">IFERROR(INDEX($B$2:$B$150,SMALL(IF($G31=$A$2:$A$150,ROW($A$2:$A$150)- MIN(ROW($A$2:$A$150))+1,""),COLUMN()-7)), "")</f>
        <v/>
      </c>
      <c r="Q31" s="128">
        <f t="array" ref="Q31">IFERROR(INDEX($B$2:$B$150,SMALL(IF($G31=$A$2:$A$150,ROW($A$2:$A$150)- MIN(ROW($A$2:$A$150))+1,""),COLUMN()-7)), "")</f>
        <v/>
      </c>
      <c r="S31" s="203">
        <f>_xlfn.NUMBERVALUE('810_Sheet'!I31)</f>
        <v/>
      </c>
      <c r="T31" s="204">
        <f>_xlfn.NUMBERVALUE('810_Sheet'!$D31)</f>
        <v/>
      </c>
      <c r="U31" s="204">
        <f>_xlfn.NUMBERVALUE('810_Sheet'!$M31)</f>
        <v/>
      </c>
      <c r="V31" s="110">
        <f>($H$1+('810_Sheet'!C31*7))</f>
        <v/>
      </c>
      <c r="W31">
        <f>_xlfn.NUMBERVALUE('810_Sheet'!H31)</f>
        <v/>
      </c>
    </row>
    <row r="32">
      <c r="A32" s="30">
        <f>V41</f>
        <v/>
      </c>
      <c r="B32" s="200">
        <f>S41</f>
        <v/>
      </c>
      <c r="C32" s="201">
        <f>T41</f>
        <v/>
      </c>
      <c r="D32" s="202">
        <f>U41</f>
        <v/>
      </c>
      <c r="E32">
        <f>W41</f>
        <v/>
      </c>
      <c r="G32" s="60" t="n">
        <v>43</v>
      </c>
      <c r="H32" s="205">
        <f t="array" ref="H32">IFERROR(INDEX($C$2:$C$150,SMALL(IF($G31=$A$2:$A$150,ROW($A$2:$A$150)- MIN(ROW($A$2:$A$150))+1,""),COLUMN()-7)), "")</f>
        <v/>
      </c>
      <c r="I32" s="206">
        <f t="array" ref="I32">IFERROR(INDEX($C$2:$C$150,SMALL(IF($G31=$A$2:$A$150,ROW($A$2:$A$150)- MIN(ROW($A$2:$A$150))+1,""),COLUMN()-7)), "")</f>
        <v/>
      </c>
      <c r="J32" s="206">
        <f t="array" ref="J32">IFERROR(INDEX($C$2:$C$150,SMALL(IF($G31=$A$2:$A$150,ROW($A$2:$A$150)- MIN(ROW($A$2:$A$150))+1,""),COLUMN()-7)), "")</f>
        <v/>
      </c>
      <c r="K32" s="206">
        <f t="array" ref="K32">IFERROR(INDEX($C$2:$C$150,SMALL(IF($G31=$A$2:$A$150,ROW($A$2:$A$150)- MIN(ROW($A$2:$A$150))+1,""),COLUMN()-7)), "")</f>
        <v/>
      </c>
      <c r="L32" s="206">
        <f t="array" ref="L32">IFERROR(INDEX($C$2:$C$150,SMALL(IF($G31=$A$2:$A$150,ROW($A$2:$A$150)- MIN(ROW($A$2:$A$150))+1,""),COLUMN()-7)), "")</f>
        <v/>
      </c>
      <c r="M32" s="206">
        <f t="array" ref="M32">IFERROR(INDEX($C$2:$C$150,SMALL(IF($G31=$A$2:$A$150,ROW($A$2:$A$150)- MIN(ROW($A$2:$A$150))+1,""),COLUMN()-7)), "")</f>
        <v/>
      </c>
      <c r="N32" s="206">
        <f t="array" ref="N32">IFERROR(INDEX($C$2:$C$150,SMALL(IF($G31=$A$2:$A$150,ROW($A$2:$A$150)- MIN(ROW($A$2:$A$150))+1,""),COLUMN()-7)), "")</f>
        <v/>
      </c>
      <c r="O32" s="206">
        <f t="array" ref="O32">IFERROR(INDEX($C$2:$C$150,SMALL(IF($G31=$A$2:$A$150,ROW($A$2:$A$150)- MIN(ROW($A$2:$A$150))+1,""),COLUMN()-7)), "")</f>
        <v/>
      </c>
      <c r="P32" s="206">
        <f t="array" ref="P32">IFERROR(INDEX($C$2:$C$150,SMALL(IF($G31=$A$2:$A$150,ROW($A$2:$A$150)- MIN(ROW($A$2:$A$150))+1,""),COLUMN()-7)), "")</f>
        <v/>
      </c>
      <c r="Q32" s="207">
        <f t="array" ref="Q32">IFERROR(INDEX($C$2:$C$150,SMALL(IF($G31=$A$2:$A$150,ROW($A$2:$A$150)- MIN(ROW($A$2:$A$150))+1,""),COLUMN()-7)), "")</f>
        <v/>
      </c>
      <c r="S32" s="203">
        <f>_xlfn.NUMBERVALUE('810_Sheet'!I32)</f>
        <v/>
      </c>
      <c r="T32" s="204">
        <f>_xlfn.NUMBERVALUE('810_Sheet'!$D32)</f>
        <v/>
      </c>
      <c r="U32" s="204">
        <f>_xlfn.NUMBERVALUE('810_Sheet'!$M32)</f>
        <v/>
      </c>
      <c r="V32" s="110">
        <f>($H$1+('810_Sheet'!C32*7))</f>
        <v/>
      </c>
      <c r="W32">
        <f>_xlfn.NUMBERVALUE('810_Sheet'!H32)</f>
        <v/>
      </c>
    </row>
    <row r="33">
      <c r="A33" s="30">
        <f>V40</f>
        <v/>
      </c>
      <c r="B33" s="200">
        <f>S40</f>
        <v/>
      </c>
      <c r="C33" s="201">
        <f>T40</f>
        <v/>
      </c>
      <c r="D33" s="202">
        <f>U40</f>
        <v/>
      </c>
      <c r="E33">
        <f>W40</f>
        <v/>
      </c>
      <c r="G33" s="61">
        <f>VLOOKUP(G31,$A:$E,5,FALSE)</f>
        <v/>
      </c>
      <c r="H33" s="208">
        <f t="array" ref="H33">IFERROR(INDEX($D$2:$D$150,SMALL(IF($G31=$A$2:$A$150,ROW($A$2:$A$150)- MIN(ROW($A$2:$A$150))+1,""),COLUMN()-7)), "")</f>
        <v/>
      </c>
      <c r="I33" s="209">
        <f t="array" ref="I33">IFERROR(INDEX($D$2:$D$150,SMALL(IF($G31=$A$2:$A$150,ROW($A$2:$A$150)- MIN(ROW($A$2:$A$150))+1,""),COLUMN()-7)), "")</f>
        <v/>
      </c>
      <c r="J33" s="209">
        <f t="array" ref="J33">IFERROR(INDEX($D$2:$D$150,SMALL(IF($G31=$A$2:$A$150,ROW($A$2:$A$150)- MIN(ROW($A$2:$A$150))+1,""),COLUMN()-7)), "")</f>
        <v/>
      </c>
      <c r="K33" s="209">
        <f t="array" ref="K33">IFERROR(INDEX($D$2:$D$150,SMALL(IF($G31=$A$2:$A$150,ROW($A$2:$A$150)- MIN(ROW($A$2:$A$150))+1,""),COLUMN()-7)), "")</f>
        <v/>
      </c>
      <c r="L33" s="209">
        <f t="array" ref="L33">IFERROR(INDEX($D$2:$D$150,SMALL(IF($G31=$A$2:$A$150,ROW($A$2:$A$150)- MIN(ROW($A$2:$A$150))+1,""),COLUMN()-7)), "")</f>
        <v/>
      </c>
      <c r="M33" s="209">
        <f t="array" ref="M33">IFERROR(INDEX($D$2:$D$150,SMALL(IF($G31=$A$2:$A$150,ROW($A$2:$A$150)- MIN(ROW($A$2:$A$150))+1,""),COLUMN()-7)), "")</f>
        <v/>
      </c>
      <c r="N33" s="209">
        <f t="array" ref="N33">IFERROR(INDEX($D$2:$D$150,SMALL(IF($G31=$A$2:$A$150,ROW($A$2:$A$150)- MIN(ROW($A$2:$A$150))+1,""),COLUMN()-7)), "")</f>
        <v/>
      </c>
      <c r="O33" s="209">
        <f t="array" ref="O33">IFERROR(INDEX($D$2:$D$150,SMALL(IF($G31=$A$2:$A$150,ROW($A$2:$A$150)- MIN(ROW($A$2:$A$150))+1,""),COLUMN()-7)), "")</f>
        <v/>
      </c>
      <c r="P33" s="209">
        <f t="array" ref="P33">IFERROR(INDEX($D$2:$D$150,SMALL(IF($G31=$A$2:$A$150,ROW($A$2:$A$150)- MIN(ROW($A$2:$A$150))+1,""),COLUMN()-7)), "")</f>
        <v/>
      </c>
      <c r="Q33" s="210">
        <f t="array" ref="Q33">IFERROR(INDEX($D$2:$D$150,SMALL(IF($G31=$A$2:$A$150,ROW($A$2:$A$150)- MIN(ROW($A$2:$A$150))+1,""),COLUMN()-7)), "")</f>
        <v/>
      </c>
      <c r="S33" s="203">
        <f>_xlfn.NUMBERVALUE('810_Sheet'!I33)</f>
        <v/>
      </c>
      <c r="T33" s="204">
        <f>_xlfn.NUMBERVALUE('810_Sheet'!$D33)</f>
        <v/>
      </c>
      <c r="U33" s="204">
        <f>_xlfn.NUMBERVALUE('810_Sheet'!$M33)</f>
        <v/>
      </c>
      <c r="V33" s="110">
        <f>($H$1+('810_Sheet'!C33*7))</f>
        <v/>
      </c>
      <c r="W33">
        <f>_xlfn.NUMBERVALUE('810_Sheet'!H33)</f>
        <v/>
      </c>
    </row>
    <row r="34">
      <c r="A34" s="30">
        <f>V39</f>
        <v/>
      </c>
      <c r="B34" s="200">
        <f>S39</f>
        <v/>
      </c>
      <c r="C34" s="201">
        <f>T39</f>
        <v/>
      </c>
      <c r="D34" s="202">
        <f>U39</f>
        <v/>
      </c>
      <c r="E34">
        <f>W39</f>
        <v/>
      </c>
      <c r="G34" s="6" t="n"/>
      <c r="S34" s="203">
        <f>_xlfn.NUMBERVALUE('810_Sheet'!I34)</f>
        <v/>
      </c>
      <c r="T34" s="204">
        <f>_xlfn.NUMBERVALUE('810_Sheet'!$D34)</f>
        <v/>
      </c>
      <c r="U34" s="204">
        <f>_xlfn.NUMBERVALUE('810_Sheet'!$M34)</f>
        <v/>
      </c>
      <c r="V34" s="110">
        <f>($H$1+('810_Sheet'!C34*7))</f>
        <v/>
      </c>
      <c r="W34">
        <f>_xlfn.NUMBERVALUE('810_Sheet'!H34)</f>
        <v/>
      </c>
    </row>
    <row r="35">
      <c r="A35" s="30">
        <f>V38</f>
        <v/>
      </c>
      <c r="B35" s="200">
        <f>S38</f>
        <v/>
      </c>
      <c r="C35" s="201">
        <f>T38</f>
        <v/>
      </c>
      <c r="D35" s="202">
        <f>U38</f>
        <v/>
      </c>
      <c r="E35">
        <f>W38</f>
        <v/>
      </c>
      <c r="G35" s="59">
        <f>$H$1+(7*G36)</f>
        <v/>
      </c>
      <c r="H35" s="126">
        <f t="array" ref="H35">IFERROR(INDEX($B$2:$B$150,SMALL(IF($G35=$A$2:$A$150,ROW($A$2:$A$150)- MIN(ROW($A$2:$A$150))+1,""),COLUMN()-7)), "")</f>
        <v/>
      </c>
      <c r="I35" s="127">
        <f t="array" ref="I35">IFERROR(INDEX($B$2:$B$150,SMALL(IF($G35=$A$2:$A$150,ROW($A$2:$A$150)- MIN(ROW($A$2:$A$150))+1,""),COLUMN()-7)), "")</f>
        <v/>
      </c>
      <c r="J35" s="127">
        <f t="array" ref="J35">IFERROR(INDEX($B$2:$B$150,SMALL(IF($G35=$A$2:$A$150,ROW($A$2:$A$150)- MIN(ROW($A$2:$A$150))+1,""),COLUMN()-7)), "")</f>
        <v/>
      </c>
      <c r="K35" s="127">
        <f t="array" ref="K35">IFERROR(INDEX($B$2:$B$150,SMALL(IF($G35=$A$2:$A$150,ROW($A$2:$A$150)- MIN(ROW($A$2:$A$150))+1,""),COLUMN()-7)), "")</f>
        <v/>
      </c>
      <c r="L35" s="127">
        <f t="array" ref="L35">IFERROR(INDEX($B$2:$B$150,SMALL(IF($G35=$A$2:$A$150,ROW($A$2:$A$150)- MIN(ROW($A$2:$A$150))+1,""),COLUMN()-7)), "")</f>
        <v/>
      </c>
      <c r="M35" s="127">
        <f t="array" ref="M35">IFERROR(INDEX($B$2:$B$150,SMALL(IF($G35=$A$2:$A$150,ROW($A$2:$A$150)- MIN(ROW($A$2:$A$150))+1,""),COLUMN()-7)), "")</f>
        <v/>
      </c>
      <c r="N35" s="127">
        <f t="array" ref="N35">IFERROR(INDEX($B$2:$B$150,SMALL(IF($G35=$A$2:$A$150,ROW($A$2:$A$150)- MIN(ROW($A$2:$A$150))+1,""),COLUMN()-7)), "")</f>
        <v/>
      </c>
      <c r="O35" s="127">
        <f t="array" ref="O35">IFERROR(INDEX($B$2:$B$150,SMALL(IF($G35=$A$2:$A$150,ROW($A$2:$A$150)- MIN(ROW($A$2:$A$150))+1,""),COLUMN()-7)), "")</f>
        <v/>
      </c>
      <c r="P35" s="127">
        <f t="array" ref="P35">IFERROR(INDEX($B$2:$B$150,SMALL(IF($G35=$A$2:$A$150,ROW($A$2:$A$150)- MIN(ROW($A$2:$A$150))+1,""),COLUMN()-7)), "")</f>
        <v/>
      </c>
      <c r="Q35" s="128">
        <f t="array" ref="Q35">IFERROR(INDEX($B$2:$B$150,SMALL(IF($G35=$A$2:$A$150,ROW($A$2:$A$150)- MIN(ROW($A$2:$A$150))+1,""),COLUMN()-7)), "")</f>
        <v/>
      </c>
      <c r="S35" s="203">
        <f>_xlfn.NUMBERVALUE('810_Sheet'!I35)</f>
        <v/>
      </c>
      <c r="T35" s="204">
        <f>_xlfn.NUMBERVALUE('810_Sheet'!$D35)</f>
        <v/>
      </c>
      <c r="U35" s="204">
        <f>_xlfn.NUMBERVALUE('810_Sheet'!$M35)</f>
        <v/>
      </c>
      <c r="V35" s="110">
        <f>($H$1+('810_Sheet'!C35*7))</f>
        <v/>
      </c>
      <c r="W35">
        <f>_xlfn.NUMBERVALUE('810_Sheet'!H35)</f>
        <v/>
      </c>
    </row>
    <row r="36">
      <c r="A36" s="30">
        <f>V37</f>
        <v/>
      </c>
      <c r="B36" s="200">
        <f>S37</f>
        <v/>
      </c>
      <c r="C36" s="201">
        <f>T37</f>
        <v/>
      </c>
      <c r="D36" s="202">
        <f>U37</f>
        <v/>
      </c>
      <c r="E36">
        <f>W37</f>
        <v/>
      </c>
      <c r="G36" s="60" t="n">
        <v>47</v>
      </c>
      <c r="H36" s="205">
        <f t="array" ref="H36">IFERROR(INDEX($C$2:$C$150,SMALL(IF($G35=$A$2:$A$150,ROW($A$2:$A$150)- MIN(ROW($A$2:$A$150))+1,""),COLUMN()-7)), "")</f>
        <v/>
      </c>
      <c r="I36" s="206">
        <f t="array" ref="I36">IFERROR(INDEX($C$2:$C$150,SMALL(IF($G35=$A$2:$A$150,ROW($A$2:$A$150)- MIN(ROW($A$2:$A$150))+1,""),COLUMN()-7)), "")</f>
        <v/>
      </c>
      <c r="J36" s="206">
        <f t="array" ref="J36">IFERROR(INDEX($C$2:$C$150,SMALL(IF($G35=$A$2:$A$150,ROW($A$2:$A$150)- MIN(ROW($A$2:$A$150))+1,""),COLUMN()-7)), "")</f>
        <v/>
      </c>
      <c r="K36" s="206">
        <f t="array" ref="K36">IFERROR(INDEX($C$2:$C$150,SMALL(IF($G35=$A$2:$A$150,ROW($A$2:$A$150)- MIN(ROW($A$2:$A$150))+1,""),COLUMN()-7)), "")</f>
        <v/>
      </c>
      <c r="L36" s="206">
        <f t="array" ref="L36">IFERROR(INDEX($C$2:$C$150,SMALL(IF($G35=$A$2:$A$150,ROW($A$2:$A$150)- MIN(ROW($A$2:$A$150))+1,""),COLUMN()-7)), "")</f>
        <v/>
      </c>
      <c r="M36" s="206">
        <f t="array" ref="M36">IFERROR(INDEX($C$2:$C$150,SMALL(IF($G35=$A$2:$A$150,ROW($A$2:$A$150)- MIN(ROW($A$2:$A$150))+1,""),COLUMN()-7)), "")</f>
        <v/>
      </c>
      <c r="N36" s="206">
        <f t="array" ref="N36">IFERROR(INDEX($C$2:$C$150,SMALL(IF($G35=$A$2:$A$150,ROW($A$2:$A$150)- MIN(ROW($A$2:$A$150))+1,""),COLUMN()-7)), "")</f>
        <v/>
      </c>
      <c r="O36" s="206">
        <f t="array" ref="O36">IFERROR(INDEX($C$2:$C$150,SMALL(IF($G35=$A$2:$A$150,ROW($A$2:$A$150)- MIN(ROW($A$2:$A$150))+1,""),COLUMN()-7)), "")</f>
        <v/>
      </c>
      <c r="P36" s="206">
        <f t="array" ref="P36">IFERROR(INDEX($C$2:$C$150,SMALL(IF($G35=$A$2:$A$150,ROW($A$2:$A$150)- MIN(ROW($A$2:$A$150))+1,""),COLUMN()-7)), "")</f>
        <v/>
      </c>
      <c r="Q36" s="207">
        <f t="array" ref="Q36">IFERROR(INDEX($C$2:$C$150,SMALL(IF($G35=$A$2:$A$150,ROW($A$2:$A$150)- MIN(ROW($A$2:$A$150))+1,""),COLUMN()-7)), "")</f>
        <v/>
      </c>
      <c r="S36" s="203">
        <f>_xlfn.NUMBERVALUE('810_Sheet'!I36)</f>
        <v/>
      </c>
      <c r="T36" s="204">
        <f>_xlfn.NUMBERVALUE('810_Sheet'!$D36)</f>
        <v/>
      </c>
      <c r="U36" s="204">
        <f>_xlfn.NUMBERVALUE('810_Sheet'!$M36)</f>
        <v/>
      </c>
      <c r="V36" s="110">
        <f>($H$1+('810_Sheet'!C36*7))</f>
        <v/>
      </c>
      <c r="W36">
        <f>_xlfn.NUMBERVALUE('810_Sheet'!H36)</f>
        <v/>
      </c>
    </row>
    <row r="37">
      <c r="A37" s="30">
        <f>V36</f>
        <v/>
      </c>
      <c r="B37" s="200">
        <f>S36</f>
        <v/>
      </c>
      <c r="C37" s="201">
        <f>T36</f>
        <v/>
      </c>
      <c r="D37" s="202">
        <f>U36</f>
        <v/>
      </c>
      <c r="E37">
        <f>W36</f>
        <v/>
      </c>
      <c r="G37" s="61">
        <f>VLOOKUP(G35,$A:$E,5,FALSE)</f>
        <v/>
      </c>
      <c r="H37" s="208">
        <f t="array" ref="H37">IFERROR(INDEX($D$2:$D$150,SMALL(IF($G35=$A$2:$A$150,ROW($A$2:$A$150)- MIN(ROW($A$2:$A$150))+1,""),COLUMN()-7)), "")</f>
        <v/>
      </c>
      <c r="I37" s="209">
        <f t="array" ref="I37">IFERROR(INDEX($D$2:$D$150,SMALL(IF($G35=$A$2:$A$150,ROW($A$2:$A$150)- MIN(ROW($A$2:$A$150))+1,""),COLUMN()-7)), "")</f>
        <v/>
      </c>
      <c r="J37" s="209">
        <f t="array" ref="J37">IFERROR(INDEX($D$2:$D$150,SMALL(IF($G35=$A$2:$A$150,ROW($A$2:$A$150)- MIN(ROW($A$2:$A$150))+1,""),COLUMN()-7)), "")</f>
        <v/>
      </c>
      <c r="K37" s="209">
        <f t="array" ref="K37">IFERROR(INDEX($D$2:$D$150,SMALL(IF($G35=$A$2:$A$150,ROW($A$2:$A$150)- MIN(ROW($A$2:$A$150))+1,""),COLUMN()-7)), "")</f>
        <v/>
      </c>
      <c r="L37" s="209">
        <f t="array" ref="L37">IFERROR(INDEX($D$2:$D$150,SMALL(IF($G35=$A$2:$A$150,ROW($A$2:$A$150)- MIN(ROW($A$2:$A$150))+1,""),COLUMN()-7)), "")</f>
        <v/>
      </c>
      <c r="M37" s="209">
        <f t="array" ref="M37">IFERROR(INDEX($D$2:$D$150,SMALL(IF($G35=$A$2:$A$150,ROW($A$2:$A$150)- MIN(ROW($A$2:$A$150))+1,""),COLUMN()-7)), "")</f>
        <v/>
      </c>
      <c r="N37" s="209">
        <f t="array" ref="N37">IFERROR(INDEX($D$2:$D$150,SMALL(IF($G35=$A$2:$A$150,ROW($A$2:$A$150)- MIN(ROW($A$2:$A$150))+1,""),COLUMN()-7)), "")</f>
        <v/>
      </c>
      <c r="O37" s="209">
        <f t="array" ref="O37">IFERROR(INDEX($D$2:$D$150,SMALL(IF($G35=$A$2:$A$150,ROW($A$2:$A$150)- MIN(ROW($A$2:$A$150))+1,""),COLUMN()-7)), "")</f>
        <v/>
      </c>
      <c r="P37" s="209">
        <f t="array" ref="P37">IFERROR(INDEX($D$2:$D$150,SMALL(IF($G35=$A$2:$A$150,ROW($A$2:$A$150)- MIN(ROW($A$2:$A$150))+1,""),COLUMN()-7)), "")</f>
        <v/>
      </c>
      <c r="Q37" s="210">
        <f t="array" ref="Q37">IFERROR(INDEX($D$2:$D$150,SMALL(IF($G35=$A$2:$A$150,ROW($A$2:$A$150)- MIN(ROW($A$2:$A$150))+1,""),COLUMN()-7)), "")</f>
        <v/>
      </c>
      <c r="S37" s="203">
        <f>_xlfn.NUMBERVALUE('810_Sheet'!I37)</f>
        <v/>
      </c>
      <c r="T37" s="204">
        <f>_xlfn.NUMBERVALUE('810_Sheet'!$D37)</f>
        <v/>
      </c>
      <c r="U37" s="204">
        <f>_xlfn.NUMBERVALUE('810_Sheet'!$M37)</f>
        <v/>
      </c>
      <c r="V37" s="110">
        <f>($H$1+('810_Sheet'!C37*7))</f>
        <v/>
      </c>
      <c r="W37">
        <f>_xlfn.NUMBERVALUE('810_Sheet'!H37)</f>
        <v/>
      </c>
    </row>
    <row r="38">
      <c r="A38" s="30">
        <f>V35</f>
        <v/>
      </c>
      <c r="B38" s="200">
        <f>S35</f>
        <v/>
      </c>
      <c r="C38" s="201">
        <f>T35</f>
        <v/>
      </c>
      <c r="D38" s="202">
        <f>U35</f>
        <v/>
      </c>
      <c r="E38">
        <f>W35</f>
        <v/>
      </c>
      <c r="G38" s="6" t="n"/>
      <c r="S38" s="203">
        <f>_xlfn.NUMBERVALUE('810_Sheet'!I38)</f>
        <v/>
      </c>
      <c r="T38" s="204">
        <f>_xlfn.NUMBERVALUE('810_Sheet'!$D38)</f>
        <v/>
      </c>
      <c r="U38" s="204">
        <f>_xlfn.NUMBERVALUE('810_Sheet'!$M38)</f>
        <v/>
      </c>
      <c r="V38" s="110">
        <f>($H$1+('810_Sheet'!C38*7))</f>
        <v/>
      </c>
      <c r="W38">
        <f>_xlfn.NUMBERVALUE('810_Sheet'!H38)</f>
        <v/>
      </c>
    </row>
    <row r="39">
      <c r="A39" s="30">
        <f>V34</f>
        <v/>
      </c>
      <c r="B39" s="200">
        <f>S34</f>
        <v/>
      </c>
      <c r="C39" s="201">
        <f>T34</f>
        <v/>
      </c>
      <c r="D39" s="202">
        <f>U34</f>
        <v/>
      </c>
      <c r="E39">
        <f>W34</f>
        <v/>
      </c>
      <c r="G39" s="59">
        <f>$H$1+(7*G40)</f>
        <v/>
      </c>
      <c r="H39" s="126">
        <f t="array" ref="H39">IFERROR(INDEX($B$2:$B$150,SMALL(IF($G39=$A$2:$A$150,ROW($A$2:$A$150)- MIN(ROW($A$2:$A$150))+1,""),COLUMN()-7)), "")</f>
        <v/>
      </c>
      <c r="I39" s="127">
        <f t="array" ref="I39">IFERROR(INDEX($B$2:$B$150,SMALL(IF($G39=$A$2:$A$150,ROW($A$2:$A$150)- MIN(ROW($A$2:$A$150))+1,""),COLUMN()-7)), "")</f>
        <v/>
      </c>
      <c r="J39" s="127">
        <f t="array" ref="J39">IFERROR(INDEX($B$2:$B$150,SMALL(IF($G39=$A$2:$A$150,ROW($A$2:$A$150)- MIN(ROW($A$2:$A$150))+1,""),COLUMN()-7)), "")</f>
        <v/>
      </c>
      <c r="K39" s="127">
        <f t="array" ref="K39">IFERROR(INDEX($B$2:$B$150,SMALL(IF($G39=$A$2:$A$150,ROW($A$2:$A$150)- MIN(ROW($A$2:$A$150))+1,""),COLUMN()-7)), "")</f>
        <v/>
      </c>
      <c r="L39" s="127">
        <f t="array" ref="L39">IFERROR(INDEX($B$2:$B$150,SMALL(IF($G39=$A$2:$A$150,ROW($A$2:$A$150)- MIN(ROW($A$2:$A$150))+1,""),COLUMN()-7)), "")</f>
        <v/>
      </c>
      <c r="M39" s="127">
        <f t="array" ref="M39">IFERROR(INDEX($B$2:$B$150,SMALL(IF($G39=$A$2:$A$150,ROW($A$2:$A$150)- MIN(ROW($A$2:$A$150))+1,""),COLUMN()-7)), "")</f>
        <v/>
      </c>
      <c r="N39" s="127">
        <f t="array" ref="N39">IFERROR(INDEX($B$2:$B$150,SMALL(IF($G39=$A$2:$A$150,ROW($A$2:$A$150)- MIN(ROW($A$2:$A$150))+1,""),COLUMN()-7)), "")</f>
        <v/>
      </c>
      <c r="O39" s="127">
        <f t="array" ref="O39">IFERROR(INDEX($B$2:$B$150,SMALL(IF($G39=$A$2:$A$150,ROW($A$2:$A$150)- MIN(ROW($A$2:$A$150))+1,""),COLUMN()-7)), "")</f>
        <v/>
      </c>
      <c r="P39" s="127">
        <f t="array" ref="P39">IFERROR(INDEX($B$2:$B$150,SMALL(IF($G39=$A$2:$A$150,ROW($A$2:$A$150)- MIN(ROW($A$2:$A$150))+1,""),COLUMN()-7)), "")</f>
        <v/>
      </c>
      <c r="Q39" s="128">
        <f t="array" ref="Q39">IFERROR(INDEX($B$2:$B$150,SMALL(IF($G39=$A$2:$A$150,ROW($A$2:$A$150)- MIN(ROW($A$2:$A$150))+1,""),COLUMN()-7)), "")</f>
        <v/>
      </c>
      <c r="S39" s="203">
        <f>_xlfn.NUMBERVALUE('810_Sheet'!I39)</f>
        <v/>
      </c>
      <c r="T39" s="204">
        <f>_xlfn.NUMBERVALUE('810_Sheet'!$D39)</f>
        <v/>
      </c>
      <c r="U39" s="204">
        <f>_xlfn.NUMBERVALUE('810_Sheet'!$M39)</f>
        <v/>
      </c>
      <c r="V39" s="110">
        <f>($H$1+('810_Sheet'!C39*7))</f>
        <v/>
      </c>
      <c r="W39">
        <f>_xlfn.NUMBERVALUE('810_Sheet'!H39)</f>
        <v/>
      </c>
    </row>
    <row r="40">
      <c r="A40" s="30">
        <f>V33</f>
        <v/>
      </c>
      <c r="B40" s="200">
        <f>S33</f>
        <v/>
      </c>
      <c r="C40" s="201">
        <f>T33</f>
        <v/>
      </c>
      <c r="D40" s="202">
        <f>U33</f>
        <v/>
      </c>
      <c r="E40">
        <f>W33</f>
        <v/>
      </c>
      <c r="G40" s="60" t="n">
        <v>52</v>
      </c>
      <c r="H40" s="205">
        <f t="array" ref="H40">IFERROR(INDEX($C$2:$C$150,SMALL(IF($G39=$A$2:$A$150,ROW($A$2:$A$150)- MIN(ROW($A$2:$A$150))+1,""),COLUMN()-7)), "")</f>
        <v/>
      </c>
      <c r="I40" s="206">
        <f t="array" ref="I40">IFERROR(INDEX($C$2:$C$150,SMALL(IF($G39=$A$2:$A$150,ROW($A$2:$A$150)- MIN(ROW($A$2:$A$150))+1,""),COLUMN()-7)), "")</f>
        <v/>
      </c>
      <c r="J40" s="206">
        <f t="array" ref="J40">IFERROR(INDEX($C$2:$C$150,SMALL(IF($G39=$A$2:$A$150,ROW($A$2:$A$150)- MIN(ROW($A$2:$A$150))+1,""),COLUMN()-7)), "")</f>
        <v/>
      </c>
      <c r="K40" s="206">
        <f t="array" ref="K40">IFERROR(INDEX($C$2:$C$150,SMALL(IF($G39=$A$2:$A$150,ROW($A$2:$A$150)- MIN(ROW($A$2:$A$150))+1,""),COLUMN()-7)), "")</f>
        <v/>
      </c>
      <c r="L40" s="206">
        <f t="array" ref="L40">IFERROR(INDEX($C$2:$C$150,SMALL(IF($G39=$A$2:$A$150,ROW($A$2:$A$150)- MIN(ROW($A$2:$A$150))+1,""),COLUMN()-7)), "")</f>
        <v/>
      </c>
      <c r="M40" s="206">
        <f t="array" ref="M40">IFERROR(INDEX($C$2:$C$150,SMALL(IF($G39=$A$2:$A$150,ROW($A$2:$A$150)- MIN(ROW($A$2:$A$150))+1,""),COLUMN()-7)), "")</f>
        <v/>
      </c>
      <c r="N40" s="206">
        <f t="array" ref="N40">IFERROR(INDEX($C$2:$C$150,SMALL(IF($G39=$A$2:$A$150,ROW($A$2:$A$150)- MIN(ROW($A$2:$A$150))+1,""),COLUMN()-7)), "")</f>
        <v/>
      </c>
      <c r="O40" s="206">
        <f t="array" ref="O40">IFERROR(INDEX($C$2:$C$150,SMALL(IF($G39=$A$2:$A$150,ROW($A$2:$A$150)- MIN(ROW($A$2:$A$150))+1,""),COLUMN()-7)), "")</f>
        <v/>
      </c>
      <c r="P40" s="206">
        <f t="array" ref="P40">IFERROR(INDEX($C$2:$C$150,SMALL(IF($G39=$A$2:$A$150,ROW($A$2:$A$150)- MIN(ROW($A$2:$A$150))+1,""),COLUMN()-7)), "")</f>
        <v/>
      </c>
      <c r="Q40" s="207">
        <f t="array" ref="Q40">IFERROR(INDEX($C$2:$C$150,SMALL(IF($G39=$A$2:$A$150,ROW($A$2:$A$150)- MIN(ROW($A$2:$A$150))+1,""),COLUMN()-7)), "")</f>
        <v/>
      </c>
      <c r="S40" s="203">
        <f>_xlfn.NUMBERVALUE('810_Sheet'!I40)</f>
        <v/>
      </c>
      <c r="T40" s="204">
        <f>_xlfn.NUMBERVALUE('810_Sheet'!$D40)</f>
        <v/>
      </c>
      <c r="U40" s="204">
        <f>_xlfn.NUMBERVALUE('810_Sheet'!$M40)</f>
        <v/>
      </c>
      <c r="V40" s="110">
        <f>($H$1+('810_Sheet'!C40*7))</f>
        <v/>
      </c>
      <c r="W40">
        <f>_xlfn.NUMBERVALUE('810_Sheet'!H40)</f>
        <v/>
      </c>
    </row>
    <row r="41">
      <c r="A41" s="30">
        <f>V32</f>
        <v/>
      </c>
      <c r="B41" s="200">
        <f>S32</f>
        <v/>
      </c>
      <c r="C41" s="201">
        <f>T32</f>
        <v/>
      </c>
      <c r="D41" s="202">
        <f>U32</f>
        <v/>
      </c>
      <c r="E41">
        <f>W32</f>
        <v/>
      </c>
      <c r="G41" s="61">
        <f>VLOOKUP(G39,$A:$E,5,FALSE)</f>
        <v/>
      </c>
      <c r="H41" s="208">
        <f t="array" ref="H41">IFERROR(INDEX($D$2:$D$150,SMALL(IF($G39=$A$2:$A$150,ROW($A$2:$A$150)- MIN(ROW($A$2:$A$150))+1,""),COLUMN()-7)), "")</f>
        <v/>
      </c>
      <c r="I41" s="209">
        <f t="array" ref="I41">IFERROR(INDEX($D$2:$D$150,SMALL(IF($G39=$A$2:$A$150,ROW($A$2:$A$150)- MIN(ROW($A$2:$A$150))+1,""),COLUMN()-7)), "")</f>
        <v/>
      </c>
      <c r="J41" s="209">
        <f t="array" ref="J41">IFERROR(INDEX($D$2:$D$150,SMALL(IF($G39=$A$2:$A$150,ROW($A$2:$A$150)- MIN(ROW($A$2:$A$150))+1,""),COLUMN()-7)), "")</f>
        <v/>
      </c>
      <c r="K41" s="209">
        <f t="array" ref="K41">IFERROR(INDEX($D$2:$D$150,SMALL(IF($G39=$A$2:$A$150,ROW($A$2:$A$150)- MIN(ROW($A$2:$A$150))+1,""),COLUMN()-7)), "")</f>
        <v/>
      </c>
      <c r="L41" s="209">
        <f t="array" ref="L41">IFERROR(INDEX($D$2:$D$150,SMALL(IF($G39=$A$2:$A$150,ROW($A$2:$A$150)- MIN(ROW($A$2:$A$150))+1,""),COLUMN()-7)), "")</f>
        <v/>
      </c>
      <c r="M41" s="209">
        <f t="array" ref="M41">IFERROR(INDEX($D$2:$D$150,SMALL(IF($G39=$A$2:$A$150,ROW($A$2:$A$150)- MIN(ROW($A$2:$A$150))+1,""),COLUMN()-7)), "")</f>
        <v/>
      </c>
      <c r="N41" s="209">
        <f t="array" ref="N41">IFERROR(INDEX($D$2:$D$150,SMALL(IF($G39=$A$2:$A$150,ROW($A$2:$A$150)- MIN(ROW($A$2:$A$150))+1,""),COLUMN()-7)), "")</f>
        <v/>
      </c>
      <c r="O41" s="209">
        <f t="array" ref="O41">IFERROR(INDEX($D$2:$D$150,SMALL(IF($G39=$A$2:$A$150,ROW($A$2:$A$150)- MIN(ROW($A$2:$A$150))+1,""),COLUMN()-7)), "")</f>
        <v/>
      </c>
      <c r="P41" s="209">
        <f t="array" ref="P41">IFERROR(INDEX($D$2:$D$150,SMALL(IF($G39=$A$2:$A$150,ROW($A$2:$A$150)- MIN(ROW($A$2:$A$150))+1,""),COLUMN()-7)), "")</f>
        <v/>
      </c>
      <c r="Q41" s="210">
        <f t="array" ref="Q41">IFERROR(INDEX($D$2:$D$150,SMALL(IF($G39=$A$2:$A$150,ROW($A$2:$A$150)- MIN(ROW($A$2:$A$150))+1,""),COLUMN()-7)), "")</f>
        <v/>
      </c>
      <c r="S41" s="203">
        <f>_xlfn.NUMBERVALUE('810_Sheet'!I41)</f>
        <v/>
      </c>
      <c r="T41" s="204">
        <f>_xlfn.NUMBERVALUE('810_Sheet'!$D41)</f>
        <v/>
      </c>
      <c r="U41" s="204">
        <f>_xlfn.NUMBERVALUE('810_Sheet'!$M41)</f>
        <v/>
      </c>
      <c r="V41" s="110">
        <f>($H$1+('810_Sheet'!C41*7))</f>
        <v/>
      </c>
      <c r="W41">
        <f>_xlfn.NUMBERVALUE('810_Sheet'!H41)</f>
        <v/>
      </c>
    </row>
    <row r="42">
      <c r="A42" s="30">
        <f>V51</f>
        <v/>
      </c>
      <c r="B42" s="200">
        <f>S51</f>
        <v/>
      </c>
      <c r="C42" s="201">
        <f>T51</f>
        <v/>
      </c>
      <c r="D42" s="202">
        <f>U51</f>
        <v/>
      </c>
      <c r="E42">
        <f>W51</f>
        <v/>
      </c>
      <c r="S42" s="203">
        <f>_xlfn.NUMBERVALUE('810_Sheet'!I42)</f>
        <v/>
      </c>
      <c r="T42" s="204">
        <f>_xlfn.NUMBERVALUE('810_Sheet'!$D42)</f>
        <v/>
      </c>
      <c r="U42" s="204">
        <f>_xlfn.NUMBERVALUE('810_Sheet'!$M42)</f>
        <v/>
      </c>
      <c r="V42" s="110">
        <f>($H$1+('810_Sheet'!C42*7))</f>
        <v/>
      </c>
      <c r="W42">
        <f>_xlfn.NUMBERVALUE('810_Sheet'!H42)</f>
        <v/>
      </c>
    </row>
    <row r="43">
      <c r="A43" s="30">
        <f>V50</f>
        <v/>
      </c>
      <c r="B43" s="200">
        <f>S50</f>
        <v/>
      </c>
      <c r="C43" s="201">
        <f>T50</f>
        <v/>
      </c>
      <c r="D43" s="202">
        <f>U50</f>
        <v/>
      </c>
      <c r="E43">
        <f>W50</f>
        <v/>
      </c>
      <c r="S43" s="203">
        <f>_xlfn.NUMBERVALUE('810_Sheet'!I43)</f>
        <v/>
      </c>
      <c r="T43" s="204">
        <f>_xlfn.NUMBERVALUE('810_Sheet'!$D43)</f>
        <v/>
      </c>
      <c r="U43" s="204">
        <f>_xlfn.NUMBERVALUE('810_Sheet'!$M43)</f>
        <v/>
      </c>
      <c r="V43" s="110">
        <f>($H$1+('810_Sheet'!C43*7))</f>
        <v/>
      </c>
      <c r="W43">
        <f>_xlfn.NUMBERVALUE('810_Sheet'!H43)</f>
        <v/>
      </c>
    </row>
    <row r="44">
      <c r="A44" s="30">
        <f>V49</f>
        <v/>
      </c>
      <c r="B44" s="200">
        <f>S49</f>
        <v/>
      </c>
      <c r="C44" s="201">
        <f>T49</f>
        <v/>
      </c>
      <c r="D44" s="202">
        <f>U49</f>
        <v/>
      </c>
      <c r="E44">
        <f>W49</f>
        <v/>
      </c>
      <c r="S44" s="203">
        <f>_xlfn.NUMBERVALUE('810_Sheet'!I44)</f>
        <v/>
      </c>
      <c r="T44" s="204">
        <f>_xlfn.NUMBERVALUE('810_Sheet'!$D44)</f>
        <v/>
      </c>
      <c r="U44" s="204">
        <f>_xlfn.NUMBERVALUE('810_Sheet'!$M44)</f>
        <v/>
      </c>
      <c r="V44" s="110">
        <f>($H$1+('810_Sheet'!C44*7))</f>
        <v/>
      </c>
      <c r="W44">
        <f>_xlfn.NUMBERVALUE('810_Sheet'!H44)</f>
        <v/>
      </c>
    </row>
    <row r="45">
      <c r="A45" s="30">
        <f>V48</f>
        <v/>
      </c>
      <c r="B45" s="200">
        <f>S48</f>
        <v/>
      </c>
      <c r="C45" s="201">
        <f>T48</f>
        <v/>
      </c>
      <c r="D45" s="202">
        <f>U48</f>
        <v/>
      </c>
      <c r="E45">
        <f>W48</f>
        <v/>
      </c>
      <c r="S45" s="203">
        <f>_xlfn.NUMBERVALUE('810_Sheet'!I45)</f>
        <v/>
      </c>
      <c r="T45" s="204">
        <f>_xlfn.NUMBERVALUE('810_Sheet'!$D45)</f>
        <v/>
      </c>
      <c r="U45" s="204">
        <f>_xlfn.NUMBERVALUE('810_Sheet'!$M45)</f>
        <v/>
      </c>
      <c r="V45" s="110">
        <f>($H$1+('810_Sheet'!C45*7))</f>
        <v/>
      </c>
      <c r="W45">
        <f>_xlfn.NUMBERVALUE('810_Sheet'!H45)</f>
        <v/>
      </c>
    </row>
    <row r="46">
      <c r="A46" s="30">
        <f>V47</f>
        <v/>
      </c>
      <c r="B46" s="200">
        <f>S47</f>
        <v/>
      </c>
      <c r="C46" s="201">
        <f>T47</f>
        <v/>
      </c>
      <c r="D46" s="202">
        <f>U47</f>
        <v/>
      </c>
      <c r="E46">
        <f>W47</f>
        <v/>
      </c>
      <c r="S46" s="203">
        <f>_xlfn.NUMBERVALUE('810_Sheet'!I46)</f>
        <v/>
      </c>
      <c r="T46" s="204">
        <f>_xlfn.NUMBERVALUE('810_Sheet'!$D46)</f>
        <v/>
      </c>
      <c r="U46" s="204">
        <f>_xlfn.NUMBERVALUE('810_Sheet'!$M46)</f>
        <v/>
      </c>
      <c r="V46" s="110">
        <f>($H$1+('810_Sheet'!C46*7))</f>
        <v/>
      </c>
      <c r="W46">
        <f>_xlfn.NUMBERVALUE('810_Sheet'!H46)</f>
        <v/>
      </c>
    </row>
    <row r="47">
      <c r="A47" s="30">
        <f>V46</f>
        <v/>
      </c>
      <c r="B47" s="200">
        <f>S46</f>
        <v/>
      </c>
      <c r="C47" s="201">
        <f>T46</f>
        <v/>
      </c>
      <c r="D47" s="202">
        <f>U46</f>
        <v/>
      </c>
      <c r="E47">
        <f>W46</f>
        <v/>
      </c>
      <c r="S47" s="203">
        <f>_xlfn.NUMBERVALUE('810_Sheet'!I47)</f>
        <v/>
      </c>
      <c r="T47" s="204">
        <f>_xlfn.NUMBERVALUE('810_Sheet'!$D47)</f>
        <v/>
      </c>
      <c r="U47" s="204">
        <f>_xlfn.NUMBERVALUE('810_Sheet'!$M47)</f>
        <v/>
      </c>
      <c r="V47" s="110">
        <f>($H$1+('810_Sheet'!C47*7))</f>
        <v/>
      </c>
      <c r="W47">
        <f>_xlfn.NUMBERVALUE('810_Sheet'!H47)</f>
        <v/>
      </c>
    </row>
    <row r="48">
      <c r="A48" s="30">
        <f>V45</f>
        <v/>
      </c>
      <c r="B48" s="200">
        <f>S45</f>
        <v/>
      </c>
      <c r="C48" s="201">
        <f>T45</f>
        <v/>
      </c>
      <c r="D48" s="202">
        <f>U45</f>
        <v/>
      </c>
      <c r="E48">
        <f>W45</f>
        <v/>
      </c>
      <c r="S48" s="203">
        <f>_xlfn.NUMBERVALUE('810_Sheet'!I48)</f>
        <v/>
      </c>
      <c r="T48" s="204">
        <f>_xlfn.NUMBERVALUE('810_Sheet'!$D48)</f>
        <v/>
      </c>
      <c r="U48" s="204">
        <f>_xlfn.NUMBERVALUE('810_Sheet'!$M48)</f>
        <v/>
      </c>
      <c r="V48" s="110">
        <f>($H$1+('810_Sheet'!C48*7))</f>
        <v/>
      </c>
      <c r="W48">
        <f>_xlfn.NUMBERVALUE('810_Sheet'!H48)</f>
        <v/>
      </c>
    </row>
    <row r="49">
      <c r="A49" s="30">
        <f>V44</f>
        <v/>
      </c>
      <c r="B49" s="200">
        <f>S44</f>
        <v/>
      </c>
      <c r="C49" s="201">
        <f>T44</f>
        <v/>
      </c>
      <c r="D49" s="202">
        <f>U44</f>
        <v/>
      </c>
      <c r="E49">
        <f>W44</f>
        <v/>
      </c>
      <c r="S49" s="203">
        <f>_xlfn.NUMBERVALUE('810_Sheet'!I49)</f>
        <v/>
      </c>
      <c r="T49" s="204">
        <f>_xlfn.NUMBERVALUE('810_Sheet'!$D49)</f>
        <v/>
      </c>
      <c r="U49" s="204">
        <f>_xlfn.NUMBERVALUE('810_Sheet'!$M49)</f>
        <v/>
      </c>
      <c r="V49" s="110">
        <f>($H$1+('810_Sheet'!C49*7))</f>
        <v/>
      </c>
      <c r="W49">
        <f>_xlfn.NUMBERVALUE('810_Sheet'!H49)</f>
        <v/>
      </c>
    </row>
    <row r="50">
      <c r="A50" s="30">
        <f>V43</f>
        <v/>
      </c>
      <c r="B50" s="200">
        <f>S43</f>
        <v/>
      </c>
      <c r="C50" s="201">
        <f>T43</f>
        <v/>
      </c>
      <c r="D50" s="202">
        <f>U43</f>
        <v/>
      </c>
      <c r="E50">
        <f>W43</f>
        <v/>
      </c>
      <c r="S50" s="203">
        <f>_xlfn.NUMBERVALUE('810_Sheet'!I50)</f>
        <v/>
      </c>
      <c r="T50" s="204">
        <f>_xlfn.NUMBERVALUE('810_Sheet'!$D50)</f>
        <v/>
      </c>
      <c r="U50" s="204">
        <f>_xlfn.NUMBERVALUE('810_Sheet'!$M50)</f>
        <v/>
      </c>
      <c r="V50" s="110">
        <f>($H$1+('810_Sheet'!C50*7))</f>
        <v/>
      </c>
      <c r="W50">
        <f>_xlfn.NUMBERVALUE('810_Sheet'!H50)</f>
        <v/>
      </c>
    </row>
    <row r="51">
      <c r="A51" s="30">
        <f>V42</f>
        <v/>
      </c>
      <c r="B51" s="200">
        <f>S42</f>
        <v/>
      </c>
      <c r="C51" s="201">
        <f>T42</f>
        <v/>
      </c>
      <c r="D51" s="202">
        <f>U42</f>
        <v/>
      </c>
      <c r="E51">
        <f>W42</f>
        <v/>
      </c>
      <c r="S51" s="203">
        <f>_xlfn.NUMBERVALUE('810_Sheet'!I51)</f>
        <v/>
      </c>
      <c r="T51" s="204">
        <f>_xlfn.NUMBERVALUE('810_Sheet'!$D51)</f>
        <v/>
      </c>
      <c r="U51" s="204">
        <f>_xlfn.NUMBERVALUE('810_Sheet'!$M51)</f>
        <v/>
      </c>
      <c r="V51" s="110">
        <f>($H$1+('810_Sheet'!C51*7))</f>
        <v/>
      </c>
      <c r="W51">
        <f>_xlfn.NUMBERVALUE('810_Sheet'!H51)</f>
        <v/>
      </c>
    </row>
    <row r="52">
      <c r="A52" s="30">
        <f>V61</f>
        <v/>
      </c>
      <c r="B52" s="189">
        <f>S61</f>
        <v/>
      </c>
      <c r="C52" s="202">
        <f>T61</f>
        <v/>
      </c>
      <c r="D52" s="202">
        <f>U61</f>
        <v/>
      </c>
      <c r="E52">
        <f>W61</f>
        <v/>
      </c>
      <c r="S52" s="203">
        <f>_xlfn.NUMBERVALUE('810_Sheet'!I52)</f>
        <v/>
      </c>
      <c r="T52" s="204">
        <f>_xlfn.NUMBERVALUE('810_Sheet'!$D52)</f>
        <v/>
      </c>
      <c r="U52" s="204">
        <f>_xlfn.NUMBERVALUE('810_Sheet'!$M52)</f>
        <v/>
      </c>
      <c r="V52" s="110">
        <f>($H$1+('810_Sheet'!C52*7))</f>
        <v/>
      </c>
      <c r="W52">
        <f>_xlfn.NUMBERVALUE('810_Sheet'!H52)</f>
        <v/>
      </c>
    </row>
    <row r="53">
      <c r="A53" s="30">
        <f>V60</f>
        <v/>
      </c>
      <c r="B53" s="189">
        <f>S60</f>
        <v/>
      </c>
      <c r="C53" s="202">
        <f>T60</f>
        <v/>
      </c>
      <c r="D53" s="202">
        <f>U60</f>
        <v/>
      </c>
      <c r="E53">
        <f>W60</f>
        <v/>
      </c>
      <c r="S53" s="203">
        <f>_xlfn.NUMBERVALUE('810_Sheet'!I53)</f>
        <v/>
      </c>
      <c r="T53" s="204">
        <f>_xlfn.NUMBERVALUE('810_Sheet'!$D53)</f>
        <v/>
      </c>
      <c r="U53" s="204">
        <f>_xlfn.NUMBERVALUE('810_Sheet'!$M53)</f>
        <v/>
      </c>
      <c r="V53" s="110">
        <f>($H$1+('810_Sheet'!C53*7))</f>
        <v/>
      </c>
      <c r="W53">
        <f>_xlfn.NUMBERVALUE('810_Sheet'!H53)</f>
        <v/>
      </c>
    </row>
    <row r="54">
      <c r="A54" s="30">
        <f>V59</f>
        <v/>
      </c>
      <c r="B54" s="189">
        <f>S59</f>
        <v/>
      </c>
      <c r="C54" s="202">
        <f>T59</f>
        <v/>
      </c>
      <c r="D54" s="202">
        <f>U59</f>
        <v/>
      </c>
      <c r="E54">
        <f>W59</f>
        <v/>
      </c>
      <c r="S54" s="203">
        <f>_xlfn.NUMBERVALUE('810_Sheet'!I54)</f>
        <v/>
      </c>
      <c r="T54" s="204">
        <f>_xlfn.NUMBERVALUE('810_Sheet'!$D54)</f>
        <v/>
      </c>
      <c r="U54" s="204">
        <f>_xlfn.NUMBERVALUE('810_Sheet'!$M54)</f>
        <v/>
      </c>
      <c r="V54" s="110">
        <f>($H$1+('810_Sheet'!C54*7))</f>
        <v/>
      </c>
      <c r="W54">
        <f>_xlfn.NUMBERVALUE('810_Sheet'!H54)</f>
        <v/>
      </c>
    </row>
    <row r="55">
      <c r="A55" s="30">
        <f>V58</f>
        <v/>
      </c>
      <c r="B55" s="189">
        <f>S58</f>
        <v/>
      </c>
      <c r="C55" s="202">
        <f>T58</f>
        <v/>
      </c>
      <c r="D55" s="202">
        <f>U58</f>
        <v/>
      </c>
      <c r="E55">
        <f>W58</f>
        <v/>
      </c>
      <c r="S55" s="203">
        <f>_xlfn.NUMBERVALUE('810_Sheet'!I55)</f>
        <v/>
      </c>
      <c r="T55" s="204">
        <f>_xlfn.NUMBERVALUE('810_Sheet'!$D55)</f>
        <v/>
      </c>
      <c r="U55" s="204">
        <f>_xlfn.NUMBERVALUE('810_Sheet'!$M55)</f>
        <v/>
      </c>
      <c r="V55" s="110">
        <f>($H$1+('810_Sheet'!C55*7))</f>
        <v/>
      </c>
      <c r="W55">
        <f>_xlfn.NUMBERVALUE('810_Sheet'!H55)</f>
        <v/>
      </c>
    </row>
    <row r="56">
      <c r="A56" s="30">
        <f>V57</f>
        <v/>
      </c>
      <c r="B56" s="189">
        <f>S57</f>
        <v/>
      </c>
      <c r="C56" s="202">
        <f>T57</f>
        <v/>
      </c>
      <c r="D56" s="202">
        <f>U57</f>
        <v/>
      </c>
      <c r="E56">
        <f>W57</f>
        <v/>
      </c>
      <c r="S56" s="203">
        <f>_xlfn.NUMBERVALUE('810_Sheet'!I56)</f>
        <v/>
      </c>
      <c r="T56" s="204">
        <f>_xlfn.NUMBERVALUE('810_Sheet'!$D56)</f>
        <v/>
      </c>
      <c r="U56" s="204">
        <f>_xlfn.NUMBERVALUE('810_Sheet'!$M56)</f>
        <v/>
      </c>
      <c r="V56" s="110">
        <f>($H$1+('810_Sheet'!C56*7))</f>
        <v/>
      </c>
      <c r="W56">
        <f>_xlfn.NUMBERVALUE('810_Sheet'!H56)</f>
        <v/>
      </c>
    </row>
    <row r="57">
      <c r="A57" s="30">
        <f>V56</f>
        <v/>
      </c>
      <c r="B57" s="189">
        <f>S56</f>
        <v/>
      </c>
      <c r="C57" s="202">
        <f>T56</f>
        <v/>
      </c>
      <c r="D57" s="202">
        <f>U56</f>
        <v/>
      </c>
      <c r="E57">
        <f>W56</f>
        <v/>
      </c>
      <c r="S57" s="203">
        <f>_xlfn.NUMBERVALUE('810_Sheet'!I57)</f>
        <v/>
      </c>
      <c r="T57" s="204">
        <f>_xlfn.NUMBERVALUE('810_Sheet'!$D57)</f>
        <v/>
      </c>
      <c r="U57" s="204">
        <f>_xlfn.NUMBERVALUE('810_Sheet'!$M57)</f>
        <v/>
      </c>
      <c r="V57" s="110">
        <f>($H$1+('810_Sheet'!C57*7))</f>
        <v/>
      </c>
      <c r="W57">
        <f>_xlfn.NUMBERVALUE('810_Sheet'!H57)</f>
        <v/>
      </c>
    </row>
    <row r="58">
      <c r="A58" s="30">
        <f>V55</f>
        <v/>
      </c>
      <c r="B58" s="189">
        <f>S55</f>
        <v/>
      </c>
      <c r="C58" s="202">
        <f>T55</f>
        <v/>
      </c>
      <c r="D58" s="202">
        <f>U55</f>
        <v/>
      </c>
      <c r="E58">
        <f>W55</f>
        <v/>
      </c>
      <c r="S58" s="203">
        <f>_xlfn.NUMBERVALUE('810_Sheet'!I58)</f>
        <v/>
      </c>
      <c r="T58" s="204">
        <f>_xlfn.NUMBERVALUE('810_Sheet'!$D58)</f>
        <v/>
      </c>
      <c r="U58" s="204">
        <f>_xlfn.NUMBERVALUE('810_Sheet'!$M58)</f>
        <v/>
      </c>
      <c r="V58" s="110">
        <f>($H$1+('810_Sheet'!C58*7))</f>
        <v/>
      </c>
      <c r="W58">
        <f>_xlfn.NUMBERVALUE('810_Sheet'!H58)</f>
        <v/>
      </c>
    </row>
    <row r="59">
      <c r="A59" s="30">
        <f>V54</f>
        <v/>
      </c>
      <c r="B59" s="189">
        <f>S54</f>
        <v/>
      </c>
      <c r="C59" s="202">
        <f>T54</f>
        <v/>
      </c>
      <c r="D59" s="202">
        <f>U54</f>
        <v/>
      </c>
      <c r="E59">
        <f>W54</f>
        <v/>
      </c>
      <c r="S59" s="203">
        <f>_xlfn.NUMBERVALUE('810_Sheet'!I59)</f>
        <v/>
      </c>
      <c r="T59" s="204">
        <f>_xlfn.NUMBERVALUE('810_Sheet'!$D59)</f>
        <v/>
      </c>
      <c r="U59" s="204">
        <f>_xlfn.NUMBERVALUE('810_Sheet'!$M59)</f>
        <v/>
      </c>
      <c r="V59" s="110">
        <f>($H$1+('810_Sheet'!C59*7))</f>
        <v/>
      </c>
      <c r="W59">
        <f>_xlfn.NUMBERVALUE('810_Sheet'!H59)</f>
        <v/>
      </c>
    </row>
    <row r="60">
      <c r="A60" s="30">
        <f>V53</f>
        <v/>
      </c>
      <c r="B60" s="189">
        <f>S53</f>
        <v/>
      </c>
      <c r="C60" s="202">
        <f>T53</f>
        <v/>
      </c>
      <c r="D60" s="202">
        <f>U53</f>
        <v/>
      </c>
      <c r="E60">
        <f>W53</f>
        <v/>
      </c>
      <c r="S60" s="203">
        <f>_xlfn.NUMBERVALUE('810_Sheet'!I60)</f>
        <v/>
      </c>
      <c r="T60" s="204">
        <f>_xlfn.NUMBERVALUE('810_Sheet'!$D60)</f>
        <v/>
      </c>
      <c r="U60" s="204">
        <f>_xlfn.NUMBERVALUE('810_Sheet'!$M60)</f>
        <v/>
      </c>
      <c r="V60" s="110">
        <f>($H$1+('810_Sheet'!C60*7))</f>
        <v/>
      </c>
      <c r="W60">
        <f>_xlfn.NUMBERVALUE('810_Sheet'!H60)</f>
        <v/>
      </c>
    </row>
    <row r="61">
      <c r="A61" s="30">
        <f>V52</f>
        <v/>
      </c>
      <c r="B61" s="189">
        <f>S52</f>
        <v/>
      </c>
      <c r="C61" s="202">
        <f>T52</f>
        <v/>
      </c>
      <c r="D61" s="202">
        <f>U52</f>
        <v/>
      </c>
      <c r="E61">
        <f>W52</f>
        <v/>
      </c>
      <c r="S61" s="203">
        <f>_xlfn.NUMBERVALUE('810_Sheet'!I61)</f>
        <v/>
      </c>
      <c r="T61" s="204">
        <f>_xlfn.NUMBERVALUE('810_Sheet'!$D61)</f>
        <v/>
      </c>
      <c r="U61" s="204">
        <f>_xlfn.NUMBERVALUE('810_Sheet'!$M61)</f>
        <v/>
      </c>
      <c r="V61" s="110">
        <f>($H$1+('810_Sheet'!C61*7))</f>
        <v/>
      </c>
      <c r="W61">
        <f>_xlfn.NUMBERVALUE('810_Sheet'!H61)</f>
        <v/>
      </c>
    </row>
    <row r="62">
      <c r="A62" s="30">
        <f>V71</f>
        <v/>
      </c>
      <c r="B62" s="189">
        <f>S71</f>
        <v/>
      </c>
      <c r="C62" s="202">
        <f>T71</f>
        <v/>
      </c>
      <c r="D62" s="202">
        <f>U71</f>
        <v/>
      </c>
      <c r="E62">
        <f>W71</f>
        <v/>
      </c>
      <c r="S62" s="203">
        <f>_xlfn.NUMBERVALUE('810_Sheet'!I62)</f>
        <v/>
      </c>
      <c r="T62" s="204">
        <f>_xlfn.NUMBERVALUE('810_Sheet'!$D62)</f>
        <v/>
      </c>
      <c r="U62" s="204">
        <f>_xlfn.NUMBERVALUE('810_Sheet'!$M62)</f>
        <v/>
      </c>
      <c r="V62" s="110">
        <f>($H$1+('810_Sheet'!C62*7))</f>
        <v/>
      </c>
      <c r="W62">
        <f>_xlfn.NUMBERVALUE('810_Sheet'!H62)</f>
        <v/>
      </c>
    </row>
    <row r="63">
      <c r="A63" s="30">
        <f>V70</f>
        <v/>
      </c>
      <c r="B63" s="189">
        <f>S70</f>
        <v/>
      </c>
      <c r="C63" s="202">
        <f>T70</f>
        <v/>
      </c>
      <c r="D63" s="202">
        <f>U70</f>
        <v/>
      </c>
      <c r="E63">
        <f>W70</f>
        <v/>
      </c>
      <c r="S63" s="203">
        <f>_xlfn.NUMBERVALUE('810_Sheet'!I63)</f>
        <v/>
      </c>
      <c r="T63" s="204">
        <f>_xlfn.NUMBERVALUE('810_Sheet'!$D63)</f>
        <v/>
      </c>
      <c r="U63" s="204">
        <f>_xlfn.NUMBERVALUE('810_Sheet'!$M63)</f>
        <v/>
      </c>
      <c r="V63" s="110">
        <f>($H$1+('810_Sheet'!C63*7))</f>
        <v/>
      </c>
      <c r="W63">
        <f>_xlfn.NUMBERVALUE('810_Sheet'!H63)</f>
        <v/>
      </c>
    </row>
    <row r="64">
      <c r="A64" s="30">
        <f>V69</f>
        <v/>
      </c>
      <c r="B64" s="189">
        <f>S69</f>
        <v/>
      </c>
      <c r="C64" s="202">
        <f>T69</f>
        <v/>
      </c>
      <c r="D64" s="202">
        <f>U69</f>
        <v/>
      </c>
      <c r="E64">
        <f>W69</f>
        <v/>
      </c>
      <c r="S64" s="203">
        <f>_xlfn.NUMBERVALUE('810_Sheet'!I64)</f>
        <v/>
      </c>
      <c r="T64" s="204">
        <f>_xlfn.NUMBERVALUE('810_Sheet'!$D64)</f>
        <v/>
      </c>
      <c r="U64" s="204">
        <f>_xlfn.NUMBERVALUE('810_Sheet'!$M64)</f>
        <v/>
      </c>
      <c r="V64" s="110">
        <f>($H$1+('810_Sheet'!C64*7))</f>
        <v/>
      </c>
      <c r="W64">
        <f>_xlfn.NUMBERVALUE('810_Sheet'!H64)</f>
        <v/>
      </c>
    </row>
    <row r="65">
      <c r="A65" s="30">
        <f>V68</f>
        <v/>
      </c>
      <c r="B65" s="189">
        <f>S68</f>
        <v/>
      </c>
      <c r="C65" s="202">
        <f>T68</f>
        <v/>
      </c>
      <c r="D65" s="202">
        <f>U68</f>
        <v/>
      </c>
      <c r="E65">
        <f>W68</f>
        <v/>
      </c>
      <c r="S65" s="203">
        <f>_xlfn.NUMBERVALUE('810_Sheet'!I65)</f>
        <v/>
      </c>
      <c r="T65" s="204">
        <f>_xlfn.NUMBERVALUE('810_Sheet'!$D65)</f>
        <v/>
      </c>
      <c r="U65" s="204">
        <f>_xlfn.NUMBERVALUE('810_Sheet'!$M65)</f>
        <v/>
      </c>
      <c r="V65" s="110">
        <f>($H$1+('810_Sheet'!C65*7))</f>
        <v/>
      </c>
      <c r="W65">
        <f>_xlfn.NUMBERVALUE('810_Sheet'!H65)</f>
        <v/>
      </c>
    </row>
    <row r="66">
      <c r="A66" s="30">
        <f>V67</f>
        <v/>
      </c>
      <c r="B66" s="189">
        <f>S67</f>
        <v/>
      </c>
      <c r="C66" s="202">
        <f>T67</f>
        <v/>
      </c>
      <c r="D66" s="202">
        <f>U67</f>
        <v/>
      </c>
      <c r="E66">
        <f>W67</f>
        <v/>
      </c>
      <c r="S66" s="203">
        <f>_xlfn.NUMBERVALUE('810_Sheet'!I66)</f>
        <v/>
      </c>
      <c r="T66" s="204">
        <f>_xlfn.NUMBERVALUE('810_Sheet'!$D66)</f>
        <v/>
      </c>
      <c r="U66" s="204">
        <f>_xlfn.NUMBERVALUE('810_Sheet'!$M66)</f>
        <v/>
      </c>
      <c r="V66" s="110">
        <f>($H$1+('810_Sheet'!C66*7))</f>
        <v/>
      </c>
      <c r="W66">
        <f>_xlfn.NUMBERVALUE('810_Sheet'!H66)</f>
        <v/>
      </c>
    </row>
    <row r="67">
      <c r="A67" s="30">
        <f>V66</f>
        <v/>
      </c>
      <c r="B67" s="189">
        <f>S66</f>
        <v/>
      </c>
      <c r="C67" s="202">
        <f>T66</f>
        <v/>
      </c>
      <c r="D67" s="202">
        <f>U66</f>
        <v/>
      </c>
      <c r="E67">
        <f>W66</f>
        <v/>
      </c>
      <c r="S67" s="203">
        <f>_xlfn.NUMBERVALUE('810_Sheet'!I67)</f>
        <v/>
      </c>
      <c r="T67" s="204">
        <f>_xlfn.NUMBERVALUE('810_Sheet'!$D67)</f>
        <v/>
      </c>
      <c r="U67" s="204">
        <f>_xlfn.NUMBERVALUE('810_Sheet'!$M67)</f>
        <v/>
      </c>
      <c r="V67" s="110">
        <f>($H$1+('810_Sheet'!C67*7))</f>
        <v/>
      </c>
      <c r="W67">
        <f>_xlfn.NUMBERVALUE('810_Sheet'!H67)</f>
        <v/>
      </c>
    </row>
    <row r="68">
      <c r="A68" s="30">
        <f>V65</f>
        <v/>
      </c>
      <c r="B68" s="189">
        <f>S65</f>
        <v/>
      </c>
      <c r="C68" s="202">
        <f>T65</f>
        <v/>
      </c>
      <c r="D68" s="202">
        <f>U65</f>
        <v/>
      </c>
      <c r="E68">
        <f>W65</f>
        <v/>
      </c>
      <c r="S68" s="203">
        <f>_xlfn.NUMBERVALUE('810_Sheet'!I68)</f>
        <v/>
      </c>
      <c r="T68" s="204">
        <f>_xlfn.NUMBERVALUE('810_Sheet'!$D68)</f>
        <v/>
      </c>
      <c r="U68" s="204">
        <f>_xlfn.NUMBERVALUE('810_Sheet'!$M68)</f>
        <v/>
      </c>
      <c r="V68" s="110">
        <f>($H$1+('810_Sheet'!C68*7))</f>
        <v/>
      </c>
      <c r="W68">
        <f>_xlfn.NUMBERVALUE('810_Sheet'!H68)</f>
        <v/>
      </c>
    </row>
    <row r="69">
      <c r="A69" s="30">
        <f>V64</f>
        <v/>
      </c>
      <c r="B69" s="189">
        <f>S64</f>
        <v/>
      </c>
      <c r="C69" s="202">
        <f>T64</f>
        <v/>
      </c>
      <c r="D69" s="202">
        <f>U64</f>
        <v/>
      </c>
      <c r="E69">
        <f>W64</f>
        <v/>
      </c>
      <c r="S69" s="203">
        <f>_xlfn.NUMBERVALUE('810_Sheet'!I69)</f>
        <v/>
      </c>
      <c r="T69" s="204">
        <f>_xlfn.NUMBERVALUE('810_Sheet'!$D69)</f>
        <v/>
      </c>
      <c r="U69" s="204">
        <f>_xlfn.NUMBERVALUE('810_Sheet'!$M69)</f>
        <v/>
      </c>
      <c r="V69" s="110">
        <f>($H$1+('810_Sheet'!C69*7))</f>
        <v/>
      </c>
      <c r="W69">
        <f>_xlfn.NUMBERVALUE('810_Sheet'!H69)</f>
        <v/>
      </c>
    </row>
    <row r="70">
      <c r="A70" s="30">
        <f>V63</f>
        <v/>
      </c>
      <c r="B70" s="189">
        <f>S63</f>
        <v/>
      </c>
      <c r="C70" s="202">
        <f>T63</f>
        <v/>
      </c>
      <c r="D70" s="202">
        <f>U63</f>
        <v/>
      </c>
      <c r="E70">
        <f>W63</f>
        <v/>
      </c>
      <c r="S70" s="203">
        <f>_xlfn.NUMBERVALUE('810_Sheet'!I70)</f>
        <v/>
      </c>
      <c r="T70" s="204">
        <f>_xlfn.NUMBERVALUE('810_Sheet'!$D70)</f>
        <v/>
      </c>
      <c r="U70" s="204">
        <f>_xlfn.NUMBERVALUE('810_Sheet'!$M70)</f>
        <v/>
      </c>
      <c r="V70" s="110">
        <f>($H$1+('810_Sheet'!C70*7))</f>
        <v/>
      </c>
      <c r="W70">
        <f>_xlfn.NUMBERVALUE('810_Sheet'!H70)</f>
        <v/>
      </c>
    </row>
    <row r="71">
      <c r="A71" s="30">
        <f>V62</f>
        <v/>
      </c>
      <c r="B71" s="189">
        <f>S62</f>
        <v/>
      </c>
      <c r="C71" s="202">
        <f>T62</f>
        <v/>
      </c>
      <c r="D71" s="202">
        <f>U62</f>
        <v/>
      </c>
      <c r="E71">
        <f>W62</f>
        <v/>
      </c>
      <c r="S71" s="203">
        <f>_xlfn.NUMBERVALUE('810_Sheet'!I71)</f>
        <v/>
      </c>
      <c r="T71" s="204">
        <f>_xlfn.NUMBERVALUE('810_Sheet'!$D71)</f>
        <v/>
      </c>
      <c r="U71" s="204">
        <f>_xlfn.NUMBERVALUE('810_Sheet'!$M71)</f>
        <v/>
      </c>
      <c r="V71" s="110">
        <f>($H$1+('810_Sheet'!C71*7))</f>
        <v/>
      </c>
      <c r="W71">
        <f>_xlfn.NUMBERVALUE('810_Sheet'!H71)</f>
        <v/>
      </c>
    </row>
    <row r="72">
      <c r="A72" s="30">
        <f>V81</f>
        <v/>
      </c>
      <c r="B72" s="189">
        <f>S81</f>
        <v/>
      </c>
      <c r="C72" s="202">
        <f>T81</f>
        <v/>
      </c>
      <c r="D72" s="202">
        <f>U81</f>
        <v/>
      </c>
      <c r="E72">
        <f>W81</f>
        <v/>
      </c>
      <c r="S72" s="203">
        <f>_xlfn.NUMBERVALUE('810_Sheet'!I72)</f>
        <v/>
      </c>
      <c r="T72" s="204">
        <f>_xlfn.NUMBERVALUE('810_Sheet'!$D72)</f>
        <v/>
      </c>
      <c r="U72" s="204">
        <f>_xlfn.NUMBERVALUE('810_Sheet'!$M72)</f>
        <v/>
      </c>
      <c r="V72" s="110">
        <f>($H$1+('810_Sheet'!C72*7))</f>
        <v/>
      </c>
      <c r="W72">
        <f>_xlfn.NUMBERVALUE('810_Sheet'!H72)</f>
        <v/>
      </c>
    </row>
    <row r="73">
      <c r="A73" s="30">
        <f>V80</f>
        <v/>
      </c>
      <c r="B73" s="189">
        <f>S80</f>
        <v/>
      </c>
      <c r="C73" s="202">
        <f>T80</f>
        <v/>
      </c>
      <c r="D73" s="202">
        <f>U80</f>
        <v/>
      </c>
      <c r="E73">
        <f>W80</f>
        <v/>
      </c>
      <c r="S73" s="203">
        <f>_xlfn.NUMBERVALUE('810_Sheet'!I73)</f>
        <v/>
      </c>
      <c r="T73" s="204">
        <f>_xlfn.NUMBERVALUE('810_Sheet'!$D73)</f>
        <v/>
      </c>
      <c r="U73" s="204">
        <f>_xlfn.NUMBERVALUE('810_Sheet'!$M73)</f>
        <v/>
      </c>
      <c r="V73" s="110">
        <f>($H$1+('810_Sheet'!C73*7))</f>
        <v/>
      </c>
      <c r="W73">
        <f>_xlfn.NUMBERVALUE('810_Sheet'!H73)</f>
        <v/>
      </c>
    </row>
    <row r="74">
      <c r="A74" s="30">
        <f>V79</f>
        <v/>
      </c>
      <c r="B74" s="189">
        <f>S79</f>
        <v/>
      </c>
      <c r="C74" s="202">
        <f>T79</f>
        <v/>
      </c>
      <c r="D74" s="202">
        <f>U79</f>
        <v/>
      </c>
      <c r="E74">
        <f>W79</f>
        <v/>
      </c>
      <c r="S74" s="203">
        <f>_xlfn.NUMBERVALUE('810_Sheet'!I74)</f>
        <v/>
      </c>
      <c r="T74" s="204">
        <f>_xlfn.NUMBERVALUE('810_Sheet'!$D74)</f>
        <v/>
      </c>
      <c r="U74" s="204">
        <f>_xlfn.NUMBERVALUE('810_Sheet'!$M74)</f>
        <v/>
      </c>
      <c r="V74" s="110">
        <f>($H$1+('810_Sheet'!C74*7))</f>
        <v/>
      </c>
      <c r="W74">
        <f>_xlfn.NUMBERVALUE('810_Sheet'!H74)</f>
        <v/>
      </c>
    </row>
    <row r="75">
      <c r="A75" s="30">
        <f>V78</f>
        <v/>
      </c>
      <c r="B75" s="189">
        <f>S78</f>
        <v/>
      </c>
      <c r="C75" s="202">
        <f>T78</f>
        <v/>
      </c>
      <c r="D75" s="202">
        <f>U78</f>
        <v/>
      </c>
      <c r="E75">
        <f>W78</f>
        <v/>
      </c>
      <c r="S75" s="203">
        <f>_xlfn.NUMBERVALUE('810_Sheet'!I75)</f>
        <v/>
      </c>
      <c r="T75" s="204">
        <f>_xlfn.NUMBERVALUE('810_Sheet'!$D75)</f>
        <v/>
      </c>
      <c r="U75" s="204">
        <f>_xlfn.NUMBERVALUE('810_Sheet'!$M75)</f>
        <v/>
      </c>
      <c r="V75" s="110">
        <f>($H$1+('810_Sheet'!C75*7))</f>
        <v/>
      </c>
      <c r="W75">
        <f>_xlfn.NUMBERVALUE('810_Sheet'!H75)</f>
        <v/>
      </c>
    </row>
    <row r="76">
      <c r="A76" s="30">
        <f>V77</f>
        <v/>
      </c>
      <c r="B76" s="189">
        <f>S77</f>
        <v/>
      </c>
      <c r="C76" s="202">
        <f>T77</f>
        <v/>
      </c>
      <c r="D76" s="202">
        <f>U77</f>
        <v/>
      </c>
      <c r="E76">
        <f>W77</f>
        <v/>
      </c>
      <c r="S76" s="203">
        <f>_xlfn.NUMBERVALUE('810_Sheet'!I76)</f>
        <v/>
      </c>
      <c r="T76" s="204">
        <f>_xlfn.NUMBERVALUE('810_Sheet'!$D76)</f>
        <v/>
      </c>
      <c r="U76" s="204">
        <f>_xlfn.NUMBERVALUE('810_Sheet'!$M76)</f>
        <v/>
      </c>
      <c r="V76" s="110">
        <f>($H$1+('810_Sheet'!C76*7))</f>
        <v/>
      </c>
      <c r="W76">
        <f>_xlfn.NUMBERVALUE('810_Sheet'!H76)</f>
        <v/>
      </c>
    </row>
    <row r="77">
      <c r="A77" s="30">
        <f>V76</f>
        <v/>
      </c>
      <c r="B77" s="189">
        <f>S76</f>
        <v/>
      </c>
      <c r="C77" s="202">
        <f>T76</f>
        <v/>
      </c>
      <c r="D77" s="202">
        <f>U76</f>
        <v/>
      </c>
      <c r="E77">
        <f>W76</f>
        <v/>
      </c>
      <c r="S77" s="203">
        <f>_xlfn.NUMBERVALUE('810_Sheet'!I77)</f>
        <v/>
      </c>
      <c r="T77" s="204">
        <f>_xlfn.NUMBERVALUE('810_Sheet'!$D77)</f>
        <v/>
      </c>
      <c r="U77" s="204">
        <f>_xlfn.NUMBERVALUE('810_Sheet'!$M77)</f>
        <v/>
      </c>
      <c r="V77" s="110">
        <f>($H$1+('810_Sheet'!C77*7))</f>
        <v/>
      </c>
      <c r="W77">
        <f>_xlfn.NUMBERVALUE('810_Sheet'!H77)</f>
        <v/>
      </c>
    </row>
    <row r="78">
      <c r="A78" s="30">
        <f>V75</f>
        <v/>
      </c>
      <c r="B78" s="189">
        <f>S75</f>
        <v/>
      </c>
      <c r="C78" s="202">
        <f>T75</f>
        <v/>
      </c>
      <c r="D78" s="202">
        <f>U75</f>
        <v/>
      </c>
      <c r="E78">
        <f>W75</f>
        <v/>
      </c>
      <c r="S78" s="203">
        <f>_xlfn.NUMBERVALUE('810_Sheet'!I78)</f>
        <v/>
      </c>
      <c r="T78" s="204">
        <f>_xlfn.NUMBERVALUE('810_Sheet'!$D78)</f>
        <v/>
      </c>
      <c r="U78" s="204">
        <f>_xlfn.NUMBERVALUE('810_Sheet'!$M78)</f>
        <v/>
      </c>
      <c r="V78" s="110">
        <f>($H$1+('810_Sheet'!C78*7))</f>
        <v/>
      </c>
      <c r="W78">
        <f>_xlfn.NUMBERVALUE('810_Sheet'!H78)</f>
        <v/>
      </c>
    </row>
    <row r="79">
      <c r="A79" s="30">
        <f>V74</f>
        <v/>
      </c>
      <c r="B79" s="189">
        <f>S74</f>
        <v/>
      </c>
      <c r="C79" s="202">
        <f>T74</f>
        <v/>
      </c>
      <c r="D79" s="202">
        <f>U74</f>
        <v/>
      </c>
      <c r="E79">
        <f>W74</f>
        <v/>
      </c>
      <c r="S79" s="203">
        <f>_xlfn.NUMBERVALUE('810_Sheet'!I79)</f>
        <v/>
      </c>
      <c r="T79" s="204">
        <f>_xlfn.NUMBERVALUE('810_Sheet'!$D79)</f>
        <v/>
      </c>
      <c r="U79" s="204">
        <f>_xlfn.NUMBERVALUE('810_Sheet'!$M79)</f>
        <v/>
      </c>
      <c r="V79" s="110">
        <f>($H$1+('810_Sheet'!C79*7))</f>
        <v/>
      </c>
      <c r="W79">
        <f>_xlfn.NUMBERVALUE('810_Sheet'!H79)</f>
        <v/>
      </c>
    </row>
    <row r="80">
      <c r="A80" s="30">
        <f>V73</f>
        <v/>
      </c>
      <c r="B80" s="189">
        <f>S73</f>
        <v/>
      </c>
      <c r="C80" s="202">
        <f>T73</f>
        <v/>
      </c>
      <c r="D80" s="202">
        <f>U73</f>
        <v/>
      </c>
      <c r="E80">
        <f>W73</f>
        <v/>
      </c>
      <c r="S80" s="203">
        <f>_xlfn.NUMBERVALUE('810_Sheet'!I80)</f>
        <v/>
      </c>
      <c r="T80" s="204">
        <f>_xlfn.NUMBERVALUE('810_Sheet'!$D80)</f>
        <v/>
      </c>
      <c r="U80" s="204">
        <f>_xlfn.NUMBERVALUE('810_Sheet'!$M80)</f>
        <v/>
      </c>
      <c r="V80" s="110">
        <f>($H$1+('810_Sheet'!C80*7))</f>
        <v/>
      </c>
      <c r="W80">
        <f>_xlfn.NUMBERVALUE('810_Sheet'!H80)</f>
        <v/>
      </c>
    </row>
    <row r="81">
      <c r="A81" s="30">
        <f>V72</f>
        <v/>
      </c>
      <c r="B81" s="189">
        <f>S72</f>
        <v/>
      </c>
      <c r="C81" s="202">
        <f>T72</f>
        <v/>
      </c>
      <c r="D81" s="202">
        <f>U72</f>
        <v/>
      </c>
      <c r="E81">
        <f>W72</f>
        <v/>
      </c>
      <c r="S81" s="203">
        <f>_xlfn.NUMBERVALUE('810_Sheet'!I81)</f>
        <v/>
      </c>
      <c r="T81" s="204">
        <f>_xlfn.NUMBERVALUE('810_Sheet'!$D81)</f>
        <v/>
      </c>
      <c r="U81" s="204">
        <f>_xlfn.NUMBERVALUE('810_Sheet'!$M81)</f>
        <v/>
      </c>
      <c r="V81" s="110">
        <f>($H$1+('810_Sheet'!C81*7))</f>
        <v/>
      </c>
      <c r="W81">
        <f>_xlfn.NUMBERVALUE('810_Sheet'!H81)</f>
        <v/>
      </c>
    </row>
    <row r="82">
      <c r="A82" s="30">
        <f>V91</f>
        <v/>
      </c>
      <c r="B82" s="189">
        <f>S91</f>
        <v/>
      </c>
      <c r="C82" s="202">
        <f>T91</f>
        <v/>
      </c>
      <c r="D82" s="202">
        <f>U91</f>
        <v/>
      </c>
      <c r="E82">
        <f>W91</f>
        <v/>
      </c>
      <c r="S82" s="203">
        <f>_xlfn.NUMBERVALUE('810_Sheet'!I82)</f>
        <v/>
      </c>
      <c r="T82" s="204">
        <f>_xlfn.NUMBERVALUE('810_Sheet'!$D82)</f>
        <v/>
      </c>
      <c r="U82" s="204">
        <f>_xlfn.NUMBERVALUE('810_Sheet'!$M82)</f>
        <v/>
      </c>
      <c r="V82" s="110">
        <f>($H$1+('810_Sheet'!C82*7))</f>
        <v/>
      </c>
      <c r="W82">
        <f>_xlfn.NUMBERVALUE('810_Sheet'!H82)</f>
        <v/>
      </c>
    </row>
    <row r="83">
      <c r="A83" s="30">
        <f>V90</f>
        <v/>
      </c>
      <c r="B83" s="189">
        <f>S90</f>
        <v/>
      </c>
      <c r="C83" s="202">
        <f>T90</f>
        <v/>
      </c>
      <c r="D83" s="202">
        <f>U90</f>
        <v/>
      </c>
      <c r="E83">
        <f>W90</f>
        <v/>
      </c>
      <c r="S83" s="203">
        <f>_xlfn.NUMBERVALUE('810_Sheet'!I83)</f>
        <v/>
      </c>
      <c r="T83" s="204">
        <f>_xlfn.NUMBERVALUE('810_Sheet'!$D83)</f>
        <v/>
      </c>
      <c r="U83" s="204">
        <f>_xlfn.NUMBERVALUE('810_Sheet'!$M83)</f>
        <v/>
      </c>
      <c r="V83" s="110">
        <f>($H$1+('810_Sheet'!C83*7))</f>
        <v/>
      </c>
      <c r="W83">
        <f>_xlfn.NUMBERVALUE('810_Sheet'!H83)</f>
        <v/>
      </c>
    </row>
    <row r="84">
      <c r="A84" s="30">
        <f>V89</f>
        <v/>
      </c>
      <c r="B84" s="189">
        <f>S89</f>
        <v/>
      </c>
      <c r="C84" s="202">
        <f>T89</f>
        <v/>
      </c>
      <c r="D84" s="202">
        <f>U89</f>
        <v/>
      </c>
      <c r="E84">
        <f>W89</f>
        <v/>
      </c>
      <c r="S84" s="203">
        <f>_xlfn.NUMBERVALUE('810_Sheet'!I84)</f>
        <v/>
      </c>
      <c r="T84" s="204">
        <f>_xlfn.NUMBERVALUE('810_Sheet'!$D84)</f>
        <v/>
      </c>
      <c r="U84" s="204">
        <f>_xlfn.NUMBERVALUE('810_Sheet'!$M84)</f>
        <v/>
      </c>
      <c r="V84" s="110">
        <f>($H$1+('810_Sheet'!C84*7))</f>
        <v/>
      </c>
      <c r="W84">
        <f>_xlfn.NUMBERVALUE('810_Sheet'!H84)</f>
        <v/>
      </c>
    </row>
    <row r="85">
      <c r="A85" s="30">
        <f>V88</f>
        <v/>
      </c>
      <c r="B85" s="189">
        <f>S88</f>
        <v/>
      </c>
      <c r="C85" s="202">
        <f>T88</f>
        <v/>
      </c>
      <c r="D85" s="202">
        <f>U88</f>
        <v/>
      </c>
      <c r="E85">
        <f>W88</f>
        <v/>
      </c>
      <c r="S85" s="203">
        <f>_xlfn.NUMBERVALUE('810_Sheet'!I85)</f>
        <v/>
      </c>
      <c r="T85" s="204">
        <f>_xlfn.NUMBERVALUE('810_Sheet'!$D85)</f>
        <v/>
      </c>
      <c r="U85" s="204">
        <f>_xlfn.NUMBERVALUE('810_Sheet'!$M85)</f>
        <v/>
      </c>
      <c r="V85" s="110">
        <f>($H$1+('810_Sheet'!C85*7))</f>
        <v/>
      </c>
      <c r="W85">
        <f>_xlfn.NUMBERVALUE('810_Sheet'!H85)</f>
        <v/>
      </c>
    </row>
    <row r="86">
      <c r="A86" s="30">
        <f>V87</f>
        <v/>
      </c>
      <c r="B86" s="189">
        <f>S87</f>
        <v/>
      </c>
      <c r="C86" s="202">
        <f>T87</f>
        <v/>
      </c>
      <c r="D86" s="202">
        <f>U87</f>
        <v/>
      </c>
      <c r="E86">
        <f>W87</f>
        <v/>
      </c>
      <c r="S86" s="203">
        <f>_xlfn.NUMBERVALUE('810_Sheet'!I86)</f>
        <v/>
      </c>
      <c r="T86" s="204">
        <f>_xlfn.NUMBERVALUE('810_Sheet'!$D86)</f>
        <v/>
      </c>
      <c r="U86" s="204">
        <f>_xlfn.NUMBERVALUE('810_Sheet'!$M86)</f>
        <v/>
      </c>
      <c r="V86" s="110">
        <f>($H$1+('810_Sheet'!C86*7))</f>
        <v/>
      </c>
      <c r="W86">
        <f>_xlfn.NUMBERVALUE('810_Sheet'!H86)</f>
        <v/>
      </c>
    </row>
    <row r="87">
      <c r="A87" s="30">
        <f>V86</f>
        <v/>
      </c>
      <c r="B87" s="189">
        <f>S86</f>
        <v/>
      </c>
      <c r="C87" s="202">
        <f>T86</f>
        <v/>
      </c>
      <c r="D87" s="202">
        <f>U86</f>
        <v/>
      </c>
      <c r="E87">
        <f>W86</f>
        <v/>
      </c>
      <c r="S87" s="203">
        <f>_xlfn.NUMBERVALUE('810_Sheet'!I87)</f>
        <v/>
      </c>
      <c r="T87" s="204">
        <f>_xlfn.NUMBERVALUE('810_Sheet'!$D87)</f>
        <v/>
      </c>
      <c r="U87" s="204">
        <f>_xlfn.NUMBERVALUE('810_Sheet'!$M87)</f>
        <v/>
      </c>
      <c r="V87" s="110">
        <f>($H$1+('810_Sheet'!C87*7))</f>
        <v/>
      </c>
      <c r="W87">
        <f>_xlfn.NUMBERVALUE('810_Sheet'!H87)</f>
        <v/>
      </c>
    </row>
    <row r="88">
      <c r="A88" s="30">
        <f>V85</f>
        <v/>
      </c>
      <c r="B88" s="189">
        <f>S85</f>
        <v/>
      </c>
      <c r="C88" s="202">
        <f>T85</f>
        <v/>
      </c>
      <c r="D88" s="202">
        <f>U85</f>
        <v/>
      </c>
      <c r="E88">
        <f>W85</f>
        <v/>
      </c>
      <c r="S88" s="203">
        <f>_xlfn.NUMBERVALUE('810_Sheet'!I88)</f>
        <v/>
      </c>
      <c r="T88" s="204">
        <f>_xlfn.NUMBERVALUE('810_Sheet'!$D88)</f>
        <v/>
      </c>
      <c r="U88" s="204">
        <f>_xlfn.NUMBERVALUE('810_Sheet'!$M88)</f>
        <v/>
      </c>
      <c r="V88" s="110">
        <f>($H$1+('810_Sheet'!C88*7))</f>
        <v/>
      </c>
      <c r="W88">
        <f>_xlfn.NUMBERVALUE('810_Sheet'!H88)</f>
        <v/>
      </c>
    </row>
    <row r="89">
      <c r="A89" s="30">
        <f>V84</f>
        <v/>
      </c>
      <c r="B89" s="189">
        <f>S84</f>
        <v/>
      </c>
      <c r="C89" s="202">
        <f>T84</f>
        <v/>
      </c>
      <c r="D89" s="202">
        <f>U84</f>
        <v/>
      </c>
      <c r="E89">
        <f>W84</f>
        <v/>
      </c>
      <c r="S89" s="203">
        <f>_xlfn.NUMBERVALUE('810_Sheet'!I89)</f>
        <v/>
      </c>
      <c r="T89" s="204">
        <f>_xlfn.NUMBERVALUE('810_Sheet'!$D89)</f>
        <v/>
      </c>
      <c r="U89" s="204">
        <f>_xlfn.NUMBERVALUE('810_Sheet'!$M89)</f>
        <v/>
      </c>
      <c r="V89" s="110">
        <f>($H$1+('810_Sheet'!C89*7))</f>
        <v/>
      </c>
      <c r="W89">
        <f>_xlfn.NUMBERVALUE('810_Sheet'!H89)</f>
        <v/>
      </c>
    </row>
    <row r="90">
      <c r="A90" s="30">
        <f>V83</f>
        <v/>
      </c>
      <c r="B90" s="189">
        <f>S83</f>
        <v/>
      </c>
      <c r="C90" s="202">
        <f>T83</f>
        <v/>
      </c>
      <c r="D90" s="202">
        <f>U83</f>
        <v/>
      </c>
      <c r="E90">
        <f>W83</f>
        <v/>
      </c>
      <c r="S90" s="203">
        <f>_xlfn.NUMBERVALUE('810_Sheet'!I90)</f>
        <v/>
      </c>
      <c r="T90" s="204">
        <f>_xlfn.NUMBERVALUE('810_Sheet'!$D90)</f>
        <v/>
      </c>
      <c r="U90" s="204">
        <f>_xlfn.NUMBERVALUE('810_Sheet'!$M90)</f>
        <v/>
      </c>
      <c r="V90" s="110">
        <f>($H$1+('810_Sheet'!C90*7))</f>
        <v/>
      </c>
      <c r="W90">
        <f>_xlfn.NUMBERVALUE('810_Sheet'!H90)</f>
        <v/>
      </c>
    </row>
    <row r="91">
      <c r="A91" s="30">
        <f>V82</f>
        <v/>
      </c>
      <c r="B91" s="189">
        <f>S82</f>
        <v/>
      </c>
      <c r="C91" s="202">
        <f>T82</f>
        <v/>
      </c>
      <c r="D91" s="202">
        <f>U82</f>
        <v/>
      </c>
      <c r="E91">
        <f>W82</f>
        <v/>
      </c>
      <c r="S91" s="203">
        <f>_xlfn.NUMBERVALUE('810_Sheet'!I91)</f>
        <v/>
      </c>
      <c r="T91" s="204">
        <f>_xlfn.NUMBERVALUE('810_Sheet'!$D91)</f>
        <v/>
      </c>
      <c r="U91" s="204">
        <f>_xlfn.NUMBERVALUE('810_Sheet'!$M91)</f>
        <v/>
      </c>
      <c r="V91" s="110">
        <f>($H$1+('810_Sheet'!C91*7))</f>
        <v/>
      </c>
      <c r="W91">
        <f>_xlfn.NUMBERVALUE('810_Sheet'!H91)</f>
        <v/>
      </c>
    </row>
    <row r="92">
      <c r="A92" s="30">
        <f>V101</f>
        <v/>
      </c>
      <c r="B92" s="189">
        <f>S101</f>
        <v/>
      </c>
      <c r="C92" s="202">
        <f>T101</f>
        <v/>
      </c>
      <c r="D92" s="202">
        <f>U101</f>
        <v/>
      </c>
      <c r="E92">
        <f>W101</f>
        <v/>
      </c>
      <c r="S92" s="203">
        <f>_xlfn.NUMBERVALUE('810_Sheet'!I92)</f>
        <v/>
      </c>
      <c r="T92" s="204">
        <f>_xlfn.NUMBERVALUE('810_Sheet'!$D92)</f>
        <v/>
      </c>
      <c r="U92" s="204">
        <f>_xlfn.NUMBERVALUE('810_Sheet'!$M92)</f>
        <v/>
      </c>
      <c r="V92" s="110">
        <f>($H$1+('810_Sheet'!C92*7))</f>
        <v/>
      </c>
      <c r="W92">
        <f>_xlfn.NUMBERVALUE('810_Sheet'!H92)</f>
        <v/>
      </c>
    </row>
    <row r="93">
      <c r="A93" s="30">
        <f>V100</f>
        <v/>
      </c>
      <c r="B93" s="189">
        <f>S100</f>
        <v/>
      </c>
      <c r="C93" s="202">
        <f>T100</f>
        <v/>
      </c>
      <c r="D93" s="202">
        <f>U100</f>
        <v/>
      </c>
      <c r="E93">
        <f>W100</f>
        <v/>
      </c>
      <c r="S93" s="203">
        <f>_xlfn.NUMBERVALUE('810_Sheet'!I93)</f>
        <v/>
      </c>
      <c r="T93" s="204">
        <f>_xlfn.NUMBERVALUE('810_Sheet'!$D93)</f>
        <v/>
      </c>
      <c r="U93" s="204">
        <f>_xlfn.NUMBERVALUE('810_Sheet'!$M93)</f>
        <v/>
      </c>
      <c r="V93" s="110">
        <f>($H$1+('810_Sheet'!C93*7))</f>
        <v/>
      </c>
      <c r="W93">
        <f>_xlfn.NUMBERVALUE('810_Sheet'!H93)</f>
        <v/>
      </c>
    </row>
    <row r="94">
      <c r="A94" s="30">
        <f>V99</f>
        <v/>
      </c>
      <c r="B94" s="189">
        <f>S99</f>
        <v/>
      </c>
      <c r="C94" s="202">
        <f>T99</f>
        <v/>
      </c>
      <c r="D94" s="202">
        <f>U99</f>
        <v/>
      </c>
      <c r="E94">
        <f>W99</f>
        <v/>
      </c>
      <c r="S94" s="203">
        <f>_xlfn.NUMBERVALUE('810_Sheet'!I94)</f>
        <v/>
      </c>
      <c r="T94" s="204">
        <f>_xlfn.NUMBERVALUE('810_Sheet'!$D94)</f>
        <v/>
      </c>
      <c r="U94" s="204">
        <f>_xlfn.NUMBERVALUE('810_Sheet'!$M94)</f>
        <v/>
      </c>
      <c r="V94" s="110">
        <f>($H$1+('810_Sheet'!C94*7))</f>
        <v/>
      </c>
      <c r="W94">
        <f>_xlfn.NUMBERVALUE('810_Sheet'!H94)</f>
        <v/>
      </c>
    </row>
    <row r="95">
      <c r="A95" s="30">
        <f>V98</f>
        <v/>
      </c>
      <c r="B95" s="189">
        <f>S98</f>
        <v/>
      </c>
      <c r="C95" s="202">
        <f>T98</f>
        <v/>
      </c>
      <c r="D95" s="202">
        <f>U98</f>
        <v/>
      </c>
      <c r="E95">
        <f>W98</f>
        <v/>
      </c>
      <c r="S95" s="203">
        <f>_xlfn.NUMBERVALUE('810_Sheet'!I95)</f>
        <v/>
      </c>
      <c r="T95" s="204">
        <f>_xlfn.NUMBERVALUE('810_Sheet'!$D95)</f>
        <v/>
      </c>
      <c r="U95" s="204">
        <f>_xlfn.NUMBERVALUE('810_Sheet'!$M95)</f>
        <v/>
      </c>
      <c r="V95" s="110">
        <f>($H$1+('810_Sheet'!C95*7))</f>
        <v/>
      </c>
      <c r="W95">
        <f>_xlfn.NUMBERVALUE('810_Sheet'!H95)</f>
        <v/>
      </c>
    </row>
    <row r="96">
      <c r="A96" s="30">
        <f>V97</f>
        <v/>
      </c>
      <c r="B96" s="189">
        <f>S97</f>
        <v/>
      </c>
      <c r="C96" s="202">
        <f>T97</f>
        <v/>
      </c>
      <c r="D96" s="202">
        <f>U97</f>
        <v/>
      </c>
      <c r="E96">
        <f>W97</f>
        <v/>
      </c>
      <c r="S96" s="203">
        <f>_xlfn.NUMBERVALUE('810_Sheet'!I96)</f>
        <v/>
      </c>
      <c r="T96" s="204">
        <f>_xlfn.NUMBERVALUE('810_Sheet'!$D96)</f>
        <v/>
      </c>
      <c r="U96" s="204">
        <f>_xlfn.NUMBERVALUE('810_Sheet'!$M96)</f>
        <v/>
      </c>
      <c r="V96" s="110">
        <f>($H$1+('810_Sheet'!C96*7))</f>
        <v/>
      </c>
      <c r="W96">
        <f>_xlfn.NUMBERVALUE('810_Sheet'!H96)</f>
        <v/>
      </c>
    </row>
    <row r="97">
      <c r="A97" s="30">
        <f>V96</f>
        <v/>
      </c>
      <c r="B97" s="189">
        <f>S96</f>
        <v/>
      </c>
      <c r="C97" s="202">
        <f>T96</f>
        <v/>
      </c>
      <c r="D97" s="202">
        <f>U96</f>
        <v/>
      </c>
      <c r="E97">
        <f>W96</f>
        <v/>
      </c>
      <c r="S97" s="203">
        <f>_xlfn.NUMBERVALUE('810_Sheet'!I97)</f>
        <v/>
      </c>
      <c r="T97" s="204">
        <f>_xlfn.NUMBERVALUE('810_Sheet'!$D97)</f>
        <v/>
      </c>
      <c r="U97" s="204">
        <f>_xlfn.NUMBERVALUE('810_Sheet'!$M97)</f>
        <v/>
      </c>
      <c r="V97" s="110">
        <f>($H$1+('810_Sheet'!C97*7))</f>
        <v/>
      </c>
      <c r="W97">
        <f>_xlfn.NUMBERVALUE('810_Sheet'!H97)</f>
        <v/>
      </c>
    </row>
    <row r="98">
      <c r="A98" s="30">
        <f>V95</f>
        <v/>
      </c>
      <c r="B98" s="189">
        <f>S95</f>
        <v/>
      </c>
      <c r="C98" s="202">
        <f>T95</f>
        <v/>
      </c>
      <c r="D98" s="202">
        <f>U95</f>
        <v/>
      </c>
      <c r="E98">
        <f>W95</f>
        <v/>
      </c>
      <c r="S98" s="203">
        <f>_xlfn.NUMBERVALUE('810_Sheet'!I98)</f>
        <v/>
      </c>
      <c r="T98" s="204">
        <f>_xlfn.NUMBERVALUE('810_Sheet'!$D98)</f>
        <v/>
      </c>
      <c r="U98" s="204">
        <f>_xlfn.NUMBERVALUE('810_Sheet'!$M98)</f>
        <v/>
      </c>
      <c r="V98" s="110">
        <f>($H$1+('810_Sheet'!C98*7))</f>
        <v/>
      </c>
      <c r="W98">
        <f>_xlfn.NUMBERVALUE('810_Sheet'!H98)</f>
        <v/>
      </c>
    </row>
    <row r="99">
      <c r="A99" s="30">
        <f>V94</f>
        <v/>
      </c>
      <c r="B99" s="189">
        <f>S94</f>
        <v/>
      </c>
      <c r="C99" s="202">
        <f>T94</f>
        <v/>
      </c>
      <c r="D99" s="202">
        <f>U94</f>
        <v/>
      </c>
      <c r="E99">
        <f>W94</f>
        <v/>
      </c>
      <c r="S99" s="203">
        <f>_xlfn.NUMBERVALUE('810_Sheet'!I99)</f>
        <v/>
      </c>
      <c r="T99" s="204">
        <f>_xlfn.NUMBERVALUE('810_Sheet'!$D99)</f>
        <v/>
      </c>
      <c r="U99" s="204">
        <f>_xlfn.NUMBERVALUE('810_Sheet'!$M99)</f>
        <v/>
      </c>
      <c r="V99" s="110">
        <f>($H$1+('810_Sheet'!C99*7))</f>
        <v/>
      </c>
      <c r="W99">
        <f>_xlfn.NUMBERVALUE('810_Sheet'!H99)</f>
        <v/>
      </c>
    </row>
    <row r="100">
      <c r="A100" s="30">
        <f>V93</f>
        <v/>
      </c>
      <c r="B100" s="189">
        <f>S93</f>
        <v/>
      </c>
      <c r="C100" s="202">
        <f>T93</f>
        <v/>
      </c>
      <c r="D100" s="202">
        <f>U93</f>
        <v/>
      </c>
      <c r="E100">
        <f>W93</f>
        <v/>
      </c>
      <c r="S100" s="203">
        <f>_xlfn.NUMBERVALUE('810_Sheet'!I100)</f>
        <v/>
      </c>
      <c r="T100" s="204">
        <f>_xlfn.NUMBERVALUE('810_Sheet'!$D100)</f>
        <v/>
      </c>
      <c r="U100" s="204">
        <f>_xlfn.NUMBERVALUE('810_Sheet'!$M100)</f>
        <v/>
      </c>
      <c r="V100" s="110">
        <f>($H$1+('810_Sheet'!C100*7))</f>
        <v/>
      </c>
      <c r="W100">
        <f>_xlfn.NUMBERVALUE('810_Sheet'!H100)</f>
        <v/>
      </c>
    </row>
    <row r="101">
      <c r="A101" s="30">
        <f>V92</f>
        <v/>
      </c>
      <c r="B101" s="189">
        <f>S92</f>
        <v/>
      </c>
      <c r="C101" s="202">
        <f>T92</f>
        <v/>
      </c>
      <c r="D101" s="202">
        <f>U92</f>
        <v/>
      </c>
      <c r="E101">
        <f>W92</f>
        <v/>
      </c>
      <c r="S101" s="203">
        <f>_xlfn.NUMBERVALUE('810_Sheet'!I101)</f>
        <v/>
      </c>
      <c r="T101" s="204">
        <f>_xlfn.NUMBERVALUE('810_Sheet'!$D101)</f>
        <v/>
      </c>
      <c r="U101" s="204">
        <f>_xlfn.NUMBERVALUE('810_Sheet'!$M101)</f>
        <v/>
      </c>
      <c r="V101" s="110">
        <f>($H$1+('810_Sheet'!C101*7))</f>
        <v/>
      </c>
      <c r="W101">
        <f>_xlfn.NUMBERVALUE('810_Sheet'!H101)</f>
        <v/>
      </c>
    </row>
    <row r="102">
      <c r="A102" s="30" t="n"/>
      <c r="C102" s="188" t="n"/>
    </row>
    <row r="103">
      <c r="A103" s="30" t="n"/>
      <c r="C103" s="188" t="n"/>
    </row>
    <row r="104">
      <c r="A104" s="30" t="n"/>
      <c r="C104" s="188" t="n"/>
    </row>
    <row r="105">
      <c r="A105" s="30" t="n"/>
      <c r="C105" s="188" t="n"/>
    </row>
    <row r="106">
      <c r="A106" s="30" t="n"/>
      <c r="C106" s="188" t="n"/>
    </row>
    <row r="107">
      <c r="A107" s="30" t="n"/>
      <c r="C107" s="188" t="n"/>
    </row>
    <row r="108">
      <c r="A108" s="30" t="n"/>
      <c r="C108" s="188" t="n"/>
    </row>
    <row r="109">
      <c r="A109" s="30" t="n"/>
      <c r="C109" s="188" t="n"/>
    </row>
    <row r="110">
      <c r="A110" s="30" t="n"/>
      <c r="C110" s="188" t="n"/>
    </row>
    <row r="111">
      <c r="A111" s="30" t="n"/>
      <c r="C111" s="188" t="n"/>
    </row>
    <row r="112">
      <c r="A112" s="30" t="n"/>
      <c r="C112" s="188" t="n"/>
    </row>
    <row r="113">
      <c r="A113" s="30" t="n"/>
      <c r="C113" s="188" t="n"/>
    </row>
    <row r="114">
      <c r="A114" s="30" t="n"/>
      <c r="C114" s="188" t="n"/>
    </row>
    <row r="115">
      <c r="A115" s="30" t="n"/>
      <c r="C115" s="188" t="n"/>
    </row>
    <row r="116">
      <c r="A116" s="30" t="n"/>
      <c r="C116" s="188" t="n"/>
    </row>
    <row r="117">
      <c r="A117" s="30" t="n"/>
      <c r="C117" s="188" t="n"/>
    </row>
    <row r="118">
      <c r="A118" s="30" t="n"/>
      <c r="C118" s="188" t="n"/>
    </row>
    <row r="119">
      <c r="A119" s="30" t="n"/>
      <c r="C119" s="188" t="n"/>
    </row>
    <row r="120">
      <c r="A120" s="30" t="n"/>
      <c r="C120" s="188" t="n"/>
    </row>
    <row r="121">
      <c r="A121" s="30" t="n"/>
      <c r="C121" s="188" t="n"/>
    </row>
  </sheetData>
  <pageMargins left="0.7" right="0.7" top="0.75" bottom="0.75" header="0.3" footer="0.3"/>
</worksheet>
</file>

<file path=xl/worksheets/sheet6.xml><?xml version="1.0" encoding="utf-8"?>
<worksheet xmlns="http://schemas.openxmlformats.org/spreadsheetml/2006/main">
  <sheetPr codeName="Sheet6">
    <tabColor theme="9" tint="0.5999938962981048"/>
    <outlinePr summaryBelow="1" summaryRight="1"/>
    <pageSetUpPr/>
  </sheetPr>
  <dimension ref="A1:W122"/>
  <sheetViews>
    <sheetView workbookViewId="0">
      <selection activeCell="G5" sqref="G5"/>
    </sheetView>
  </sheetViews>
  <sheetFormatPr baseColWidth="8" defaultRowHeight="14.4"/>
  <cols>
    <col width="10.6640625" bestFit="1" customWidth="1" style="171" min="1" max="1"/>
    <col width="14.5546875" bestFit="1" customWidth="1" style="171" min="2" max="2"/>
    <col width="14.33203125" bestFit="1" customWidth="1" style="171" min="3" max="3"/>
    <col width="13.6640625" customWidth="1" style="171" min="4" max="4"/>
    <col width="10.6640625" customWidth="1" style="31" min="7" max="7"/>
    <col width="9.6640625" customWidth="1" style="171" min="8" max="17"/>
    <col width="12.5546875" customWidth="1" style="171" min="22" max="22"/>
    <col width="16" customWidth="1" style="171" min="23" max="23"/>
  </cols>
  <sheetData>
    <row r="1">
      <c r="A1" t="inlineStr">
        <is>
          <t>End Date</t>
        </is>
      </c>
      <c r="B1" t="inlineStr">
        <is>
          <t>Coverage Level</t>
        </is>
      </c>
      <c r="C1" t="inlineStr">
        <is>
          <t>Coverage Price</t>
        </is>
      </c>
      <c r="D1" t="inlineStr">
        <is>
          <t>Producer Premium Per CWT</t>
        </is>
      </c>
      <c r="G1" s="58" t="inlineStr">
        <is>
          <t>Date:</t>
        </is>
      </c>
      <c r="H1" s="199">
        <f>'LRP-997-821'!H1</f>
        <v/>
      </c>
      <c r="S1" t="inlineStr">
        <is>
          <t>Level</t>
        </is>
      </c>
      <c r="T1" t="inlineStr">
        <is>
          <t>Price</t>
        </is>
      </c>
      <c r="U1" t="inlineStr">
        <is>
          <t>Premium</t>
        </is>
      </c>
      <c r="V1" t="inlineStr">
        <is>
          <t>Date</t>
        </is>
      </c>
      <c r="W1" t="inlineStr">
        <is>
          <t>Expected Price</t>
        </is>
      </c>
    </row>
    <row r="2">
      <c r="A2" s="30">
        <f>V11</f>
        <v/>
      </c>
      <c r="B2" s="200">
        <f>S11</f>
        <v/>
      </c>
      <c r="C2" s="201">
        <f>T11</f>
        <v/>
      </c>
      <c r="D2" s="202">
        <f>U11</f>
        <v/>
      </c>
      <c r="E2">
        <f>W11</f>
        <v/>
      </c>
      <c r="R2" s="190" t="n"/>
      <c r="S2" s="203">
        <f>_xlfn.NUMBERVALUE('811_Sheet'!I2)</f>
        <v/>
      </c>
      <c r="T2" s="204">
        <f>_xlfn.NUMBERVALUE('811_Sheet'!$D2)</f>
        <v/>
      </c>
      <c r="U2" s="204">
        <f>_xlfn.NUMBERVALUE('811_Sheet'!$M2)</f>
        <v/>
      </c>
      <c r="V2" s="110">
        <f>($H$1+('811_Sheet'!C2*7))</f>
        <v/>
      </c>
      <c r="W2">
        <f>_xlfn.NUMBERVALUE('811_Sheet'!H2)</f>
        <v/>
      </c>
    </row>
    <row r="3">
      <c r="A3" s="30">
        <f>V10</f>
        <v/>
      </c>
      <c r="B3" s="200">
        <f>S10</f>
        <v/>
      </c>
      <c r="C3" s="201">
        <f>T10</f>
        <v/>
      </c>
      <c r="D3" s="202">
        <f>U10</f>
        <v/>
      </c>
      <c r="E3">
        <f>W10</f>
        <v/>
      </c>
      <c r="G3" s="59">
        <f>$H$1+(7*G4)</f>
        <v/>
      </c>
      <c r="H3" s="126">
        <f t="array" ref="H3">IFERROR(INDEX($B$2:$B$146,SMALL(IF($G3=$A$2:$A$146,ROW($A$2:$A$146)- MIN(ROW($A$2:$A$146))+1,""),COLUMN()-7)), "")</f>
        <v/>
      </c>
      <c r="I3" s="127">
        <f t="array" ref="I3">IFERROR(INDEX($B$2:$B$146,SMALL(IF($G3=$A$2:$A$146,ROW($A$2:$A$146)- MIN(ROW($A$2:$A$146))+1,""),COLUMN()-7)), "")</f>
        <v/>
      </c>
      <c r="J3" s="127">
        <f t="array" ref="J3">IFERROR(INDEX($B$2:$B$146,SMALL(IF($G3=$A$2:$A$146,ROW($A$2:$A$146)- MIN(ROW($A$2:$A$146))+1,""),COLUMN()-7)), "")</f>
        <v/>
      </c>
      <c r="K3" s="127">
        <f t="array" ref="K3">IFERROR(INDEX($B$2:$B$146,SMALL(IF($G3=$A$2:$A$146,ROW($A$2:$A$146)- MIN(ROW($A$2:$A$146))+1,""),COLUMN()-7)), "")</f>
        <v/>
      </c>
      <c r="L3" s="127">
        <f t="array" ref="L3">IFERROR(INDEX($B$2:$B$146,SMALL(IF($G3=$A$2:$A$146,ROW($A$2:$A$146)- MIN(ROW($A$2:$A$146))+1,""),COLUMN()-7)), "")</f>
        <v/>
      </c>
      <c r="M3" s="127">
        <f t="array" ref="M3">IFERROR(INDEX($B$2:$B$146,SMALL(IF($G3=$A$2:$A$146,ROW($A$2:$A$146)- MIN(ROW($A$2:$A$146))+1,""),COLUMN()-7)), "")</f>
        <v/>
      </c>
      <c r="N3" s="127">
        <f t="array" ref="N3">IFERROR(INDEX($B$2:$B$146,SMALL(IF($G3=$A$2:$A$146,ROW($A$2:$A$146)- MIN(ROW($A$2:$A$146))+1,""),COLUMN()-7)), "")</f>
        <v/>
      </c>
      <c r="O3" s="127">
        <f t="array" ref="O3">IFERROR(INDEX($B$2:$B$146,SMALL(IF($G3=$A$2:$A$146,ROW($A$2:$A$146)- MIN(ROW($A$2:$A$146))+1,""),COLUMN()-7)), "")</f>
        <v/>
      </c>
      <c r="P3" s="127">
        <f t="array" ref="P3">IFERROR(INDEX($B$2:$B$146,SMALL(IF($G3=$A$2:$A$146,ROW($A$2:$A$146)- MIN(ROW($A$2:$A$146))+1,""),COLUMN()-7)), "")</f>
        <v/>
      </c>
      <c r="Q3" s="128">
        <f t="array" ref="Q3">IFERROR(INDEX($B$2:$B$146,SMALL(IF($G3=$A$2:$A$146,ROW($A$2:$A$146)- MIN(ROW($A$2:$A$146))+1,""),COLUMN()-7)), "")</f>
        <v/>
      </c>
      <c r="S3" s="203">
        <f>_xlfn.NUMBERVALUE('811_Sheet'!I3)</f>
        <v/>
      </c>
      <c r="T3" s="204">
        <f>_xlfn.NUMBERVALUE('811_Sheet'!$D3)</f>
        <v/>
      </c>
      <c r="U3" s="204">
        <f>_xlfn.NUMBERVALUE('811_Sheet'!$M3)</f>
        <v/>
      </c>
      <c r="V3" s="110">
        <f>($H$1+('811_Sheet'!C3*7))</f>
        <v/>
      </c>
      <c r="W3">
        <f>_xlfn.NUMBERVALUE('811_Sheet'!H3)</f>
        <v/>
      </c>
    </row>
    <row r="4">
      <c r="A4" s="30">
        <f>V9</f>
        <v/>
      </c>
      <c r="B4" s="200">
        <f>S9</f>
        <v/>
      </c>
      <c r="C4" s="201">
        <f>T9</f>
        <v/>
      </c>
      <c r="D4" s="202">
        <f>U9</f>
        <v/>
      </c>
      <c r="E4">
        <f>W9</f>
        <v/>
      </c>
      <c r="G4" s="60" t="n">
        <v>13</v>
      </c>
      <c r="H4" s="205">
        <f t="array" ref="H4">IFERROR(INDEX($C$2:$C$146,SMALL(IF($G3=$A$2:$A$146,ROW($A$2:$A$146)- MIN(ROW($A$2:$A$146))+1,""),COLUMN()-7)), "")</f>
        <v/>
      </c>
      <c r="I4" s="206">
        <f t="array" ref="I4">IFERROR(INDEX($C$2:$C$146,SMALL(IF($G3=$A$2:$A$146,ROW($A$2:$A$146)- MIN(ROW($A$2:$A$146))+1,""),COLUMN()-7)), "")</f>
        <v/>
      </c>
      <c r="J4" s="206">
        <f t="array" ref="J4">IFERROR(INDEX($C$2:$C$146,SMALL(IF($G3=$A$2:$A$146,ROW($A$2:$A$146)- MIN(ROW($A$2:$A$146))+1,""),COLUMN()-7)), "")</f>
        <v/>
      </c>
      <c r="K4" s="206">
        <f t="array" ref="K4">IFERROR(INDEX($C$2:$C$146,SMALL(IF($G3=$A$2:$A$146,ROW($A$2:$A$146)- MIN(ROW($A$2:$A$146))+1,""),COLUMN()-7)), "")</f>
        <v/>
      </c>
      <c r="L4" s="206">
        <f t="array" ref="L4">IFERROR(INDEX($C$2:$C$146,SMALL(IF($G3=$A$2:$A$146,ROW($A$2:$A$146)- MIN(ROW($A$2:$A$146))+1,""),COLUMN()-7)), "")</f>
        <v/>
      </c>
      <c r="M4" s="206">
        <f t="array" ref="M4">IFERROR(INDEX($C$2:$C$146,SMALL(IF($G3=$A$2:$A$146,ROW($A$2:$A$146)- MIN(ROW($A$2:$A$146))+1,""),COLUMN()-7)), "")</f>
        <v/>
      </c>
      <c r="N4" s="206">
        <f t="array" ref="N4">IFERROR(INDEX($C$2:$C$146,SMALL(IF($G3=$A$2:$A$146,ROW($A$2:$A$146)- MIN(ROW($A$2:$A$146))+1,""),COLUMN()-7)), "")</f>
        <v/>
      </c>
      <c r="O4" s="206">
        <f t="array" ref="O4">IFERROR(INDEX($C$2:$C$146,SMALL(IF($G3=$A$2:$A$146,ROW($A$2:$A$146)- MIN(ROW($A$2:$A$146))+1,""),COLUMN()-7)), "")</f>
        <v/>
      </c>
      <c r="P4" s="206">
        <f t="array" ref="P4">IFERROR(INDEX($C$2:$C$146,SMALL(IF($G3=$A$2:$A$146,ROW($A$2:$A$146)- MIN(ROW($A$2:$A$146))+1,""),COLUMN()-7)), "")</f>
        <v/>
      </c>
      <c r="Q4" s="207">
        <f t="array" ref="Q4">IFERROR(INDEX($C$2:$C$146,SMALL(IF($G3=$A$2:$A$146,ROW($A$2:$A$146)- MIN(ROW($A$2:$A$146))+1,""),COLUMN()-7)), "")</f>
        <v/>
      </c>
      <c r="S4" s="203">
        <f>_xlfn.NUMBERVALUE('811_Sheet'!I4)</f>
        <v/>
      </c>
      <c r="T4" s="204">
        <f>_xlfn.NUMBERVALUE('811_Sheet'!$D4)</f>
        <v/>
      </c>
      <c r="U4" s="204">
        <f>_xlfn.NUMBERVALUE('811_Sheet'!$M4)</f>
        <v/>
      </c>
      <c r="V4" s="110">
        <f>($H$1+('811_Sheet'!C4*7))</f>
        <v/>
      </c>
      <c r="W4">
        <f>_xlfn.NUMBERVALUE('811_Sheet'!H4)</f>
        <v/>
      </c>
    </row>
    <row r="5">
      <c r="A5" s="30">
        <f>V8</f>
        <v/>
      </c>
      <c r="B5" s="200">
        <f>S8</f>
        <v/>
      </c>
      <c r="C5" s="201">
        <f>T8</f>
        <v/>
      </c>
      <c r="D5" s="202">
        <f>U8</f>
        <v/>
      </c>
      <c r="E5">
        <f>W8</f>
        <v/>
      </c>
      <c r="G5" s="61">
        <f>VLOOKUP(G3,$A:$E,5,FALSE)</f>
        <v/>
      </c>
      <c r="H5" s="208">
        <f t="array" ref="H5">IFERROR(INDEX($D$2:$D$146,SMALL(IF($G3=$A$2:$A$146,ROW($A$2:$A$146)- MIN(ROW($A$2:$A$146))+1,""),COLUMN()-7)), "")</f>
        <v/>
      </c>
      <c r="I5" s="209">
        <f t="array" ref="I5">IFERROR(INDEX($D$2:$D$146,SMALL(IF($G3=$A$2:$A$146,ROW($A$2:$A$146)- MIN(ROW($A$2:$A$146))+1,""),COLUMN()-7)), "")</f>
        <v/>
      </c>
      <c r="J5" s="209">
        <f t="array" ref="J5">IFERROR(INDEX($D$2:$D$146,SMALL(IF($G3=$A$2:$A$146,ROW($A$2:$A$146)- MIN(ROW($A$2:$A$146))+1,""),COLUMN()-7)), "")</f>
        <v/>
      </c>
      <c r="K5" s="209">
        <f t="array" ref="K5">IFERROR(INDEX($D$2:$D$146,SMALL(IF($G3=$A$2:$A$146,ROW($A$2:$A$146)- MIN(ROW($A$2:$A$146))+1,""),COLUMN()-7)), "")</f>
        <v/>
      </c>
      <c r="L5" s="209">
        <f t="array" ref="L5">IFERROR(INDEX($D$2:$D$146,SMALL(IF($G3=$A$2:$A$146,ROW($A$2:$A$146)- MIN(ROW($A$2:$A$146))+1,""),COLUMN()-7)), "")</f>
        <v/>
      </c>
      <c r="M5" s="209">
        <f t="array" ref="M5">IFERROR(INDEX($D$2:$D$146,SMALL(IF($G3=$A$2:$A$146,ROW($A$2:$A$146)- MIN(ROW($A$2:$A$146))+1,""),COLUMN()-7)), "")</f>
        <v/>
      </c>
      <c r="N5" s="209">
        <f t="array" ref="N5">IFERROR(INDEX($D$2:$D$146,SMALL(IF($G3=$A$2:$A$146,ROW($A$2:$A$146)- MIN(ROW($A$2:$A$146))+1,""),COLUMN()-7)), "")</f>
        <v/>
      </c>
      <c r="O5" s="209">
        <f t="array" ref="O5">IFERROR(INDEX($D$2:$D$146,SMALL(IF($G3=$A$2:$A$146,ROW($A$2:$A$146)- MIN(ROW($A$2:$A$146))+1,""),COLUMN()-7)), "")</f>
        <v/>
      </c>
      <c r="P5" s="209">
        <f t="array" ref="P5">IFERROR(INDEX($D$2:$D$146,SMALL(IF($G3=$A$2:$A$146,ROW($A$2:$A$146)- MIN(ROW($A$2:$A$146))+1,""),COLUMN()-7)), "")</f>
        <v/>
      </c>
      <c r="Q5" s="210">
        <f t="array" ref="Q5">IFERROR(INDEX($D$2:$D$146,SMALL(IF($G3=$A$2:$A$146,ROW($A$2:$A$146)- MIN(ROW($A$2:$A$146))+1,""),COLUMN()-7)), "")</f>
        <v/>
      </c>
      <c r="S5" s="203">
        <f>_xlfn.NUMBERVALUE('811_Sheet'!I5)</f>
        <v/>
      </c>
      <c r="T5" s="204">
        <f>_xlfn.NUMBERVALUE('811_Sheet'!$D5)</f>
        <v/>
      </c>
      <c r="U5" s="204">
        <f>_xlfn.NUMBERVALUE('811_Sheet'!$M5)</f>
        <v/>
      </c>
      <c r="V5" s="110">
        <f>($H$1+('811_Sheet'!C5*7))</f>
        <v/>
      </c>
      <c r="W5">
        <f>_xlfn.NUMBERVALUE('811_Sheet'!H5)</f>
        <v/>
      </c>
    </row>
    <row r="6">
      <c r="A6" s="30">
        <f>V7</f>
        <v/>
      </c>
      <c r="B6" s="200">
        <f>S7</f>
        <v/>
      </c>
      <c r="C6" s="201">
        <f>T7</f>
        <v/>
      </c>
      <c r="D6" s="202">
        <f>U7</f>
        <v/>
      </c>
      <c r="E6">
        <f>W7</f>
        <v/>
      </c>
      <c r="G6" s="6" t="n"/>
      <c r="H6" s="190" t="n"/>
      <c r="I6" s="41" t="n"/>
      <c r="J6" s="41" t="n"/>
      <c r="S6" s="203">
        <f>_xlfn.NUMBERVALUE('811_Sheet'!I6)</f>
        <v/>
      </c>
      <c r="T6" s="204">
        <f>_xlfn.NUMBERVALUE('811_Sheet'!$D6)</f>
        <v/>
      </c>
      <c r="U6" s="204">
        <f>_xlfn.NUMBERVALUE('811_Sheet'!$M6)</f>
        <v/>
      </c>
      <c r="V6" s="110">
        <f>($H$1+('811_Sheet'!C6*7))</f>
        <v/>
      </c>
      <c r="W6">
        <f>_xlfn.NUMBERVALUE('811_Sheet'!H6)</f>
        <v/>
      </c>
    </row>
    <row r="7">
      <c r="A7" s="30">
        <f>V6</f>
        <v/>
      </c>
      <c r="B7" s="200">
        <f>S6</f>
        <v/>
      </c>
      <c r="C7" s="201">
        <f>T6</f>
        <v/>
      </c>
      <c r="D7" s="202">
        <f>U6</f>
        <v/>
      </c>
      <c r="E7">
        <f>W6</f>
        <v/>
      </c>
      <c r="G7" s="59">
        <f>$H$1+(7*G8)</f>
        <v/>
      </c>
      <c r="H7" s="126">
        <f t="array" ref="H7">IFERROR(INDEX($B$2:$B$146,SMALL(IF($G7=$A$2:$A$146,ROW($A$2:$A$146)- MIN(ROW($A$2:$A$146))+1,""),COLUMN()-7)), "")</f>
        <v/>
      </c>
      <c r="I7" s="127">
        <f t="array" ref="I7">IFERROR(INDEX($B$2:$B$146,SMALL(IF($G7=$A$2:$A$146,ROW($A$2:$A$146)- MIN(ROW($A$2:$A$146))+1,""),COLUMN()-7)), "")</f>
        <v/>
      </c>
      <c r="J7" s="127">
        <f t="array" ref="J7">IFERROR(INDEX($B$2:$B$146,SMALL(IF($G7=$A$2:$A$146,ROW($A$2:$A$146)- MIN(ROW($A$2:$A$146))+1,""),COLUMN()-7)), "")</f>
        <v/>
      </c>
      <c r="K7" s="127">
        <f t="array" ref="K7">IFERROR(INDEX($B$2:$B$146,SMALL(IF($G7=$A$2:$A$146,ROW($A$2:$A$146)- MIN(ROW($A$2:$A$146))+1,""),COLUMN()-7)), "")</f>
        <v/>
      </c>
      <c r="L7" s="127">
        <f t="array" ref="L7">IFERROR(INDEX($B$2:$B$146,SMALL(IF($G7=$A$2:$A$146,ROW($A$2:$A$146)- MIN(ROW($A$2:$A$146))+1,""),COLUMN()-7)), "")</f>
        <v/>
      </c>
      <c r="M7" s="127">
        <f t="array" ref="M7">IFERROR(INDEX($B$2:$B$146,SMALL(IF($G7=$A$2:$A$146,ROW($A$2:$A$146)- MIN(ROW($A$2:$A$146))+1,""),COLUMN()-7)), "")</f>
        <v/>
      </c>
      <c r="N7" s="127">
        <f t="array" ref="N7">IFERROR(INDEX($B$2:$B$146,SMALL(IF($G7=$A$2:$A$146,ROW($A$2:$A$146)- MIN(ROW($A$2:$A$146))+1,""),COLUMN()-7)), "")</f>
        <v/>
      </c>
      <c r="O7" s="127">
        <f t="array" ref="O7">IFERROR(INDEX($B$2:$B$146,SMALL(IF($G7=$A$2:$A$146,ROW($A$2:$A$146)- MIN(ROW($A$2:$A$146))+1,""),COLUMN()-7)), "")</f>
        <v/>
      </c>
      <c r="P7" s="127">
        <f t="array" ref="P7">IFERROR(INDEX($B$2:$B$146,SMALL(IF($G7=$A$2:$A$146,ROW($A$2:$A$146)- MIN(ROW($A$2:$A$146))+1,""),COLUMN()-7)), "")</f>
        <v/>
      </c>
      <c r="Q7" s="128">
        <f t="array" ref="Q7">IFERROR(INDEX($B$2:$B$146,SMALL(IF($G7=$A$2:$A$146,ROW($A$2:$A$146)- MIN(ROW($A$2:$A$146))+1,""),COLUMN()-7)), "")</f>
        <v/>
      </c>
      <c r="S7" s="203">
        <f>_xlfn.NUMBERVALUE('811_Sheet'!I7)</f>
        <v/>
      </c>
      <c r="T7" s="204">
        <f>_xlfn.NUMBERVALUE('811_Sheet'!$D7)</f>
        <v/>
      </c>
      <c r="U7" s="204">
        <f>_xlfn.NUMBERVALUE('811_Sheet'!$M7)</f>
        <v/>
      </c>
      <c r="V7" s="110">
        <f>($H$1+('811_Sheet'!C7*7))</f>
        <v/>
      </c>
      <c r="W7">
        <f>_xlfn.NUMBERVALUE('811_Sheet'!H7)</f>
        <v/>
      </c>
    </row>
    <row r="8">
      <c r="A8" s="30">
        <f>V5</f>
        <v/>
      </c>
      <c r="B8" s="200">
        <f>S5</f>
        <v/>
      </c>
      <c r="C8" s="201">
        <f>T5</f>
        <v/>
      </c>
      <c r="D8" s="202">
        <f>U5</f>
        <v/>
      </c>
      <c r="E8">
        <f>W5</f>
        <v/>
      </c>
      <c r="G8" s="60" t="n">
        <v>17</v>
      </c>
      <c r="H8" s="205">
        <f t="array" ref="H8">IFERROR(INDEX($C$2:$C$146,SMALL(IF($G7=$A$2:$A$146,ROW($A$2:$A$146)- MIN(ROW($A$2:$A$146))+1,""),COLUMN()-7)), "")</f>
        <v/>
      </c>
      <c r="I8" s="206">
        <f t="array" ref="I8">IFERROR(INDEX($C$2:$C$146,SMALL(IF($G7=$A$2:$A$146,ROW($A$2:$A$146)- MIN(ROW($A$2:$A$146))+1,""),COLUMN()-7)), "")</f>
        <v/>
      </c>
      <c r="J8" s="206">
        <f t="array" ref="J8">IFERROR(INDEX($C$2:$C$146,SMALL(IF($G7=$A$2:$A$146,ROW($A$2:$A$146)- MIN(ROW($A$2:$A$146))+1,""),COLUMN()-7)), "")</f>
        <v/>
      </c>
      <c r="K8" s="206">
        <f t="array" ref="K8">IFERROR(INDEX($C$2:$C$146,SMALL(IF($G7=$A$2:$A$146,ROW($A$2:$A$146)- MIN(ROW($A$2:$A$146))+1,""),COLUMN()-7)), "")</f>
        <v/>
      </c>
      <c r="L8" s="206">
        <f t="array" ref="L8">IFERROR(INDEX($C$2:$C$146,SMALL(IF($G7=$A$2:$A$146,ROW($A$2:$A$146)- MIN(ROW($A$2:$A$146))+1,""),COLUMN()-7)), "")</f>
        <v/>
      </c>
      <c r="M8" s="206">
        <f t="array" ref="M8">IFERROR(INDEX($C$2:$C$146,SMALL(IF($G7=$A$2:$A$146,ROW($A$2:$A$146)- MIN(ROW($A$2:$A$146))+1,""),COLUMN()-7)), "")</f>
        <v/>
      </c>
      <c r="N8" s="206">
        <f t="array" ref="N8">IFERROR(INDEX($C$2:$C$146,SMALL(IF($G7=$A$2:$A$146,ROW($A$2:$A$146)- MIN(ROW($A$2:$A$146))+1,""),COLUMN()-7)), "")</f>
        <v/>
      </c>
      <c r="O8" s="206">
        <f t="array" ref="O8">IFERROR(INDEX($C$2:$C$146,SMALL(IF($G7=$A$2:$A$146,ROW($A$2:$A$146)- MIN(ROW($A$2:$A$146))+1,""),COLUMN()-7)), "")</f>
        <v/>
      </c>
      <c r="P8" s="206">
        <f t="array" ref="P8">IFERROR(INDEX($C$2:$C$146,SMALL(IF($G7=$A$2:$A$146,ROW($A$2:$A$146)- MIN(ROW($A$2:$A$146))+1,""),COLUMN()-7)), "")</f>
        <v/>
      </c>
      <c r="Q8" s="207">
        <f t="array" ref="Q8">IFERROR(INDEX($C$2:$C$146,SMALL(IF($G7=$A$2:$A$146,ROW($A$2:$A$146)- MIN(ROW($A$2:$A$146))+1,""),COLUMN()-7)), "")</f>
        <v/>
      </c>
      <c r="S8" s="203">
        <f>_xlfn.NUMBERVALUE('811_Sheet'!I8)</f>
        <v/>
      </c>
      <c r="T8" s="204">
        <f>_xlfn.NUMBERVALUE('811_Sheet'!$D8)</f>
        <v/>
      </c>
      <c r="U8" s="204">
        <f>_xlfn.NUMBERVALUE('811_Sheet'!$M8)</f>
        <v/>
      </c>
      <c r="V8" s="110">
        <f>($H$1+('811_Sheet'!C8*7))</f>
        <v/>
      </c>
      <c r="W8">
        <f>_xlfn.NUMBERVALUE('811_Sheet'!H8)</f>
        <v/>
      </c>
    </row>
    <row r="9">
      <c r="A9" s="30">
        <f>V4</f>
        <v/>
      </c>
      <c r="B9" s="200">
        <f>S4</f>
        <v/>
      </c>
      <c r="C9" s="201">
        <f>T4</f>
        <v/>
      </c>
      <c r="D9" s="202">
        <f>U4</f>
        <v/>
      </c>
      <c r="E9">
        <f>W4</f>
        <v/>
      </c>
      <c r="G9" s="61">
        <f>VLOOKUP(G7,$A:$E,5,FALSE)</f>
        <v/>
      </c>
      <c r="H9" s="208">
        <f t="array" ref="H9">IFERROR(INDEX($D$2:$D$146,SMALL(IF($G7=$A$2:$A$146,ROW($A$2:$A$146)- MIN(ROW($A$2:$A$146))+1,""),COLUMN()-7)), "")</f>
        <v/>
      </c>
      <c r="I9" s="209">
        <f t="array" ref="I9">IFERROR(INDEX($D$2:$D$146,SMALL(IF($G7=$A$2:$A$146,ROW($A$2:$A$146)- MIN(ROW($A$2:$A$146))+1,""),COLUMN()-7)), "")</f>
        <v/>
      </c>
      <c r="J9" s="209">
        <f t="array" ref="J9">IFERROR(INDEX($D$2:$D$146,SMALL(IF($G7=$A$2:$A$146,ROW($A$2:$A$146)- MIN(ROW($A$2:$A$146))+1,""),COLUMN()-7)), "")</f>
        <v/>
      </c>
      <c r="K9" s="209">
        <f t="array" ref="K9">IFERROR(INDEX($D$2:$D$146,SMALL(IF($G7=$A$2:$A$146,ROW($A$2:$A$146)- MIN(ROW($A$2:$A$146))+1,""),COLUMN()-7)), "")</f>
        <v/>
      </c>
      <c r="L9" s="209">
        <f t="array" ref="L9">IFERROR(INDEX($D$2:$D$146,SMALL(IF($G7=$A$2:$A$146,ROW($A$2:$A$146)- MIN(ROW($A$2:$A$146))+1,""),COLUMN()-7)), "")</f>
        <v/>
      </c>
      <c r="M9" s="209">
        <f t="array" ref="M9">IFERROR(INDEX($D$2:$D$146,SMALL(IF($G7=$A$2:$A$146,ROW($A$2:$A$146)- MIN(ROW($A$2:$A$146))+1,""),COLUMN()-7)), "")</f>
        <v/>
      </c>
      <c r="N9" s="209">
        <f t="array" ref="N9">IFERROR(INDEX($D$2:$D$146,SMALL(IF($G7=$A$2:$A$146,ROW($A$2:$A$146)- MIN(ROW($A$2:$A$146))+1,""),COLUMN()-7)), "")</f>
        <v/>
      </c>
      <c r="O9" s="209">
        <f t="array" ref="O9">IFERROR(INDEX($D$2:$D$146,SMALL(IF($G7=$A$2:$A$146,ROW($A$2:$A$146)- MIN(ROW($A$2:$A$146))+1,""),COLUMN()-7)), "")</f>
        <v/>
      </c>
      <c r="P9" s="209">
        <f t="array" ref="P9">IFERROR(INDEX($D$2:$D$146,SMALL(IF($G7=$A$2:$A$146,ROW($A$2:$A$146)- MIN(ROW($A$2:$A$146))+1,""),COLUMN()-7)), "")</f>
        <v/>
      </c>
      <c r="Q9" s="210">
        <f t="array" ref="Q9">IFERROR(INDEX($D$2:$D$146,SMALL(IF($G7=$A$2:$A$146,ROW($A$2:$A$146)- MIN(ROW($A$2:$A$146))+1,""),COLUMN()-7)), "")</f>
        <v/>
      </c>
      <c r="S9" s="203">
        <f>_xlfn.NUMBERVALUE('811_Sheet'!I9)</f>
        <v/>
      </c>
      <c r="T9" s="204">
        <f>_xlfn.NUMBERVALUE('811_Sheet'!$D9)</f>
        <v/>
      </c>
      <c r="U9" s="204">
        <f>_xlfn.NUMBERVALUE('811_Sheet'!$M9)</f>
        <v/>
      </c>
      <c r="V9" s="110">
        <f>($H$1+('811_Sheet'!C9*7))</f>
        <v/>
      </c>
      <c r="W9">
        <f>_xlfn.NUMBERVALUE('811_Sheet'!H9)</f>
        <v/>
      </c>
    </row>
    <row r="10">
      <c r="A10" s="30">
        <f>V3</f>
        <v/>
      </c>
      <c r="B10" s="200">
        <f>S3</f>
        <v/>
      </c>
      <c r="C10" s="201">
        <f>T3</f>
        <v/>
      </c>
      <c r="D10" s="202">
        <f>U3</f>
        <v/>
      </c>
      <c r="E10">
        <f>W3</f>
        <v/>
      </c>
      <c r="G10" s="6" t="n"/>
      <c r="H10" s="190" t="n"/>
      <c r="I10" s="41" t="n"/>
      <c r="J10" s="41" t="n"/>
      <c r="S10" s="203">
        <f>_xlfn.NUMBERVALUE('811_Sheet'!I10)</f>
        <v/>
      </c>
      <c r="T10" s="204">
        <f>_xlfn.NUMBERVALUE('811_Sheet'!$D10)</f>
        <v/>
      </c>
      <c r="U10" s="204">
        <f>_xlfn.NUMBERVALUE('811_Sheet'!$M10)</f>
        <v/>
      </c>
      <c r="V10" s="110">
        <f>($H$1+('811_Sheet'!C10*7))</f>
        <v/>
      </c>
      <c r="W10">
        <f>_xlfn.NUMBERVALUE('811_Sheet'!H10)</f>
        <v/>
      </c>
    </row>
    <row r="11">
      <c r="A11" s="30">
        <f>V2</f>
        <v/>
      </c>
      <c r="B11" s="200">
        <f>S2</f>
        <v/>
      </c>
      <c r="C11" s="201">
        <f>T2</f>
        <v/>
      </c>
      <c r="D11" s="202">
        <f>U2</f>
        <v/>
      </c>
      <c r="E11">
        <f>W2</f>
        <v/>
      </c>
      <c r="G11" s="59">
        <f>$H$1+(7*G12)</f>
        <v/>
      </c>
      <c r="H11" s="126">
        <f t="array" ref="H11">IFERROR(INDEX($B$2:$B$146,SMALL(IF($G11=$A$2:$A$146,ROW($A$2:$A$146)- MIN(ROW($A$2:$A$146))+1,""),COLUMN()-7)), "")</f>
        <v/>
      </c>
      <c r="I11" s="127">
        <f t="array" ref="I11">IFERROR(INDEX($B$2:$B$146,SMALL(IF($G11=$A$2:$A$146,ROW($A$2:$A$146)- MIN(ROW($A$2:$A$146))+1,""),COLUMN()-7)), "")</f>
        <v/>
      </c>
      <c r="J11" s="127">
        <f t="array" ref="J11">IFERROR(INDEX($B$2:$B$146,SMALL(IF($G11=$A$2:$A$146,ROW($A$2:$A$146)- MIN(ROW($A$2:$A$146))+1,""),COLUMN()-7)), "")</f>
        <v/>
      </c>
      <c r="K11" s="127">
        <f t="array" ref="K11">IFERROR(INDEX($B$2:$B$146,SMALL(IF($G11=$A$2:$A$146,ROW($A$2:$A$146)- MIN(ROW($A$2:$A$146))+1,""),COLUMN()-7)), "")</f>
        <v/>
      </c>
      <c r="L11" s="127">
        <f t="array" ref="L11">IFERROR(INDEX($B$2:$B$146,SMALL(IF($G11=$A$2:$A$146,ROW($A$2:$A$146)- MIN(ROW($A$2:$A$146))+1,""),COLUMN()-7)), "")</f>
        <v/>
      </c>
      <c r="M11" s="127">
        <f t="array" ref="M11">IFERROR(INDEX($B$2:$B$146,SMALL(IF($G11=$A$2:$A$146,ROW($A$2:$A$146)- MIN(ROW($A$2:$A$146))+1,""),COLUMN()-7)), "")</f>
        <v/>
      </c>
      <c r="N11" s="127">
        <f t="array" ref="N11">IFERROR(INDEX($B$2:$B$146,SMALL(IF($G11=$A$2:$A$146,ROW($A$2:$A$146)- MIN(ROW($A$2:$A$146))+1,""),COLUMN()-7)), "")</f>
        <v/>
      </c>
      <c r="O11" s="127">
        <f t="array" ref="O11">IFERROR(INDEX($B$2:$B$146,SMALL(IF($G11=$A$2:$A$146,ROW($A$2:$A$146)- MIN(ROW($A$2:$A$146))+1,""),COLUMN()-7)), "")</f>
        <v/>
      </c>
      <c r="P11" s="127">
        <f t="array" ref="P11">IFERROR(INDEX($B$2:$B$146,SMALL(IF($G11=$A$2:$A$146,ROW($A$2:$A$146)- MIN(ROW($A$2:$A$146))+1,""),COLUMN()-7)), "")</f>
        <v/>
      </c>
      <c r="Q11" s="128">
        <f t="array" ref="Q11">IFERROR(INDEX($B$2:$B$146,SMALL(IF($G11=$A$2:$A$146,ROW($A$2:$A$146)- MIN(ROW($A$2:$A$146))+1,""),COLUMN()-7)), "")</f>
        <v/>
      </c>
      <c r="S11" s="203">
        <f>_xlfn.NUMBERVALUE('811_Sheet'!I11)</f>
        <v/>
      </c>
      <c r="T11" s="204">
        <f>_xlfn.NUMBERVALUE('811_Sheet'!$D11)</f>
        <v/>
      </c>
      <c r="U11" s="204">
        <f>_xlfn.NUMBERVALUE('811_Sheet'!$M11)</f>
        <v/>
      </c>
      <c r="V11" s="110">
        <f>($H$1+('811_Sheet'!C11*7))</f>
        <v/>
      </c>
      <c r="W11">
        <f>_xlfn.NUMBERVALUE('811_Sheet'!H11)</f>
        <v/>
      </c>
    </row>
    <row r="12">
      <c r="A12" s="30">
        <f>V21</f>
        <v/>
      </c>
      <c r="B12" s="200">
        <f>S21</f>
        <v/>
      </c>
      <c r="C12" s="201">
        <f>T21</f>
        <v/>
      </c>
      <c r="D12" s="202">
        <f>U21</f>
        <v/>
      </c>
      <c r="E12">
        <f>W21</f>
        <v/>
      </c>
      <c r="G12" s="60" t="n">
        <v>21</v>
      </c>
      <c r="H12" s="205">
        <f t="array" ref="H12">IFERROR(INDEX($C$2:$C$146,SMALL(IF($G11=$A$2:$A$146,ROW($A$2:$A$146)- MIN(ROW($A$2:$A$146))+1,""),COLUMN()-7)), "")</f>
        <v/>
      </c>
      <c r="I12" s="206">
        <f t="array" ref="I12">IFERROR(INDEX($C$2:$C$146,SMALL(IF($G11=$A$2:$A$146,ROW($A$2:$A$146)- MIN(ROW($A$2:$A$146))+1,""),COLUMN()-7)), "")</f>
        <v/>
      </c>
      <c r="J12" s="206">
        <f t="array" ref="J12">IFERROR(INDEX($C$2:$C$146,SMALL(IF($G11=$A$2:$A$146,ROW($A$2:$A$146)- MIN(ROW($A$2:$A$146))+1,""),COLUMN()-7)), "")</f>
        <v/>
      </c>
      <c r="K12" s="206">
        <f t="array" ref="K12">IFERROR(INDEX($C$2:$C$146,SMALL(IF($G11=$A$2:$A$146,ROW($A$2:$A$146)- MIN(ROW($A$2:$A$146))+1,""),COLUMN()-7)), "")</f>
        <v/>
      </c>
      <c r="L12" s="206">
        <f t="array" ref="L12">IFERROR(INDEX($C$2:$C$146,SMALL(IF($G11=$A$2:$A$146,ROW($A$2:$A$146)- MIN(ROW($A$2:$A$146))+1,""),COLUMN()-7)), "")</f>
        <v/>
      </c>
      <c r="M12" s="206">
        <f t="array" ref="M12">IFERROR(INDEX($C$2:$C$146,SMALL(IF($G11=$A$2:$A$146,ROW($A$2:$A$146)- MIN(ROW($A$2:$A$146))+1,""),COLUMN()-7)), "")</f>
        <v/>
      </c>
      <c r="N12" s="206">
        <f t="array" ref="N12">IFERROR(INDEX($C$2:$C$146,SMALL(IF($G11=$A$2:$A$146,ROW($A$2:$A$146)- MIN(ROW($A$2:$A$146))+1,""),COLUMN()-7)), "")</f>
        <v/>
      </c>
      <c r="O12" s="206">
        <f t="array" ref="O12">IFERROR(INDEX($C$2:$C$146,SMALL(IF($G11=$A$2:$A$146,ROW($A$2:$A$146)- MIN(ROW($A$2:$A$146))+1,""),COLUMN()-7)), "")</f>
        <v/>
      </c>
      <c r="P12" s="206">
        <f t="array" ref="P12">IFERROR(INDEX($C$2:$C$146,SMALL(IF($G11=$A$2:$A$146,ROW($A$2:$A$146)- MIN(ROW($A$2:$A$146))+1,""),COLUMN()-7)), "")</f>
        <v/>
      </c>
      <c r="Q12" s="207">
        <f t="array" ref="Q12">IFERROR(INDEX($C$2:$C$146,SMALL(IF($G11=$A$2:$A$146,ROW($A$2:$A$146)- MIN(ROW($A$2:$A$146))+1,""),COLUMN()-7)), "")</f>
        <v/>
      </c>
      <c r="S12" s="203">
        <f>_xlfn.NUMBERVALUE('811_Sheet'!I12)</f>
        <v/>
      </c>
      <c r="T12" s="204">
        <f>_xlfn.NUMBERVALUE('811_Sheet'!$D12)</f>
        <v/>
      </c>
      <c r="U12" s="204">
        <f>_xlfn.NUMBERVALUE('811_Sheet'!$M12)</f>
        <v/>
      </c>
      <c r="V12" s="110">
        <f>($H$1+('811_Sheet'!C12*7))</f>
        <v/>
      </c>
      <c r="W12">
        <f>_xlfn.NUMBERVALUE('811_Sheet'!H12)</f>
        <v/>
      </c>
    </row>
    <row r="13">
      <c r="A13" s="30">
        <f>V20</f>
        <v/>
      </c>
      <c r="B13" s="200">
        <f>S20</f>
        <v/>
      </c>
      <c r="C13" s="201">
        <f>T20</f>
        <v/>
      </c>
      <c r="D13" s="202">
        <f>U20</f>
        <v/>
      </c>
      <c r="E13">
        <f>W20</f>
        <v/>
      </c>
      <c r="G13" s="61">
        <f>VLOOKUP(G11,$A:$E,5,FALSE)</f>
        <v/>
      </c>
      <c r="H13" s="208">
        <f t="array" ref="H13">IFERROR(INDEX($D$2:$D$146,SMALL(IF($G11=$A$2:$A$146,ROW($A$2:$A$146)- MIN(ROW($A$2:$A$146))+1,""),COLUMN()-7)), "")</f>
        <v/>
      </c>
      <c r="I13" s="209">
        <f t="array" ref="I13">IFERROR(INDEX($D$2:$D$146,SMALL(IF($G11=$A$2:$A$146,ROW($A$2:$A$146)- MIN(ROW($A$2:$A$146))+1,""),COLUMN()-7)), "")</f>
        <v/>
      </c>
      <c r="J13" s="209">
        <f t="array" ref="J13">IFERROR(INDEX($D$2:$D$146,SMALL(IF($G11=$A$2:$A$146,ROW($A$2:$A$146)- MIN(ROW($A$2:$A$146))+1,""),COLUMN()-7)), "")</f>
        <v/>
      </c>
      <c r="K13" s="209">
        <f t="array" ref="K13">IFERROR(INDEX($D$2:$D$146,SMALL(IF($G11=$A$2:$A$146,ROW($A$2:$A$146)- MIN(ROW($A$2:$A$146))+1,""),COLUMN()-7)), "")</f>
        <v/>
      </c>
      <c r="L13" s="209">
        <f t="array" ref="L13">IFERROR(INDEX($D$2:$D$146,SMALL(IF($G11=$A$2:$A$146,ROW($A$2:$A$146)- MIN(ROW($A$2:$A$146))+1,""),COLUMN()-7)), "")</f>
        <v/>
      </c>
      <c r="M13" s="209">
        <f t="array" ref="M13">IFERROR(INDEX($D$2:$D$146,SMALL(IF($G11=$A$2:$A$146,ROW($A$2:$A$146)- MIN(ROW($A$2:$A$146))+1,""),COLUMN()-7)), "")</f>
        <v/>
      </c>
      <c r="N13" s="209">
        <f t="array" ref="N13">IFERROR(INDEX($D$2:$D$146,SMALL(IF($G11=$A$2:$A$146,ROW($A$2:$A$146)- MIN(ROW($A$2:$A$146))+1,""),COLUMN()-7)), "")</f>
        <v/>
      </c>
      <c r="O13" s="209">
        <f t="array" ref="O13">IFERROR(INDEX($D$2:$D$146,SMALL(IF($G11=$A$2:$A$146,ROW($A$2:$A$146)- MIN(ROW($A$2:$A$146))+1,""),COLUMN()-7)), "")</f>
        <v/>
      </c>
      <c r="P13" s="209">
        <f t="array" ref="P13">IFERROR(INDEX($D$2:$D$146,SMALL(IF($G11=$A$2:$A$146,ROW($A$2:$A$146)- MIN(ROW($A$2:$A$146))+1,""),COLUMN()-7)), "")</f>
        <v/>
      </c>
      <c r="Q13" s="210">
        <f t="array" ref="Q13">IFERROR(INDEX($D$2:$D$146,SMALL(IF($G11=$A$2:$A$146,ROW($A$2:$A$146)- MIN(ROW($A$2:$A$146))+1,""),COLUMN()-7)), "")</f>
        <v/>
      </c>
      <c r="S13" s="203">
        <f>_xlfn.NUMBERVALUE('811_Sheet'!I13)</f>
        <v/>
      </c>
      <c r="T13" s="204">
        <f>_xlfn.NUMBERVALUE('811_Sheet'!$D13)</f>
        <v/>
      </c>
      <c r="U13" s="204">
        <f>_xlfn.NUMBERVALUE('811_Sheet'!$M13)</f>
        <v/>
      </c>
      <c r="V13" s="110">
        <f>($H$1+('811_Sheet'!C13*7))</f>
        <v/>
      </c>
      <c r="W13">
        <f>_xlfn.NUMBERVALUE('811_Sheet'!H13)</f>
        <v/>
      </c>
    </row>
    <row r="14">
      <c r="A14" s="30">
        <f>V19</f>
        <v/>
      </c>
      <c r="B14" s="200">
        <f>S19</f>
        <v/>
      </c>
      <c r="C14" s="201">
        <f>T19</f>
        <v/>
      </c>
      <c r="D14" s="202">
        <f>U19</f>
        <v/>
      </c>
      <c r="E14">
        <f>W19</f>
        <v/>
      </c>
      <c r="G14" s="6" t="n"/>
      <c r="S14" s="203">
        <f>_xlfn.NUMBERVALUE('811_Sheet'!I14)</f>
        <v/>
      </c>
      <c r="T14" s="204">
        <f>_xlfn.NUMBERVALUE('811_Sheet'!$D14)</f>
        <v/>
      </c>
      <c r="U14" s="204">
        <f>_xlfn.NUMBERVALUE('811_Sheet'!$M14)</f>
        <v/>
      </c>
      <c r="V14" s="110">
        <f>($H$1+('811_Sheet'!C14*7))</f>
        <v/>
      </c>
      <c r="W14">
        <f>_xlfn.NUMBERVALUE('811_Sheet'!H14)</f>
        <v/>
      </c>
    </row>
    <row r="15">
      <c r="A15" s="30">
        <f>V18</f>
        <v/>
      </c>
      <c r="B15" s="200">
        <f>S18</f>
        <v/>
      </c>
      <c r="C15" s="201">
        <f>T18</f>
        <v/>
      </c>
      <c r="D15" s="202">
        <f>U18</f>
        <v/>
      </c>
      <c r="E15">
        <f>W18</f>
        <v/>
      </c>
      <c r="G15" s="59">
        <f>$H$1+(7*G16)</f>
        <v/>
      </c>
      <c r="H15" s="126">
        <f t="array" ref="H15">IFERROR(INDEX($B$2:$B$146,SMALL(IF($G15=$A$2:$A$146,ROW($A$2:$A$146)- MIN(ROW($A$2:$A$146))+1,""),COLUMN()-7)), "")</f>
        <v/>
      </c>
      <c r="I15" s="127">
        <f t="array" ref="I15">IFERROR(INDEX($B$2:$B$146,SMALL(IF($G15=$A$2:$A$146,ROW($A$2:$A$146)- MIN(ROW($A$2:$A$146))+1,""),COLUMN()-7)), "")</f>
        <v/>
      </c>
      <c r="J15" s="127">
        <f t="array" ref="J15">IFERROR(INDEX($B$2:$B$146,SMALL(IF($G15=$A$2:$A$146,ROW($A$2:$A$146)- MIN(ROW($A$2:$A$146))+1,""),COLUMN()-7)), "")</f>
        <v/>
      </c>
      <c r="K15" s="127">
        <f t="array" ref="K15">IFERROR(INDEX($B$2:$B$146,SMALL(IF($G15=$A$2:$A$146,ROW($A$2:$A$146)- MIN(ROW($A$2:$A$146))+1,""),COLUMN()-7)), "")</f>
        <v/>
      </c>
      <c r="L15" s="127">
        <f t="array" ref="L15">IFERROR(INDEX($B$2:$B$146,SMALL(IF($G15=$A$2:$A$146,ROW($A$2:$A$146)- MIN(ROW($A$2:$A$146))+1,""),COLUMN()-7)), "")</f>
        <v/>
      </c>
      <c r="M15" s="127">
        <f t="array" ref="M15">IFERROR(INDEX($B$2:$B$146,SMALL(IF($G15=$A$2:$A$146,ROW($A$2:$A$146)- MIN(ROW($A$2:$A$146))+1,""),COLUMN()-7)), "")</f>
        <v/>
      </c>
      <c r="N15" s="127">
        <f t="array" ref="N15">IFERROR(INDEX($B$2:$B$146,SMALL(IF($G15=$A$2:$A$146,ROW($A$2:$A$146)- MIN(ROW($A$2:$A$146))+1,""),COLUMN()-7)), "")</f>
        <v/>
      </c>
      <c r="O15" s="127">
        <f t="array" ref="O15">IFERROR(INDEX($B$2:$B$146,SMALL(IF($G15=$A$2:$A$146,ROW($A$2:$A$146)- MIN(ROW($A$2:$A$146))+1,""),COLUMN()-7)), "")</f>
        <v/>
      </c>
      <c r="P15" s="127">
        <f t="array" ref="P15">IFERROR(INDEX($B$2:$B$146,SMALL(IF($G15=$A$2:$A$146,ROW($A$2:$A$146)- MIN(ROW($A$2:$A$146))+1,""),COLUMN()-7)), "")</f>
        <v/>
      </c>
      <c r="Q15" s="128">
        <f t="array" ref="Q15">IFERROR(INDEX($B$2:$B$146,SMALL(IF($G15=$A$2:$A$146,ROW($A$2:$A$146)- MIN(ROW($A$2:$A$146))+1,""),COLUMN()-7)), "")</f>
        <v/>
      </c>
      <c r="S15" s="203">
        <f>_xlfn.NUMBERVALUE('811_Sheet'!I15)</f>
        <v/>
      </c>
      <c r="T15" s="204">
        <f>_xlfn.NUMBERVALUE('811_Sheet'!$D15)</f>
        <v/>
      </c>
      <c r="U15" s="204">
        <f>_xlfn.NUMBERVALUE('811_Sheet'!$M15)</f>
        <v/>
      </c>
      <c r="V15" s="110">
        <f>($H$1+('811_Sheet'!C15*7))</f>
        <v/>
      </c>
      <c r="W15">
        <f>_xlfn.NUMBERVALUE('811_Sheet'!H15)</f>
        <v/>
      </c>
    </row>
    <row r="16">
      <c r="A16" s="30">
        <f>V17</f>
        <v/>
      </c>
      <c r="B16" s="200">
        <f>S17</f>
        <v/>
      </c>
      <c r="C16" s="201">
        <f>T17</f>
        <v/>
      </c>
      <c r="D16" s="202">
        <f>U17</f>
        <v/>
      </c>
      <c r="E16">
        <f>W17</f>
        <v/>
      </c>
      <c r="G16" s="60" t="n">
        <v>26</v>
      </c>
      <c r="H16" s="205">
        <f t="array" ref="H16">IFERROR(INDEX($C$2:$C$146,SMALL(IF($G15=$A$2:$A$146,ROW($A$2:$A$146)- MIN(ROW($A$2:$A$146))+1,""),COLUMN()-7)), "")</f>
        <v/>
      </c>
      <c r="I16" s="206">
        <f t="array" ref="I16">IFERROR(INDEX($C$2:$C$146,SMALL(IF($G15=$A$2:$A$146,ROW($A$2:$A$146)- MIN(ROW($A$2:$A$146))+1,""),COLUMN()-7)), "")</f>
        <v/>
      </c>
      <c r="J16" s="206">
        <f t="array" ref="J16">IFERROR(INDEX($C$2:$C$146,SMALL(IF($G15=$A$2:$A$146,ROW($A$2:$A$146)- MIN(ROW($A$2:$A$146))+1,""),COLUMN()-7)), "")</f>
        <v/>
      </c>
      <c r="K16" s="206">
        <f t="array" ref="K16">IFERROR(INDEX($C$2:$C$146,SMALL(IF($G15=$A$2:$A$146,ROW($A$2:$A$146)- MIN(ROW($A$2:$A$146))+1,""),COLUMN()-7)), "")</f>
        <v/>
      </c>
      <c r="L16" s="206">
        <f t="array" ref="L16">IFERROR(INDEX($C$2:$C$146,SMALL(IF($G15=$A$2:$A$146,ROW($A$2:$A$146)- MIN(ROW($A$2:$A$146))+1,""),COLUMN()-7)), "")</f>
        <v/>
      </c>
      <c r="M16" s="206">
        <f t="array" ref="M16">IFERROR(INDEX($C$2:$C$146,SMALL(IF($G15=$A$2:$A$146,ROW($A$2:$A$146)- MIN(ROW($A$2:$A$146))+1,""),COLUMN()-7)), "")</f>
        <v/>
      </c>
      <c r="N16" s="206">
        <f t="array" ref="N16">IFERROR(INDEX($C$2:$C$146,SMALL(IF($G15=$A$2:$A$146,ROW($A$2:$A$146)- MIN(ROW($A$2:$A$146))+1,""),COLUMN()-7)), "")</f>
        <v/>
      </c>
      <c r="O16" s="206">
        <f t="array" ref="O16">IFERROR(INDEX($C$2:$C$146,SMALL(IF($G15=$A$2:$A$146,ROW($A$2:$A$146)- MIN(ROW($A$2:$A$146))+1,""),COLUMN()-7)), "")</f>
        <v/>
      </c>
      <c r="P16" s="206">
        <f t="array" ref="P16">IFERROR(INDEX($C$2:$C$146,SMALL(IF($G15=$A$2:$A$146,ROW($A$2:$A$146)- MIN(ROW($A$2:$A$146))+1,""),COLUMN()-7)), "")</f>
        <v/>
      </c>
      <c r="Q16" s="207">
        <f t="array" ref="Q16">IFERROR(INDEX($C$2:$C$146,SMALL(IF($G15=$A$2:$A$146,ROW($A$2:$A$146)- MIN(ROW($A$2:$A$146))+1,""),COLUMN()-7)), "")</f>
        <v/>
      </c>
      <c r="S16" s="203">
        <f>_xlfn.NUMBERVALUE('811_Sheet'!I16)</f>
        <v/>
      </c>
      <c r="T16" s="204">
        <f>_xlfn.NUMBERVALUE('811_Sheet'!$D16)</f>
        <v/>
      </c>
      <c r="U16" s="204">
        <f>_xlfn.NUMBERVALUE('811_Sheet'!$M16)</f>
        <v/>
      </c>
      <c r="V16" s="110">
        <f>($H$1+('811_Sheet'!C16*7))</f>
        <v/>
      </c>
      <c r="W16">
        <f>_xlfn.NUMBERVALUE('811_Sheet'!H16)</f>
        <v/>
      </c>
    </row>
    <row r="17">
      <c r="A17" s="30">
        <f>V16</f>
        <v/>
      </c>
      <c r="B17" s="200">
        <f>S16</f>
        <v/>
      </c>
      <c r="C17" s="201">
        <f>T16</f>
        <v/>
      </c>
      <c r="D17" s="202">
        <f>U16</f>
        <v/>
      </c>
      <c r="E17">
        <f>W16</f>
        <v/>
      </c>
      <c r="G17" s="61">
        <f>VLOOKUP(G15,$A:$E,5,FALSE)</f>
        <v/>
      </c>
      <c r="H17" s="208">
        <f t="array" ref="H17">IFERROR(INDEX($D$2:$D$146,SMALL(IF($G15=$A$2:$A$146,ROW($A$2:$A$146)- MIN(ROW($A$2:$A$146))+1,""),COLUMN()-7)), "")</f>
        <v/>
      </c>
      <c r="I17" s="209">
        <f t="array" ref="I17">IFERROR(INDEX($D$2:$D$146,SMALL(IF($G15=$A$2:$A$146,ROW($A$2:$A$146)- MIN(ROW($A$2:$A$146))+1,""),COLUMN()-7)), "")</f>
        <v/>
      </c>
      <c r="J17" s="209">
        <f t="array" ref="J17">IFERROR(INDEX($D$2:$D$146,SMALL(IF($G15=$A$2:$A$146,ROW($A$2:$A$146)- MIN(ROW($A$2:$A$146))+1,""),COLUMN()-7)), "")</f>
        <v/>
      </c>
      <c r="K17" s="209">
        <f t="array" ref="K17">IFERROR(INDEX($D$2:$D$146,SMALL(IF($G15=$A$2:$A$146,ROW($A$2:$A$146)- MIN(ROW($A$2:$A$146))+1,""),COLUMN()-7)), "")</f>
        <v/>
      </c>
      <c r="L17" s="209">
        <f t="array" ref="L17">IFERROR(INDEX($D$2:$D$146,SMALL(IF($G15=$A$2:$A$146,ROW($A$2:$A$146)- MIN(ROW($A$2:$A$146))+1,""),COLUMN()-7)), "")</f>
        <v/>
      </c>
      <c r="M17" s="209">
        <f t="array" ref="M17">IFERROR(INDEX($D$2:$D$146,SMALL(IF($G15=$A$2:$A$146,ROW($A$2:$A$146)- MIN(ROW($A$2:$A$146))+1,""),COLUMN()-7)), "")</f>
        <v/>
      </c>
      <c r="N17" s="209">
        <f t="array" ref="N17">IFERROR(INDEX($D$2:$D$146,SMALL(IF($G15=$A$2:$A$146,ROW($A$2:$A$146)- MIN(ROW($A$2:$A$146))+1,""),COLUMN()-7)), "")</f>
        <v/>
      </c>
      <c r="O17" s="209">
        <f t="array" ref="O17">IFERROR(INDEX($D$2:$D$146,SMALL(IF($G15=$A$2:$A$146,ROW($A$2:$A$146)- MIN(ROW($A$2:$A$146))+1,""),COLUMN()-7)), "")</f>
        <v/>
      </c>
      <c r="P17" s="209">
        <f t="array" ref="P17">IFERROR(INDEX($D$2:$D$146,SMALL(IF($G15=$A$2:$A$146,ROW($A$2:$A$146)- MIN(ROW($A$2:$A$146))+1,""),COLUMN()-7)), "")</f>
        <v/>
      </c>
      <c r="Q17" s="210">
        <f t="array" ref="Q17">IFERROR(INDEX($D$2:$D$146,SMALL(IF($G15=$A$2:$A$146,ROW($A$2:$A$146)- MIN(ROW($A$2:$A$146))+1,""),COLUMN()-7)), "")</f>
        <v/>
      </c>
      <c r="S17" s="203">
        <f>_xlfn.NUMBERVALUE('811_Sheet'!I17)</f>
        <v/>
      </c>
      <c r="T17" s="204">
        <f>_xlfn.NUMBERVALUE('811_Sheet'!$D17)</f>
        <v/>
      </c>
      <c r="U17" s="204">
        <f>_xlfn.NUMBERVALUE('811_Sheet'!$M17)</f>
        <v/>
      </c>
      <c r="V17" s="110">
        <f>($H$1+('811_Sheet'!C17*7))</f>
        <v/>
      </c>
      <c r="W17">
        <f>_xlfn.NUMBERVALUE('811_Sheet'!H17)</f>
        <v/>
      </c>
    </row>
    <row r="18">
      <c r="A18" s="30">
        <f>V15</f>
        <v/>
      </c>
      <c r="B18" s="200">
        <f>S15</f>
        <v/>
      </c>
      <c r="C18" s="201">
        <f>T15</f>
        <v/>
      </c>
      <c r="D18" s="202">
        <f>U15</f>
        <v/>
      </c>
      <c r="E18">
        <f>W15</f>
        <v/>
      </c>
      <c r="G18" s="6" t="n"/>
      <c r="S18" s="203">
        <f>_xlfn.NUMBERVALUE('811_Sheet'!I18)</f>
        <v/>
      </c>
      <c r="T18" s="204">
        <f>_xlfn.NUMBERVALUE('811_Sheet'!$D18)</f>
        <v/>
      </c>
      <c r="U18" s="204">
        <f>_xlfn.NUMBERVALUE('811_Sheet'!$M18)</f>
        <v/>
      </c>
      <c r="V18" s="110">
        <f>($H$1+('811_Sheet'!C18*7))</f>
        <v/>
      </c>
      <c r="W18">
        <f>_xlfn.NUMBERVALUE('811_Sheet'!H18)</f>
        <v/>
      </c>
    </row>
    <row r="19">
      <c r="A19" s="30">
        <f>V14</f>
        <v/>
      </c>
      <c r="B19" s="200">
        <f>S14</f>
        <v/>
      </c>
      <c r="C19" s="201">
        <f>T14</f>
        <v/>
      </c>
      <c r="D19" s="202">
        <f>U14</f>
        <v/>
      </c>
      <c r="E19">
        <f>W14</f>
        <v/>
      </c>
      <c r="G19" s="59">
        <f>$H$1+(7*G20)</f>
        <v/>
      </c>
      <c r="H19" s="126">
        <f t="array" ref="H19">IFERROR(INDEX($B$2:$B$146,SMALL(IF($G19=$A$2:$A$146,ROW($A$2:$A$146)- MIN(ROW($A$2:$A$146))+1,""),COLUMN()-7)), "")</f>
        <v/>
      </c>
      <c r="I19" s="127">
        <f t="array" ref="I19">IFERROR(INDEX($B$2:$B$146,SMALL(IF($G19=$A$2:$A$146,ROW($A$2:$A$146)- MIN(ROW($A$2:$A$146))+1,""),COLUMN()-7)), "")</f>
        <v/>
      </c>
      <c r="J19" s="127">
        <f t="array" ref="J19">IFERROR(INDEX($B$2:$B$146,SMALL(IF($G19=$A$2:$A$146,ROW($A$2:$A$146)- MIN(ROW($A$2:$A$146))+1,""),COLUMN()-7)), "")</f>
        <v/>
      </c>
      <c r="K19" s="127">
        <f t="array" ref="K19">IFERROR(INDEX($B$2:$B$146,SMALL(IF($G19=$A$2:$A$146,ROW($A$2:$A$146)- MIN(ROW($A$2:$A$146))+1,""),COLUMN()-7)), "")</f>
        <v/>
      </c>
      <c r="L19" s="127">
        <f t="array" ref="L19">IFERROR(INDEX($B$2:$B$146,SMALL(IF($G19=$A$2:$A$146,ROW($A$2:$A$146)- MIN(ROW($A$2:$A$146))+1,""),COLUMN()-7)), "")</f>
        <v/>
      </c>
      <c r="M19" s="127">
        <f t="array" ref="M19">IFERROR(INDEX($B$2:$B$146,SMALL(IF($G19=$A$2:$A$146,ROW($A$2:$A$146)- MIN(ROW($A$2:$A$146))+1,""),COLUMN()-7)), "")</f>
        <v/>
      </c>
      <c r="N19" s="127">
        <f t="array" ref="N19">IFERROR(INDEX($B$2:$B$146,SMALL(IF($G19=$A$2:$A$146,ROW($A$2:$A$146)- MIN(ROW($A$2:$A$146))+1,""),COLUMN()-7)), "")</f>
        <v/>
      </c>
      <c r="O19" s="127">
        <f t="array" ref="O19">IFERROR(INDEX($B$2:$B$146,SMALL(IF($G19=$A$2:$A$146,ROW($A$2:$A$146)- MIN(ROW($A$2:$A$146))+1,""),COLUMN()-7)), "")</f>
        <v/>
      </c>
      <c r="P19" s="127">
        <f t="array" ref="P19">IFERROR(INDEX($B$2:$B$146,SMALL(IF($G19=$A$2:$A$146,ROW($A$2:$A$146)- MIN(ROW($A$2:$A$146))+1,""),COLUMN()-7)), "")</f>
        <v/>
      </c>
      <c r="Q19" s="128">
        <f t="array" ref="Q19">IFERROR(INDEX($B$2:$B$146,SMALL(IF($G19=$A$2:$A$146,ROW($A$2:$A$146)- MIN(ROW($A$2:$A$146))+1,""),COLUMN()-7)), "")</f>
        <v/>
      </c>
      <c r="S19" s="203">
        <f>_xlfn.NUMBERVALUE('811_Sheet'!I19)</f>
        <v/>
      </c>
      <c r="T19" s="204">
        <f>_xlfn.NUMBERVALUE('811_Sheet'!$D19)</f>
        <v/>
      </c>
      <c r="U19" s="204">
        <f>_xlfn.NUMBERVALUE('811_Sheet'!$M19)</f>
        <v/>
      </c>
      <c r="V19" s="110">
        <f>($H$1+('811_Sheet'!C19*7))</f>
        <v/>
      </c>
      <c r="W19">
        <f>_xlfn.NUMBERVALUE('811_Sheet'!H19)</f>
        <v/>
      </c>
    </row>
    <row r="20">
      <c r="A20" s="30">
        <f>V13</f>
        <v/>
      </c>
      <c r="B20" s="200">
        <f>S13</f>
        <v/>
      </c>
      <c r="C20" s="201">
        <f>T13</f>
        <v/>
      </c>
      <c r="D20" s="202">
        <f>U13</f>
        <v/>
      </c>
      <c r="E20">
        <f>W13</f>
        <v/>
      </c>
      <c r="G20" s="60" t="n">
        <v>30</v>
      </c>
      <c r="H20" s="205">
        <f t="array" ref="H20">IFERROR(INDEX($C$2:$C$146,SMALL(IF($G19=$A$2:$A$146,ROW($A$2:$A$146)- MIN(ROW($A$2:$A$146))+1,""),COLUMN()-7)), "")</f>
        <v/>
      </c>
      <c r="I20" s="206">
        <f t="array" ref="I20">IFERROR(INDEX($C$2:$C$146,SMALL(IF($G19=$A$2:$A$146,ROW($A$2:$A$146)- MIN(ROW($A$2:$A$146))+1,""),COLUMN()-7)), "")</f>
        <v/>
      </c>
      <c r="J20" s="206">
        <f t="array" ref="J20">IFERROR(INDEX($C$2:$C$146,SMALL(IF($G19=$A$2:$A$146,ROW($A$2:$A$146)- MIN(ROW($A$2:$A$146))+1,""),COLUMN()-7)), "")</f>
        <v/>
      </c>
      <c r="K20" s="206">
        <f t="array" ref="K20">IFERROR(INDEX($C$2:$C$146,SMALL(IF($G19=$A$2:$A$146,ROW($A$2:$A$146)- MIN(ROW($A$2:$A$146))+1,""),COLUMN()-7)), "")</f>
        <v/>
      </c>
      <c r="L20" s="206">
        <f t="array" ref="L20">IFERROR(INDEX($C$2:$C$146,SMALL(IF($G19=$A$2:$A$146,ROW($A$2:$A$146)- MIN(ROW($A$2:$A$146))+1,""),COLUMN()-7)), "")</f>
        <v/>
      </c>
      <c r="M20" s="206">
        <f t="array" ref="M20">IFERROR(INDEX($C$2:$C$146,SMALL(IF($G19=$A$2:$A$146,ROW($A$2:$A$146)- MIN(ROW($A$2:$A$146))+1,""),COLUMN()-7)), "")</f>
        <v/>
      </c>
      <c r="N20" s="206">
        <f t="array" ref="N20">IFERROR(INDEX($C$2:$C$146,SMALL(IF($G19=$A$2:$A$146,ROW($A$2:$A$146)- MIN(ROW($A$2:$A$146))+1,""),COLUMN()-7)), "")</f>
        <v/>
      </c>
      <c r="O20" s="206">
        <f t="array" ref="O20">IFERROR(INDEX($C$2:$C$146,SMALL(IF($G19=$A$2:$A$146,ROW($A$2:$A$146)- MIN(ROW($A$2:$A$146))+1,""),COLUMN()-7)), "")</f>
        <v/>
      </c>
      <c r="P20" s="206">
        <f t="array" ref="P20">IFERROR(INDEX($C$2:$C$146,SMALL(IF($G19=$A$2:$A$146,ROW($A$2:$A$146)- MIN(ROW($A$2:$A$146))+1,""),COLUMN()-7)), "")</f>
        <v/>
      </c>
      <c r="Q20" s="207">
        <f t="array" ref="Q20">IFERROR(INDEX($C$2:$C$146,SMALL(IF($G19=$A$2:$A$146,ROW($A$2:$A$146)- MIN(ROW($A$2:$A$146))+1,""),COLUMN()-7)), "")</f>
        <v/>
      </c>
      <c r="S20" s="203">
        <f>_xlfn.NUMBERVALUE('811_Sheet'!I20)</f>
        <v/>
      </c>
      <c r="T20" s="204">
        <f>_xlfn.NUMBERVALUE('811_Sheet'!$D20)</f>
        <v/>
      </c>
      <c r="U20" s="204">
        <f>_xlfn.NUMBERVALUE('811_Sheet'!$M20)</f>
        <v/>
      </c>
      <c r="V20" s="110">
        <f>($H$1+('811_Sheet'!C20*7))</f>
        <v/>
      </c>
      <c r="W20">
        <f>_xlfn.NUMBERVALUE('811_Sheet'!H20)</f>
        <v/>
      </c>
    </row>
    <row r="21">
      <c r="A21" s="30">
        <f>V12</f>
        <v/>
      </c>
      <c r="B21" s="200">
        <f>S12</f>
        <v/>
      </c>
      <c r="C21" s="201">
        <f>T12</f>
        <v/>
      </c>
      <c r="D21" s="202">
        <f>U12</f>
        <v/>
      </c>
      <c r="E21">
        <f>W12</f>
        <v/>
      </c>
      <c r="G21" s="61">
        <f>VLOOKUP(G19,$A:$E,5,FALSE)</f>
        <v/>
      </c>
      <c r="H21" s="208">
        <f t="array" ref="H21">IFERROR(INDEX($D$2:$D$146,SMALL(IF($G19=$A$2:$A$146,ROW($A$2:$A$146)- MIN(ROW($A$2:$A$146))+1,""),COLUMN()-7)), "")</f>
        <v/>
      </c>
      <c r="I21" s="209">
        <f t="array" ref="I21">IFERROR(INDEX($D$2:$D$146,SMALL(IF($G19=$A$2:$A$146,ROW($A$2:$A$146)- MIN(ROW($A$2:$A$146))+1,""),COLUMN()-7)), "")</f>
        <v/>
      </c>
      <c r="J21" s="209">
        <f t="array" ref="J21">IFERROR(INDEX($D$2:$D$146,SMALL(IF($G19=$A$2:$A$146,ROW($A$2:$A$146)- MIN(ROW($A$2:$A$146))+1,""),COLUMN()-7)), "")</f>
        <v/>
      </c>
      <c r="K21" s="209">
        <f t="array" ref="K21">IFERROR(INDEX($D$2:$D$146,SMALL(IF($G19=$A$2:$A$146,ROW($A$2:$A$146)- MIN(ROW($A$2:$A$146))+1,""),COLUMN()-7)), "")</f>
        <v/>
      </c>
      <c r="L21" s="209">
        <f t="array" ref="L21">IFERROR(INDEX($D$2:$D$146,SMALL(IF($G19=$A$2:$A$146,ROW($A$2:$A$146)- MIN(ROW($A$2:$A$146))+1,""),COLUMN()-7)), "")</f>
        <v/>
      </c>
      <c r="M21" s="209">
        <f t="array" ref="M21">IFERROR(INDEX($D$2:$D$146,SMALL(IF($G19=$A$2:$A$146,ROW($A$2:$A$146)- MIN(ROW($A$2:$A$146))+1,""),COLUMN()-7)), "")</f>
        <v/>
      </c>
      <c r="N21" s="209">
        <f t="array" ref="N21">IFERROR(INDEX($D$2:$D$146,SMALL(IF($G19=$A$2:$A$146,ROW($A$2:$A$146)- MIN(ROW($A$2:$A$146))+1,""),COLUMN()-7)), "")</f>
        <v/>
      </c>
      <c r="O21" s="209">
        <f t="array" ref="O21">IFERROR(INDEX($D$2:$D$146,SMALL(IF($G19=$A$2:$A$146,ROW($A$2:$A$146)- MIN(ROW($A$2:$A$146))+1,""),COLUMN()-7)), "")</f>
        <v/>
      </c>
      <c r="P21" s="209">
        <f t="array" ref="P21">IFERROR(INDEX($D$2:$D$146,SMALL(IF($G19=$A$2:$A$146,ROW($A$2:$A$146)- MIN(ROW($A$2:$A$146))+1,""),COLUMN()-7)), "")</f>
        <v/>
      </c>
      <c r="Q21" s="210">
        <f t="array" ref="Q21">IFERROR(INDEX($D$2:$D$146,SMALL(IF($G19=$A$2:$A$146,ROW($A$2:$A$146)- MIN(ROW($A$2:$A$146))+1,""),COLUMN()-7)), "")</f>
        <v/>
      </c>
      <c r="S21" s="203">
        <f>_xlfn.NUMBERVALUE('811_Sheet'!I21)</f>
        <v/>
      </c>
      <c r="T21" s="204">
        <f>_xlfn.NUMBERVALUE('811_Sheet'!$D21)</f>
        <v/>
      </c>
      <c r="U21" s="204">
        <f>_xlfn.NUMBERVALUE('811_Sheet'!$M21)</f>
        <v/>
      </c>
      <c r="V21" s="110">
        <f>($H$1+('811_Sheet'!C21*7))</f>
        <v/>
      </c>
      <c r="W21">
        <f>_xlfn.NUMBERVALUE('811_Sheet'!H21)</f>
        <v/>
      </c>
    </row>
    <row r="22">
      <c r="A22" s="30">
        <f>V31</f>
        <v/>
      </c>
      <c r="B22" s="200">
        <f>S31</f>
        <v/>
      </c>
      <c r="C22" s="201">
        <f>T31</f>
        <v/>
      </c>
      <c r="D22" s="202">
        <f>U31</f>
        <v/>
      </c>
      <c r="E22">
        <f>W31</f>
        <v/>
      </c>
      <c r="G22" s="6" t="n"/>
      <c r="S22" s="203">
        <f>_xlfn.NUMBERVALUE('811_Sheet'!I22)</f>
        <v/>
      </c>
      <c r="T22" s="204">
        <f>_xlfn.NUMBERVALUE('811_Sheet'!$D22)</f>
        <v/>
      </c>
      <c r="U22" s="204">
        <f>_xlfn.NUMBERVALUE('811_Sheet'!$M22)</f>
        <v/>
      </c>
      <c r="V22" s="110">
        <f>($H$1+('811_Sheet'!C22*7))</f>
        <v/>
      </c>
      <c r="W22">
        <f>_xlfn.NUMBERVALUE('811_Sheet'!H22)</f>
        <v/>
      </c>
    </row>
    <row r="23">
      <c r="A23" s="30">
        <f>V30</f>
        <v/>
      </c>
      <c r="B23" s="200">
        <f>S30</f>
        <v/>
      </c>
      <c r="C23" s="201">
        <f>T30</f>
        <v/>
      </c>
      <c r="D23" s="202">
        <f>U30</f>
        <v/>
      </c>
      <c r="E23">
        <f>W30</f>
        <v/>
      </c>
      <c r="G23" s="59">
        <f>$H$1+(7*G24)</f>
        <v/>
      </c>
      <c r="H23" s="126">
        <f t="array" ref="H23">IFERROR(INDEX($B$2:$B$146,SMALL(IF($G23=$A$2:$A$146,ROW($A$2:$A$146)- MIN(ROW($A$2:$A$146))+1,""),COLUMN()-7)), "")</f>
        <v/>
      </c>
      <c r="I23" s="127">
        <f t="array" ref="I23">IFERROR(INDEX($B$2:$B$146,SMALL(IF($G23=$A$2:$A$146,ROW($A$2:$A$146)- MIN(ROW($A$2:$A$146))+1,""),COLUMN()-7)), "")</f>
        <v/>
      </c>
      <c r="J23" s="127">
        <f t="array" ref="J23">IFERROR(INDEX($B$2:$B$146,SMALL(IF($G23=$A$2:$A$146,ROW($A$2:$A$146)- MIN(ROW($A$2:$A$146))+1,""),COLUMN()-7)), "")</f>
        <v/>
      </c>
      <c r="K23" s="127">
        <f t="array" ref="K23">IFERROR(INDEX($B$2:$B$146,SMALL(IF($G23=$A$2:$A$146,ROW($A$2:$A$146)- MIN(ROW($A$2:$A$146))+1,""),COLUMN()-7)), "")</f>
        <v/>
      </c>
      <c r="L23" s="127">
        <f t="array" ref="L23">IFERROR(INDEX($B$2:$B$146,SMALL(IF($G23=$A$2:$A$146,ROW($A$2:$A$146)- MIN(ROW($A$2:$A$146))+1,""),COLUMN()-7)), "")</f>
        <v/>
      </c>
      <c r="M23" s="127">
        <f t="array" ref="M23">IFERROR(INDEX($B$2:$B$146,SMALL(IF($G23=$A$2:$A$146,ROW($A$2:$A$146)- MIN(ROW($A$2:$A$146))+1,""),COLUMN()-7)), "")</f>
        <v/>
      </c>
      <c r="N23" s="127">
        <f t="array" ref="N23">IFERROR(INDEX($B$2:$B$146,SMALL(IF($G23=$A$2:$A$146,ROW($A$2:$A$146)- MIN(ROW($A$2:$A$146))+1,""),COLUMN()-7)), "")</f>
        <v/>
      </c>
      <c r="O23" s="127">
        <f t="array" ref="O23">IFERROR(INDEX($B$2:$B$146,SMALL(IF($G23=$A$2:$A$146,ROW($A$2:$A$146)- MIN(ROW($A$2:$A$146))+1,""),COLUMN()-7)), "")</f>
        <v/>
      </c>
      <c r="P23" s="127">
        <f t="array" ref="P23">IFERROR(INDEX($B$2:$B$146,SMALL(IF($G23=$A$2:$A$146,ROW($A$2:$A$146)- MIN(ROW($A$2:$A$146))+1,""),COLUMN()-7)), "")</f>
        <v/>
      </c>
      <c r="Q23" s="128">
        <f t="array" ref="Q23">IFERROR(INDEX($B$2:$B$146,SMALL(IF($G23=$A$2:$A$146,ROW($A$2:$A$146)- MIN(ROW($A$2:$A$146))+1,""),COLUMN()-7)), "")</f>
        <v/>
      </c>
      <c r="S23" s="203">
        <f>_xlfn.NUMBERVALUE('811_Sheet'!I23)</f>
        <v/>
      </c>
      <c r="T23" s="204">
        <f>_xlfn.NUMBERVALUE('811_Sheet'!$D23)</f>
        <v/>
      </c>
      <c r="U23" s="204">
        <f>_xlfn.NUMBERVALUE('811_Sheet'!$M23)</f>
        <v/>
      </c>
      <c r="V23" s="110">
        <f>($H$1+('811_Sheet'!C23*7))</f>
        <v/>
      </c>
      <c r="W23">
        <f>_xlfn.NUMBERVALUE('811_Sheet'!H23)</f>
        <v/>
      </c>
    </row>
    <row r="24">
      <c r="A24" s="30">
        <f>V29</f>
        <v/>
      </c>
      <c r="B24" s="200">
        <f>S29</f>
        <v/>
      </c>
      <c r="C24" s="201">
        <f>T29</f>
        <v/>
      </c>
      <c r="D24" s="202">
        <f>U29</f>
        <v/>
      </c>
      <c r="E24">
        <f>W29</f>
        <v/>
      </c>
      <c r="G24" s="60" t="n">
        <v>34</v>
      </c>
      <c r="H24" s="205">
        <f t="array" ref="H24">IFERROR(INDEX($C$2:$C$146,SMALL(IF($G23=$A$2:$A$146,ROW($A$2:$A$146)- MIN(ROW($A$2:$A$146))+1,""),COLUMN()-7)), "")</f>
        <v/>
      </c>
      <c r="I24" s="206">
        <f t="array" ref="I24">IFERROR(INDEX($C$2:$C$146,SMALL(IF($G23=$A$2:$A$146,ROW($A$2:$A$146)- MIN(ROW($A$2:$A$146))+1,""),COLUMN()-7)), "")</f>
        <v/>
      </c>
      <c r="J24" s="206">
        <f t="array" ref="J24">IFERROR(INDEX($C$2:$C$146,SMALL(IF($G23=$A$2:$A$146,ROW($A$2:$A$146)- MIN(ROW($A$2:$A$146))+1,""),COLUMN()-7)), "")</f>
        <v/>
      </c>
      <c r="K24" s="206">
        <f t="array" ref="K24">IFERROR(INDEX($C$2:$C$146,SMALL(IF($G23=$A$2:$A$146,ROW($A$2:$A$146)- MIN(ROW($A$2:$A$146))+1,""),COLUMN()-7)), "")</f>
        <v/>
      </c>
      <c r="L24" s="206">
        <f t="array" ref="L24">IFERROR(INDEX($C$2:$C$146,SMALL(IF($G23=$A$2:$A$146,ROW($A$2:$A$146)- MIN(ROW($A$2:$A$146))+1,""),COLUMN()-7)), "")</f>
        <v/>
      </c>
      <c r="M24" s="206">
        <f t="array" ref="M24">IFERROR(INDEX($C$2:$C$146,SMALL(IF($G23=$A$2:$A$146,ROW($A$2:$A$146)- MIN(ROW($A$2:$A$146))+1,""),COLUMN()-7)), "")</f>
        <v/>
      </c>
      <c r="N24" s="206">
        <f t="array" ref="N24">IFERROR(INDEX($C$2:$C$146,SMALL(IF($G23=$A$2:$A$146,ROW($A$2:$A$146)- MIN(ROW($A$2:$A$146))+1,""),COLUMN()-7)), "")</f>
        <v/>
      </c>
      <c r="O24" s="206">
        <f t="array" ref="O24">IFERROR(INDEX($C$2:$C$146,SMALL(IF($G23=$A$2:$A$146,ROW($A$2:$A$146)- MIN(ROW($A$2:$A$146))+1,""),COLUMN()-7)), "")</f>
        <v/>
      </c>
      <c r="P24" s="206">
        <f t="array" ref="P24">IFERROR(INDEX($C$2:$C$146,SMALL(IF($G23=$A$2:$A$146,ROW($A$2:$A$146)- MIN(ROW($A$2:$A$146))+1,""),COLUMN()-7)), "")</f>
        <v/>
      </c>
      <c r="Q24" s="207">
        <f t="array" ref="Q24">IFERROR(INDEX($C$2:$C$146,SMALL(IF($G23=$A$2:$A$146,ROW($A$2:$A$146)- MIN(ROW($A$2:$A$146))+1,""),COLUMN()-7)), "")</f>
        <v/>
      </c>
      <c r="S24" s="203">
        <f>_xlfn.NUMBERVALUE('811_Sheet'!I24)</f>
        <v/>
      </c>
      <c r="T24" s="204">
        <f>_xlfn.NUMBERVALUE('811_Sheet'!$D24)</f>
        <v/>
      </c>
      <c r="U24" s="204">
        <f>_xlfn.NUMBERVALUE('811_Sheet'!$M24)</f>
        <v/>
      </c>
      <c r="V24" s="110">
        <f>($H$1+('811_Sheet'!C24*7))</f>
        <v/>
      </c>
      <c r="W24">
        <f>_xlfn.NUMBERVALUE('811_Sheet'!H24)</f>
        <v/>
      </c>
    </row>
    <row r="25">
      <c r="A25" s="30">
        <f>V28</f>
        <v/>
      </c>
      <c r="B25" s="200">
        <f>S28</f>
        <v/>
      </c>
      <c r="C25" s="201">
        <f>T28</f>
        <v/>
      </c>
      <c r="D25" s="202">
        <f>U28</f>
        <v/>
      </c>
      <c r="E25">
        <f>W28</f>
        <v/>
      </c>
      <c r="G25" s="61">
        <f>VLOOKUP(G23,$A:$E,5,FALSE)</f>
        <v/>
      </c>
      <c r="H25" s="208">
        <f t="array" ref="H25">IFERROR(INDEX($D$2:$D$146,SMALL(IF($G23=$A$2:$A$146,ROW($A$2:$A$146)- MIN(ROW($A$2:$A$146))+1,""),COLUMN()-7)), "")</f>
        <v/>
      </c>
      <c r="I25" s="209">
        <f t="array" ref="I25">IFERROR(INDEX($D$2:$D$146,SMALL(IF($G23=$A$2:$A$146,ROW($A$2:$A$146)- MIN(ROW($A$2:$A$146))+1,""),COLUMN()-7)), "")</f>
        <v/>
      </c>
      <c r="J25" s="209">
        <f t="array" ref="J25">IFERROR(INDEX($D$2:$D$146,SMALL(IF($G23=$A$2:$A$146,ROW($A$2:$A$146)- MIN(ROW($A$2:$A$146))+1,""),COLUMN()-7)), "")</f>
        <v/>
      </c>
      <c r="K25" s="209">
        <f t="array" ref="K25">IFERROR(INDEX($D$2:$D$146,SMALL(IF($G23=$A$2:$A$146,ROW($A$2:$A$146)- MIN(ROW($A$2:$A$146))+1,""),COLUMN()-7)), "")</f>
        <v/>
      </c>
      <c r="L25" s="209">
        <f t="array" ref="L25">IFERROR(INDEX($D$2:$D$146,SMALL(IF($G23=$A$2:$A$146,ROW($A$2:$A$146)- MIN(ROW($A$2:$A$146))+1,""),COLUMN()-7)), "")</f>
        <v/>
      </c>
      <c r="M25" s="209">
        <f t="array" ref="M25">IFERROR(INDEX($D$2:$D$146,SMALL(IF($G23=$A$2:$A$146,ROW($A$2:$A$146)- MIN(ROW($A$2:$A$146))+1,""),COLUMN()-7)), "")</f>
        <v/>
      </c>
      <c r="N25" s="209">
        <f t="array" ref="N25">IFERROR(INDEX($D$2:$D$146,SMALL(IF($G23=$A$2:$A$146,ROW($A$2:$A$146)- MIN(ROW($A$2:$A$146))+1,""),COLUMN()-7)), "")</f>
        <v/>
      </c>
      <c r="O25" s="209">
        <f t="array" ref="O25">IFERROR(INDEX($D$2:$D$146,SMALL(IF($G23=$A$2:$A$146,ROW($A$2:$A$146)- MIN(ROW($A$2:$A$146))+1,""),COLUMN()-7)), "")</f>
        <v/>
      </c>
      <c r="P25" s="209">
        <f t="array" ref="P25">IFERROR(INDEX($D$2:$D$146,SMALL(IF($G23=$A$2:$A$146,ROW($A$2:$A$146)- MIN(ROW($A$2:$A$146))+1,""),COLUMN()-7)), "")</f>
        <v/>
      </c>
      <c r="Q25" s="210">
        <f t="array" ref="Q25">IFERROR(INDEX($D$2:$D$146,SMALL(IF($G23=$A$2:$A$146,ROW($A$2:$A$146)- MIN(ROW($A$2:$A$146))+1,""),COLUMN()-7)), "")</f>
        <v/>
      </c>
      <c r="S25" s="203">
        <f>_xlfn.NUMBERVALUE('811_Sheet'!I25)</f>
        <v/>
      </c>
      <c r="T25" s="204">
        <f>_xlfn.NUMBERVALUE('811_Sheet'!$D25)</f>
        <v/>
      </c>
      <c r="U25" s="204">
        <f>_xlfn.NUMBERVALUE('811_Sheet'!$M25)</f>
        <v/>
      </c>
      <c r="V25" s="110">
        <f>($H$1+('811_Sheet'!C25*7))</f>
        <v/>
      </c>
      <c r="W25">
        <f>_xlfn.NUMBERVALUE('811_Sheet'!H25)</f>
        <v/>
      </c>
    </row>
    <row r="26">
      <c r="A26" s="30">
        <f>V27</f>
        <v/>
      </c>
      <c r="B26" s="200">
        <f>S27</f>
        <v/>
      </c>
      <c r="C26" s="201">
        <f>T27</f>
        <v/>
      </c>
      <c r="D26" s="202">
        <f>U27</f>
        <v/>
      </c>
      <c r="E26">
        <f>W27</f>
        <v/>
      </c>
      <c r="G26" s="6" t="n"/>
      <c r="S26" s="203">
        <f>_xlfn.NUMBERVALUE('811_Sheet'!I26)</f>
        <v/>
      </c>
      <c r="T26" s="204">
        <f>_xlfn.NUMBERVALUE('811_Sheet'!$D26)</f>
        <v/>
      </c>
      <c r="U26" s="204">
        <f>_xlfn.NUMBERVALUE('811_Sheet'!$M26)</f>
        <v/>
      </c>
      <c r="V26" s="110">
        <f>($H$1+('811_Sheet'!C26*7))</f>
        <v/>
      </c>
      <c r="W26">
        <f>_xlfn.NUMBERVALUE('811_Sheet'!H26)</f>
        <v/>
      </c>
    </row>
    <row r="27">
      <c r="A27" s="30">
        <f>V26</f>
        <v/>
      </c>
      <c r="B27" s="200">
        <f>S26</f>
        <v/>
      </c>
      <c r="C27" s="201">
        <f>T26</f>
        <v/>
      </c>
      <c r="D27" s="202">
        <f>U26</f>
        <v/>
      </c>
      <c r="E27">
        <f>W26</f>
        <v/>
      </c>
      <c r="G27" s="59">
        <f>$H$1+(7*G28)</f>
        <v/>
      </c>
      <c r="H27" s="126">
        <f t="array" ref="H27">IFERROR(INDEX($B$2:$B$146,SMALL(IF($G27=$A$2:$A$146,ROW($A$2:$A$146)- MIN(ROW($A$2:$A$146))+1,""),COLUMN()-7)), "")</f>
        <v/>
      </c>
      <c r="I27" s="127">
        <f t="array" ref="I27">IFERROR(INDEX($B$2:$B$146,SMALL(IF($G27=$A$2:$A$146,ROW($A$2:$A$146)- MIN(ROW($A$2:$A$146))+1,""),COLUMN()-7)), "")</f>
        <v/>
      </c>
      <c r="J27" s="127">
        <f t="array" ref="J27">IFERROR(INDEX($B$2:$B$146,SMALL(IF($G27=$A$2:$A$146,ROW($A$2:$A$146)- MIN(ROW($A$2:$A$146))+1,""),COLUMN()-7)), "")</f>
        <v/>
      </c>
      <c r="K27" s="127">
        <f t="array" ref="K27">IFERROR(INDEX($B$2:$B$146,SMALL(IF($G27=$A$2:$A$146,ROW($A$2:$A$146)- MIN(ROW($A$2:$A$146))+1,""),COLUMN()-7)), "")</f>
        <v/>
      </c>
      <c r="L27" s="127">
        <f t="array" ref="L27">IFERROR(INDEX($B$2:$B$146,SMALL(IF($G27=$A$2:$A$146,ROW($A$2:$A$146)- MIN(ROW($A$2:$A$146))+1,""),COLUMN()-7)), "")</f>
        <v/>
      </c>
      <c r="M27" s="127">
        <f t="array" ref="M27">IFERROR(INDEX($B$2:$B$146,SMALL(IF($G27=$A$2:$A$146,ROW($A$2:$A$146)- MIN(ROW($A$2:$A$146))+1,""),COLUMN()-7)), "")</f>
        <v/>
      </c>
      <c r="N27" s="127">
        <f t="array" ref="N27">IFERROR(INDEX($B$2:$B$146,SMALL(IF($G27=$A$2:$A$146,ROW($A$2:$A$146)- MIN(ROW($A$2:$A$146))+1,""),COLUMN()-7)), "")</f>
        <v/>
      </c>
      <c r="O27" s="127">
        <f t="array" ref="O27">IFERROR(INDEX($B$2:$B$146,SMALL(IF($G27=$A$2:$A$146,ROW($A$2:$A$146)- MIN(ROW($A$2:$A$146))+1,""),COLUMN()-7)), "")</f>
        <v/>
      </c>
      <c r="P27" s="127">
        <f t="array" ref="P27">IFERROR(INDEX($B$2:$B$146,SMALL(IF($G27=$A$2:$A$146,ROW($A$2:$A$146)- MIN(ROW($A$2:$A$146))+1,""),COLUMN()-7)), "")</f>
        <v/>
      </c>
      <c r="Q27" s="128">
        <f t="array" ref="Q27">IFERROR(INDEX($B$2:$B$146,SMALL(IF($G27=$A$2:$A$146,ROW($A$2:$A$146)- MIN(ROW($A$2:$A$146))+1,""),COLUMN()-7)), "")</f>
        <v/>
      </c>
      <c r="S27" s="203">
        <f>_xlfn.NUMBERVALUE('811_Sheet'!I27)</f>
        <v/>
      </c>
      <c r="T27" s="204">
        <f>_xlfn.NUMBERVALUE('811_Sheet'!$D27)</f>
        <v/>
      </c>
      <c r="U27" s="204">
        <f>_xlfn.NUMBERVALUE('811_Sheet'!$M27)</f>
        <v/>
      </c>
      <c r="V27" s="110">
        <f>($H$1+('811_Sheet'!C27*7))</f>
        <v/>
      </c>
      <c r="W27">
        <f>_xlfn.NUMBERVALUE('811_Sheet'!H27)</f>
        <v/>
      </c>
    </row>
    <row r="28">
      <c r="A28" s="30">
        <f>V25</f>
        <v/>
      </c>
      <c r="B28" s="200">
        <f>S25</f>
        <v/>
      </c>
      <c r="C28" s="201">
        <f>T25</f>
        <v/>
      </c>
      <c r="D28" s="202">
        <f>U25</f>
        <v/>
      </c>
      <c r="E28">
        <f>W25</f>
        <v/>
      </c>
      <c r="G28" s="60" t="n">
        <v>39</v>
      </c>
      <c r="H28" s="205">
        <f t="array" ref="H28">IFERROR(INDEX($C$2:$C$146,SMALL(IF($G27=$A$2:$A$146,ROW($A$2:$A$146)- MIN(ROW($A$2:$A$146))+1,""),COLUMN()-7)), "")</f>
        <v/>
      </c>
      <c r="I28" s="206">
        <f t="array" ref="I28">IFERROR(INDEX($C$2:$C$146,SMALL(IF($G27=$A$2:$A$146,ROW($A$2:$A$146)- MIN(ROW($A$2:$A$146))+1,""),COLUMN()-7)), "")</f>
        <v/>
      </c>
      <c r="J28" s="206">
        <f t="array" ref="J28">IFERROR(INDEX($C$2:$C$146,SMALL(IF($G27=$A$2:$A$146,ROW($A$2:$A$146)- MIN(ROW($A$2:$A$146))+1,""),COLUMN()-7)), "")</f>
        <v/>
      </c>
      <c r="K28" s="206">
        <f t="array" ref="K28">IFERROR(INDEX($C$2:$C$146,SMALL(IF($G27=$A$2:$A$146,ROW($A$2:$A$146)- MIN(ROW($A$2:$A$146))+1,""),COLUMN()-7)), "")</f>
        <v/>
      </c>
      <c r="L28" s="206">
        <f t="array" ref="L28">IFERROR(INDEX($C$2:$C$146,SMALL(IF($G27=$A$2:$A$146,ROW($A$2:$A$146)- MIN(ROW($A$2:$A$146))+1,""),COLUMN()-7)), "")</f>
        <v/>
      </c>
      <c r="M28" s="206">
        <f t="array" ref="M28">IFERROR(INDEX($C$2:$C$146,SMALL(IF($G27=$A$2:$A$146,ROW($A$2:$A$146)- MIN(ROW($A$2:$A$146))+1,""),COLUMN()-7)), "")</f>
        <v/>
      </c>
      <c r="N28" s="206">
        <f t="array" ref="N28">IFERROR(INDEX($C$2:$C$146,SMALL(IF($G27=$A$2:$A$146,ROW($A$2:$A$146)- MIN(ROW($A$2:$A$146))+1,""),COLUMN()-7)), "")</f>
        <v/>
      </c>
      <c r="O28" s="206">
        <f t="array" ref="O28">IFERROR(INDEX($C$2:$C$146,SMALL(IF($G27=$A$2:$A$146,ROW($A$2:$A$146)- MIN(ROW($A$2:$A$146))+1,""),COLUMN()-7)), "")</f>
        <v/>
      </c>
      <c r="P28" s="206">
        <f t="array" ref="P28">IFERROR(INDEX($C$2:$C$146,SMALL(IF($G27=$A$2:$A$146,ROW($A$2:$A$146)- MIN(ROW($A$2:$A$146))+1,""),COLUMN()-7)), "")</f>
        <v/>
      </c>
      <c r="Q28" s="207">
        <f t="array" ref="Q28">IFERROR(INDEX($C$2:$C$146,SMALL(IF($G27=$A$2:$A$146,ROW($A$2:$A$146)- MIN(ROW($A$2:$A$146))+1,""),COLUMN()-7)), "")</f>
        <v/>
      </c>
      <c r="S28" s="203">
        <f>_xlfn.NUMBERVALUE('811_Sheet'!I28)</f>
        <v/>
      </c>
      <c r="T28" s="204">
        <f>_xlfn.NUMBERVALUE('811_Sheet'!$D28)</f>
        <v/>
      </c>
      <c r="U28" s="204">
        <f>_xlfn.NUMBERVALUE('811_Sheet'!$M28)</f>
        <v/>
      </c>
      <c r="V28" s="110">
        <f>($H$1+('811_Sheet'!C28*7))</f>
        <v/>
      </c>
      <c r="W28">
        <f>_xlfn.NUMBERVALUE('811_Sheet'!H28)</f>
        <v/>
      </c>
    </row>
    <row r="29">
      <c r="A29" s="30">
        <f>V24</f>
        <v/>
      </c>
      <c r="B29" s="200">
        <f>S24</f>
        <v/>
      </c>
      <c r="C29" s="201">
        <f>T24</f>
        <v/>
      </c>
      <c r="D29" s="202">
        <f>U24</f>
        <v/>
      </c>
      <c r="E29">
        <f>W24</f>
        <v/>
      </c>
      <c r="G29" s="61">
        <f>VLOOKUP(G27,$A:$E,5,FALSE)</f>
        <v/>
      </c>
      <c r="H29" s="208">
        <f t="array" ref="H29">IFERROR(INDEX($D$2:$D$146,SMALL(IF($G27=$A$2:$A$146,ROW($A$2:$A$146)- MIN(ROW($A$2:$A$146))+1,""),COLUMN()-7)), "")</f>
        <v/>
      </c>
      <c r="I29" s="209">
        <f t="array" ref="I29">IFERROR(INDEX($D$2:$D$146,SMALL(IF($G27=$A$2:$A$146,ROW($A$2:$A$146)- MIN(ROW($A$2:$A$146))+1,""),COLUMN()-7)), "")</f>
        <v/>
      </c>
      <c r="J29" s="209">
        <f t="array" ref="J29">IFERROR(INDEX($D$2:$D$146,SMALL(IF($G27=$A$2:$A$146,ROW($A$2:$A$146)- MIN(ROW($A$2:$A$146))+1,""),COLUMN()-7)), "")</f>
        <v/>
      </c>
      <c r="K29" s="209">
        <f t="array" ref="K29">IFERROR(INDEX($D$2:$D$146,SMALL(IF($G27=$A$2:$A$146,ROW($A$2:$A$146)- MIN(ROW($A$2:$A$146))+1,""),COLUMN()-7)), "")</f>
        <v/>
      </c>
      <c r="L29" s="209">
        <f t="array" ref="L29">IFERROR(INDEX($D$2:$D$146,SMALL(IF($G27=$A$2:$A$146,ROW($A$2:$A$146)- MIN(ROW($A$2:$A$146))+1,""),COLUMN()-7)), "")</f>
        <v/>
      </c>
      <c r="M29" s="209">
        <f t="array" ref="M29">IFERROR(INDEX($D$2:$D$146,SMALL(IF($G27=$A$2:$A$146,ROW($A$2:$A$146)- MIN(ROW($A$2:$A$146))+1,""),COLUMN()-7)), "")</f>
        <v/>
      </c>
      <c r="N29" s="209">
        <f t="array" ref="N29">IFERROR(INDEX($D$2:$D$146,SMALL(IF($G27=$A$2:$A$146,ROW($A$2:$A$146)- MIN(ROW($A$2:$A$146))+1,""),COLUMN()-7)), "")</f>
        <v/>
      </c>
      <c r="O29" s="209">
        <f t="array" ref="O29">IFERROR(INDEX($D$2:$D$146,SMALL(IF($G27=$A$2:$A$146,ROW($A$2:$A$146)- MIN(ROW($A$2:$A$146))+1,""),COLUMN()-7)), "")</f>
        <v/>
      </c>
      <c r="P29" s="209">
        <f t="array" ref="P29">IFERROR(INDEX($D$2:$D$146,SMALL(IF($G27=$A$2:$A$146,ROW($A$2:$A$146)- MIN(ROW($A$2:$A$146))+1,""),COLUMN()-7)), "")</f>
        <v/>
      </c>
      <c r="Q29" s="210">
        <f t="array" ref="Q29">IFERROR(INDEX($D$2:$D$146,SMALL(IF($G27=$A$2:$A$146,ROW($A$2:$A$146)- MIN(ROW($A$2:$A$146))+1,""),COLUMN()-7)), "")</f>
        <v/>
      </c>
      <c r="S29" s="203">
        <f>_xlfn.NUMBERVALUE('811_Sheet'!I29)</f>
        <v/>
      </c>
      <c r="T29" s="204">
        <f>_xlfn.NUMBERVALUE('811_Sheet'!$D29)</f>
        <v/>
      </c>
      <c r="U29" s="204">
        <f>_xlfn.NUMBERVALUE('811_Sheet'!$M29)</f>
        <v/>
      </c>
      <c r="V29" s="110">
        <f>($H$1+('811_Sheet'!C29*7))</f>
        <v/>
      </c>
      <c r="W29">
        <f>_xlfn.NUMBERVALUE('811_Sheet'!H29)</f>
        <v/>
      </c>
    </row>
    <row r="30">
      <c r="A30" s="30">
        <f>V23</f>
        <v/>
      </c>
      <c r="B30" s="200">
        <f>S23</f>
        <v/>
      </c>
      <c r="C30" s="201">
        <f>T23</f>
        <v/>
      </c>
      <c r="D30" s="202">
        <f>U23</f>
        <v/>
      </c>
      <c r="E30">
        <f>W23</f>
        <v/>
      </c>
      <c r="G30" s="6" t="n"/>
      <c r="S30" s="203">
        <f>_xlfn.NUMBERVALUE('811_Sheet'!I30)</f>
        <v/>
      </c>
      <c r="T30" s="204">
        <f>_xlfn.NUMBERVALUE('811_Sheet'!$D30)</f>
        <v/>
      </c>
      <c r="U30" s="204">
        <f>_xlfn.NUMBERVALUE('811_Sheet'!$M30)</f>
        <v/>
      </c>
      <c r="V30" s="110">
        <f>($H$1+('811_Sheet'!C30*7))</f>
        <v/>
      </c>
      <c r="W30">
        <f>_xlfn.NUMBERVALUE('811_Sheet'!H30)</f>
        <v/>
      </c>
    </row>
    <row r="31">
      <c r="A31" s="30">
        <f>V22</f>
        <v/>
      </c>
      <c r="B31" s="200">
        <f>S22</f>
        <v/>
      </c>
      <c r="C31" s="201">
        <f>T22</f>
        <v/>
      </c>
      <c r="D31" s="202">
        <f>U22</f>
        <v/>
      </c>
      <c r="E31">
        <f>W22</f>
        <v/>
      </c>
      <c r="G31" s="59">
        <f>$H$1+(7*G32)</f>
        <v/>
      </c>
      <c r="H31" s="126">
        <f t="array" ref="H31">IFERROR(INDEX($B$2:$B$146,SMALL(IF($G31=$A$2:$A$146,ROW($A$2:$A$146)- MIN(ROW($A$2:$A$146))+1,""),COLUMN()-7)), "")</f>
        <v/>
      </c>
      <c r="I31" s="127">
        <f t="array" ref="I31">IFERROR(INDEX($B$2:$B$146,SMALL(IF($G31=$A$2:$A$146,ROW($A$2:$A$146)- MIN(ROW($A$2:$A$146))+1,""),COLUMN()-7)), "")</f>
        <v/>
      </c>
      <c r="J31" s="127">
        <f t="array" ref="J31">IFERROR(INDEX($B$2:$B$146,SMALL(IF($G31=$A$2:$A$146,ROW($A$2:$A$146)- MIN(ROW($A$2:$A$146))+1,""),COLUMN()-7)), "")</f>
        <v/>
      </c>
      <c r="K31" s="127">
        <f t="array" ref="K31">IFERROR(INDEX($B$2:$B$146,SMALL(IF($G31=$A$2:$A$146,ROW($A$2:$A$146)- MIN(ROW($A$2:$A$146))+1,""),COLUMN()-7)), "")</f>
        <v/>
      </c>
      <c r="L31" s="127">
        <f t="array" ref="L31">IFERROR(INDEX($B$2:$B$146,SMALL(IF($G31=$A$2:$A$146,ROW($A$2:$A$146)- MIN(ROW($A$2:$A$146))+1,""),COLUMN()-7)), "")</f>
        <v/>
      </c>
      <c r="M31" s="127">
        <f t="array" ref="M31">IFERROR(INDEX($B$2:$B$146,SMALL(IF($G31=$A$2:$A$146,ROW($A$2:$A$146)- MIN(ROW($A$2:$A$146))+1,""),COLUMN()-7)), "")</f>
        <v/>
      </c>
      <c r="N31" s="127">
        <f t="array" ref="N31">IFERROR(INDEX($B$2:$B$146,SMALL(IF($G31=$A$2:$A$146,ROW($A$2:$A$146)- MIN(ROW($A$2:$A$146))+1,""),COLUMN()-7)), "")</f>
        <v/>
      </c>
      <c r="O31" s="127">
        <f t="array" ref="O31">IFERROR(INDEX($B$2:$B$146,SMALL(IF($G31=$A$2:$A$146,ROW($A$2:$A$146)- MIN(ROW($A$2:$A$146))+1,""),COLUMN()-7)), "")</f>
        <v/>
      </c>
      <c r="P31" s="127">
        <f t="array" ref="P31">IFERROR(INDEX($B$2:$B$146,SMALL(IF($G31=$A$2:$A$146,ROW($A$2:$A$146)- MIN(ROW($A$2:$A$146))+1,""),COLUMN()-7)), "")</f>
        <v/>
      </c>
      <c r="Q31" s="128">
        <f t="array" ref="Q31">IFERROR(INDEX($B$2:$B$146,SMALL(IF($G31=$A$2:$A$146,ROW($A$2:$A$146)- MIN(ROW($A$2:$A$146))+1,""),COLUMN()-7)), "")</f>
        <v/>
      </c>
      <c r="S31" s="203">
        <f>_xlfn.NUMBERVALUE('811_Sheet'!I31)</f>
        <v/>
      </c>
      <c r="T31" s="204">
        <f>_xlfn.NUMBERVALUE('811_Sheet'!$D31)</f>
        <v/>
      </c>
      <c r="U31" s="204">
        <f>_xlfn.NUMBERVALUE('811_Sheet'!$M31)</f>
        <v/>
      </c>
      <c r="V31" s="110">
        <f>($H$1+('811_Sheet'!C31*7))</f>
        <v/>
      </c>
      <c r="W31">
        <f>_xlfn.NUMBERVALUE('811_Sheet'!H31)</f>
        <v/>
      </c>
    </row>
    <row r="32">
      <c r="A32" s="30">
        <f>V41</f>
        <v/>
      </c>
      <c r="B32" s="200">
        <f>S41</f>
        <v/>
      </c>
      <c r="C32" s="201">
        <f>T41</f>
        <v/>
      </c>
      <c r="D32" s="202">
        <f>U41</f>
        <v/>
      </c>
      <c r="E32">
        <f>W41</f>
        <v/>
      </c>
      <c r="G32" s="60" t="n">
        <v>43</v>
      </c>
      <c r="H32" s="205">
        <f t="array" ref="H32">IFERROR(INDEX($C$2:$C$146,SMALL(IF($G31=$A$2:$A$146,ROW($A$2:$A$146)- MIN(ROW($A$2:$A$146))+1,""),COLUMN()-7)), "")</f>
        <v/>
      </c>
      <c r="I32" s="206">
        <f t="array" ref="I32">IFERROR(INDEX($C$2:$C$146,SMALL(IF($G31=$A$2:$A$146,ROW($A$2:$A$146)- MIN(ROW($A$2:$A$146))+1,""),COLUMN()-7)), "")</f>
        <v/>
      </c>
      <c r="J32" s="206">
        <f t="array" ref="J32">IFERROR(INDEX($C$2:$C$146,SMALL(IF($G31=$A$2:$A$146,ROW($A$2:$A$146)- MIN(ROW($A$2:$A$146))+1,""),COLUMN()-7)), "")</f>
        <v/>
      </c>
      <c r="K32" s="206">
        <f t="array" ref="K32">IFERROR(INDEX($C$2:$C$146,SMALL(IF($G31=$A$2:$A$146,ROW($A$2:$A$146)- MIN(ROW($A$2:$A$146))+1,""),COLUMN()-7)), "")</f>
        <v/>
      </c>
      <c r="L32" s="206">
        <f t="array" ref="L32">IFERROR(INDEX($C$2:$C$146,SMALL(IF($G31=$A$2:$A$146,ROW($A$2:$A$146)- MIN(ROW($A$2:$A$146))+1,""),COLUMN()-7)), "")</f>
        <v/>
      </c>
      <c r="M32" s="206">
        <f t="array" ref="M32">IFERROR(INDEX($C$2:$C$146,SMALL(IF($G31=$A$2:$A$146,ROW($A$2:$A$146)- MIN(ROW($A$2:$A$146))+1,""),COLUMN()-7)), "")</f>
        <v/>
      </c>
      <c r="N32" s="206">
        <f t="array" ref="N32">IFERROR(INDEX($C$2:$C$146,SMALL(IF($G31=$A$2:$A$146,ROW($A$2:$A$146)- MIN(ROW($A$2:$A$146))+1,""),COLUMN()-7)), "")</f>
        <v/>
      </c>
      <c r="O32" s="206">
        <f t="array" ref="O32">IFERROR(INDEX($C$2:$C$146,SMALL(IF($G31=$A$2:$A$146,ROW($A$2:$A$146)- MIN(ROW($A$2:$A$146))+1,""),COLUMN()-7)), "")</f>
        <v/>
      </c>
      <c r="P32" s="206">
        <f t="array" ref="P32">IFERROR(INDEX($C$2:$C$146,SMALL(IF($G31=$A$2:$A$146,ROW($A$2:$A$146)- MIN(ROW($A$2:$A$146))+1,""),COLUMN()-7)), "")</f>
        <v/>
      </c>
      <c r="Q32" s="207">
        <f t="array" ref="Q32">IFERROR(INDEX($C$2:$C$146,SMALL(IF($G31=$A$2:$A$146,ROW($A$2:$A$146)- MIN(ROW($A$2:$A$146))+1,""),COLUMN()-7)), "")</f>
        <v/>
      </c>
      <c r="S32" s="203">
        <f>_xlfn.NUMBERVALUE('811_Sheet'!I32)</f>
        <v/>
      </c>
      <c r="T32" s="204">
        <f>_xlfn.NUMBERVALUE('811_Sheet'!$D32)</f>
        <v/>
      </c>
      <c r="U32" s="204">
        <f>_xlfn.NUMBERVALUE('811_Sheet'!$M32)</f>
        <v/>
      </c>
      <c r="V32" s="110">
        <f>($H$1+('811_Sheet'!C32*7))</f>
        <v/>
      </c>
      <c r="W32">
        <f>_xlfn.NUMBERVALUE('811_Sheet'!H32)</f>
        <v/>
      </c>
    </row>
    <row r="33">
      <c r="A33" s="30">
        <f>V40</f>
        <v/>
      </c>
      <c r="B33" s="200">
        <f>S40</f>
        <v/>
      </c>
      <c r="C33" s="201">
        <f>T40</f>
        <v/>
      </c>
      <c r="D33" s="202">
        <f>U40</f>
        <v/>
      </c>
      <c r="E33">
        <f>W40</f>
        <v/>
      </c>
      <c r="G33" s="61">
        <f>VLOOKUP(G31,$A:$E,5,FALSE)</f>
        <v/>
      </c>
      <c r="H33" s="208">
        <f t="array" ref="H33">IFERROR(INDEX($D$2:$D$146,SMALL(IF($G31=$A$2:$A$146,ROW($A$2:$A$146)- MIN(ROW($A$2:$A$146))+1,""),COLUMN()-7)), "")</f>
        <v/>
      </c>
      <c r="I33" s="209">
        <f t="array" ref="I33">IFERROR(INDEX($D$2:$D$146,SMALL(IF($G31=$A$2:$A$146,ROW($A$2:$A$146)- MIN(ROW($A$2:$A$146))+1,""),COLUMN()-7)), "")</f>
        <v/>
      </c>
      <c r="J33" s="209">
        <f t="array" ref="J33">IFERROR(INDEX($D$2:$D$146,SMALL(IF($G31=$A$2:$A$146,ROW($A$2:$A$146)- MIN(ROW($A$2:$A$146))+1,""),COLUMN()-7)), "")</f>
        <v/>
      </c>
      <c r="K33" s="209">
        <f t="array" ref="K33">IFERROR(INDEX($D$2:$D$146,SMALL(IF($G31=$A$2:$A$146,ROW($A$2:$A$146)- MIN(ROW($A$2:$A$146))+1,""),COLUMN()-7)), "")</f>
        <v/>
      </c>
      <c r="L33" s="209">
        <f t="array" ref="L33">IFERROR(INDEX($D$2:$D$146,SMALL(IF($G31=$A$2:$A$146,ROW($A$2:$A$146)- MIN(ROW($A$2:$A$146))+1,""),COLUMN()-7)), "")</f>
        <v/>
      </c>
      <c r="M33" s="209">
        <f t="array" ref="M33">IFERROR(INDEX($D$2:$D$146,SMALL(IF($G31=$A$2:$A$146,ROW($A$2:$A$146)- MIN(ROW($A$2:$A$146))+1,""),COLUMN()-7)), "")</f>
        <v/>
      </c>
      <c r="N33" s="209">
        <f t="array" ref="N33">IFERROR(INDEX($D$2:$D$146,SMALL(IF($G31=$A$2:$A$146,ROW($A$2:$A$146)- MIN(ROW($A$2:$A$146))+1,""),COLUMN()-7)), "")</f>
        <v/>
      </c>
      <c r="O33" s="209">
        <f t="array" ref="O33">IFERROR(INDEX($D$2:$D$146,SMALL(IF($G31=$A$2:$A$146,ROW($A$2:$A$146)- MIN(ROW($A$2:$A$146))+1,""),COLUMN()-7)), "")</f>
        <v/>
      </c>
      <c r="P33" s="209">
        <f t="array" ref="P33">IFERROR(INDEX($D$2:$D$146,SMALL(IF($G31=$A$2:$A$146,ROW($A$2:$A$146)- MIN(ROW($A$2:$A$146))+1,""),COLUMN()-7)), "")</f>
        <v/>
      </c>
      <c r="Q33" s="210">
        <f t="array" ref="Q33">IFERROR(INDEX($D$2:$D$146,SMALL(IF($G31=$A$2:$A$146,ROW($A$2:$A$146)- MIN(ROW($A$2:$A$146))+1,""),COLUMN()-7)), "")</f>
        <v/>
      </c>
      <c r="S33" s="203">
        <f>_xlfn.NUMBERVALUE('811_Sheet'!I33)</f>
        <v/>
      </c>
      <c r="T33" s="204">
        <f>_xlfn.NUMBERVALUE('811_Sheet'!$D33)</f>
        <v/>
      </c>
      <c r="U33" s="204">
        <f>_xlfn.NUMBERVALUE('811_Sheet'!$M33)</f>
        <v/>
      </c>
      <c r="V33" s="110">
        <f>($H$1+('811_Sheet'!C33*7))</f>
        <v/>
      </c>
      <c r="W33">
        <f>_xlfn.NUMBERVALUE('811_Sheet'!H33)</f>
        <v/>
      </c>
    </row>
    <row r="34">
      <c r="A34" s="30">
        <f>V39</f>
        <v/>
      </c>
      <c r="B34" s="200">
        <f>S39</f>
        <v/>
      </c>
      <c r="C34" s="201">
        <f>T39</f>
        <v/>
      </c>
      <c r="D34" s="202">
        <f>U39</f>
        <v/>
      </c>
      <c r="E34">
        <f>W39</f>
        <v/>
      </c>
      <c r="G34" s="6" t="n"/>
      <c r="S34" s="203">
        <f>_xlfn.NUMBERVALUE('811_Sheet'!I34)</f>
        <v/>
      </c>
      <c r="T34" s="204">
        <f>_xlfn.NUMBERVALUE('811_Sheet'!$D34)</f>
        <v/>
      </c>
      <c r="U34" s="204">
        <f>_xlfn.NUMBERVALUE('811_Sheet'!$M34)</f>
        <v/>
      </c>
      <c r="V34" s="110">
        <f>($H$1+('811_Sheet'!C34*7))</f>
        <v/>
      </c>
      <c r="W34">
        <f>_xlfn.NUMBERVALUE('811_Sheet'!H34)</f>
        <v/>
      </c>
    </row>
    <row r="35">
      <c r="A35" s="30">
        <f>V38</f>
        <v/>
      </c>
      <c r="B35" s="200">
        <f>S38</f>
        <v/>
      </c>
      <c r="C35" s="201">
        <f>T38</f>
        <v/>
      </c>
      <c r="D35" s="202">
        <f>U38</f>
        <v/>
      </c>
      <c r="E35">
        <f>W38</f>
        <v/>
      </c>
      <c r="G35" s="59">
        <f>$H$1+(7*G36)</f>
        <v/>
      </c>
      <c r="H35" s="126">
        <f t="array" ref="H35">IFERROR(INDEX($B$2:$B$146,SMALL(IF($G35=$A$2:$A$146,ROW($A$2:$A$146)- MIN(ROW($A$2:$A$146))+1,""),COLUMN()-7)), "")</f>
        <v/>
      </c>
      <c r="I35" s="127">
        <f t="array" ref="I35">IFERROR(INDEX($B$2:$B$146,SMALL(IF($G35=$A$2:$A$146,ROW($A$2:$A$146)- MIN(ROW($A$2:$A$146))+1,""),COLUMN()-7)), "")</f>
        <v/>
      </c>
      <c r="J35" s="127">
        <f t="array" ref="J35">IFERROR(INDEX($B$2:$B$146,SMALL(IF($G35=$A$2:$A$146,ROW($A$2:$A$146)- MIN(ROW($A$2:$A$146))+1,""),COLUMN()-7)), "")</f>
        <v/>
      </c>
      <c r="K35" s="127">
        <f t="array" ref="K35">IFERROR(INDEX($B$2:$B$146,SMALL(IF($G35=$A$2:$A$146,ROW($A$2:$A$146)- MIN(ROW($A$2:$A$146))+1,""),COLUMN()-7)), "")</f>
        <v/>
      </c>
      <c r="L35" s="127">
        <f t="array" ref="L35">IFERROR(INDEX($B$2:$B$146,SMALL(IF($G35=$A$2:$A$146,ROW($A$2:$A$146)- MIN(ROW($A$2:$A$146))+1,""),COLUMN()-7)), "")</f>
        <v/>
      </c>
      <c r="M35" s="127">
        <f t="array" ref="M35">IFERROR(INDEX($B$2:$B$146,SMALL(IF($G35=$A$2:$A$146,ROW($A$2:$A$146)- MIN(ROW($A$2:$A$146))+1,""),COLUMN()-7)), "")</f>
        <v/>
      </c>
      <c r="N35" s="127">
        <f t="array" ref="N35">IFERROR(INDEX($B$2:$B$146,SMALL(IF($G35=$A$2:$A$146,ROW($A$2:$A$146)- MIN(ROW($A$2:$A$146))+1,""),COLUMN()-7)), "")</f>
        <v/>
      </c>
      <c r="O35" s="127">
        <f t="array" ref="O35">IFERROR(INDEX($B$2:$B$146,SMALL(IF($G35=$A$2:$A$146,ROW($A$2:$A$146)- MIN(ROW($A$2:$A$146))+1,""),COLUMN()-7)), "")</f>
        <v/>
      </c>
      <c r="P35" s="127">
        <f t="array" ref="P35">IFERROR(INDEX($B$2:$B$146,SMALL(IF($G35=$A$2:$A$146,ROW($A$2:$A$146)- MIN(ROW($A$2:$A$146))+1,""),COLUMN()-7)), "")</f>
        <v/>
      </c>
      <c r="Q35" s="128">
        <f t="array" ref="Q35">IFERROR(INDEX($B$2:$B$146,SMALL(IF($G35=$A$2:$A$146,ROW($A$2:$A$146)- MIN(ROW($A$2:$A$146))+1,""),COLUMN()-7)), "")</f>
        <v/>
      </c>
      <c r="S35" s="203">
        <f>_xlfn.NUMBERVALUE('811_Sheet'!I35)</f>
        <v/>
      </c>
      <c r="T35" s="204">
        <f>_xlfn.NUMBERVALUE('811_Sheet'!$D35)</f>
        <v/>
      </c>
      <c r="U35" s="204">
        <f>_xlfn.NUMBERVALUE('811_Sheet'!$M35)</f>
        <v/>
      </c>
      <c r="V35" s="110">
        <f>($H$1+('811_Sheet'!C35*7))</f>
        <v/>
      </c>
      <c r="W35">
        <f>_xlfn.NUMBERVALUE('811_Sheet'!H35)</f>
        <v/>
      </c>
    </row>
    <row r="36">
      <c r="A36" s="30">
        <f>V37</f>
        <v/>
      </c>
      <c r="B36" s="200">
        <f>S37</f>
        <v/>
      </c>
      <c r="C36" s="201">
        <f>T37</f>
        <v/>
      </c>
      <c r="D36" s="202">
        <f>U37</f>
        <v/>
      </c>
      <c r="E36">
        <f>W37</f>
        <v/>
      </c>
      <c r="G36" s="60" t="n">
        <v>47</v>
      </c>
      <c r="H36" s="205">
        <f t="array" ref="H36">IFERROR(INDEX($C$2:$C$146,SMALL(IF($G35=$A$2:$A$146,ROW($A$2:$A$146)- MIN(ROW($A$2:$A$146))+1,""),COLUMN()-7)), "")</f>
        <v/>
      </c>
      <c r="I36" s="206">
        <f t="array" ref="I36">IFERROR(INDEX($C$2:$C$146,SMALL(IF($G35=$A$2:$A$146,ROW($A$2:$A$146)- MIN(ROW($A$2:$A$146))+1,""),COLUMN()-7)), "")</f>
        <v/>
      </c>
      <c r="J36" s="206">
        <f t="array" ref="J36">IFERROR(INDEX($C$2:$C$146,SMALL(IF($G35=$A$2:$A$146,ROW($A$2:$A$146)- MIN(ROW($A$2:$A$146))+1,""),COLUMN()-7)), "")</f>
        <v/>
      </c>
      <c r="K36" s="206">
        <f t="array" ref="K36">IFERROR(INDEX($C$2:$C$146,SMALL(IF($G35=$A$2:$A$146,ROW($A$2:$A$146)- MIN(ROW($A$2:$A$146))+1,""),COLUMN()-7)), "")</f>
        <v/>
      </c>
      <c r="L36" s="206">
        <f t="array" ref="L36">IFERROR(INDEX($C$2:$C$146,SMALL(IF($G35=$A$2:$A$146,ROW($A$2:$A$146)- MIN(ROW($A$2:$A$146))+1,""),COLUMN()-7)), "")</f>
        <v/>
      </c>
      <c r="M36" s="206">
        <f t="array" ref="M36">IFERROR(INDEX($C$2:$C$146,SMALL(IF($G35=$A$2:$A$146,ROW($A$2:$A$146)- MIN(ROW($A$2:$A$146))+1,""),COLUMN()-7)), "")</f>
        <v/>
      </c>
      <c r="N36" s="206">
        <f t="array" ref="N36">IFERROR(INDEX($C$2:$C$146,SMALL(IF($G35=$A$2:$A$146,ROW($A$2:$A$146)- MIN(ROW($A$2:$A$146))+1,""),COLUMN()-7)), "")</f>
        <v/>
      </c>
      <c r="O36" s="206">
        <f t="array" ref="O36">IFERROR(INDEX($C$2:$C$146,SMALL(IF($G35=$A$2:$A$146,ROW($A$2:$A$146)- MIN(ROW($A$2:$A$146))+1,""),COLUMN()-7)), "")</f>
        <v/>
      </c>
      <c r="P36" s="206">
        <f t="array" ref="P36">IFERROR(INDEX($C$2:$C$146,SMALL(IF($G35=$A$2:$A$146,ROW($A$2:$A$146)- MIN(ROW($A$2:$A$146))+1,""),COLUMN()-7)), "")</f>
        <v/>
      </c>
      <c r="Q36" s="207">
        <f t="array" ref="Q36">IFERROR(INDEX($C$2:$C$146,SMALL(IF($G35=$A$2:$A$146,ROW($A$2:$A$146)- MIN(ROW($A$2:$A$146))+1,""),COLUMN()-7)), "")</f>
        <v/>
      </c>
      <c r="S36" s="203">
        <f>_xlfn.NUMBERVALUE('811_Sheet'!I36)</f>
        <v/>
      </c>
      <c r="T36" s="204">
        <f>_xlfn.NUMBERVALUE('811_Sheet'!$D36)</f>
        <v/>
      </c>
      <c r="U36" s="204">
        <f>_xlfn.NUMBERVALUE('811_Sheet'!$M36)</f>
        <v/>
      </c>
      <c r="V36" s="110">
        <f>($H$1+('811_Sheet'!C36*7))</f>
        <v/>
      </c>
      <c r="W36">
        <f>_xlfn.NUMBERVALUE('811_Sheet'!H36)</f>
        <v/>
      </c>
    </row>
    <row r="37">
      <c r="A37" s="30">
        <f>V36</f>
        <v/>
      </c>
      <c r="B37" s="200">
        <f>S36</f>
        <v/>
      </c>
      <c r="C37" s="201">
        <f>T36</f>
        <v/>
      </c>
      <c r="D37" s="202">
        <f>U36</f>
        <v/>
      </c>
      <c r="E37">
        <f>W36</f>
        <v/>
      </c>
      <c r="G37" s="61">
        <f>VLOOKUP(G35,$A:$E,5,FALSE)</f>
        <v/>
      </c>
      <c r="H37" s="208">
        <f t="array" ref="H37">IFERROR(INDEX($D$2:$D$146,SMALL(IF($G35=$A$2:$A$146,ROW($A$2:$A$146)- MIN(ROW($A$2:$A$146))+1,""),COLUMN()-7)), "")</f>
        <v/>
      </c>
      <c r="I37" s="209">
        <f t="array" ref="I37">IFERROR(INDEX($D$2:$D$146,SMALL(IF($G35=$A$2:$A$146,ROW($A$2:$A$146)- MIN(ROW($A$2:$A$146))+1,""),COLUMN()-7)), "")</f>
        <v/>
      </c>
      <c r="J37" s="209">
        <f t="array" ref="J37">IFERROR(INDEX($D$2:$D$146,SMALL(IF($G35=$A$2:$A$146,ROW($A$2:$A$146)- MIN(ROW($A$2:$A$146))+1,""),COLUMN()-7)), "")</f>
        <v/>
      </c>
      <c r="K37" s="209">
        <f t="array" ref="K37">IFERROR(INDEX($D$2:$D$146,SMALL(IF($G35=$A$2:$A$146,ROW($A$2:$A$146)- MIN(ROW($A$2:$A$146))+1,""),COLUMN()-7)), "")</f>
        <v/>
      </c>
      <c r="L37" s="209">
        <f t="array" ref="L37">IFERROR(INDEX($D$2:$D$146,SMALL(IF($G35=$A$2:$A$146,ROW($A$2:$A$146)- MIN(ROW($A$2:$A$146))+1,""),COLUMN()-7)), "")</f>
        <v/>
      </c>
      <c r="M37" s="209">
        <f t="array" ref="M37">IFERROR(INDEX($D$2:$D$146,SMALL(IF($G35=$A$2:$A$146,ROW($A$2:$A$146)- MIN(ROW($A$2:$A$146))+1,""),COLUMN()-7)), "")</f>
        <v/>
      </c>
      <c r="N37" s="209">
        <f t="array" ref="N37">IFERROR(INDEX($D$2:$D$146,SMALL(IF($G35=$A$2:$A$146,ROW($A$2:$A$146)- MIN(ROW($A$2:$A$146))+1,""),COLUMN()-7)), "")</f>
        <v/>
      </c>
      <c r="O37" s="209">
        <f t="array" ref="O37">IFERROR(INDEX($D$2:$D$146,SMALL(IF($G35=$A$2:$A$146,ROW($A$2:$A$146)- MIN(ROW($A$2:$A$146))+1,""),COLUMN()-7)), "")</f>
        <v/>
      </c>
      <c r="P37" s="209">
        <f t="array" ref="P37">IFERROR(INDEX($D$2:$D$146,SMALL(IF($G35=$A$2:$A$146,ROW($A$2:$A$146)- MIN(ROW($A$2:$A$146))+1,""),COLUMN()-7)), "")</f>
        <v/>
      </c>
      <c r="Q37" s="210">
        <f t="array" ref="Q37">IFERROR(INDEX($D$2:$D$146,SMALL(IF($G35=$A$2:$A$146,ROW($A$2:$A$146)- MIN(ROW($A$2:$A$146))+1,""),COLUMN()-7)), "")</f>
        <v/>
      </c>
      <c r="S37" s="203">
        <f>_xlfn.NUMBERVALUE('811_Sheet'!I37)</f>
        <v/>
      </c>
      <c r="T37" s="204">
        <f>_xlfn.NUMBERVALUE('811_Sheet'!$D37)</f>
        <v/>
      </c>
      <c r="U37" s="204">
        <f>_xlfn.NUMBERVALUE('811_Sheet'!$M37)</f>
        <v/>
      </c>
      <c r="V37" s="110">
        <f>($H$1+('811_Sheet'!C37*7))</f>
        <v/>
      </c>
      <c r="W37">
        <f>_xlfn.NUMBERVALUE('811_Sheet'!H37)</f>
        <v/>
      </c>
    </row>
    <row r="38">
      <c r="A38" s="30">
        <f>V35</f>
        <v/>
      </c>
      <c r="B38" s="200">
        <f>S35</f>
        <v/>
      </c>
      <c r="C38" s="201">
        <f>T35</f>
        <v/>
      </c>
      <c r="D38" s="202">
        <f>U35</f>
        <v/>
      </c>
      <c r="E38">
        <f>W35</f>
        <v/>
      </c>
      <c r="G38" s="6" t="n"/>
      <c r="S38" s="203">
        <f>_xlfn.NUMBERVALUE('811_Sheet'!I38)</f>
        <v/>
      </c>
      <c r="T38" s="204">
        <f>_xlfn.NUMBERVALUE('811_Sheet'!$D38)</f>
        <v/>
      </c>
      <c r="U38" s="204">
        <f>_xlfn.NUMBERVALUE('811_Sheet'!$M38)</f>
        <v/>
      </c>
      <c r="V38" s="110">
        <f>($H$1+('811_Sheet'!C38*7))</f>
        <v/>
      </c>
      <c r="W38">
        <f>_xlfn.NUMBERVALUE('811_Sheet'!H38)</f>
        <v/>
      </c>
    </row>
    <row r="39">
      <c r="A39" s="30">
        <f>V34</f>
        <v/>
      </c>
      <c r="B39" s="200">
        <f>S34</f>
        <v/>
      </c>
      <c r="C39" s="201">
        <f>T34</f>
        <v/>
      </c>
      <c r="D39" s="202">
        <f>U34</f>
        <v/>
      </c>
      <c r="E39">
        <f>W34</f>
        <v/>
      </c>
      <c r="G39" s="59">
        <f>$H$1+(7*G40)</f>
        <v/>
      </c>
      <c r="H39" s="126">
        <f t="array" ref="H39">IFERROR(INDEX($B$2:$B$146,SMALL(IF($G39=$A$2:$A$146,ROW($A$2:$A$146)- MIN(ROW($A$2:$A$146))+1,""),COLUMN()-7)), "")</f>
        <v/>
      </c>
      <c r="I39" s="127">
        <f t="array" ref="I39">IFERROR(INDEX($B$2:$B$146,SMALL(IF($G39=$A$2:$A$146,ROW($A$2:$A$146)- MIN(ROW($A$2:$A$146))+1,""),COLUMN()-7)), "")</f>
        <v/>
      </c>
      <c r="J39" s="127">
        <f t="array" ref="J39">IFERROR(INDEX($B$2:$B$146,SMALL(IF($G39=$A$2:$A$146,ROW($A$2:$A$146)- MIN(ROW($A$2:$A$146))+1,""),COLUMN()-7)), "")</f>
        <v/>
      </c>
      <c r="K39" s="127">
        <f t="array" ref="K39">IFERROR(INDEX($B$2:$B$146,SMALL(IF($G39=$A$2:$A$146,ROW($A$2:$A$146)- MIN(ROW($A$2:$A$146))+1,""),COLUMN()-7)), "")</f>
        <v/>
      </c>
      <c r="L39" s="127">
        <f t="array" ref="L39">IFERROR(INDEX($B$2:$B$146,SMALL(IF($G39=$A$2:$A$146,ROW($A$2:$A$146)- MIN(ROW($A$2:$A$146))+1,""),COLUMN()-7)), "")</f>
        <v/>
      </c>
      <c r="M39" s="127">
        <f t="array" ref="M39">IFERROR(INDEX($B$2:$B$146,SMALL(IF($G39=$A$2:$A$146,ROW($A$2:$A$146)- MIN(ROW($A$2:$A$146))+1,""),COLUMN()-7)), "")</f>
        <v/>
      </c>
      <c r="N39" s="127">
        <f t="array" ref="N39">IFERROR(INDEX($B$2:$B$146,SMALL(IF($G39=$A$2:$A$146,ROW($A$2:$A$146)- MIN(ROW($A$2:$A$146))+1,""),COLUMN()-7)), "")</f>
        <v/>
      </c>
      <c r="O39" s="127">
        <f t="array" ref="O39">IFERROR(INDEX($B$2:$B$146,SMALL(IF($G39=$A$2:$A$146,ROW($A$2:$A$146)- MIN(ROW($A$2:$A$146))+1,""),COLUMN()-7)), "")</f>
        <v/>
      </c>
      <c r="P39" s="127">
        <f t="array" ref="P39">IFERROR(INDEX($B$2:$B$146,SMALL(IF($G39=$A$2:$A$146,ROW($A$2:$A$146)- MIN(ROW($A$2:$A$146))+1,""),COLUMN()-7)), "")</f>
        <v/>
      </c>
      <c r="Q39" s="128">
        <f t="array" ref="Q39">IFERROR(INDEX($B$2:$B$146,SMALL(IF($G39=$A$2:$A$146,ROW($A$2:$A$146)- MIN(ROW($A$2:$A$146))+1,""),COLUMN()-7)), "")</f>
        <v/>
      </c>
      <c r="S39" s="203">
        <f>_xlfn.NUMBERVALUE('811_Sheet'!I39)</f>
        <v/>
      </c>
      <c r="T39" s="204">
        <f>_xlfn.NUMBERVALUE('811_Sheet'!$D39)</f>
        <v/>
      </c>
      <c r="U39" s="204">
        <f>_xlfn.NUMBERVALUE('811_Sheet'!$M39)</f>
        <v/>
      </c>
      <c r="V39" s="110">
        <f>($H$1+('811_Sheet'!C39*7))</f>
        <v/>
      </c>
      <c r="W39">
        <f>_xlfn.NUMBERVALUE('811_Sheet'!H39)</f>
        <v/>
      </c>
    </row>
    <row r="40">
      <c r="A40" s="30">
        <f>V33</f>
        <v/>
      </c>
      <c r="B40" s="200">
        <f>S33</f>
        <v/>
      </c>
      <c r="C40" s="201">
        <f>T33</f>
        <v/>
      </c>
      <c r="D40" s="202">
        <f>U33</f>
        <v/>
      </c>
      <c r="E40">
        <f>W33</f>
        <v/>
      </c>
      <c r="G40" s="60" t="n">
        <v>52</v>
      </c>
      <c r="H40" s="205">
        <f t="array" ref="H40">IFERROR(INDEX($C$2:$C$146,SMALL(IF($G39=$A$2:$A$146,ROW($A$2:$A$146)- MIN(ROW($A$2:$A$146))+1,""),COLUMN()-7)), "")</f>
        <v/>
      </c>
      <c r="I40" s="206">
        <f t="array" ref="I40">IFERROR(INDEX($C$2:$C$146,SMALL(IF($G39=$A$2:$A$146,ROW($A$2:$A$146)- MIN(ROW($A$2:$A$146))+1,""),COLUMN()-7)), "")</f>
        <v/>
      </c>
      <c r="J40" s="206">
        <f t="array" ref="J40">IFERROR(INDEX($C$2:$C$146,SMALL(IF($G39=$A$2:$A$146,ROW($A$2:$A$146)- MIN(ROW($A$2:$A$146))+1,""),COLUMN()-7)), "")</f>
        <v/>
      </c>
      <c r="K40" s="206">
        <f t="array" ref="K40">IFERROR(INDEX($C$2:$C$146,SMALL(IF($G39=$A$2:$A$146,ROW($A$2:$A$146)- MIN(ROW($A$2:$A$146))+1,""),COLUMN()-7)), "")</f>
        <v/>
      </c>
      <c r="L40" s="206">
        <f t="array" ref="L40">IFERROR(INDEX($C$2:$C$146,SMALL(IF($G39=$A$2:$A$146,ROW($A$2:$A$146)- MIN(ROW($A$2:$A$146))+1,""),COLUMN()-7)), "")</f>
        <v/>
      </c>
      <c r="M40" s="206">
        <f t="array" ref="M40">IFERROR(INDEX($C$2:$C$146,SMALL(IF($G39=$A$2:$A$146,ROW($A$2:$A$146)- MIN(ROW($A$2:$A$146))+1,""),COLUMN()-7)), "")</f>
        <v/>
      </c>
      <c r="N40" s="206">
        <f t="array" ref="N40">IFERROR(INDEX($C$2:$C$146,SMALL(IF($G39=$A$2:$A$146,ROW($A$2:$A$146)- MIN(ROW($A$2:$A$146))+1,""),COLUMN()-7)), "")</f>
        <v/>
      </c>
      <c r="O40" s="206">
        <f t="array" ref="O40">IFERROR(INDEX($C$2:$C$146,SMALL(IF($G39=$A$2:$A$146,ROW($A$2:$A$146)- MIN(ROW($A$2:$A$146))+1,""),COLUMN()-7)), "")</f>
        <v/>
      </c>
      <c r="P40" s="206">
        <f t="array" ref="P40">IFERROR(INDEX($C$2:$C$146,SMALL(IF($G39=$A$2:$A$146,ROW($A$2:$A$146)- MIN(ROW($A$2:$A$146))+1,""),COLUMN()-7)), "")</f>
        <v/>
      </c>
      <c r="Q40" s="207">
        <f t="array" ref="Q40">IFERROR(INDEX($C$2:$C$146,SMALL(IF($G39=$A$2:$A$146,ROW($A$2:$A$146)- MIN(ROW($A$2:$A$146))+1,""),COLUMN()-7)), "")</f>
        <v/>
      </c>
      <c r="S40" s="203">
        <f>_xlfn.NUMBERVALUE('811_Sheet'!I40)</f>
        <v/>
      </c>
      <c r="T40" s="204">
        <f>_xlfn.NUMBERVALUE('811_Sheet'!$D40)</f>
        <v/>
      </c>
      <c r="U40" s="204">
        <f>_xlfn.NUMBERVALUE('811_Sheet'!$M40)</f>
        <v/>
      </c>
      <c r="V40" s="110">
        <f>($H$1+('811_Sheet'!C40*7))</f>
        <v/>
      </c>
      <c r="W40">
        <f>_xlfn.NUMBERVALUE('811_Sheet'!H40)</f>
        <v/>
      </c>
    </row>
    <row r="41">
      <c r="A41" s="30">
        <f>V32</f>
        <v/>
      </c>
      <c r="B41" s="200">
        <f>S32</f>
        <v/>
      </c>
      <c r="C41" s="201">
        <f>T32</f>
        <v/>
      </c>
      <c r="D41" s="202">
        <f>U32</f>
        <v/>
      </c>
      <c r="E41">
        <f>W32</f>
        <v/>
      </c>
      <c r="G41" s="61">
        <f>VLOOKUP(G39,$A:$E,5,FALSE)</f>
        <v/>
      </c>
      <c r="H41" s="208">
        <f t="array" ref="H41">IFERROR(INDEX($D$2:$D$146,SMALL(IF($G39=$A$2:$A$146,ROW($A$2:$A$146)- MIN(ROW($A$2:$A$146))+1,""),COLUMN()-7)), "")</f>
        <v/>
      </c>
      <c r="I41" s="209">
        <f t="array" ref="I41">IFERROR(INDEX($D$2:$D$146,SMALL(IF($G39=$A$2:$A$146,ROW($A$2:$A$146)- MIN(ROW($A$2:$A$146))+1,""),COLUMN()-7)), "")</f>
        <v/>
      </c>
      <c r="J41" s="209">
        <f t="array" ref="J41">IFERROR(INDEX($D$2:$D$146,SMALL(IF($G39=$A$2:$A$146,ROW($A$2:$A$146)- MIN(ROW($A$2:$A$146))+1,""),COLUMN()-7)), "")</f>
        <v/>
      </c>
      <c r="K41" s="209">
        <f t="array" ref="K41">IFERROR(INDEX($D$2:$D$146,SMALL(IF($G39=$A$2:$A$146,ROW($A$2:$A$146)- MIN(ROW($A$2:$A$146))+1,""),COLUMN()-7)), "")</f>
        <v/>
      </c>
      <c r="L41" s="209">
        <f t="array" ref="L41">IFERROR(INDEX($D$2:$D$146,SMALL(IF($G39=$A$2:$A$146,ROW($A$2:$A$146)- MIN(ROW($A$2:$A$146))+1,""),COLUMN()-7)), "")</f>
        <v/>
      </c>
      <c r="M41" s="209">
        <f t="array" ref="M41">IFERROR(INDEX($D$2:$D$146,SMALL(IF($G39=$A$2:$A$146,ROW($A$2:$A$146)- MIN(ROW($A$2:$A$146))+1,""),COLUMN()-7)), "")</f>
        <v/>
      </c>
      <c r="N41" s="209">
        <f t="array" ref="N41">IFERROR(INDEX($D$2:$D$146,SMALL(IF($G39=$A$2:$A$146,ROW($A$2:$A$146)- MIN(ROW($A$2:$A$146))+1,""),COLUMN()-7)), "")</f>
        <v/>
      </c>
      <c r="O41" s="209">
        <f t="array" ref="O41">IFERROR(INDEX($D$2:$D$146,SMALL(IF($G39=$A$2:$A$146,ROW($A$2:$A$146)- MIN(ROW($A$2:$A$146))+1,""),COLUMN()-7)), "")</f>
        <v/>
      </c>
      <c r="P41" s="209">
        <f t="array" ref="P41">IFERROR(INDEX($D$2:$D$146,SMALL(IF($G39=$A$2:$A$146,ROW($A$2:$A$146)- MIN(ROW($A$2:$A$146))+1,""),COLUMN()-7)), "")</f>
        <v/>
      </c>
      <c r="Q41" s="210">
        <f t="array" ref="Q41">IFERROR(INDEX($D$2:$D$146,SMALL(IF($G39=$A$2:$A$146,ROW($A$2:$A$146)- MIN(ROW($A$2:$A$146))+1,""),COLUMN()-7)), "")</f>
        <v/>
      </c>
      <c r="S41" s="203">
        <f>_xlfn.NUMBERVALUE('811_Sheet'!I41)</f>
        <v/>
      </c>
      <c r="T41" s="204">
        <f>_xlfn.NUMBERVALUE('811_Sheet'!$D41)</f>
        <v/>
      </c>
      <c r="U41" s="204">
        <f>_xlfn.NUMBERVALUE('811_Sheet'!$M41)</f>
        <v/>
      </c>
      <c r="V41" s="110">
        <f>($H$1+('811_Sheet'!C41*7))</f>
        <v/>
      </c>
      <c r="W41">
        <f>_xlfn.NUMBERVALUE('811_Sheet'!H41)</f>
        <v/>
      </c>
    </row>
    <row r="42">
      <c r="A42" s="30">
        <f>V51</f>
        <v/>
      </c>
      <c r="B42" s="200">
        <f>S51</f>
        <v/>
      </c>
      <c r="C42" s="201">
        <f>T51</f>
        <v/>
      </c>
      <c r="D42" s="202">
        <f>U51</f>
        <v/>
      </c>
      <c r="E42">
        <f>W51</f>
        <v/>
      </c>
      <c r="S42" s="203">
        <f>_xlfn.NUMBERVALUE('811_Sheet'!I42)</f>
        <v/>
      </c>
      <c r="T42" s="204">
        <f>_xlfn.NUMBERVALUE('811_Sheet'!$D42)</f>
        <v/>
      </c>
      <c r="U42" s="204">
        <f>_xlfn.NUMBERVALUE('811_Sheet'!$M42)</f>
        <v/>
      </c>
      <c r="V42" s="110">
        <f>($H$1+('811_Sheet'!C42*7))</f>
        <v/>
      </c>
      <c r="W42">
        <f>_xlfn.NUMBERVALUE('811_Sheet'!H42)</f>
        <v/>
      </c>
    </row>
    <row r="43">
      <c r="A43" s="30">
        <f>V50</f>
        <v/>
      </c>
      <c r="B43" s="200">
        <f>S50</f>
        <v/>
      </c>
      <c r="C43" s="201">
        <f>T50</f>
        <v/>
      </c>
      <c r="D43" s="202">
        <f>U50</f>
        <v/>
      </c>
      <c r="E43">
        <f>W50</f>
        <v/>
      </c>
      <c r="S43" s="203">
        <f>_xlfn.NUMBERVALUE('811_Sheet'!I43)</f>
        <v/>
      </c>
      <c r="T43" s="204">
        <f>_xlfn.NUMBERVALUE('811_Sheet'!$D43)</f>
        <v/>
      </c>
      <c r="U43" s="204">
        <f>_xlfn.NUMBERVALUE('811_Sheet'!$M43)</f>
        <v/>
      </c>
      <c r="V43" s="110">
        <f>($H$1+('811_Sheet'!C43*7))</f>
        <v/>
      </c>
      <c r="W43">
        <f>_xlfn.NUMBERVALUE('811_Sheet'!H43)</f>
        <v/>
      </c>
    </row>
    <row r="44">
      <c r="A44" s="30">
        <f>V49</f>
        <v/>
      </c>
      <c r="B44" s="200">
        <f>S49</f>
        <v/>
      </c>
      <c r="C44" s="201">
        <f>T49</f>
        <v/>
      </c>
      <c r="D44" s="202">
        <f>U49</f>
        <v/>
      </c>
      <c r="E44">
        <f>W49</f>
        <v/>
      </c>
      <c r="S44" s="203">
        <f>_xlfn.NUMBERVALUE('811_Sheet'!I44)</f>
        <v/>
      </c>
      <c r="T44" s="204">
        <f>_xlfn.NUMBERVALUE('811_Sheet'!$D44)</f>
        <v/>
      </c>
      <c r="U44" s="204">
        <f>_xlfn.NUMBERVALUE('811_Sheet'!$M44)</f>
        <v/>
      </c>
      <c r="V44" s="110">
        <f>($H$1+('811_Sheet'!C44*7))</f>
        <v/>
      </c>
      <c r="W44">
        <f>_xlfn.NUMBERVALUE('811_Sheet'!H44)</f>
        <v/>
      </c>
    </row>
    <row r="45">
      <c r="A45" s="30">
        <f>V48</f>
        <v/>
      </c>
      <c r="B45" s="200">
        <f>S48</f>
        <v/>
      </c>
      <c r="C45" s="201">
        <f>T48</f>
        <v/>
      </c>
      <c r="D45" s="202">
        <f>U48</f>
        <v/>
      </c>
      <c r="E45">
        <f>W48</f>
        <v/>
      </c>
      <c r="S45" s="203">
        <f>_xlfn.NUMBERVALUE('811_Sheet'!I45)</f>
        <v/>
      </c>
      <c r="T45" s="204">
        <f>_xlfn.NUMBERVALUE('811_Sheet'!$D45)</f>
        <v/>
      </c>
      <c r="U45" s="204">
        <f>_xlfn.NUMBERVALUE('811_Sheet'!$M45)</f>
        <v/>
      </c>
      <c r="V45" s="110">
        <f>($H$1+('811_Sheet'!C45*7))</f>
        <v/>
      </c>
      <c r="W45">
        <f>_xlfn.NUMBERVALUE('811_Sheet'!H45)</f>
        <v/>
      </c>
    </row>
    <row r="46">
      <c r="A46" s="30">
        <f>V47</f>
        <v/>
      </c>
      <c r="B46" s="200">
        <f>S47</f>
        <v/>
      </c>
      <c r="C46" s="201">
        <f>T47</f>
        <v/>
      </c>
      <c r="D46" s="202">
        <f>U47</f>
        <v/>
      </c>
      <c r="E46">
        <f>W47</f>
        <v/>
      </c>
      <c r="S46" s="203">
        <f>_xlfn.NUMBERVALUE('811_Sheet'!I46)</f>
        <v/>
      </c>
      <c r="T46" s="204">
        <f>_xlfn.NUMBERVALUE('811_Sheet'!$D46)</f>
        <v/>
      </c>
      <c r="U46" s="204">
        <f>_xlfn.NUMBERVALUE('811_Sheet'!$M46)</f>
        <v/>
      </c>
      <c r="V46" s="110">
        <f>($H$1+('811_Sheet'!C46*7))</f>
        <v/>
      </c>
      <c r="W46">
        <f>_xlfn.NUMBERVALUE('811_Sheet'!H46)</f>
        <v/>
      </c>
    </row>
    <row r="47">
      <c r="A47" s="30">
        <f>V46</f>
        <v/>
      </c>
      <c r="B47" s="200">
        <f>S46</f>
        <v/>
      </c>
      <c r="C47" s="201">
        <f>T46</f>
        <v/>
      </c>
      <c r="D47" s="202">
        <f>U46</f>
        <v/>
      </c>
      <c r="E47">
        <f>W46</f>
        <v/>
      </c>
      <c r="S47" s="203">
        <f>_xlfn.NUMBERVALUE('811_Sheet'!I47)</f>
        <v/>
      </c>
      <c r="T47" s="204">
        <f>_xlfn.NUMBERVALUE('811_Sheet'!$D47)</f>
        <v/>
      </c>
      <c r="U47" s="204">
        <f>_xlfn.NUMBERVALUE('811_Sheet'!$M47)</f>
        <v/>
      </c>
      <c r="V47" s="110">
        <f>($H$1+('811_Sheet'!C47*7))</f>
        <v/>
      </c>
      <c r="W47">
        <f>_xlfn.NUMBERVALUE('811_Sheet'!H47)</f>
        <v/>
      </c>
    </row>
    <row r="48">
      <c r="A48" s="30">
        <f>V45</f>
        <v/>
      </c>
      <c r="B48" s="200">
        <f>S45</f>
        <v/>
      </c>
      <c r="C48" s="201">
        <f>T45</f>
        <v/>
      </c>
      <c r="D48" s="202">
        <f>U45</f>
        <v/>
      </c>
      <c r="E48">
        <f>W45</f>
        <v/>
      </c>
      <c r="S48" s="203">
        <f>_xlfn.NUMBERVALUE('811_Sheet'!I48)</f>
        <v/>
      </c>
      <c r="T48" s="204">
        <f>_xlfn.NUMBERVALUE('811_Sheet'!$D48)</f>
        <v/>
      </c>
      <c r="U48" s="204">
        <f>_xlfn.NUMBERVALUE('811_Sheet'!$M48)</f>
        <v/>
      </c>
      <c r="V48" s="110">
        <f>($H$1+('811_Sheet'!C48*7))</f>
        <v/>
      </c>
      <c r="W48">
        <f>_xlfn.NUMBERVALUE('811_Sheet'!H48)</f>
        <v/>
      </c>
    </row>
    <row r="49">
      <c r="A49" s="30">
        <f>V44</f>
        <v/>
      </c>
      <c r="B49" s="200">
        <f>S44</f>
        <v/>
      </c>
      <c r="C49" s="201">
        <f>T44</f>
        <v/>
      </c>
      <c r="D49" s="202">
        <f>U44</f>
        <v/>
      </c>
      <c r="E49">
        <f>W44</f>
        <v/>
      </c>
      <c r="S49" s="203">
        <f>_xlfn.NUMBERVALUE('811_Sheet'!I49)</f>
        <v/>
      </c>
      <c r="T49" s="204">
        <f>_xlfn.NUMBERVALUE('811_Sheet'!$D49)</f>
        <v/>
      </c>
      <c r="U49" s="204">
        <f>_xlfn.NUMBERVALUE('811_Sheet'!$M49)</f>
        <v/>
      </c>
      <c r="V49" s="110">
        <f>($H$1+('811_Sheet'!C49*7))</f>
        <v/>
      </c>
      <c r="W49">
        <f>_xlfn.NUMBERVALUE('811_Sheet'!H49)</f>
        <v/>
      </c>
    </row>
    <row r="50">
      <c r="A50" s="30">
        <f>V43</f>
        <v/>
      </c>
      <c r="B50" s="200">
        <f>S43</f>
        <v/>
      </c>
      <c r="C50" s="201">
        <f>T43</f>
        <v/>
      </c>
      <c r="D50" s="202">
        <f>U43</f>
        <v/>
      </c>
      <c r="E50">
        <f>W43</f>
        <v/>
      </c>
      <c r="S50" s="203">
        <f>_xlfn.NUMBERVALUE('811_Sheet'!I50)</f>
        <v/>
      </c>
      <c r="T50" s="204">
        <f>_xlfn.NUMBERVALUE('811_Sheet'!$D50)</f>
        <v/>
      </c>
      <c r="U50" s="204">
        <f>_xlfn.NUMBERVALUE('811_Sheet'!$M50)</f>
        <v/>
      </c>
      <c r="V50" s="110">
        <f>($H$1+('811_Sheet'!C50*7))</f>
        <v/>
      </c>
      <c r="W50">
        <f>_xlfn.NUMBERVALUE('811_Sheet'!H50)</f>
        <v/>
      </c>
    </row>
    <row r="51">
      <c r="A51" s="30">
        <f>V42</f>
        <v/>
      </c>
      <c r="B51" s="200">
        <f>S42</f>
        <v/>
      </c>
      <c r="C51" s="201">
        <f>T42</f>
        <v/>
      </c>
      <c r="D51" s="202">
        <f>U42</f>
        <v/>
      </c>
      <c r="E51">
        <f>W42</f>
        <v/>
      </c>
      <c r="S51" s="203">
        <f>_xlfn.NUMBERVALUE('811_Sheet'!I51)</f>
        <v/>
      </c>
      <c r="T51" s="204">
        <f>_xlfn.NUMBERVALUE('811_Sheet'!$D51)</f>
        <v/>
      </c>
      <c r="U51" s="204">
        <f>_xlfn.NUMBERVALUE('811_Sheet'!$M51)</f>
        <v/>
      </c>
      <c r="V51" s="110">
        <f>($H$1+('811_Sheet'!C51*7))</f>
        <v/>
      </c>
      <c r="W51">
        <f>_xlfn.NUMBERVALUE('811_Sheet'!H51)</f>
        <v/>
      </c>
    </row>
    <row r="52">
      <c r="A52" s="30">
        <f>V61</f>
        <v/>
      </c>
      <c r="B52" s="189">
        <f>S61</f>
        <v/>
      </c>
      <c r="C52" s="202">
        <f>T61</f>
        <v/>
      </c>
      <c r="D52" s="202">
        <f>U61</f>
        <v/>
      </c>
      <c r="E52">
        <f>W61</f>
        <v/>
      </c>
      <c r="S52" s="203">
        <f>_xlfn.NUMBERVALUE('811_Sheet'!I52)</f>
        <v/>
      </c>
      <c r="T52" s="204">
        <f>_xlfn.NUMBERVALUE('811_Sheet'!$D52)</f>
        <v/>
      </c>
      <c r="U52" s="204">
        <f>_xlfn.NUMBERVALUE('811_Sheet'!$M52)</f>
        <v/>
      </c>
      <c r="V52" s="110">
        <f>($H$1+('811_Sheet'!C52*7))</f>
        <v/>
      </c>
      <c r="W52">
        <f>_xlfn.NUMBERVALUE('811_Sheet'!H52)</f>
        <v/>
      </c>
    </row>
    <row r="53">
      <c r="A53" s="30">
        <f>V60</f>
        <v/>
      </c>
      <c r="B53" s="189">
        <f>S60</f>
        <v/>
      </c>
      <c r="C53" s="202">
        <f>T60</f>
        <v/>
      </c>
      <c r="D53" s="202">
        <f>U60</f>
        <v/>
      </c>
      <c r="E53">
        <f>W60</f>
        <v/>
      </c>
      <c r="S53" s="203">
        <f>_xlfn.NUMBERVALUE('811_Sheet'!I53)</f>
        <v/>
      </c>
      <c r="T53" s="204">
        <f>_xlfn.NUMBERVALUE('811_Sheet'!$D53)</f>
        <v/>
      </c>
      <c r="U53" s="204">
        <f>_xlfn.NUMBERVALUE('811_Sheet'!$M53)</f>
        <v/>
      </c>
      <c r="V53" s="110">
        <f>($H$1+('811_Sheet'!C53*7))</f>
        <v/>
      </c>
      <c r="W53">
        <f>_xlfn.NUMBERVALUE('811_Sheet'!H53)</f>
        <v/>
      </c>
    </row>
    <row r="54">
      <c r="A54" s="30">
        <f>V59</f>
        <v/>
      </c>
      <c r="B54" s="189">
        <f>S59</f>
        <v/>
      </c>
      <c r="C54" s="202">
        <f>T59</f>
        <v/>
      </c>
      <c r="D54" s="202">
        <f>U59</f>
        <v/>
      </c>
      <c r="E54">
        <f>W59</f>
        <v/>
      </c>
      <c r="S54" s="203">
        <f>_xlfn.NUMBERVALUE('811_Sheet'!I54)</f>
        <v/>
      </c>
      <c r="T54" s="204">
        <f>_xlfn.NUMBERVALUE('811_Sheet'!$D54)</f>
        <v/>
      </c>
      <c r="U54" s="204">
        <f>_xlfn.NUMBERVALUE('811_Sheet'!$M54)</f>
        <v/>
      </c>
      <c r="V54" s="110">
        <f>($H$1+('811_Sheet'!C54*7))</f>
        <v/>
      </c>
      <c r="W54">
        <f>_xlfn.NUMBERVALUE('811_Sheet'!H54)</f>
        <v/>
      </c>
    </row>
    <row r="55">
      <c r="A55" s="30">
        <f>V58</f>
        <v/>
      </c>
      <c r="B55" s="189">
        <f>S58</f>
        <v/>
      </c>
      <c r="C55" s="202">
        <f>T58</f>
        <v/>
      </c>
      <c r="D55" s="202">
        <f>U58</f>
        <v/>
      </c>
      <c r="E55">
        <f>W58</f>
        <v/>
      </c>
      <c r="S55" s="203">
        <f>_xlfn.NUMBERVALUE('811_Sheet'!I55)</f>
        <v/>
      </c>
      <c r="T55" s="204">
        <f>_xlfn.NUMBERVALUE('811_Sheet'!$D55)</f>
        <v/>
      </c>
      <c r="U55" s="204">
        <f>_xlfn.NUMBERVALUE('811_Sheet'!$M55)</f>
        <v/>
      </c>
      <c r="V55" s="110">
        <f>($H$1+('811_Sheet'!C55*7))</f>
        <v/>
      </c>
      <c r="W55">
        <f>_xlfn.NUMBERVALUE('811_Sheet'!H55)</f>
        <v/>
      </c>
    </row>
    <row r="56">
      <c r="A56" s="30">
        <f>V57</f>
        <v/>
      </c>
      <c r="B56" s="189">
        <f>S57</f>
        <v/>
      </c>
      <c r="C56" s="202">
        <f>T57</f>
        <v/>
      </c>
      <c r="D56" s="202">
        <f>U57</f>
        <v/>
      </c>
      <c r="E56">
        <f>W57</f>
        <v/>
      </c>
      <c r="S56" s="203">
        <f>_xlfn.NUMBERVALUE('811_Sheet'!I56)</f>
        <v/>
      </c>
      <c r="T56" s="204">
        <f>_xlfn.NUMBERVALUE('811_Sheet'!$D56)</f>
        <v/>
      </c>
      <c r="U56" s="204">
        <f>_xlfn.NUMBERVALUE('811_Sheet'!$M56)</f>
        <v/>
      </c>
      <c r="V56" s="110">
        <f>($H$1+('811_Sheet'!C56*7))</f>
        <v/>
      </c>
      <c r="W56">
        <f>_xlfn.NUMBERVALUE('811_Sheet'!H56)</f>
        <v/>
      </c>
    </row>
    <row r="57">
      <c r="A57" s="30">
        <f>V56</f>
        <v/>
      </c>
      <c r="B57" s="189">
        <f>S56</f>
        <v/>
      </c>
      <c r="C57" s="202">
        <f>T56</f>
        <v/>
      </c>
      <c r="D57" s="202">
        <f>U56</f>
        <v/>
      </c>
      <c r="E57">
        <f>W56</f>
        <v/>
      </c>
      <c r="S57" s="203">
        <f>_xlfn.NUMBERVALUE('811_Sheet'!I57)</f>
        <v/>
      </c>
      <c r="T57" s="204">
        <f>_xlfn.NUMBERVALUE('811_Sheet'!$D57)</f>
        <v/>
      </c>
      <c r="U57" s="204">
        <f>_xlfn.NUMBERVALUE('811_Sheet'!$M57)</f>
        <v/>
      </c>
      <c r="V57" s="110">
        <f>($H$1+('811_Sheet'!C57*7))</f>
        <v/>
      </c>
      <c r="W57">
        <f>_xlfn.NUMBERVALUE('811_Sheet'!H57)</f>
        <v/>
      </c>
    </row>
    <row r="58">
      <c r="A58" s="30">
        <f>V55</f>
        <v/>
      </c>
      <c r="B58" s="189">
        <f>S55</f>
        <v/>
      </c>
      <c r="C58" s="202">
        <f>T55</f>
        <v/>
      </c>
      <c r="D58" s="202">
        <f>U55</f>
        <v/>
      </c>
      <c r="E58">
        <f>W55</f>
        <v/>
      </c>
      <c r="S58" s="203">
        <f>_xlfn.NUMBERVALUE('811_Sheet'!I58)</f>
        <v/>
      </c>
      <c r="T58" s="204">
        <f>_xlfn.NUMBERVALUE('811_Sheet'!$D58)</f>
        <v/>
      </c>
      <c r="U58" s="204">
        <f>_xlfn.NUMBERVALUE('811_Sheet'!$M58)</f>
        <v/>
      </c>
      <c r="V58" s="110">
        <f>($H$1+('811_Sheet'!C58*7))</f>
        <v/>
      </c>
      <c r="W58">
        <f>_xlfn.NUMBERVALUE('811_Sheet'!H58)</f>
        <v/>
      </c>
    </row>
    <row r="59">
      <c r="A59" s="30">
        <f>V54</f>
        <v/>
      </c>
      <c r="B59" s="189">
        <f>S54</f>
        <v/>
      </c>
      <c r="C59" s="202">
        <f>T54</f>
        <v/>
      </c>
      <c r="D59" s="202">
        <f>U54</f>
        <v/>
      </c>
      <c r="E59">
        <f>W54</f>
        <v/>
      </c>
      <c r="S59" s="203">
        <f>_xlfn.NUMBERVALUE('811_Sheet'!I59)</f>
        <v/>
      </c>
      <c r="T59" s="204">
        <f>_xlfn.NUMBERVALUE('811_Sheet'!$D59)</f>
        <v/>
      </c>
      <c r="U59" s="204">
        <f>_xlfn.NUMBERVALUE('811_Sheet'!$M59)</f>
        <v/>
      </c>
      <c r="V59" s="110">
        <f>($H$1+('811_Sheet'!C59*7))</f>
        <v/>
      </c>
      <c r="W59">
        <f>_xlfn.NUMBERVALUE('811_Sheet'!H59)</f>
        <v/>
      </c>
    </row>
    <row r="60">
      <c r="A60" s="30">
        <f>V53</f>
        <v/>
      </c>
      <c r="B60" s="189">
        <f>S53</f>
        <v/>
      </c>
      <c r="C60" s="202">
        <f>T53</f>
        <v/>
      </c>
      <c r="D60" s="202">
        <f>U53</f>
        <v/>
      </c>
      <c r="E60">
        <f>W53</f>
        <v/>
      </c>
      <c r="S60" s="203">
        <f>_xlfn.NUMBERVALUE('811_Sheet'!I60)</f>
        <v/>
      </c>
      <c r="T60" s="204">
        <f>_xlfn.NUMBERVALUE('811_Sheet'!$D60)</f>
        <v/>
      </c>
      <c r="U60" s="204">
        <f>_xlfn.NUMBERVALUE('811_Sheet'!$M60)</f>
        <v/>
      </c>
      <c r="V60" s="110">
        <f>($H$1+('811_Sheet'!C60*7))</f>
        <v/>
      </c>
      <c r="W60">
        <f>_xlfn.NUMBERVALUE('811_Sheet'!H60)</f>
        <v/>
      </c>
    </row>
    <row r="61">
      <c r="A61" s="30">
        <f>V52</f>
        <v/>
      </c>
      <c r="B61" s="189">
        <f>S52</f>
        <v/>
      </c>
      <c r="C61" s="202">
        <f>T52</f>
        <v/>
      </c>
      <c r="D61" s="202">
        <f>U52</f>
        <v/>
      </c>
      <c r="E61">
        <f>W52</f>
        <v/>
      </c>
      <c r="S61" s="203">
        <f>_xlfn.NUMBERVALUE('811_Sheet'!I61)</f>
        <v/>
      </c>
      <c r="T61" s="204">
        <f>_xlfn.NUMBERVALUE('811_Sheet'!$D61)</f>
        <v/>
      </c>
      <c r="U61" s="204">
        <f>_xlfn.NUMBERVALUE('811_Sheet'!$M61)</f>
        <v/>
      </c>
      <c r="V61" s="110">
        <f>($H$1+('811_Sheet'!C61*7))</f>
        <v/>
      </c>
      <c r="W61">
        <f>_xlfn.NUMBERVALUE('811_Sheet'!H61)</f>
        <v/>
      </c>
    </row>
    <row r="62">
      <c r="A62" s="30">
        <f>V71</f>
        <v/>
      </c>
      <c r="B62" s="189">
        <f>S71</f>
        <v/>
      </c>
      <c r="C62" s="202">
        <f>T71</f>
        <v/>
      </c>
      <c r="D62" s="202">
        <f>U71</f>
        <v/>
      </c>
      <c r="E62">
        <f>W71</f>
        <v/>
      </c>
      <c r="S62" s="203">
        <f>_xlfn.NUMBERVALUE('811_Sheet'!I62)</f>
        <v/>
      </c>
      <c r="T62" s="204">
        <f>_xlfn.NUMBERVALUE('811_Sheet'!$D62)</f>
        <v/>
      </c>
      <c r="U62" s="204">
        <f>_xlfn.NUMBERVALUE('811_Sheet'!$M62)</f>
        <v/>
      </c>
      <c r="V62" s="110">
        <f>($H$1+('811_Sheet'!C62*7))</f>
        <v/>
      </c>
      <c r="W62">
        <f>_xlfn.NUMBERVALUE('811_Sheet'!H62)</f>
        <v/>
      </c>
    </row>
    <row r="63">
      <c r="A63" s="30">
        <f>V70</f>
        <v/>
      </c>
      <c r="B63" s="189">
        <f>S70</f>
        <v/>
      </c>
      <c r="C63" s="202">
        <f>T70</f>
        <v/>
      </c>
      <c r="D63" s="202">
        <f>U70</f>
        <v/>
      </c>
      <c r="E63">
        <f>W70</f>
        <v/>
      </c>
      <c r="S63" s="203">
        <f>_xlfn.NUMBERVALUE('811_Sheet'!I63)</f>
        <v/>
      </c>
      <c r="T63" s="204">
        <f>_xlfn.NUMBERVALUE('811_Sheet'!$D63)</f>
        <v/>
      </c>
      <c r="U63" s="204">
        <f>_xlfn.NUMBERVALUE('811_Sheet'!$M63)</f>
        <v/>
      </c>
      <c r="V63" s="110">
        <f>($H$1+('811_Sheet'!C63*7))</f>
        <v/>
      </c>
      <c r="W63">
        <f>_xlfn.NUMBERVALUE('811_Sheet'!H63)</f>
        <v/>
      </c>
    </row>
    <row r="64">
      <c r="A64" s="30">
        <f>V69</f>
        <v/>
      </c>
      <c r="B64" s="189">
        <f>S69</f>
        <v/>
      </c>
      <c r="C64" s="202">
        <f>T69</f>
        <v/>
      </c>
      <c r="D64" s="202">
        <f>U69</f>
        <v/>
      </c>
      <c r="E64">
        <f>W69</f>
        <v/>
      </c>
      <c r="S64" s="203">
        <f>_xlfn.NUMBERVALUE('811_Sheet'!I64)</f>
        <v/>
      </c>
      <c r="T64" s="204">
        <f>_xlfn.NUMBERVALUE('811_Sheet'!$D64)</f>
        <v/>
      </c>
      <c r="U64" s="204">
        <f>_xlfn.NUMBERVALUE('811_Sheet'!$M64)</f>
        <v/>
      </c>
      <c r="V64" s="110">
        <f>($H$1+('811_Sheet'!C64*7))</f>
        <v/>
      </c>
      <c r="W64">
        <f>_xlfn.NUMBERVALUE('811_Sheet'!H64)</f>
        <v/>
      </c>
    </row>
    <row r="65">
      <c r="A65" s="30">
        <f>V68</f>
        <v/>
      </c>
      <c r="B65" s="189">
        <f>S68</f>
        <v/>
      </c>
      <c r="C65" s="202">
        <f>T68</f>
        <v/>
      </c>
      <c r="D65" s="202">
        <f>U68</f>
        <v/>
      </c>
      <c r="E65">
        <f>W68</f>
        <v/>
      </c>
      <c r="S65" s="203">
        <f>_xlfn.NUMBERVALUE('811_Sheet'!I65)</f>
        <v/>
      </c>
      <c r="T65" s="204">
        <f>_xlfn.NUMBERVALUE('811_Sheet'!$D65)</f>
        <v/>
      </c>
      <c r="U65" s="204">
        <f>_xlfn.NUMBERVALUE('811_Sheet'!$M65)</f>
        <v/>
      </c>
      <c r="V65" s="110">
        <f>($H$1+('811_Sheet'!C65*7))</f>
        <v/>
      </c>
      <c r="W65">
        <f>_xlfn.NUMBERVALUE('811_Sheet'!H65)</f>
        <v/>
      </c>
    </row>
    <row r="66">
      <c r="A66" s="30">
        <f>V67</f>
        <v/>
      </c>
      <c r="B66" s="189">
        <f>S67</f>
        <v/>
      </c>
      <c r="C66" s="202">
        <f>T67</f>
        <v/>
      </c>
      <c r="D66" s="202">
        <f>U67</f>
        <v/>
      </c>
      <c r="E66">
        <f>W67</f>
        <v/>
      </c>
      <c r="S66" s="203">
        <f>_xlfn.NUMBERVALUE('811_Sheet'!I66)</f>
        <v/>
      </c>
      <c r="T66" s="204">
        <f>_xlfn.NUMBERVALUE('811_Sheet'!$D66)</f>
        <v/>
      </c>
      <c r="U66" s="204">
        <f>_xlfn.NUMBERVALUE('811_Sheet'!$M66)</f>
        <v/>
      </c>
      <c r="V66" s="110">
        <f>($H$1+('811_Sheet'!C66*7))</f>
        <v/>
      </c>
      <c r="W66">
        <f>_xlfn.NUMBERVALUE('811_Sheet'!H66)</f>
        <v/>
      </c>
    </row>
    <row r="67">
      <c r="A67" s="30">
        <f>V66</f>
        <v/>
      </c>
      <c r="B67" s="189">
        <f>S66</f>
        <v/>
      </c>
      <c r="C67" s="202">
        <f>T66</f>
        <v/>
      </c>
      <c r="D67" s="202">
        <f>U66</f>
        <v/>
      </c>
      <c r="E67">
        <f>W66</f>
        <v/>
      </c>
      <c r="S67" s="203">
        <f>_xlfn.NUMBERVALUE('811_Sheet'!I67)</f>
        <v/>
      </c>
      <c r="T67" s="204">
        <f>_xlfn.NUMBERVALUE('811_Sheet'!$D67)</f>
        <v/>
      </c>
      <c r="U67" s="204">
        <f>_xlfn.NUMBERVALUE('811_Sheet'!$M67)</f>
        <v/>
      </c>
      <c r="V67" s="110">
        <f>($H$1+('811_Sheet'!C67*7))</f>
        <v/>
      </c>
      <c r="W67">
        <f>_xlfn.NUMBERVALUE('811_Sheet'!H67)</f>
        <v/>
      </c>
    </row>
    <row r="68">
      <c r="A68" s="30">
        <f>V65</f>
        <v/>
      </c>
      <c r="B68" s="189">
        <f>S65</f>
        <v/>
      </c>
      <c r="C68" s="202">
        <f>T65</f>
        <v/>
      </c>
      <c r="D68" s="202">
        <f>U65</f>
        <v/>
      </c>
      <c r="E68">
        <f>W65</f>
        <v/>
      </c>
      <c r="S68" s="203">
        <f>_xlfn.NUMBERVALUE('811_Sheet'!I68)</f>
        <v/>
      </c>
      <c r="T68" s="204">
        <f>_xlfn.NUMBERVALUE('811_Sheet'!$D68)</f>
        <v/>
      </c>
      <c r="U68" s="204">
        <f>_xlfn.NUMBERVALUE('811_Sheet'!$M68)</f>
        <v/>
      </c>
      <c r="V68" s="110">
        <f>($H$1+('811_Sheet'!C68*7))</f>
        <v/>
      </c>
      <c r="W68">
        <f>_xlfn.NUMBERVALUE('811_Sheet'!H68)</f>
        <v/>
      </c>
    </row>
    <row r="69">
      <c r="A69" s="30">
        <f>V64</f>
        <v/>
      </c>
      <c r="B69" s="189">
        <f>S64</f>
        <v/>
      </c>
      <c r="C69" s="202">
        <f>T64</f>
        <v/>
      </c>
      <c r="D69" s="202">
        <f>U64</f>
        <v/>
      </c>
      <c r="E69">
        <f>W64</f>
        <v/>
      </c>
      <c r="S69" s="203">
        <f>_xlfn.NUMBERVALUE('811_Sheet'!I69)</f>
        <v/>
      </c>
      <c r="T69" s="204">
        <f>_xlfn.NUMBERVALUE('811_Sheet'!$D69)</f>
        <v/>
      </c>
      <c r="U69" s="204">
        <f>_xlfn.NUMBERVALUE('811_Sheet'!$M69)</f>
        <v/>
      </c>
      <c r="V69" s="110">
        <f>($H$1+('811_Sheet'!C69*7))</f>
        <v/>
      </c>
      <c r="W69">
        <f>_xlfn.NUMBERVALUE('811_Sheet'!H69)</f>
        <v/>
      </c>
    </row>
    <row r="70">
      <c r="A70" s="30">
        <f>V63</f>
        <v/>
      </c>
      <c r="B70" s="189">
        <f>S63</f>
        <v/>
      </c>
      <c r="C70" s="202">
        <f>T63</f>
        <v/>
      </c>
      <c r="D70" s="202">
        <f>U63</f>
        <v/>
      </c>
      <c r="E70">
        <f>W63</f>
        <v/>
      </c>
      <c r="S70" s="203">
        <f>_xlfn.NUMBERVALUE('811_Sheet'!I70)</f>
        <v/>
      </c>
      <c r="T70" s="204">
        <f>_xlfn.NUMBERVALUE('811_Sheet'!$D70)</f>
        <v/>
      </c>
      <c r="U70" s="204">
        <f>_xlfn.NUMBERVALUE('811_Sheet'!$M70)</f>
        <v/>
      </c>
      <c r="V70" s="110">
        <f>($H$1+('811_Sheet'!C70*7))</f>
        <v/>
      </c>
      <c r="W70">
        <f>_xlfn.NUMBERVALUE('811_Sheet'!H70)</f>
        <v/>
      </c>
    </row>
    <row r="71">
      <c r="A71" s="30">
        <f>V62</f>
        <v/>
      </c>
      <c r="B71" s="189">
        <f>S62</f>
        <v/>
      </c>
      <c r="C71" s="202">
        <f>T62</f>
        <v/>
      </c>
      <c r="D71" s="202">
        <f>U62</f>
        <v/>
      </c>
      <c r="E71">
        <f>W62</f>
        <v/>
      </c>
      <c r="S71" s="203">
        <f>_xlfn.NUMBERVALUE('811_Sheet'!I71)</f>
        <v/>
      </c>
      <c r="T71" s="204">
        <f>_xlfn.NUMBERVALUE('811_Sheet'!$D71)</f>
        <v/>
      </c>
      <c r="U71" s="204">
        <f>_xlfn.NUMBERVALUE('811_Sheet'!$M71)</f>
        <v/>
      </c>
      <c r="V71" s="110">
        <f>($H$1+('811_Sheet'!C71*7))</f>
        <v/>
      </c>
      <c r="W71">
        <f>_xlfn.NUMBERVALUE('811_Sheet'!H71)</f>
        <v/>
      </c>
    </row>
    <row r="72">
      <c r="A72" s="30">
        <f>V81</f>
        <v/>
      </c>
      <c r="B72" s="189">
        <f>S81</f>
        <v/>
      </c>
      <c r="C72" s="202">
        <f>T81</f>
        <v/>
      </c>
      <c r="D72" s="202">
        <f>U81</f>
        <v/>
      </c>
      <c r="E72">
        <f>W81</f>
        <v/>
      </c>
      <c r="S72" s="203">
        <f>_xlfn.NUMBERVALUE('811_Sheet'!I72)</f>
        <v/>
      </c>
      <c r="T72" s="204">
        <f>_xlfn.NUMBERVALUE('811_Sheet'!$D72)</f>
        <v/>
      </c>
      <c r="U72" s="204">
        <f>_xlfn.NUMBERVALUE('811_Sheet'!$M72)</f>
        <v/>
      </c>
      <c r="V72" s="110">
        <f>($H$1+('811_Sheet'!C72*7))</f>
        <v/>
      </c>
      <c r="W72">
        <f>_xlfn.NUMBERVALUE('811_Sheet'!H72)</f>
        <v/>
      </c>
    </row>
    <row r="73">
      <c r="A73" s="30">
        <f>V80</f>
        <v/>
      </c>
      <c r="B73" s="189">
        <f>S80</f>
        <v/>
      </c>
      <c r="C73" s="202">
        <f>T80</f>
        <v/>
      </c>
      <c r="D73" s="202">
        <f>U80</f>
        <v/>
      </c>
      <c r="E73">
        <f>W80</f>
        <v/>
      </c>
      <c r="S73" s="203">
        <f>_xlfn.NUMBERVALUE('811_Sheet'!I73)</f>
        <v/>
      </c>
      <c r="T73" s="204">
        <f>_xlfn.NUMBERVALUE('811_Sheet'!$D73)</f>
        <v/>
      </c>
      <c r="U73" s="204">
        <f>_xlfn.NUMBERVALUE('811_Sheet'!$M73)</f>
        <v/>
      </c>
      <c r="V73" s="110">
        <f>($H$1+('811_Sheet'!C73*7))</f>
        <v/>
      </c>
      <c r="W73">
        <f>_xlfn.NUMBERVALUE('811_Sheet'!H73)</f>
        <v/>
      </c>
    </row>
    <row r="74">
      <c r="A74" s="30">
        <f>V79</f>
        <v/>
      </c>
      <c r="B74" s="189">
        <f>S79</f>
        <v/>
      </c>
      <c r="C74" s="202">
        <f>T79</f>
        <v/>
      </c>
      <c r="D74" s="202">
        <f>U79</f>
        <v/>
      </c>
      <c r="E74">
        <f>W79</f>
        <v/>
      </c>
      <c r="S74" s="203">
        <f>_xlfn.NUMBERVALUE('811_Sheet'!I74)</f>
        <v/>
      </c>
      <c r="T74" s="204">
        <f>_xlfn.NUMBERVALUE('811_Sheet'!$D74)</f>
        <v/>
      </c>
      <c r="U74" s="204">
        <f>_xlfn.NUMBERVALUE('811_Sheet'!$M74)</f>
        <v/>
      </c>
      <c r="V74" s="110">
        <f>($H$1+('811_Sheet'!C74*7))</f>
        <v/>
      </c>
      <c r="W74">
        <f>_xlfn.NUMBERVALUE('811_Sheet'!H74)</f>
        <v/>
      </c>
    </row>
    <row r="75">
      <c r="A75" s="30">
        <f>V78</f>
        <v/>
      </c>
      <c r="B75" s="189">
        <f>S78</f>
        <v/>
      </c>
      <c r="C75" s="202">
        <f>T78</f>
        <v/>
      </c>
      <c r="D75" s="202">
        <f>U78</f>
        <v/>
      </c>
      <c r="E75">
        <f>W78</f>
        <v/>
      </c>
      <c r="S75" s="203">
        <f>_xlfn.NUMBERVALUE('811_Sheet'!I75)</f>
        <v/>
      </c>
      <c r="T75" s="204">
        <f>_xlfn.NUMBERVALUE('811_Sheet'!$D75)</f>
        <v/>
      </c>
      <c r="U75" s="204">
        <f>_xlfn.NUMBERVALUE('811_Sheet'!$M75)</f>
        <v/>
      </c>
      <c r="V75" s="110">
        <f>($H$1+('811_Sheet'!C75*7))</f>
        <v/>
      </c>
      <c r="W75">
        <f>_xlfn.NUMBERVALUE('811_Sheet'!H75)</f>
        <v/>
      </c>
    </row>
    <row r="76">
      <c r="A76" s="30">
        <f>V77</f>
        <v/>
      </c>
      <c r="B76" s="189">
        <f>S77</f>
        <v/>
      </c>
      <c r="C76" s="202">
        <f>T77</f>
        <v/>
      </c>
      <c r="D76" s="202">
        <f>U77</f>
        <v/>
      </c>
      <c r="E76">
        <f>W77</f>
        <v/>
      </c>
      <c r="S76" s="203">
        <f>_xlfn.NUMBERVALUE('811_Sheet'!I76)</f>
        <v/>
      </c>
      <c r="T76" s="204">
        <f>_xlfn.NUMBERVALUE('811_Sheet'!$D76)</f>
        <v/>
      </c>
      <c r="U76" s="204">
        <f>_xlfn.NUMBERVALUE('811_Sheet'!$M76)</f>
        <v/>
      </c>
      <c r="V76" s="110">
        <f>($H$1+('811_Sheet'!C76*7))</f>
        <v/>
      </c>
      <c r="W76">
        <f>_xlfn.NUMBERVALUE('811_Sheet'!H76)</f>
        <v/>
      </c>
    </row>
    <row r="77">
      <c r="A77" s="30">
        <f>V76</f>
        <v/>
      </c>
      <c r="B77" s="189">
        <f>S76</f>
        <v/>
      </c>
      <c r="C77" s="202">
        <f>T76</f>
        <v/>
      </c>
      <c r="D77" s="202">
        <f>U76</f>
        <v/>
      </c>
      <c r="E77">
        <f>W76</f>
        <v/>
      </c>
      <c r="S77" s="203">
        <f>_xlfn.NUMBERVALUE('811_Sheet'!I77)</f>
        <v/>
      </c>
      <c r="T77" s="204">
        <f>_xlfn.NUMBERVALUE('811_Sheet'!$D77)</f>
        <v/>
      </c>
      <c r="U77" s="204">
        <f>_xlfn.NUMBERVALUE('811_Sheet'!$M77)</f>
        <v/>
      </c>
      <c r="V77" s="110">
        <f>($H$1+('811_Sheet'!C77*7))</f>
        <v/>
      </c>
      <c r="W77">
        <f>_xlfn.NUMBERVALUE('811_Sheet'!H77)</f>
        <v/>
      </c>
    </row>
    <row r="78">
      <c r="A78" s="30">
        <f>V75</f>
        <v/>
      </c>
      <c r="B78" s="189">
        <f>S75</f>
        <v/>
      </c>
      <c r="C78" s="202">
        <f>T75</f>
        <v/>
      </c>
      <c r="D78" s="202">
        <f>U75</f>
        <v/>
      </c>
      <c r="E78">
        <f>W75</f>
        <v/>
      </c>
      <c r="S78" s="203">
        <f>_xlfn.NUMBERVALUE('811_Sheet'!I78)</f>
        <v/>
      </c>
      <c r="T78" s="204">
        <f>_xlfn.NUMBERVALUE('811_Sheet'!$D78)</f>
        <v/>
      </c>
      <c r="U78" s="204">
        <f>_xlfn.NUMBERVALUE('811_Sheet'!$M78)</f>
        <v/>
      </c>
      <c r="V78" s="110">
        <f>($H$1+('811_Sheet'!C78*7))</f>
        <v/>
      </c>
      <c r="W78">
        <f>_xlfn.NUMBERVALUE('811_Sheet'!H78)</f>
        <v/>
      </c>
    </row>
    <row r="79">
      <c r="A79" s="30">
        <f>V74</f>
        <v/>
      </c>
      <c r="B79" s="189">
        <f>S74</f>
        <v/>
      </c>
      <c r="C79" s="202">
        <f>T74</f>
        <v/>
      </c>
      <c r="D79" s="202">
        <f>U74</f>
        <v/>
      </c>
      <c r="E79">
        <f>W74</f>
        <v/>
      </c>
      <c r="S79" s="203">
        <f>_xlfn.NUMBERVALUE('811_Sheet'!I79)</f>
        <v/>
      </c>
      <c r="T79" s="204">
        <f>_xlfn.NUMBERVALUE('811_Sheet'!$D79)</f>
        <v/>
      </c>
      <c r="U79" s="204">
        <f>_xlfn.NUMBERVALUE('811_Sheet'!$M79)</f>
        <v/>
      </c>
      <c r="V79" s="110">
        <f>($H$1+('811_Sheet'!C79*7))</f>
        <v/>
      </c>
      <c r="W79">
        <f>_xlfn.NUMBERVALUE('811_Sheet'!H79)</f>
        <v/>
      </c>
    </row>
    <row r="80">
      <c r="A80" s="30">
        <f>V73</f>
        <v/>
      </c>
      <c r="B80" s="189">
        <f>S73</f>
        <v/>
      </c>
      <c r="C80" s="202">
        <f>T73</f>
        <v/>
      </c>
      <c r="D80" s="202">
        <f>U73</f>
        <v/>
      </c>
      <c r="E80">
        <f>W73</f>
        <v/>
      </c>
      <c r="S80" s="203">
        <f>_xlfn.NUMBERVALUE('811_Sheet'!I80)</f>
        <v/>
      </c>
      <c r="T80" s="204">
        <f>_xlfn.NUMBERVALUE('811_Sheet'!$D80)</f>
        <v/>
      </c>
      <c r="U80" s="204">
        <f>_xlfn.NUMBERVALUE('811_Sheet'!$M80)</f>
        <v/>
      </c>
      <c r="V80" s="110">
        <f>($H$1+('811_Sheet'!C80*7))</f>
        <v/>
      </c>
      <c r="W80">
        <f>_xlfn.NUMBERVALUE('811_Sheet'!H80)</f>
        <v/>
      </c>
    </row>
    <row r="81">
      <c r="A81" s="30">
        <f>V72</f>
        <v/>
      </c>
      <c r="B81" s="189">
        <f>S72</f>
        <v/>
      </c>
      <c r="C81" s="202">
        <f>T72</f>
        <v/>
      </c>
      <c r="D81" s="202">
        <f>U72</f>
        <v/>
      </c>
      <c r="E81">
        <f>W72</f>
        <v/>
      </c>
      <c r="S81" s="203">
        <f>_xlfn.NUMBERVALUE('811_Sheet'!I81)</f>
        <v/>
      </c>
      <c r="T81" s="204">
        <f>_xlfn.NUMBERVALUE('811_Sheet'!$D81)</f>
        <v/>
      </c>
      <c r="U81" s="204">
        <f>_xlfn.NUMBERVALUE('811_Sheet'!$M81)</f>
        <v/>
      </c>
      <c r="V81" s="110">
        <f>($H$1+('811_Sheet'!C81*7))</f>
        <v/>
      </c>
      <c r="W81">
        <f>_xlfn.NUMBERVALUE('811_Sheet'!H81)</f>
        <v/>
      </c>
    </row>
    <row r="82">
      <c r="A82" s="30">
        <f>V91</f>
        <v/>
      </c>
      <c r="B82" s="189">
        <f>S91</f>
        <v/>
      </c>
      <c r="C82" s="202">
        <f>T91</f>
        <v/>
      </c>
      <c r="D82" s="202">
        <f>U91</f>
        <v/>
      </c>
      <c r="E82">
        <f>W91</f>
        <v/>
      </c>
      <c r="S82" s="203">
        <f>_xlfn.NUMBERVALUE('811_Sheet'!I82)</f>
        <v/>
      </c>
      <c r="T82" s="204">
        <f>_xlfn.NUMBERVALUE('811_Sheet'!$D82)</f>
        <v/>
      </c>
      <c r="U82" s="204">
        <f>_xlfn.NUMBERVALUE('811_Sheet'!$M82)</f>
        <v/>
      </c>
      <c r="V82" s="110">
        <f>($H$1+('811_Sheet'!C82*7))</f>
        <v/>
      </c>
      <c r="W82">
        <f>_xlfn.NUMBERVALUE('811_Sheet'!H82)</f>
        <v/>
      </c>
    </row>
    <row r="83">
      <c r="A83" s="30">
        <f>V90</f>
        <v/>
      </c>
      <c r="B83" s="189">
        <f>S90</f>
        <v/>
      </c>
      <c r="C83" s="202">
        <f>T90</f>
        <v/>
      </c>
      <c r="D83" s="202">
        <f>U90</f>
        <v/>
      </c>
      <c r="E83">
        <f>W90</f>
        <v/>
      </c>
      <c r="S83" s="203">
        <f>_xlfn.NUMBERVALUE('811_Sheet'!I83)</f>
        <v/>
      </c>
      <c r="T83" s="204">
        <f>_xlfn.NUMBERVALUE('811_Sheet'!$D83)</f>
        <v/>
      </c>
      <c r="U83" s="204">
        <f>_xlfn.NUMBERVALUE('811_Sheet'!$M83)</f>
        <v/>
      </c>
      <c r="V83" s="110">
        <f>($H$1+('811_Sheet'!C83*7))</f>
        <v/>
      </c>
      <c r="W83">
        <f>_xlfn.NUMBERVALUE('811_Sheet'!H83)</f>
        <v/>
      </c>
    </row>
    <row r="84">
      <c r="A84" s="30">
        <f>V89</f>
        <v/>
      </c>
      <c r="B84" s="189">
        <f>S89</f>
        <v/>
      </c>
      <c r="C84" s="202">
        <f>T89</f>
        <v/>
      </c>
      <c r="D84" s="202">
        <f>U89</f>
        <v/>
      </c>
      <c r="E84">
        <f>W89</f>
        <v/>
      </c>
      <c r="S84" s="203">
        <f>_xlfn.NUMBERVALUE('811_Sheet'!I84)</f>
        <v/>
      </c>
      <c r="T84" s="204">
        <f>_xlfn.NUMBERVALUE('811_Sheet'!$D84)</f>
        <v/>
      </c>
      <c r="U84" s="204">
        <f>_xlfn.NUMBERVALUE('811_Sheet'!$M84)</f>
        <v/>
      </c>
      <c r="V84" s="110">
        <f>($H$1+('811_Sheet'!C84*7))</f>
        <v/>
      </c>
      <c r="W84">
        <f>_xlfn.NUMBERVALUE('811_Sheet'!H84)</f>
        <v/>
      </c>
    </row>
    <row r="85">
      <c r="A85" s="30">
        <f>V88</f>
        <v/>
      </c>
      <c r="B85" s="189">
        <f>S88</f>
        <v/>
      </c>
      <c r="C85" s="202">
        <f>T88</f>
        <v/>
      </c>
      <c r="D85" s="202">
        <f>U88</f>
        <v/>
      </c>
      <c r="E85">
        <f>W88</f>
        <v/>
      </c>
      <c r="S85" s="203">
        <f>_xlfn.NUMBERVALUE('811_Sheet'!I85)</f>
        <v/>
      </c>
      <c r="T85" s="204">
        <f>_xlfn.NUMBERVALUE('811_Sheet'!$D85)</f>
        <v/>
      </c>
      <c r="U85" s="204">
        <f>_xlfn.NUMBERVALUE('811_Sheet'!$M85)</f>
        <v/>
      </c>
      <c r="V85" s="110">
        <f>($H$1+('811_Sheet'!C85*7))</f>
        <v/>
      </c>
      <c r="W85">
        <f>_xlfn.NUMBERVALUE('811_Sheet'!H85)</f>
        <v/>
      </c>
    </row>
    <row r="86">
      <c r="A86" s="30">
        <f>V87</f>
        <v/>
      </c>
      <c r="B86" s="189">
        <f>S87</f>
        <v/>
      </c>
      <c r="C86" s="202">
        <f>T87</f>
        <v/>
      </c>
      <c r="D86" s="202">
        <f>U87</f>
        <v/>
      </c>
      <c r="E86">
        <f>W87</f>
        <v/>
      </c>
      <c r="S86" s="203">
        <f>_xlfn.NUMBERVALUE('811_Sheet'!I86)</f>
        <v/>
      </c>
      <c r="T86" s="204">
        <f>_xlfn.NUMBERVALUE('811_Sheet'!$D86)</f>
        <v/>
      </c>
      <c r="U86" s="204">
        <f>_xlfn.NUMBERVALUE('811_Sheet'!$M86)</f>
        <v/>
      </c>
      <c r="V86" s="110">
        <f>($H$1+('811_Sheet'!C86*7))</f>
        <v/>
      </c>
      <c r="W86">
        <f>_xlfn.NUMBERVALUE('811_Sheet'!H86)</f>
        <v/>
      </c>
    </row>
    <row r="87">
      <c r="A87" s="30">
        <f>V86</f>
        <v/>
      </c>
      <c r="B87" s="189">
        <f>S86</f>
        <v/>
      </c>
      <c r="C87" s="202">
        <f>T86</f>
        <v/>
      </c>
      <c r="D87" s="202">
        <f>U86</f>
        <v/>
      </c>
      <c r="E87">
        <f>W86</f>
        <v/>
      </c>
      <c r="S87" s="203">
        <f>_xlfn.NUMBERVALUE('811_Sheet'!I87)</f>
        <v/>
      </c>
      <c r="T87" s="204">
        <f>_xlfn.NUMBERVALUE('811_Sheet'!$D87)</f>
        <v/>
      </c>
      <c r="U87" s="204">
        <f>_xlfn.NUMBERVALUE('811_Sheet'!$M87)</f>
        <v/>
      </c>
      <c r="V87" s="110">
        <f>($H$1+('811_Sheet'!C87*7))</f>
        <v/>
      </c>
      <c r="W87">
        <f>_xlfn.NUMBERVALUE('811_Sheet'!H87)</f>
        <v/>
      </c>
    </row>
    <row r="88">
      <c r="A88" s="30">
        <f>V85</f>
        <v/>
      </c>
      <c r="B88" s="189">
        <f>S85</f>
        <v/>
      </c>
      <c r="C88" s="202">
        <f>T85</f>
        <v/>
      </c>
      <c r="D88" s="202">
        <f>U85</f>
        <v/>
      </c>
      <c r="E88">
        <f>W85</f>
        <v/>
      </c>
      <c r="S88" s="203">
        <f>_xlfn.NUMBERVALUE('811_Sheet'!I88)</f>
        <v/>
      </c>
      <c r="T88" s="204">
        <f>_xlfn.NUMBERVALUE('811_Sheet'!$D88)</f>
        <v/>
      </c>
      <c r="U88" s="204">
        <f>_xlfn.NUMBERVALUE('811_Sheet'!$M88)</f>
        <v/>
      </c>
      <c r="V88" s="110">
        <f>($H$1+('811_Sheet'!C88*7))</f>
        <v/>
      </c>
      <c r="W88">
        <f>_xlfn.NUMBERVALUE('811_Sheet'!H88)</f>
        <v/>
      </c>
    </row>
    <row r="89">
      <c r="A89" s="30">
        <f>V84</f>
        <v/>
      </c>
      <c r="B89" s="189">
        <f>S84</f>
        <v/>
      </c>
      <c r="C89" s="202">
        <f>T84</f>
        <v/>
      </c>
      <c r="D89" s="202">
        <f>U84</f>
        <v/>
      </c>
      <c r="E89">
        <f>W84</f>
        <v/>
      </c>
      <c r="S89" s="203">
        <f>_xlfn.NUMBERVALUE('811_Sheet'!I89)</f>
        <v/>
      </c>
      <c r="T89" s="204">
        <f>_xlfn.NUMBERVALUE('811_Sheet'!$D89)</f>
        <v/>
      </c>
      <c r="U89" s="204">
        <f>_xlfn.NUMBERVALUE('811_Sheet'!$M89)</f>
        <v/>
      </c>
      <c r="V89" s="110">
        <f>($H$1+('811_Sheet'!C89*7))</f>
        <v/>
      </c>
      <c r="W89">
        <f>_xlfn.NUMBERVALUE('811_Sheet'!H89)</f>
        <v/>
      </c>
    </row>
    <row r="90">
      <c r="A90" s="30">
        <f>V83</f>
        <v/>
      </c>
      <c r="B90" s="189">
        <f>S83</f>
        <v/>
      </c>
      <c r="C90" s="202">
        <f>T83</f>
        <v/>
      </c>
      <c r="D90" s="202">
        <f>U83</f>
        <v/>
      </c>
      <c r="E90">
        <f>W83</f>
        <v/>
      </c>
      <c r="S90" s="203">
        <f>_xlfn.NUMBERVALUE('811_Sheet'!I90)</f>
        <v/>
      </c>
      <c r="T90" s="204">
        <f>_xlfn.NUMBERVALUE('811_Sheet'!$D90)</f>
        <v/>
      </c>
      <c r="U90" s="204">
        <f>_xlfn.NUMBERVALUE('811_Sheet'!$M90)</f>
        <v/>
      </c>
      <c r="V90" s="110">
        <f>($H$1+('811_Sheet'!C90*7))</f>
        <v/>
      </c>
      <c r="W90">
        <f>_xlfn.NUMBERVALUE('811_Sheet'!H90)</f>
        <v/>
      </c>
    </row>
    <row r="91">
      <c r="A91" s="30">
        <f>V82</f>
        <v/>
      </c>
      <c r="B91" s="189">
        <f>S82</f>
        <v/>
      </c>
      <c r="C91" s="202">
        <f>T82</f>
        <v/>
      </c>
      <c r="D91" s="202">
        <f>U82</f>
        <v/>
      </c>
      <c r="E91">
        <f>W82</f>
        <v/>
      </c>
      <c r="S91" s="203">
        <f>_xlfn.NUMBERVALUE('811_Sheet'!I91)</f>
        <v/>
      </c>
      <c r="T91" s="204">
        <f>_xlfn.NUMBERVALUE('811_Sheet'!$D91)</f>
        <v/>
      </c>
      <c r="U91" s="204">
        <f>_xlfn.NUMBERVALUE('811_Sheet'!$M91)</f>
        <v/>
      </c>
      <c r="V91" s="110">
        <f>($H$1+('811_Sheet'!C91*7))</f>
        <v/>
      </c>
      <c r="W91">
        <f>_xlfn.NUMBERVALUE('811_Sheet'!H91)</f>
        <v/>
      </c>
    </row>
    <row r="92">
      <c r="A92" s="30">
        <f>V101</f>
        <v/>
      </c>
      <c r="B92" s="189">
        <f>S101</f>
        <v/>
      </c>
      <c r="C92" s="202">
        <f>T101</f>
        <v/>
      </c>
      <c r="D92" s="202">
        <f>U101</f>
        <v/>
      </c>
      <c r="E92">
        <f>W101</f>
        <v/>
      </c>
      <c r="S92" s="203">
        <f>_xlfn.NUMBERVALUE('811_Sheet'!I92)</f>
        <v/>
      </c>
      <c r="T92" s="204">
        <f>_xlfn.NUMBERVALUE('811_Sheet'!$D92)</f>
        <v/>
      </c>
      <c r="U92" s="204">
        <f>_xlfn.NUMBERVALUE('811_Sheet'!$M92)</f>
        <v/>
      </c>
      <c r="V92" s="110">
        <f>($H$1+('811_Sheet'!C92*7))</f>
        <v/>
      </c>
      <c r="W92">
        <f>_xlfn.NUMBERVALUE('811_Sheet'!H92)</f>
        <v/>
      </c>
    </row>
    <row r="93">
      <c r="A93" s="30">
        <f>V100</f>
        <v/>
      </c>
      <c r="B93" s="189">
        <f>S100</f>
        <v/>
      </c>
      <c r="C93" s="202">
        <f>T100</f>
        <v/>
      </c>
      <c r="D93" s="202">
        <f>U100</f>
        <v/>
      </c>
      <c r="E93">
        <f>W100</f>
        <v/>
      </c>
      <c r="S93" s="203">
        <f>_xlfn.NUMBERVALUE('811_Sheet'!I93)</f>
        <v/>
      </c>
      <c r="T93" s="204">
        <f>_xlfn.NUMBERVALUE('811_Sheet'!$D93)</f>
        <v/>
      </c>
      <c r="U93" s="204">
        <f>_xlfn.NUMBERVALUE('811_Sheet'!$M93)</f>
        <v/>
      </c>
      <c r="V93" s="110">
        <f>($H$1+('811_Sheet'!C93*7))</f>
        <v/>
      </c>
      <c r="W93">
        <f>_xlfn.NUMBERVALUE('811_Sheet'!H93)</f>
        <v/>
      </c>
    </row>
    <row r="94">
      <c r="A94" s="30">
        <f>V99</f>
        <v/>
      </c>
      <c r="B94" s="189">
        <f>S99</f>
        <v/>
      </c>
      <c r="C94" s="202">
        <f>T99</f>
        <v/>
      </c>
      <c r="D94" s="202">
        <f>U99</f>
        <v/>
      </c>
      <c r="E94">
        <f>W99</f>
        <v/>
      </c>
      <c r="S94" s="203">
        <f>_xlfn.NUMBERVALUE('811_Sheet'!I94)</f>
        <v/>
      </c>
      <c r="T94" s="204">
        <f>_xlfn.NUMBERVALUE('811_Sheet'!$D94)</f>
        <v/>
      </c>
      <c r="U94" s="204">
        <f>_xlfn.NUMBERVALUE('811_Sheet'!$M94)</f>
        <v/>
      </c>
      <c r="V94" s="110">
        <f>($H$1+('811_Sheet'!C94*7))</f>
        <v/>
      </c>
      <c r="W94">
        <f>_xlfn.NUMBERVALUE('811_Sheet'!H94)</f>
        <v/>
      </c>
    </row>
    <row r="95">
      <c r="A95" s="30">
        <f>V98</f>
        <v/>
      </c>
      <c r="B95" s="189">
        <f>S98</f>
        <v/>
      </c>
      <c r="C95" s="202">
        <f>T98</f>
        <v/>
      </c>
      <c r="D95" s="202">
        <f>U98</f>
        <v/>
      </c>
      <c r="E95">
        <f>W98</f>
        <v/>
      </c>
      <c r="S95" s="203">
        <f>_xlfn.NUMBERVALUE('811_Sheet'!I95)</f>
        <v/>
      </c>
      <c r="T95" s="204">
        <f>_xlfn.NUMBERVALUE('811_Sheet'!$D95)</f>
        <v/>
      </c>
      <c r="U95" s="204">
        <f>_xlfn.NUMBERVALUE('811_Sheet'!$M95)</f>
        <v/>
      </c>
      <c r="V95" s="110">
        <f>($H$1+('811_Sheet'!C95*7))</f>
        <v/>
      </c>
      <c r="W95">
        <f>_xlfn.NUMBERVALUE('811_Sheet'!H95)</f>
        <v/>
      </c>
    </row>
    <row r="96">
      <c r="A96" s="30">
        <f>V97</f>
        <v/>
      </c>
      <c r="B96" s="189">
        <f>S97</f>
        <v/>
      </c>
      <c r="C96" s="202">
        <f>T97</f>
        <v/>
      </c>
      <c r="D96" s="202">
        <f>U97</f>
        <v/>
      </c>
      <c r="E96">
        <f>W97</f>
        <v/>
      </c>
      <c r="S96" s="203">
        <f>_xlfn.NUMBERVALUE('811_Sheet'!I96)</f>
        <v/>
      </c>
      <c r="T96" s="204">
        <f>_xlfn.NUMBERVALUE('811_Sheet'!$D96)</f>
        <v/>
      </c>
      <c r="U96" s="204">
        <f>_xlfn.NUMBERVALUE('811_Sheet'!$M96)</f>
        <v/>
      </c>
      <c r="V96" s="110">
        <f>($H$1+('811_Sheet'!C96*7))</f>
        <v/>
      </c>
      <c r="W96">
        <f>_xlfn.NUMBERVALUE('811_Sheet'!H96)</f>
        <v/>
      </c>
    </row>
    <row r="97">
      <c r="A97" s="30">
        <f>V96</f>
        <v/>
      </c>
      <c r="B97" s="189">
        <f>S96</f>
        <v/>
      </c>
      <c r="C97" s="202">
        <f>T96</f>
        <v/>
      </c>
      <c r="D97" s="202">
        <f>U96</f>
        <v/>
      </c>
      <c r="E97">
        <f>W96</f>
        <v/>
      </c>
      <c r="S97" s="203">
        <f>_xlfn.NUMBERVALUE('811_Sheet'!I97)</f>
        <v/>
      </c>
      <c r="T97" s="204">
        <f>_xlfn.NUMBERVALUE('811_Sheet'!$D97)</f>
        <v/>
      </c>
      <c r="U97" s="204">
        <f>_xlfn.NUMBERVALUE('811_Sheet'!$M97)</f>
        <v/>
      </c>
      <c r="V97" s="110">
        <f>($H$1+('811_Sheet'!C97*7))</f>
        <v/>
      </c>
      <c r="W97">
        <f>_xlfn.NUMBERVALUE('811_Sheet'!H97)</f>
        <v/>
      </c>
    </row>
    <row r="98">
      <c r="A98" s="30">
        <f>V95</f>
        <v/>
      </c>
      <c r="B98" s="189">
        <f>S95</f>
        <v/>
      </c>
      <c r="C98" s="202">
        <f>T95</f>
        <v/>
      </c>
      <c r="D98" s="202">
        <f>U95</f>
        <v/>
      </c>
      <c r="E98">
        <f>W95</f>
        <v/>
      </c>
      <c r="S98" s="203">
        <f>_xlfn.NUMBERVALUE('811_Sheet'!I98)</f>
        <v/>
      </c>
      <c r="T98" s="204">
        <f>_xlfn.NUMBERVALUE('811_Sheet'!$D98)</f>
        <v/>
      </c>
      <c r="U98" s="204">
        <f>_xlfn.NUMBERVALUE('811_Sheet'!$M98)</f>
        <v/>
      </c>
      <c r="V98" s="110">
        <f>($H$1+('811_Sheet'!C98*7))</f>
        <v/>
      </c>
      <c r="W98">
        <f>_xlfn.NUMBERVALUE('811_Sheet'!H98)</f>
        <v/>
      </c>
    </row>
    <row r="99">
      <c r="A99" s="30">
        <f>V94</f>
        <v/>
      </c>
      <c r="B99" s="189">
        <f>S94</f>
        <v/>
      </c>
      <c r="C99" s="202">
        <f>T94</f>
        <v/>
      </c>
      <c r="D99" s="202">
        <f>U94</f>
        <v/>
      </c>
      <c r="E99">
        <f>W94</f>
        <v/>
      </c>
      <c r="S99" s="203">
        <f>_xlfn.NUMBERVALUE('811_Sheet'!I99)</f>
        <v/>
      </c>
      <c r="T99" s="204">
        <f>_xlfn.NUMBERVALUE('811_Sheet'!$D99)</f>
        <v/>
      </c>
      <c r="U99" s="204">
        <f>_xlfn.NUMBERVALUE('811_Sheet'!$M99)</f>
        <v/>
      </c>
      <c r="V99" s="110">
        <f>($H$1+('811_Sheet'!C99*7))</f>
        <v/>
      </c>
      <c r="W99">
        <f>_xlfn.NUMBERVALUE('811_Sheet'!H99)</f>
        <v/>
      </c>
    </row>
    <row r="100">
      <c r="A100" s="30">
        <f>V93</f>
        <v/>
      </c>
      <c r="B100" s="189">
        <f>S93</f>
        <v/>
      </c>
      <c r="C100" s="202">
        <f>T93</f>
        <v/>
      </c>
      <c r="D100" s="202">
        <f>U93</f>
        <v/>
      </c>
      <c r="E100">
        <f>W93</f>
        <v/>
      </c>
      <c r="S100" s="203">
        <f>_xlfn.NUMBERVALUE('811_Sheet'!I100)</f>
        <v/>
      </c>
      <c r="T100" s="204">
        <f>_xlfn.NUMBERVALUE('811_Sheet'!$D100)</f>
        <v/>
      </c>
      <c r="U100" s="204">
        <f>_xlfn.NUMBERVALUE('811_Sheet'!$M100)</f>
        <v/>
      </c>
      <c r="V100" s="110">
        <f>($H$1+('811_Sheet'!C100*7))</f>
        <v/>
      </c>
      <c r="W100">
        <f>_xlfn.NUMBERVALUE('811_Sheet'!H100)</f>
        <v/>
      </c>
    </row>
    <row r="101">
      <c r="A101" s="30">
        <f>V92</f>
        <v/>
      </c>
      <c r="B101" s="189">
        <f>S92</f>
        <v/>
      </c>
      <c r="C101" s="202">
        <f>T92</f>
        <v/>
      </c>
      <c r="D101" s="202">
        <f>U92</f>
        <v/>
      </c>
      <c r="E101">
        <f>W92</f>
        <v/>
      </c>
      <c r="S101" s="203">
        <f>_xlfn.NUMBERVALUE('811_Sheet'!I101)</f>
        <v/>
      </c>
      <c r="T101" s="204">
        <f>_xlfn.NUMBERVALUE('811_Sheet'!$D101)</f>
        <v/>
      </c>
      <c r="U101" s="204">
        <f>_xlfn.NUMBERVALUE('811_Sheet'!$M101)</f>
        <v/>
      </c>
      <c r="V101" s="110">
        <f>($H$1+('811_Sheet'!C101*7))</f>
        <v/>
      </c>
      <c r="W101">
        <f>_xlfn.NUMBERVALUE('811_Sheet'!H101)</f>
        <v/>
      </c>
    </row>
    <row r="102">
      <c r="A102" s="30" t="n"/>
      <c r="C102" s="188" t="n"/>
      <c r="S102" s="189" t="n"/>
      <c r="T102" s="201" t="n"/>
      <c r="U102" s="201" t="n"/>
      <c r="V102" s="30" t="n"/>
    </row>
    <row r="103">
      <c r="A103" s="30" t="n"/>
      <c r="C103" s="188" t="n"/>
    </row>
    <row r="104">
      <c r="A104" s="30" t="n"/>
      <c r="C104" s="188" t="n"/>
    </row>
    <row r="105">
      <c r="A105" s="30" t="n"/>
      <c r="C105" s="188" t="n"/>
    </row>
    <row r="106">
      <c r="A106" s="30" t="n"/>
      <c r="C106" s="188" t="n"/>
    </row>
    <row r="107">
      <c r="A107" s="30" t="n"/>
      <c r="C107" s="188" t="n"/>
    </row>
    <row r="108">
      <c r="A108" s="30" t="n"/>
      <c r="C108" s="188" t="n"/>
    </row>
    <row r="109">
      <c r="A109" s="30" t="n"/>
      <c r="C109" s="188" t="n"/>
    </row>
    <row r="110">
      <c r="A110" s="30" t="n"/>
      <c r="C110" s="188" t="n"/>
    </row>
    <row r="111">
      <c r="A111" s="30" t="n"/>
      <c r="C111" s="188" t="n"/>
    </row>
    <row r="112">
      <c r="A112" s="30" t="n"/>
      <c r="C112" s="188" t="n"/>
    </row>
    <row r="113">
      <c r="A113" s="30" t="n"/>
      <c r="C113" s="188" t="n"/>
    </row>
    <row r="114">
      <c r="A114" s="30" t="n"/>
      <c r="C114" s="188" t="n"/>
    </row>
    <row r="115">
      <c r="A115" s="30" t="n"/>
      <c r="C115" s="188" t="n"/>
    </row>
    <row r="116">
      <c r="A116" s="30" t="n"/>
      <c r="C116" s="188" t="n"/>
    </row>
    <row r="117">
      <c r="A117" s="30" t="n"/>
      <c r="C117" s="188" t="n"/>
    </row>
    <row r="118">
      <c r="A118" s="30" t="n"/>
      <c r="C118" s="188" t="n"/>
    </row>
    <row r="119">
      <c r="A119" s="30" t="n"/>
      <c r="C119" s="188" t="n"/>
    </row>
    <row r="120">
      <c r="A120" s="30" t="n"/>
      <c r="C120" s="188" t="n"/>
    </row>
    <row r="121">
      <c r="A121" s="30" t="n"/>
      <c r="C121" s="188" t="n"/>
    </row>
    <row r="122">
      <c r="A122" s="30" t="n"/>
      <c r="C122" s="188" t="n"/>
    </row>
  </sheetData>
  <pageMargins left="0.7" right="0.7" top="0.75" bottom="0.75" header="0.3" footer="0.3"/>
</worksheet>
</file>

<file path=xl/worksheets/sheet7.xml><?xml version="1.0" encoding="utf-8"?>
<worksheet xmlns="http://schemas.openxmlformats.org/spreadsheetml/2006/main">
  <sheetPr codeName="Sheet5">
    <tabColor theme="9" tint="0.5999938962981048"/>
    <outlinePr summaryBelow="1" summaryRight="1"/>
    <pageSetUpPr/>
  </sheetPr>
  <dimension ref="A1:W122"/>
  <sheetViews>
    <sheetView workbookViewId="0">
      <selection activeCell="G5" sqref="G5"/>
    </sheetView>
  </sheetViews>
  <sheetFormatPr baseColWidth="8" defaultRowHeight="14.4"/>
  <cols>
    <col width="10.6640625" bestFit="1" customWidth="1" style="171" min="1" max="1"/>
    <col width="14.5546875" bestFit="1" customWidth="1" style="171" min="2" max="2"/>
    <col width="14.33203125" bestFit="1" customWidth="1" style="171" min="3" max="3"/>
    <col width="13.6640625" customWidth="1" style="171" min="4" max="4"/>
    <col width="10.6640625" customWidth="1" style="31" min="7" max="7"/>
    <col width="9.6640625" customWidth="1" style="171" min="8" max="17"/>
    <col width="12.109375" customWidth="1" style="171" min="22" max="22"/>
    <col width="16.33203125" customWidth="1" style="171" min="23" max="23"/>
  </cols>
  <sheetData>
    <row r="1">
      <c r="A1" t="inlineStr">
        <is>
          <t>End Date</t>
        </is>
      </c>
      <c r="B1" t="inlineStr">
        <is>
          <t>Coverage Level</t>
        </is>
      </c>
      <c r="C1" t="inlineStr">
        <is>
          <t>Coverage Price</t>
        </is>
      </c>
      <c r="D1" t="inlineStr">
        <is>
          <t>Producer Premium Per CWT</t>
        </is>
      </c>
      <c r="G1" s="58" t="inlineStr">
        <is>
          <t>Date:</t>
        </is>
      </c>
      <c r="H1" s="199">
        <f>'LRP-997-821'!H1</f>
        <v/>
      </c>
      <c r="S1" t="inlineStr">
        <is>
          <t>Level</t>
        </is>
      </c>
      <c r="T1" t="inlineStr">
        <is>
          <t>Price</t>
        </is>
      </c>
      <c r="U1" t="inlineStr">
        <is>
          <t>Premium</t>
        </is>
      </c>
      <c r="V1" t="inlineStr">
        <is>
          <t>Date</t>
        </is>
      </c>
      <c r="W1" t="inlineStr">
        <is>
          <t>Expected Price</t>
        </is>
      </c>
    </row>
    <row r="2">
      <c r="A2" s="30">
        <f>V11</f>
        <v/>
      </c>
      <c r="B2" s="200">
        <f>S11</f>
        <v/>
      </c>
      <c r="C2" s="201">
        <f>T11</f>
        <v/>
      </c>
      <c r="D2" s="202">
        <f>U11</f>
        <v/>
      </c>
      <c r="E2">
        <f>W11</f>
        <v/>
      </c>
      <c r="R2" s="190" t="n"/>
      <c r="S2" s="203">
        <f>_xlfn.NUMBERVALUE('809_Sheet'!I2)</f>
        <v/>
      </c>
      <c r="T2" s="204">
        <f>_xlfn.NUMBERVALUE('809_Sheet'!$D2)</f>
        <v/>
      </c>
      <c r="U2" s="204">
        <f>_xlfn.NUMBERVALUE('809_Sheet'!$M2)</f>
        <v/>
      </c>
      <c r="V2" s="110">
        <f>($H$1+('809_Sheet'!C2*7))</f>
        <v/>
      </c>
      <c r="W2">
        <f>_xlfn.NUMBERVALUE('809_Sheet'!H2)</f>
        <v/>
      </c>
    </row>
    <row r="3">
      <c r="A3" s="30">
        <f>V10</f>
        <v/>
      </c>
      <c r="B3" s="200">
        <f>S10</f>
        <v/>
      </c>
      <c r="C3" s="201">
        <f>T10</f>
        <v/>
      </c>
      <c r="D3" s="202">
        <f>U10</f>
        <v/>
      </c>
      <c r="E3">
        <f>W10</f>
        <v/>
      </c>
      <c r="G3" s="59">
        <f>$H$1+(7*G4)</f>
        <v/>
      </c>
      <c r="H3" s="126">
        <f t="array" ref="H3">IFERROR(INDEX($B$2:$B$146,SMALL(IF($G3=$A$2:$A$146,ROW($A$2:$A$146)- MIN(ROW($A$2:$A$146))+1,""),COLUMN()-7)), "")</f>
        <v/>
      </c>
      <c r="I3" s="127">
        <f t="array" ref="I3">IFERROR(INDEX($B$2:$B$146,SMALL(IF($G3=$A$2:$A$146,ROW($A$2:$A$146)- MIN(ROW($A$2:$A$146))+1,""),COLUMN()-7)), "")</f>
        <v/>
      </c>
      <c r="J3" s="127">
        <f t="array" ref="J3">IFERROR(INDEX($B$2:$B$146,SMALL(IF($G3=$A$2:$A$146,ROW($A$2:$A$146)- MIN(ROW($A$2:$A$146))+1,""),COLUMN()-7)), "")</f>
        <v/>
      </c>
      <c r="K3" s="127">
        <f t="array" ref="K3">IFERROR(INDEX($B$2:$B$146,SMALL(IF($G3=$A$2:$A$146,ROW($A$2:$A$146)- MIN(ROW($A$2:$A$146))+1,""),COLUMN()-7)), "")</f>
        <v/>
      </c>
      <c r="L3" s="127">
        <f t="array" ref="L3">IFERROR(INDEX($B$2:$B$146,SMALL(IF($G3=$A$2:$A$146,ROW($A$2:$A$146)- MIN(ROW($A$2:$A$146))+1,""),COLUMN()-7)), "")</f>
        <v/>
      </c>
      <c r="M3" s="127">
        <f t="array" ref="M3">IFERROR(INDEX($B$2:$B$146,SMALL(IF($G3=$A$2:$A$146,ROW($A$2:$A$146)- MIN(ROW($A$2:$A$146))+1,""),COLUMN()-7)), "")</f>
        <v/>
      </c>
      <c r="N3" s="127">
        <f t="array" ref="N3">IFERROR(INDEX($B$2:$B$146,SMALL(IF($G3=$A$2:$A$146,ROW($A$2:$A$146)- MIN(ROW($A$2:$A$146))+1,""),COLUMN()-7)), "")</f>
        <v/>
      </c>
      <c r="O3" s="127">
        <f t="array" ref="O3">IFERROR(INDEX($B$2:$B$146,SMALL(IF($G3=$A$2:$A$146,ROW($A$2:$A$146)- MIN(ROW($A$2:$A$146))+1,""),COLUMN()-7)), "")</f>
        <v/>
      </c>
      <c r="P3" s="127">
        <f t="array" ref="P3">IFERROR(INDEX($B$2:$B$146,SMALL(IF($G3=$A$2:$A$146,ROW($A$2:$A$146)- MIN(ROW($A$2:$A$146))+1,""),COLUMN()-7)), "")</f>
        <v/>
      </c>
      <c r="Q3" s="128">
        <f t="array" ref="Q3">IFERROR(INDEX($B$2:$B$146,SMALL(IF($G3=$A$2:$A$146,ROW($A$2:$A$146)- MIN(ROW($A$2:$A$146))+1,""),COLUMN()-7)), "")</f>
        <v/>
      </c>
      <c r="S3" s="203">
        <f>_xlfn.NUMBERVALUE('809_Sheet'!I3)</f>
        <v/>
      </c>
      <c r="T3" s="204">
        <f>_xlfn.NUMBERVALUE('809_Sheet'!$D3)</f>
        <v/>
      </c>
      <c r="U3" s="204">
        <f>_xlfn.NUMBERVALUE('809_Sheet'!$M3)</f>
        <v/>
      </c>
      <c r="V3" s="110">
        <f>($H$1+('809_Sheet'!C3*7))</f>
        <v/>
      </c>
      <c r="W3">
        <f>_xlfn.NUMBERVALUE('809_Sheet'!H3)</f>
        <v/>
      </c>
    </row>
    <row r="4">
      <c r="A4" s="30">
        <f>V9</f>
        <v/>
      </c>
      <c r="B4" s="200">
        <f>S9</f>
        <v/>
      </c>
      <c r="C4" s="201">
        <f>T9</f>
        <v/>
      </c>
      <c r="D4" s="202">
        <f>U9</f>
        <v/>
      </c>
      <c r="E4">
        <f>W9</f>
        <v/>
      </c>
      <c r="G4" s="60" t="n">
        <v>13</v>
      </c>
      <c r="H4" s="205">
        <f t="array" ref="H4">IFERROR(INDEX($C$2:$C$146,SMALL(IF($G3=$A$2:$A$146,ROW($A$2:$A$146)- MIN(ROW($A$2:$A$146))+1,""),COLUMN()-7)), "")</f>
        <v/>
      </c>
      <c r="I4" s="206">
        <f t="array" ref="I4">IFERROR(INDEX($C$2:$C$146,SMALL(IF($G3=$A$2:$A$146,ROW($A$2:$A$146)- MIN(ROW($A$2:$A$146))+1,""),COLUMN()-7)), "")</f>
        <v/>
      </c>
      <c r="J4" s="206">
        <f t="array" ref="J4">IFERROR(INDEX($C$2:$C$146,SMALL(IF($G3=$A$2:$A$146,ROW($A$2:$A$146)- MIN(ROW($A$2:$A$146))+1,""),COLUMN()-7)), "")</f>
        <v/>
      </c>
      <c r="K4" s="206">
        <f t="array" ref="K4">IFERROR(INDEX($C$2:$C$146,SMALL(IF($G3=$A$2:$A$146,ROW($A$2:$A$146)- MIN(ROW($A$2:$A$146))+1,""),COLUMN()-7)), "")</f>
        <v/>
      </c>
      <c r="L4" s="206">
        <f t="array" ref="L4">IFERROR(INDEX($C$2:$C$146,SMALL(IF($G3=$A$2:$A$146,ROW($A$2:$A$146)- MIN(ROW($A$2:$A$146))+1,""),COLUMN()-7)), "")</f>
        <v/>
      </c>
      <c r="M4" s="206">
        <f t="array" ref="M4">IFERROR(INDEX($C$2:$C$146,SMALL(IF($G3=$A$2:$A$146,ROW($A$2:$A$146)- MIN(ROW($A$2:$A$146))+1,""),COLUMN()-7)), "")</f>
        <v/>
      </c>
      <c r="N4" s="206">
        <f t="array" ref="N4">IFERROR(INDEX($C$2:$C$146,SMALL(IF($G3=$A$2:$A$146,ROW($A$2:$A$146)- MIN(ROW($A$2:$A$146))+1,""),COLUMN()-7)), "")</f>
        <v/>
      </c>
      <c r="O4" s="206">
        <f t="array" ref="O4">IFERROR(INDEX($C$2:$C$146,SMALL(IF($G3=$A$2:$A$146,ROW($A$2:$A$146)- MIN(ROW($A$2:$A$146))+1,""),COLUMN()-7)), "")</f>
        <v/>
      </c>
      <c r="P4" s="206">
        <f t="array" ref="P4">IFERROR(INDEX($C$2:$C$146,SMALL(IF($G3=$A$2:$A$146,ROW($A$2:$A$146)- MIN(ROW($A$2:$A$146))+1,""),COLUMN()-7)), "")</f>
        <v/>
      </c>
      <c r="Q4" s="207">
        <f t="array" ref="Q4">IFERROR(INDEX($C$2:$C$146,SMALL(IF($G3=$A$2:$A$146,ROW($A$2:$A$146)- MIN(ROW($A$2:$A$146))+1,""),COLUMN()-7)), "")</f>
        <v/>
      </c>
      <c r="S4" s="203">
        <f>_xlfn.NUMBERVALUE('809_Sheet'!I4)</f>
        <v/>
      </c>
      <c r="T4" s="204">
        <f>_xlfn.NUMBERVALUE('809_Sheet'!$D4)</f>
        <v/>
      </c>
      <c r="U4" s="204">
        <f>_xlfn.NUMBERVALUE('809_Sheet'!$M4)</f>
        <v/>
      </c>
      <c r="V4" s="110">
        <f>($H$1+('809_Sheet'!C4*7))</f>
        <v/>
      </c>
      <c r="W4">
        <f>_xlfn.NUMBERVALUE('809_Sheet'!H4)</f>
        <v/>
      </c>
    </row>
    <row r="5">
      <c r="A5" s="30">
        <f>V8</f>
        <v/>
      </c>
      <c r="B5" s="200">
        <f>S8</f>
        <v/>
      </c>
      <c r="C5" s="201">
        <f>T8</f>
        <v/>
      </c>
      <c r="D5" s="202">
        <f>U8</f>
        <v/>
      </c>
      <c r="E5">
        <f>W8</f>
        <v/>
      </c>
      <c r="G5" s="61">
        <f>VLOOKUP(G3,$A:$E,5,FALSE)</f>
        <v/>
      </c>
      <c r="H5" s="208">
        <f t="array" ref="H5">IFERROR(INDEX($D$2:$D$146,SMALL(IF($G3=$A$2:$A$146,ROW($A$2:$A$146)- MIN(ROW($A$2:$A$146))+1,""),COLUMN()-7)), "")</f>
        <v/>
      </c>
      <c r="I5" s="209">
        <f t="array" ref="I5">IFERROR(INDEX($D$2:$D$146,SMALL(IF($G3=$A$2:$A$146,ROW($A$2:$A$146)- MIN(ROW($A$2:$A$146))+1,""),COLUMN()-7)), "")</f>
        <v/>
      </c>
      <c r="J5" s="209">
        <f t="array" ref="J5">IFERROR(INDEX($D$2:$D$146,SMALL(IF($G3=$A$2:$A$146,ROW($A$2:$A$146)- MIN(ROW($A$2:$A$146))+1,""),COLUMN()-7)), "")</f>
        <v/>
      </c>
      <c r="K5" s="209">
        <f t="array" ref="K5">IFERROR(INDEX($D$2:$D$146,SMALL(IF($G3=$A$2:$A$146,ROW($A$2:$A$146)- MIN(ROW($A$2:$A$146))+1,""),COLUMN()-7)), "")</f>
        <v/>
      </c>
      <c r="L5" s="209">
        <f t="array" ref="L5">IFERROR(INDEX($D$2:$D$146,SMALL(IF($G3=$A$2:$A$146,ROW($A$2:$A$146)- MIN(ROW($A$2:$A$146))+1,""),COLUMN()-7)), "")</f>
        <v/>
      </c>
      <c r="M5" s="209">
        <f t="array" ref="M5">IFERROR(INDEX($D$2:$D$146,SMALL(IF($G3=$A$2:$A$146,ROW($A$2:$A$146)- MIN(ROW($A$2:$A$146))+1,""),COLUMN()-7)), "")</f>
        <v/>
      </c>
      <c r="N5" s="209">
        <f t="array" ref="N5">IFERROR(INDEX($D$2:$D$146,SMALL(IF($G3=$A$2:$A$146,ROW($A$2:$A$146)- MIN(ROW($A$2:$A$146))+1,""),COLUMN()-7)), "")</f>
        <v/>
      </c>
      <c r="O5" s="209">
        <f t="array" ref="O5">IFERROR(INDEX($D$2:$D$146,SMALL(IF($G3=$A$2:$A$146,ROW($A$2:$A$146)- MIN(ROW($A$2:$A$146))+1,""),COLUMN()-7)), "")</f>
        <v/>
      </c>
      <c r="P5" s="209">
        <f t="array" ref="P5">IFERROR(INDEX($D$2:$D$146,SMALL(IF($G3=$A$2:$A$146,ROW($A$2:$A$146)- MIN(ROW($A$2:$A$146))+1,""),COLUMN()-7)), "")</f>
        <v/>
      </c>
      <c r="Q5" s="210">
        <f t="array" ref="Q5">IFERROR(INDEX($D$2:$D$146,SMALL(IF($G3=$A$2:$A$146,ROW($A$2:$A$146)- MIN(ROW($A$2:$A$146))+1,""),COLUMN()-7)), "")</f>
        <v/>
      </c>
      <c r="S5" s="203">
        <f>_xlfn.NUMBERVALUE('809_Sheet'!I5)</f>
        <v/>
      </c>
      <c r="T5" s="204">
        <f>_xlfn.NUMBERVALUE('809_Sheet'!$D5)</f>
        <v/>
      </c>
      <c r="U5" s="204">
        <f>_xlfn.NUMBERVALUE('809_Sheet'!$M5)</f>
        <v/>
      </c>
      <c r="V5" s="110">
        <f>($H$1+('809_Sheet'!C5*7))</f>
        <v/>
      </c>
      <c r="W5">
        <f>_xlfn.NUMBERVALUE('809_Sheet'!H5)</f>
        <v/>
      </c>
    </row>
    <row r="6">
      <c r="A6" s="30">
        <f>V7</f>
        <v/>
      </c>
      <c r="B6" s="200">
        <f>S7</f>
        <v/>
      </c>
      <c r="C6" s="201">
        <f>T7</f>
        <v/>
      </c>
      <c r="D6" s="202">
        <f>U7</f>
        <v/>
      </c>
      <c r="E6">
        <f>W7</f>
        <v/>
      </c>
      <c r="G6" s="6" t="n"/>
      <c r="H6" s="190" t="n"/>
      <c r="I6" s="41" t="n"/>
      <c r="J6" s="41" t="n"/>
      <c r="S6" s="203">
        <f>_xlfn.NUMBERVALUE('809_Sheet'!I6)</f>
        <v/>
      </c>
      <c r="T6" s="204">
        <f>_xlfn.NUMBERVALUE('809_Sheet'!$D6)</f>
        <v/>
      </c>
      <c r="U6" s="204">
        <f>_xlfn.NUMBERVALUE('809_Sheet'!$M6)</f>
        <v/>
      </c>
      <c r="V6" s="110">
        <f>($H$1+('809_Sheet'!C6*7))</f>
        <v/>
      </c>
      <c r="W6">
        <f>_xlfn.NUMBERVALUE('809_Sheet'!H6)</f>
        <v/>
      </c>
    </row>
    <row r="7">
      <c r="A7" s="30">
        <f>V6</f>
        <v/>
      </c>
      <c r="B7" s="200">
        <f>S6</f>
        <v/>
      </c>
      <c r="C7" s="201">
        <f>T6</f>
        <v/>
      </c>
      <c r="D7" s="202">
        <f>U6</f>
        <v/>
      </c>
      <c r="E7">
        <f>W6</f>
        <v/>
      </c>
      <c r="G7" s="59">
        <f>$H$1+(7*G8)</f>
        <v/>
      </c>
      <c r="H7" s="126">
        <f t="array" ref="H7">IFERROR(INDEX($B$2:$B$146,SMALL(IF($G7=$A$2:$A$146,ROW($A$2:$A$146)- MIN(ROW($A$2:$A$146))+1,""),COLUMN()-7)), "")</f>
        <v/>
      </c>
      <c r="I7" s="127">
        <f t="array" ref="I7">IFERROR(INDEX($B$2:$B$146,SMALL(IF($G7=$A$2:$A$146,ROW($A$2:$A$146)- MIN(ROW($A$2:$A$146))+1,""),COLUMN()-7)), "")</f>
        <v/>
      </c>
      <c r="J7" s="127">
        <f t="array" ref="J7">IFERROR(INDEX($B$2:$B$146,SMALL(IF($G7=$A$2:$A$146,ROW($A$2:$A$146)- MIN(ROW($A$2:$A$146))+1,""),COLUMN()-7)), "")</f>
        <v/>
      </c>
      <c r="K7" s="127">
        <f t="array" ref="K7">IFERROR(INDEX($B$2:$B$146,SMALL(IF($G7=$A$2:$A$146,ROW($A$2:$A$146)- MIN(ROW($A$2:$A$146))+1,""),COLUMN()-7)), "")</f>
        <v/>
      </c>
      <c r="L7" s="127">
        <f t="array" ref="L7">IFERROR(INDEX($B$2:$B$146,SMALL(IF($G7=$A$2:$A$146,ROW($A$2:$A$146)- MIN(ROW($A$2:$A$146))+1,""),COLUMN()-7)), "")</f>
        <v/>
      </c>
      <c r="M7" s="127">
        <f t="array" ref="M7">IFERROR(INDEX($B$2:$B$146,SMALL(IF($G7=$A$2:$A$146,ROW($A$2:$A$146)- MIN(ROW($A$2:$A$146))+1,""),COLUMN()-7)), "")</f>
        <v/>
      </c>
      <c r="N7" s="127">
        <f t="array" ref="N7">IFERROR(INDEX($B$2:$B$146,SMALL(IF($G7=$A$2:$A$146,ROW($A$2:$A$146)- MIN(ROW($A$2:$A$146))+1,""),COLUMN()-7)), "")</f>
        <v/>
      </c>
      <c r="O7" s="127">
        <f t="array" ref="O7">IFERROR(INDEX($B$2:$B$146,SMALL(IF($G7=$A$2:$A$146,ROW($A$2:$A$146)- MIN(ROW($A$2:$A$146))+1,""),COLUMN()-7)), "")</f>
        <v/>
      </c>
      <c r="P7" s="127">
        <f t="array" ref="P7">IFERROR(INDEX($B$2:$B$146,SMALL(IF($G7=$A$2:$A$146,ROW($A$2:$A$146)- MIN(ROW($A$2:$A$146))+1,""),COLUMN()-7)), "")</f>
        <v/>
      </c>
      <c r="Q7" s="128">
        <f t="array" ref="Q7">IFERROR(INDEX($B$2:$B$146,SMALL(IF($G7=$A$2:$A$146,ROW($A$2:$A$146)- MIN(ROW($A$2:$A$146))+1,""),COLUMN()-7)), "")</f>
        <v/>
      </c>
      <c r="S7" s="203">
        <f>_xlfn.NUMBERVALUE('809_Sheet'!I7)</f>
        <v/>
      </c>
      <c r="T7" s="204">
        <f>_xlfn.NUMBERVALUE('809_Sheet'!$D7)</f>
        <v/>
      </c>
      <c r="U7" s="204">
        <f>_xlfn.NUMBERVALUE('809_Sheet'!$M7)</f>
        <v/>
      </c>
      <c r="V7" s="110">
        <f>($H$1+('809_Sheet'!C7*7))</f>
        <v/>
      </c>
      <c r="W7">
        <f>_xlfn.NUMBERVALUE('809_Sheet'!H7)</f>
        <v/>
      </c>
    </row>
    <row r="8">
      <c r="A8" s="30">
        <f>V5</f>
        <v/>
      </c>
      <c r="B8" s="200">
        <f>S5</f>
        <v/>
      </c>
      <c r="C8" s="201">
        <f>T5</f>
        <v/>
      </c>
      <c r="D8" s="202">
        <f>U5</f>
        <v/>
      </c>
      <c r="E8">
        <f>W5</f>
        <v/>
      </c>
      <c r="G8" s="60" t="n">
        <v>17</v>
      </c>
      <c r="H8" s="205">
        <f t="array" ref="H8">IFERROR(INDEX($C$2:$C$146,SMALL(IF($G7=$A$2:$A$146,ROW($A$2:$A$146)- MIN(ROW($A$2:$A$146))+1,""),COLUMN()-7)), "")</f>
        <v/>
      </c>
      <c r="I8" s="206">
        <f t="array" ref="I8">IFERROR(INDEX($C$2:$C$146,SMALL(IF($G7=$A$2:$A$146,ROW($A$2:$A$146)- MIN(ROW($A$2:$A$146))+1,""),COLUMN()-7)), "")</f>
        <v/>
      </c>
      <c r="J8" s="206">
        <f t="array" ref="J8">IFERROR(INDEX($C$2:$C$146,SMALL(IF($G7=$A$2:$A$146,ROW($A$2:$A$146)- MIN(ROW($A$2:$A$146))+1,""),COLUMN()-7)), "")</f>
        <v/>
      </c>
      <c r="K8" s="206">
        <f t="array" ref="K8">IFERROR(INDEX($C$2:$C$146,SMALL(IF($G7=$A$2:$A$146,ROW($A$2:$A$146)- MIN(ROW($A$2:$A$146))+1,""),COLUMN()-7)), "")</f>
        <v/>
      </c>
      <c r="L8" s="206">
        <f t="array" ref="L8">IFERROR(INDEX($C$2:$C$146,SMALL(IF($G7=$A$2:$A$146,ROW($A$2:$A$146)- MIN(ROW($A$2:$A$146))+1,""),COLUMN()-7)), "")</f>
        <v/>
      </c>
      <c r="M8" s="206">
        <f t="array" ref="M8">IFERROR(INDEX($C$2:$C$146,SMALL(IF($G7=$A$2:$A$146,ROW($A$2:$A$146)- MIN(ROW($A$2:$A$146))+1,""),COLUMN()-7)), "")</f>
        <v/>
      </c>
      <c r="N8" s="206">
        <f t="array" ref="N8">IFERROR(INDEX($C$2:$C$146,SMALL(IF($G7=$A$2:$A$146,ROW($A$2:$A$146)- MIN(ROW($A$2:$A$146))+1,""),COLUMN()-7)), "")</f>
        <v/>
      </c>
      <c r="O8" s="206">
        <f t="array" ref="O8">IFERROR(INDEX($C$2:$C$146,SMALL(IF($G7=$A$2:$A$146,ROW($A$2:$A$146)- MIN(ROW($A$2:$A$146))+1,""),COLUMN()-7)), "")</f>
        <v/>
      </c>
      <c r="P8" s="206">
        <f t="array" ref="P8">IFERROR(INDEX($C$2:$C$146,SMALL(IF($G7=$A$2:$A$146,ROW($A$2:$A$146)- MIN(ROW($A$2:$A$146))+1,""),COLUMN()-7)), "")</f>
        <v/>
      </c>
      <c r="Q8" s="207">
        <f t="array" ref="Q8">IFERROR(INDEX($C$2:$C$146,SMALL(IF($G7=$A$2:$A$146,ROW($A$2:$A$146)- MIN(ROW($A$2:$A$146))+1,""),COLUMN()-7)), "")</f>
        <v/>
      </c>
      <c r="S8" s="203">
        <f>_xlfn.NUMBERVALUE('809_Sheet'!I8)</f>
        <v/>
      </c>
      <c r="T8" s="204">
        <f>_xlfn.NUMBERVALUE('809_Sheet'!$D8)</f>
        <v/>
      </c>
      <c r="U8" s="204">
        <f>_xlfn.NUMBERVALUE('809_Sheet'!$M8)</f>
        <v/>
      </c>
      <c r="V8" s="110">
        <f>($H$1+('809_Sheet'!C8*7))</f>
        <v/>
      </c>
      <c r="W8">
        <f>_xlfn.NUMBERVALUE('809_Sheet'!H8)</f>
        <v/>
      </c>
    </row>
    <row r="9">
      <c r="A9" s="30">
        <f>V4</f>
        <v/>
      </c>
      <c r="B9" s="200">
        <f>S4</f>
        <v/>
      </c>
      <c r="C9" s="201">
        <f>T4</f>
        <v/>
      </c>
      <c r="D9" s="202">
        <f>U4</f>
        <v/>
      </c>
      <c r="E9">
        <f>W4</f>
        <v/>
      </c>
      <c r="G9" s="61">
        <f>VLOOKUP(G7,$A:$E,5,FALSE)</f>
        <v/>
      </c>
      <c r="H9" s="208">
        <f t="array" ref="H9">IFERROR(INDEX($D$2:$D$146,SMALL(IF($G7=$A$2:$A$146,ROW($A$2:$A$146)- MIN(ROW($A$2:$A$146))+1,""),COLUMN()-7)), "")</f>
        <v/>
      </c>
      <c r="I9" s="209">
        <f t="array" ref="I9">IFERROR(INDEX($D$2:$D$146,SMALL(IF($G7=$A$2:$A$146,ROW($A$2:$A$146)- MIN(ROW($A$2:$A$146))+1,""),COLUMN()-7)), "")</f>
        <v/>
      </c>
      <c r="J9" s="209">
        <f t="array" ref="J9">IFERROR(INDEX($D$2:$D$146,SMALL(IF($G7=$A$2:$A$146,ROW($A$2:$A$146)- MIN(ROW($A$2:$A$146))+1,""),COLUMN()-7)), "")</f>
        <v/>
      </c>
      <c r="K9" s="209">
        <f t="array" ref="K9">IFERROR(INDEX($D$2:$D$146,SMALL(IF($G7=$A$2:$A$146,ROW($A$2:$A$146)- MIN(ROW($A$2:$A$146))+1,""),COLUMN()-7)), "")</f>
        <v/>
      </c>
      <c r="L9" s="209">
        <f t="array" ref="L9">IFERROR(INDEX($D$2:$D$146,SMALL(IF($G7=$A$2:$A$146,ROW($A$2:$A$146)- MIN(ROW($A$2:$A$146))+1,""),COLUMN()-7)), "")</f>
        <v/>
      </c>
      <c r="M9" s="209">
        <f t="array" ref="M9">IFERROR(INDEX($D$2:$D$146,SMALL(IF($G7=$A$2:$A$146,ROW($A$2:$A$146)- MIN(ROW($A$2:$A$146))+1,""),COLUMN()-7)), "")</f>
        <v/>
      </c>
      <c r="N9" s="209">
        <f t="array" ref="N9">IFERROR(INDEX($D$2:$D$146,SMALL(IF($G7=$A$2:$A$146,ROW($A$2:$A$146)- MIN(ROW($A$2:$A$146))+1,""),COLUMN()-7)), "")</f>
        <v/>
      </c>
      <c r="O9" s="209">
        <f t="array" ref="O9">IFERROR(INDEX($D$2:$D$146,SMALL(IF($G7=$A$2:$A$146,ROW($A$2:$A$146)- MIN(ROW($A$2:$A$146))+1,""),COLUMN()-7)), "")</f>
        <v/>
      </c>
      <c r="P9" s="209">
        <f t="array" ref="P9">IFERROR(INDEX($D$2:$D$146,SMALL(IF($G7=$A$2:$A$146,ROW($A$2:$A$146)- MIN(ROW($A$2:$A$146))+1,""),COLUMN()-7)), "")</f>
        <v/>
      </c>
      <c r="Q9" s="210">
        <f t="array" ref="Q9">IFERROR(INDEX($D$2:$D$146,SMALL(IF($G7=$A$2:$A$146,ROW($A$2:$A$146)- MIN(ROW($A$2:$A$146))+1,""),COLUMN()-7)), "")</f>
        <v/>
      </c>
      <c r="S9" s="203">
        <f>_xlfn.NUMBERVALUE('809_Sheet'!I9)</f>
        <v/>
      </c>
      <c r="T9" s="204">
        <f>_xlfn.NUMBERVALUE('809_Sheet'!$D9)</f>
        <v/>
      </c>
      <c r="U9" s="204">
        <f>_xlfn.NUMBERVALUE('809_Sheet'!$M9)</f>
        <v/>
      </c>
      <c r="V9" s="110">
        <f>($H$1+('809_Sheet'!C9*7))</f>
        <v/>
      </c>
      <c r="W9">
        <f>_xlfn.NUMBERVALUE('809_Sheet'!H9)</f>
        <v/>
      </c>
    </row>
    <row r="10">
      <c r="A10" s="30">
        <f>V3</f>
        <v/>
      </c>
      <c r="B10" s="200">
        <f>S3</f>
        <v/>
      </c>
      <c r="C10" s="201">
        <f>T3</f>
        <v/>
      </c>
      <c r="D10" s="202">
        <f>U3</f>
        <v/>
      </c>
      <c r="E10">
        <f>W3</f>
        <v/>
      </c>
      <c r="G10" s="6" t="n"/>
      <c r="H10" s="190" t="n"/>
      <c r="I10" s="41" t="n"/>
      <c r="J10" s="41" t="n"/>
      <c r="S10" s="203">
        <f>_xlfn.NUMBERVALUE('809_Sheet'!I10)</f>
        <v/>
      </c>
      <c r="T10" s="204">
        <f>_xlfn.NUMBERVALUE('809_Sheet'!$D10)</f>
        <v/>
      </c>
      <c r="U10" s="204">
        <f>_xlfn.NUMBERVALUE('809_Sheet'!$M10)</f>
        <v/>
      </c>
      <c r="V10" s="110">
        <f>($H$1+('809_Sheet'!C10*7))</f>
        <v/>
      </c>
      <c r="W10">
        <f>_xlfn.NUMBERVALUE('809_Sheet'!H10)</f>
        <v/>
      </c>
    </row>
    <row r="11">
      <c r="A11" s="30">
        <f>V2</f>
        <v/>
      </c>
      <c r="B11" s="200">
        <f>S2</f>
        <v/>
      </c>
      <c r="C11" s="201">
        <f>T2</f>
        <v/>
      </c>
      <c r="D11" s="202">
        <f>U2</f>
        <v/>
      </c>
      <c r="E11">
        <f>W2</f>
        <v/>
      </c>
      <c r="G11" s="59">
        <f>$H$1+(7*G12)</f>
        <v/>
      </c>
      <c r="H11" s="126">
        <f t="array" ref="H11">IFERROR(INDEX($B$2:$B$146,SMALL(IF($G11=$A$2:$A$146,ROW($A$2:$A$146)- MIN(ROW($A$2:$A$146))+1,""),COLUMN()-7)), "")</f>
        <v/>
      </c>
      <c r="I11" s="127">
        <f t="array" ref="I11">IFERROR(INDEX($B$2:$B$146,SMALL(IF($G11=$A$2:$A$146,ROW($A$2:$A$146)- MIN(ROW($A$2:$A$146))+1,""),COLUMN()-7)), "")</f>
        <v/>
      </c>
      <c r="J11" s="127">
        <f t="array" ref="J11">IFERROR(INDEX($B$2:$B$146,SMALL(IF($G11=$A$2:$A$146,ROW($A$2:$A$146)- MIN(ROW($A$2:$A$146))+1,""),COLUMN()-7)), "")</f>
        <v/>
      </c>
      <c r="K11" s="127">
        <f t="array" ref="K11">IFERROR(INDEX($B$2:$B$146,SMALL(IF($G11=$A$2:$A$146,ROW($A$2:$A$146)- MIN(ROW($A$2:$A$146))+1,""),COLUMN()-7)), "")</f>
        <v/>
      </c>
      <c r="L11" s="127">
        <f t="array" ref="L11">IFERROR(INDEX($B$2:$B$146,SMALL(IF($G11=$A$2:$A$146,ROW($A$2:$A$146)- MIN(ROW($A$2:$A$146))+1,""),COLUMN()-7)), "")</f>
        <v/>
      </c>
      <c r="M11" s="127">
        <f t="array" ref="M11">IFERROR(INDEX($B$2:$B$146,SMALL(IF($G11=$A$2:$A$146,ROW($A$2:$A$146)- MIN(ROW($A$2:$A$146))+1,""),COLUMN()-7)), "")</f>
        <v/>
      </c>
      <c r="N11" s="127">
        <f t="array" ref="N11">IFERROR(INDEX($B$2:$B$146,SMALL(IF($G11=$A$2:$A$146,ROW($A$2:$A$146)- MIN(ROW($A$2:$A$146))+1,""),COLUMN()-7)), "")</f>
        <v/>
      </c>
      <c r="O11" s="127">
        <f t="array" ref="O11">IFERROR(INDEX($B$2:$B$146,SMALL(IF($G11=$A$2:$A$146,ROW($A$2:$A$146)- MIN(ROW($A$2:$A$146))+1,""),COLUMN()-7)), "")</f>
        <v/>
      </c>
      <c r="P11" s="127">
        <f t="array" ref="P11">IFERROR(INDEX($B$2:$B$146,SMALL(IF($G11=$A$2:$A$146,ROW($A$2:$A$146)- MIN(ROW($A$2:$A$146))+1,""),COLUMN()-7)), "")</f>
        <v/>
      </c>
      <c r="Q11" s="128">
        <f t="array" ref="Q11">IFERROR(INDEX($B$2:$B$146,SMALL(IF($G11=$A$2:$A$146,ROW($A$2:$A$146)- MIN(ROW($A$2:$A$146))+1,""),COLUMN()-7)), "")</f>
        <v/>
      </c>
      <c r="S11" s="203">
        <f>_xlfn.NUMBERVALUE('809_Sheet'!I11)</f>
        <v/>
      </c>
      <c r="T11" s="204">
        <f>_xlfn.NUMBERVALUE('809_Sheet'!$D11)</f>
        <v/>
      </c>
      <c r="U11" s="204">
        <f>_xlfn.NUMBERVALUE('809_Sheet'!$M11)</f>
        <v/>
      </c>
      <c r="V11" s="110">
        <f>($H$1+('809_Sheet'!C11*7))</f>
        <v/>
      </c>
      <c r="W11">
        <f>_xlfn.NUMBERVALUE('809_Sheet'!H11)</f>
        <v/>
      </c>
    </row>
    <row r="12">
      <c r="A12" s="30">
        <f>V21</f>
        <v/>
      </c>
      <c r="B12" s="200">
        <f>S21</f>
        <v/>
      </c>
      <c r="C12" s="201">
        <f>T21</f>
        <v/>
      </c>
      <c r="D12" s="202">
        <f>U21</f>
        <v/>
      </c>
      <c r="E12">
        <f>W21</f>
        <v/>
      </c>
      <c r="G12" s="60" t="n">
        <v>21</v>
      </c>
      <c r="H12" s="205">
        <f t="array" ref="H12">IFERROR(INDEX($C$2:$C$146,SMALL(IF($G11=$A$2:$A$146,ROW($A$2:$A$146)- MIN(ROW($A$2:$A$146))+1,""),COLUMN()-7)), "")</f>
        <v/>
      </c>
      <c r="I12" s="206">
        <f t="array" ref="I12">IFERROR(INDEX($C$2:$C$146,SMALL(IF($G11=$A$2:$A$146,ROW($A$2:$A$146)- MIN(ROW($A$2:$A$146))+1,""),COLUMN()-7)), "")</f>
        <v/>
      </c>
      <c r="J12" s="206">
        <f t="array" ref="J12">IFERROR(INDEX($C$2:$C$146,SMALL(IF($G11=$A$2:$A$146,ROW($A$2:$A$146)- MIN(ROW($A$2:$A$146))+1,""),COLUMN()-7)), "")</f>
        <v/>
      </c>
      <c r="K12" s="206">
        <f t="array" ref="K12">IFERROR(INDEX($C$2:$C$146,SMALL(IF($G11=$A$2:$A$146,ROW($A$2:$A$146)- MIN(ROW($A$2:$A$146))+1,""),COLUMN()-7)), "")</f>
        <v/>
      </c>
      <c r="L12" s="206">
        <f t="array" ref="L12">IFERROR(INDEX($C$2:$C$146,SMALL(IF($G11=$A$2:$A$146,ROW($A$2:$A$146)- MIN(ROW($A$2:$A$146))+1,""),COLUMN()-7)), "")</f>
        <v/>
      </c>
      <c r="M12" s="206">
        <f t="array" ref="M12">IFERROR(INDEX($C$2:$C$146,SMALL(IF($G11=$A$2:$A$146,ROW($A$2:$A$146)- MIN(ROW($A$2:$A$146))+1,""),COLUMN()-7)), "")</f>
        <v/>
      </c>
      <c r="N12" s="206">
        <f t="array" ref="N12">IFERROR(INDEX($C$2:$C$146,SMALL(IF($G11=$A$2:$A$146,ROW($A$2:$A$146)- MIN(ROW($A$2:$A$146))+1,""),COLUMN()-7)), "")</f>
        <v/>
      </c>
      <c r="O12" s="206">
        <f t="array" ref="O12">IFERROR(INDEX($C$2:$C$146,SMALL(IF($G11=$A$2:$A$146,ROW($A$2:$A$146)- MIN(ROW($A$2:$A$146))+1,""),COLUMN()-7)), "")</f>
        <v/>
      </c>
      <c r="P12" s="206">
        <f t="array" ref="P12">IFERROR(INDEX($C$2:$C$146,SMALL(IF($G11=$A$2:$A$146,ROW($A$2:$A$146)- MIN(ROW($A$2:$A$146))+1,""),COLUMN()-7)), "")</f>
        <v/>
      </c>
      <c r="Q12" s="207">
        <f t="array" ref="Q12">IFERROR(INDEX($C$2:$C$146,SMALL(IF($G11=$A$2:$A$146,ROW($A$2:$A$146)- MIN(ROW($A$2:$A$146))+1,""),COLUMN()-7)), "")</f>
        <v/>
      </c>
      <c r="S12" s="189">
        <f>_xlfn.NUMBERVALUE('809_Sheet'!I12)</f>
        <v/>
      </c>
      <c r="T12" s="201">
        <f>_xlfn.NUMBERVALUE('809_Sheet'!$D12)</f>
        <v/>
      </c>
      <c r="U12" s="201">
        <f>_xlfn.NUMBERVALUE('809_Sheet'!$M12)</f>
        <v/>
      </c>
      <c r="V12" s="30">
        <f>($H$1+('809_Sheet'!C12*7))</f>
        <v/>
      </c>
      <c r="W12">
        <f>_xlfn.NUMBERVALUE('809_Sheet'!H12)</f>
        <v/>
      </c>
    </row>
    <row r="13">
      <c r="A13" s="30">
        <f>V20</f>
        <v/>
      </c>
      <c r="B13" s="200">
        <f>S20</f>
        <v/>
      </c>
      <c r="C13" s="201">
        <f>T20</f>
        <v/>
      </c>
      <c r="D13" s="202">
        <f>U20</f>
        <v/>
      </c>
      <c r="E13">
        <f>W20</f>
        <v/>
      </c>
      <c r="G13" s="61">
        <f>VLOOKUP(G11,$A:$E,5,FALSE)</f>
        <v/>
      </c>
      <c r="H13" s="208">
        <f t="array" ref="H13">IFERROR(INDEX($D$2:$D$146,SMALL(IF($G11=$A$2:$A$146,ROW($A$2:$A$146)- MIN(ROW($A$2:$A$146))+1,""),COLUMN()-7)), "")</f>
        <v/>
      </c>
      <c r="I13" s="209">
        <f t="array" ref="I13">IFERROR(INDEX($D$2:$D$146,SMALL(IF($G11=$A$2:$A$146,ROW($A$2:$A$146)- MIN(ROW($A$2:$A$146))+1,""),COLUMN()-7)), "")</f>
        <v/>
      </c>
      <c r="J13" s="209">
        <f t="array" ref="J13">IFERROR(INDEX($D$2:$D$146,SMALL(IF($G11=$A$2:$A$146,ROW($A$2:$A$146)- MIN(ROW($A$2:$A$146))+1,""),COLUMN()-7)), "")</f>
        <v/>
      </c>
      <c r="K13" s="209">
        <f t="array" ref="K13">IFERROR(INDEX($D$2:$D$146,SMALL(IF($G11=$A$2:$A$146,ROW($A$2:$A$146)- MIN(ROW($A$2:$A$146))+1,""),COLUMN()-7)), "")</f>
        <v/>
      </c>
      <c r="L13" s="209">
        <f t="array" ref="L13">IFERROR(INDEX($D$2:$D$146,SMALL(IF($G11=$A$2:$A$146,ROW($A$2:$A$146)- MIN(ROW($A$2:$A$146))+1,""),COLUMN()-7)), "")</f>
        <v/>
      </c>
      <c r="M13" s="209">
        <f t="array" ref="M13">IFERROR(INDEX($D$2:$D$146,SMALL(IF($G11=$A$2:$A$146,ROW($A$2:$A$146)- MIN(ROW($A$2:$A$146))+1,""),COLUMN()-7)), "")</f>
        <v/>
      </c>
      <c r="N13" s="209">
        <f t="array" ref="N13">IFERROR(INDEX($D$2:$D$146,SMALL(IF($G11=$A$2:$A$146,ROW($A$2:$A$146)- MIN(ROW($A$2:$A$146))+1,""),COLUMN()-7)), "")</f>
        <v/>
      </c>
      <c r="O13" s="209">
        <f t="array" ref="O13">IFERROR(INDEX($D$2:$D$146,SMALL(IF($G11=$A$2:$A$146,ROW($A$2:$A$146)- MIN(ROW($A$2:$A$146))+1,""),COLUMN()-7)), "")</f>
        <v/>
      </c>
      <c r="P13" s="209">
        <f t="array" ref="P13">IFERROR(INDEX($D$2:$D$146,SMALL(IF($G11=$A$2:$A$146,ROW($A$2:$A$146)- MIN(ROW($A$2:$A$146))+1,""),COLUMN()-7)), "")</f>
        <v/>
      </c>
      <c r="Q13" s="210">
        <f t="array" ref="Q13">IFERROR(INDEX($D$2:$D$146,SMALL(IF($G11=$A$2:$A$146,ROW($A$2:$A$146)- MIN(ROW($A$2:$A$146))+1,""),COLUMN()-7)), "")</f>
        <v/>
      </c>
      <c r="S13" s="189">
        <f>_xlfn.NUMBERVALUE('809_Sheet'!I13)</f>
        <v/>
      </c>
      <c r="T13" s="201">
        <f>_xlfn.NUMBERVALUE('809_Sheet'!$D13)</f>
        <v/>
      </c>
      <c r="U13" s="201">
        <f>_xlfn.NUMBERVALUE('809_Sheet'!$M13)</f>
        <v/>
      </c>
      <c r="V13" s="30">
        <f>($H$1+('809_Sheet'!C13*7))</f>
        <v/>
      </c>
      <c r="W13">
        <f>_xlfn.NUMBERVALUE('809_Sheet'!H13)</f>
        <v/>
      </c>
    </row>
    <row r="14">
      <c r="A14" s="30">
        <f>V19</f>
        <v/>
      </c>
      <c r="B14" s="200">
        <f>S19</f>
        <v/>
      </c>
      <c r="C14" s="201">
        <f>T19</f>
        <v/>
      </c>
      <c r="D14" s="202">
        <f>U19</f>
        <v/>
      </c>
      <c r="E14">
        <f>W19</f>
        <v/>
      </c>
      <c r="G14" s="6" t="n"/>
      <c r="S14" s="189">
        <f>_xlfn.NUMBERVALUE('809_Sheet'!I14)</f>
        <v/>
      </c>
      <c r="T14" s="201">
        <f>_xlfn.NUMBERVALUE('809_Sheet'!$D14)</f>
        <v/>
      </c>
      <c r="U14" s="201">
        <f>_xlfn.NUMBERVALUE('809_Sheet'!$M14)</f>
        <v/>
      </c>
      <c r="V14" s="30">
        <f>($H$1+('809_Sheet'!C14*7))</f>
        <v/>
      </c>
      <c r="W14">
        <f>_xlfn.NUMBERVALUE('809_Sheet'!H14)</f>
        <v/>
      </c>
    </row>
    <row r="15">
      <c r="A15" s="30">
        <f>V18</f>
        <v/>
      </c>
      <c r="B15" s="200">
        <f>S18</f>
        <v/>
      </c>
      <c r="C15" s="201">
        <f>T18</f>
        <v/>
      </c>
      <c r="D15" s="202">
        <f>U18</f>
        <v/>
      </c>
      <c r="E15">
        <f>W18</f>
        <v/>
      </c>
      <c r="G15" s="59">
        <f>$H$1+(7*G16)</f>
        <v/>
      </c>
      <c r="H15" s="126">
        <f t="array" ref="H15">IFERROR(INDEX($B$2:$B$146,SMALL(IF($G15=$A$2:$A$146,ROW($A$2:$A$146)- MIN(ROW($A$2:$A$146))+1,""),COLUMN()-7)), "")</f>
        <v/>
      </c>
      <c r="I15" s="127">
        <f t="array" ref="I15">IFERROR(INDEX($B$2:$B$146,SMALL(IF($G15=$A$2:$A$146,ROW($A$2:$A$146)- MIN(ROW($A$2:$A$146))+1,""),COLUMN()-7)), "")</f>
        <v/>
      </c>
      <c r="J15" s="127">
        <f t="array" ref="J15">IFERROR(INDEX($B$2:$B$146,SMALL(IF($G15=$A$2:$A$146,ROW($A$2:$A$146)- MIN(ROW($A$2:$A$146))+1,""),COLUMN()-7)), "")</f>
        <v/>
      </c>
      <c r="K15" s="127">
        <f t="array" ref="K15">IFERROR(INDEX($B$2:$B$146,SMALL(IF($G15=$A$2:$A$146,ROW($A$2:$A$146)- MIN(ROW($A$2:$A$146))+1,""),COLUMN()-7)), "")</f>
        <v/>
      </c>
      <c r="L15" s="127">
        <f t="array" ref="L15">IFERROR(INDEX($B$2:$B$146,SMALL(IF($G15=$A$2:$A$146,ROW($A$2:$A$146)- MIN(ROW($A$2:$A$146))+1,""),COLUMN()-7)), "")</f>
        <v/>
      </c>
      <c r="M15" s="127">
        <f t="array" ref="M15">IFERROR(INDEX($B$2:$B$146,SMALL(IF($G15=$A$2:$A$146,ROW($A$2:$A$146)- MIN(ROW($A$2:$A$146))+1,""),COLUMN()-7)), "")</f>
        <v/>
      </c>
      <c r="N15" s="127">
        <f t="array" ref="N15">IFERROR(INDEX($B$2:$B$146,SMALL(IF($G15=$A$2:$A$146,ROW($A$2:$A$146)- MIN(ROW($A$2:$A$146))+1,""),COLUMN()-7)), "")</f>
        <v/>
      </c>
      <c r="O15" s="127">
        <f t="array" ref="O15">IFERROR(INDEX($B$2:$B$146,SMALL(IF($G15=$A$2:$A$146,ROW($A$2:$A$146)- MIN(ROW($A$2:$A$146))+1,""),COLUMN()-7)), "")</f>
        <v/>
      </c>
      <c r="P15" s="127">
        <f t="array" ref="P15">IFERROR(INDEX($B$2:$B$146,SMALL(IF($G15=$A$2:$A$146,ROW($A$2:$A$146)- MIN(ROW($A$2:$A$146))+1,""),COLUMN()-7)), "")</f>
        <v/>
      </c>
      <c r="Q15" s="128">
        <f t="array" ref="Q15">IFERROR(INDEX($B$2:$B$146,SMALL(IF($G15=$A$2:$A$146,ROW($A$2:$A$146)- MIN(ROW($A$2:$A$146))+1,""),COLUMN()-7)), "")</f>
        <v/>
      </c>
      <c r="S15" s="189">
        <f>_xlfn.NUMBERVALUE('809_Sheet'!I15)</f>
        <v/>
      </c>
      <c r="T15" s="201">
        <f>_xlfn.NUMBERVALUE('809_Sheet'!$D15)</f>
        <v/>
      </c>
      <c r="U15" s="201">
        <f>_xlfn.NUMBERVALUE('809_Sheet'!$M15)</f>
        <v/>
      </c>
      <c r="V15" s="30">
        <f>($H$1+('809_Sheet'!C15*7))</f>
        <v/>
      </c>
      <c r="W15">
        <f>_xlfn.NUMBERVALUE('809_Sheet'!H15)</f>
        <v/>
      </c>
    </row>
    <row r="16">
      <c r="A16" s="30">
        <f>V17</f>
        <v/>
      </c>
      <c r="B16" s="200">
        <f>S17</f>
        <v/>
      </c>
      <c r="C16" s="201">
        <f>T17</f>
        <v/>
      </c>
      <c r="D16" s="202">
        <f>U17</f>
        <v/>
      </c>
      <c r="E16">
        <f>W17</f>
        <v/>
      </c>
      <c r="G16" s="60" t="n">
        <v>26</v>
      </c>
      <c r="H16" s="205">
        <f t="array" ref="H16">IFERROR(INDEX($C$2:$C$146,SMALL(IF($G15=$A$2:$A$146,ROW($A$2:$A$146)- MIN(ROW($A$2:$A$146))+1,""),COLUMN()-7)), "")</f>
        <v/>
      </c>
      <c r="I16" s="206">
        <f t="array" ref="I16">IFERROR(INDEX($C$2:$C$146,SMALL(IF($G15=$A$2:$A$146,ROW($A$2:$A$146)- MIN(ROW($A$2:$A$146))+1,""),COLUMN()-7)), "")</f>
        <v/>
      </c>
      <c r="J16" s="206">
        <f t="array" ref="J16">IFERROR(INDEX($C$2:$C$146,SMALL(IF($G15=$A$2:$A$146,ROW($A$2:$A$146)- MIN(ROW($A$2:$A$146))+1,""),COLUMN()-7)), "")</f>
        <v/>
      </c>
      <c r="K16" s="206">
        <f t="array" ref="K16">IFERROR(INDEX($C$2:$C$146,SMALL(IF($G15=$A$2:$A$146,ROW($A$2:$A$146)- MIN(ROW($A$2:$A$146))+1,""),COLUMN()-7)), "")</f>
        <v/>
      </c>
      <c r="L16" s="206">
        <f t="array" ref="L16">IFERROR(INDEX($C$2:$C$146,SMALL(IF($G15=$A$2:$A$146,ROW($A$2:$A$146)- MIN(ROW($A$2:$A$146))+1,""),COLUMN()-7)), "")</f>
        <v/>
      </c>
      <c r="M16" s="206">
        <f t="array" ref="M16">IFERROR(INDEX($C$2:$C$146,SMALL(IF($G15=$A$2:$A$146,ROW($A$2:$A$146)- MIN(ROW($A$2:$A$146))+1,""),COLUMN()-7)), "")</f>
        <v/>
      </c>
      <c r="N16" s="206">
        <f t="array" ref="N16">IFERROR(INDEX($C$2:$C$146,SMALL(IF($G15=$A$2:$A$146,ROW($A$2:$A$146)- MIN(ROW($A$2:$A$146))+1,""),COLUMN()-7)), "")</f>
        <v/>
      </c>
      <c r="O16" s="206">
        <f t="array" ref="O16">IFERROR(INDEX($C$2:$C$146,SMALL(IF($G15=$A$2:$A$146,ROW($A$2:$A$146)- MIN(ROW($A$2:$A$146))+1,""),COLUMN()-7)), "")</f>
        <v/>
      </c>
      <c r="P16" s="206">
        <f t="array" ref="P16">IFERROR(INDEX($C$2:$C$146,SMALL(IF($G15=$A$2:$A$146,ROW($A$2:$A$146)- MIN(ROW($A$2:$A$146))+1,""),COLUMN()-7)), "")</f>
        <v/>
      </c>
      <c r="Q16" s="207">
        <f t="array" ref="Q16">IFERROR(INDEX($C$2:$C$146,SMALL(IF($G15=$A$2:$A$146,ROW($A$2:$A$146)- MIN(ROW($A$2:$A$146))+1,""),COLUMN()-7)), "")</f>
        <v/>
      </c>
      <c r="S16" s="189">
        <f>_xlfn.NUMBERVALUE('809_Sheet'!I16)</f>
        <v/>
      </c>
      <c r="T16" s="201">
        <f>_xlfn.NUMBERVALUE('809_Sheet'!$D16)</f>
        <v/>
      </c>
      <c r="U16" s="201">
        <f>_xlfn.NUMBERVALUE('809_Sheet'!$M16)</f>
        <v/>
      </c>
      <c r="V16" s="30">
        <f>($H$1+('809_Sheet'!C16*7))</f>
        <v/>
      </c>
      <c r="W16">
        <f>_xlfn.NUMBERVALUE('809_Sheet'!H16)</f>
        <v/>
      </c>
    </row>
    <row r="17">
      <c r="A17" s="30">
        <f>V16</f>
        <v/>
      </c>
      <c r="B17" s="200">
        <f>S16</f>
        <v/>
      </c>
      <c r="C17" s="201">
        <f>T16</f>
        <v/>
      </c>
      <c r="D17" s="202">
        <f>U16</f>
        <v/>
      </c>
      <c r="E17">
        <f>W16</f>
        <v/>
      </c>
      <c r="G17" s="61">
        <f>VLOOKUP(G15,$A:$E,5,FALSE)</f>
        <v/>
      </c>
      <c r="H17" s="208">
        <f t="array" ref="H17">IFERROR(INDEX($D$2:$D$146,SMALL(IF($G15=$A$2:$A$146,ROW($A$2:$A$146)- MIN(ROW($A$2:$A$146))+1,""),COLUMN()-7)), "")</f>
        <v/>
      </c>
      <c r="I17" s="209">
        <f t="array" ref="I17">IFERROR(INDEX($D$2:$D$146,SMALL(IF($G15=$A$2:$A$146,ROW($A$2:$A$146)- MIN(ROW($A$2:$A$146))+1,""),COLUMN()-7)), "")</f>
        <v/>
      </c>
      <c r="J17" s="209">
        <f t="array" ref="J17">IFERROR(INDEX($D$2:$D$146,SMALL(IF($G15=$A$2:$A$146,ROW($A$2:$A$146)- MIN(ROW($A$2:$A$146))+1,""),COLUMN()-7)), "")</f>
        <v/>
      </c>
      <c r="K17" s="209">
        <f t="array" ref="K17">IFERROR(INDEX($D$2:$D$146,SMALL(IF($G15=$A$2:$A$146,ROW($A$2:$A$146)- MIN(ROW($A$2:$A$146))+1,""),COLUMN()-7)), "")</f>
        <v/>
      </c>
      <c r="L17" s="209">
        <f t="array" ref="L17">IFERROR(INDEX($D$2:$D$146,SMALL(IF($G15=$A$2:$A$146,ROW($A$2:$A$146)- MIN(ROW($A$2:$A$146))+1,""),COLUMN()-7)), "")</f>
        <v/>
      </c>
      <c r="M17" s="209">
        <f t="array" ref="M17">IFERROR(INDEX($D$2:$D$146,SMALL(IF($G15=$A$2:$A$146,ROW($A$2:$A$146)- MIN(ROW($A$2:$A$146))+1,""),COLUMN()-7)), "")</f>
        <v/>
      </c>
      <c r="N17" s="209">
        <f t="array" ref="N17">IFERROR(INDEX($D$2:$D$146,SMALL(IF($G15=$A$2:$A$146,ROW($A$2:$A$146)- MIN(ROW($A$2:$A$146))+1,""),COLUMN()-7)), "")</f>
        <v/>
      </c>
      <c r="O17" s="209">
        <f t="array" ref="O17">IFERROR(INDEX($D$2:$D$146,SMALL(IF($G15=$A$2:$A$146,ROW($A$2:$A$146)- MIN(ROW($A$2:$A$146))+1,""),COLUMN()-7)), "")</f>
        <v/>
      </c>
      <c r="P17" s="209">
        <f t="array" ref="P17">IFERROR(INDEX($D$2:$D$146,SMALL(IF($G15=$A$2:$A$146,ROW($A$2:$A$146)- MIN(ROW($A$2:$A$146))+1,""),COLUMN()-7)), "")</f>
        <v/>
      </c>
      <c r="Q17" s="210">
        <f t="array" ref="Q17">IFERROR(INDEX($D$2:$D$146,SMALL(IF($G15=$A$2:$A$146,ROW($A$2:$A$146)- MIN(ROW($A$2:$A$146))+1,""),COLUMN()-7)), "")</f>
        <v/>
      </c>
      <c r="S17" s="189">
        <f>_xlfn.NUMBERVALUE('809_Sheet'!I17)</f>
        <v/>
      </c>
      <c r="T17" s="201">
        <f>_xlfn.NUMBERVALUE('809_Sheet'!$D17)</f>
        <v/>
      </c>
      <c r="U17" s="201">
        <f>_xlfn.NUMBERVALUE('809_Sheet'!$M17)</f>
        <v/>
      </c>
      <c r="V17" s="30">
        <f>($H$1+('809_Sheet'!C17*7))</f>
        <v/>
      </c>
      <c r="W17">
        <f>_xlfn.NUMBERVALUE('809_Sheet'!H17)</f>
        <v/>
      </c>
    </row>
    <row r="18">
      <c r="A18" s="30">
        <f>V15</f>
        <v/>
      </c>
      <c r="B18" s="200">
        <f>S15</f>
        <v/>
      </c>
      <c r="C18" s="201">
        <f>T15</f>
        <v/>
      </c>
      <c r="D18" s="202">
        <f>U15</f>
        <v/>
      </c>
      <c r="E18">
        <f>W15</f>
        <v/>
      </c>
      <c r="G18" s="6" t="n"/>
      <c r="S18" s="189">
        <f>_xlfn.NUMBERVALUE('809_Sheet'!I18)</f>
        <v/>
      </c>
      <c r="T18" s="201">
        <f>_xlfn.NUMBERVALUE('809_Sheet'!$D18)</f>
        <v/>
      </c>
      <c r="U18" s="201">
        <f>_xlfn.NUMBERVALUE('809_Sheet'!$M18)</f>
        <v/>
      </c>
      <c r="V18" s="30">
        <f>($H$1+('809_Sheet'!C18*7))</f>
        <v/>
      </c>
      <c r="W18">
        <f>_xlfn.NUMBERVALUE('809_Sheet'!H18)</f>
        <v/>
      </c>
    </row>
    <row r="19">
      <c r="A19" s="30">
        <f>V14</f>
        <v/>
      </c>
      <c r="B19" s="200">
        <f>S14</f>
        <v/>
      </c>
      <c r="C19" s="201">
        <f>T14</f>
        <v/>
      </c>
      <c r="D19" s="202">
        <f>U14</f>
        <v/>
      </c>
      <c r="E19">
        <f>W14</f>
        <v/>
      </c>
      <c r="G19" s="59">
        <f>$H$1+(7*G20)</f>
        <v/>
      </c>
      <c r="H19" s="126">
        <f t="array" ref="H19">IFERROR(INDEX($B$2:$B$146,SMALL(IF($G19=$A$2:$A$146,ROW($A$2:$A$146)- MIN(ROW($A$2:$A$146))+1,""),COLUMN()-7)), "")</f>
        <v/>
      </c>
      <c r="I19" s="127">
        <f t="array" ref="I19">IFERROR(INDEX($B$2:$B$146,SMALL(IF($G19=$A$2:$A$146,ROW($A$2:$A$146)- MIN(ROW($A$2:$A$146))+1,""),COLUMN()-7)), "")</f>
        <v/>
      </c>
      <c r="J19" s="127">
        <f t="array" ref="J19">IFERROR(INDEX($B$2:$B$146,SMALL(IF($G19=$A$2:$A$146,ROW($A$2:$A$146)- MIN(ROW($A$2:$A$146))+1,""),COLUMN()-7)), "")</f>
        <v/>
      </c>
      <c r="K19" s="127">
        <f t="array" ref="K19">IFERROR(INDEX($B$2:$B$146,SMALL(IF($G19=$A$2:$A$146,ROW($A$2:$A$146)- MIN(ROW($A$2:$A$146))+1,""),COLUMN()-7)), "")</f>
        <v/>
      </c>
      <c r="L19" s="127">
        <f t="array" ref="L19">IFERROR(INDEX($B$2:$B$146,SMALL(IF($G19=$A$2:$A$146,ROW($A$2:$A$146)- MIN(ROW($A$2:$A$146))+1,""),COLUMN()-7)), "")</f>
        <v/>
      </c>
      <c r="M19" s="127">
        <f t="array" ref="M19">IFERROR(INDEX($B$2:$B$146,SMALL(IF($G19=$A$2:$A$146,ROW($A$2:$A$146)- MIN(ROW($A$2:$A$146))+1,""),COLUMN()-7)), "")</f>
        <v/>
      </c>
      <c r="N19" s="127">
        <f t="array" ref="N19">IFERROR(INDEX($B$2:$B$146,SMALL(IF($G19=$A$2:$A$146,ROW($A$2:$A$146)- MIN(ROW($A$2:$A$146))+1,""),COLUMN()-7)), "")</f>
        <v/>
      </c>
      <c r="O19" s="127">
        <f t="array" ref="O19">IFERROR(INDEX($B$2:$B$146,SMALL(IF($G19=$A$2:$A$146,ROW($A$2:$A$146)- MIN(ROW($A$2:$A$146))+1,""),COLUMN()-7)), "")</f>
        <v/>
      </c>
      <c r="P19" s="127">
        <f t="array" ref="P19">IFERROR(INDEX($B$2:$B$146,SMALL(IF($G19=$A$2:$A$146,ROW($A$2:$A$146)- MIN(ROW($A$2:$A$146))+1,""),COLUMN()-7)), "")</f>
        <v/>
      </c>
      <c r="Q19" s="128">
        <f t="array" ref="Q19">IFERROR(INDEX($B$2:$B$146,SMALL(IF($G19=$A$2:$A$146,ROW($A$2:$A$146)- MIN(ROW($A$2:$A$146))+1,""),COLUMN()-7)), "")</f>
        <v/>
      </c>
      <c r="S19" s="189">
        <f>_xlfn.NUMBERVALUE('809_Sheet'!I19)</f>
        <v/>
      </c>
      <c r="T19" s="201">
        <f>_xlfn.NUMBERVALUE('809_Sheet'!$D19)</f>
        <v/>
      </c>
      <c r="U19" s="201">
        <f>_xlfn.NUMBERVALUE('809_Sheet'!$M19)</f>
        <v/>
      </c>
      <c r="V19" s="30">
        <f>($H$1+('809_Sheet'!C19*7))</f>
        <v/>
      </c>
      <c r="W19">
        <f>_xlfn.NUMBERVALUE('809_Sheet'!H19)</f>
        <v/>
      </c>
    </row>
    <row r="20">
      <c r="A20" s="30">
        <f>V13</f>
        <v/>
      </c>
      <c r="B20" s="200">
        <f>S13</f>
        <v/>
      </c>
      <c r="C20" s="201">
        <f>T13</f>
        <v/>
      </c>
      <c r="D20" s="202">
        <f>U13</f>
        <v/>
      </c>
      <c r="E20">
        <f>W13</f>
        <v/>
      </c>
      <c r="G20" s="60" t="n">
        <v>30</v>
      </c>
      <c r="H20" s="205">
        <f t="array" ref="H20">IFERROR(INDEX($C$2:$C$146,SMALL(IF($G19=$A$2:$A$146,ROW($A$2:$A$146)- MIN(ROW($A$2:$A$146))+1,""),COLUMN()-7)), "")</f>
        <v/>
      </c>
      <c r="I20" s="206">
        <f t="array" ref="I20">IFERROR(INDEX($C$2:$C$146,SMALL(IF($G19=$A$2:$A$146,ROW($A$2:$A$146)- MIN(ROW($A$2:$A$146))+1,""),COLUMN()-7)), "")</f>
        <v/>
      </c>
      <c r="J20" s="206">
        <f t="array" ref="J20">IFERROR(INDEX($C$2:$C$146,SMALL(IF($G19=$A$2:$A$146,ROW($A$2:$A$146)- MIN(ROW($A$2:$A$146))+1,""),COLUMN()-7)), "")</f>
        <v/>
      </c>
      <c r="K20" s="206">
        <f t="array" ref="K20">IFERROR(INDEX($C$2:$C$146,SMALL(IF($G19=$A$2:$A$146,ROW($A$2:$A$146)- MIN(ROW($A$2:$A$146))+1,""),COLUMN()-7)), "")</f>
        <v/>
      </c>
      <c r="L20" s="206">
        <f t="array" ref="L20">IFERROR(INDEX($C$2:$C$146,SMALL(IF($G19=$A$2:$A$146,ROW($A$2:$A$146)- MIN(ROW($A$2:$A$146))+1,""),COLUMN()-7)), "")</f>
        <v/>
      </c>
      <c r="M20" s="206">
        <f t="array" ref="M20">IFERROR(INDEX($C$2:$C$146,SMALL(IF($G19=$A$2:$A$146,ROW($A$2:$A$146)- MIN(ROW($A$2:$A$146))+1,""),COLUMN()-7)), "")</f>
        <v/>
      </c>
      <c r="N20" s="206">
        <f t="array" ref="N20">IFERROR(INDEX($C$2:$C$146,SMALL(IF($G19=$A$2:$A$146,ROW($A$2:$A$146)- MIN(ROW($A$2:$A$146))+1,""),COLUMN()-7)), "")</f>
        <v/>
      </c>
      <c r="O20" s="206">
        <f t="array" ref="O20">IFERROR(INDEX($C$2:$C$146,SMALL(IF($G19=$A$2:$A$146,ROW($A$2:$A$146)- MIN(ROW($A$2:$A$146))+1,""),COLUMN()-7)), "")</f>
        <v/>
      </c>
      <c r="P20" s="206">
        <f t="array" ref="P20">IFERROR(INDEX($C$2:$C$146,SMALL(IF($G19=$A$2:$A$146,ROW($A$2:$A$146)- MIN(ROW($A$2:$A$146))+1,""),COLUMN()-7)), "")</f>
        <v/>
      </c>
      <c r="Q20" s="207">
        <f t="array" ref="Q20">IFERROR(INDEX($C$2:$C$146,SMALL(IF($G19=$A$2:$A$146,ROW($A$2:$A$146)- MIN(ROW($A$2:$A$146))+1,""),COLUMN()-7)), "")</f>
        <v/>
      </c>
      <c r="S20" s="189">
        <f>_xlfn.NUMBERVALUE('809_Sheet'!I20)</f>
        <v/>
      </c>
      <c r="T20" s="201">
        <f>_xlfn.NUMBERVALUE('809_Sheet'!$D20)</f>
        <v/>
      </c>
      <c r="U20" s="201">
        <f>_xlfn.NUMBERVALUE('809_Sheet'!$M20)</f>
        <v/>
      </c>
      <c r="V20" s="30">
        <f>($H$1+('809_Sheet'!C20*7))</f>
        <v/>
      </c>
      <c r="W20">
        <f>_xlfn.NUMBERVALUE('809_Sheet'!H20)</f>
        <v/>
      </c>
    </row>
    <row r="21">
      <c r="A21" s="30">
        <f>V12</f>
        <v/>
      </c>
      <c r="B21" s="200">
        <f>S12</f>
        <v/>
      </c>
      <c r="C21" s="201">
        <f>T12</f>
        <v/>
      </c>
      <c r="D21" s="202">
        <f>U12</f>
        <v/>
      </c>
      <c r="E21">
        <f>W12</f>
        <v/>
      </c>
      <c r="G21" s="61">
        <f>VLOOKUP(G19,$A:$E,5,FALSE)</f>
        <v/>
      </c>
      <c r="H21" s="208">
        <f t="array" ref="H21">IFERROR(INDEX($D$2:$D$146,SMALL(IF($G19=$A$2:$A$146,ROW($A$2:$A$146)- MIN(ROW($A$2:$A$146))+1,""),COLUMN()-7)), "")</f>
        <v/>
      </c>
      <c r="I21" s="209">
        <f t="array" ref="I21">IFERROR(INDEX($D$2:$D$146,SMALL(IF($G19=$A$2:$A$146,ROW($A$2:$A$146)- MIN(ROW($A$2:$A$146))+1,""),COLUMN()-7)), "")</f>
        <v/>
      </c>
      <c r="J21" s="209">
        <f t="array" ref="J21">IFERROR(INDEX($D$2:$D$146,SMALL(IF($G19=$A$2:$A$146,ROW($A$2:$A$146)- MIN(ROW($A$2:$A$146))+1,""),COLUMN()-7)), "")</f>
        <v/>
      </c>
      <c r="K21" s="209">
        <f t="array" ref="K21">IFERROR(INDEX($D$2:$D$146,SMALL(IF($G19=$A$2:$A$146,ROW($A$2:$A$146)- MIN(ROW($A$2:$A$146))+1,""),COLUMN()-7)), "")</f>
        <v/>
      </c>
      <c r="L21" s="209">
        <f t="array" ref="L21">IFERROR(INDEX($D$2:$D$146,SMALL(IF($G19=$A$2:$A$146,ROW($A$2:$A$146)- MIN(ROW($A$2:$A$146))+1,""),COLUMN()-7)), "")</f>
        <v/>
      </c>
      <c r="M21" s="209">
        <f t="array" ref="M21">IFERROR(INDEX($D$2:$D$146,SMALL(IF($G19=$A$2:$A$146,ROW($A$2:$A$146)- MIN(ROW($A$2:$A$146))+1,""),COLUMN()-7)), "")</f>
        <v/>
      </c>
      <c r="N21" s="209">
        <f t="array" ref="N21">IFERROR(INDEX($D$2:$D$146,SMALL(IF($G19=$A$2:$A$146,ROW($A$2:$A$146)- MIN(ROW($A$2:$A$146))+1,""),COLUMN()-7)), "")</f>
        <v/>
      </c>
      <c r="O21" s="209">
        <f t="array" ref="O21">IFERROR(INDEX($D$2:$D$146,SMALL(IF($G19=$A$2:$A$146,ROW($A$2:$A$146)- MIN(ROW($A$2:$A$146))+1,""),COLUMN()-7)), "")</f>
        <v/>
      </c>
      <c r="P21" s="209">
        <f t="array" ref="P21">IFERROR(INDEX($D$2:$D$146,SMALL(IF($G19=$A$2:$A$146,ROW($A$2:$A$146)- MIN(ROW($A$2:$A$146))+1,""),COLUMN()-7)), "")</f>
        <v/>
      </c>
      <c r="Q21" s="210">
        <f t="array" ref="Q21">IFERROR(INDEX($D$2:$D$146,SMALL(IF($G19=$A$2:$A$146,ROW($A$2:$A$146)- MIN(ROW($A$2:$A$146))+1,""),COLUMN()-7)), "")</f>
        <v/>
      </c>
      <c r="S21" s="189">
        <f>_xlfn.NUMBERVALUE('809_Sheet'!I21)</f>
        <v/>
      </c>
      <c r="T21" s="201">
        <f>_xlfn.NUMBERVALUE('809_Sheet'!$D21)</f>
        <v/>
      </c>
      <c r="U21" s="201">
        <f>_xlfn.NUMBERVALUE('809_Sheet'!$M21)</f>
        <v/>
      </c>
      <c r="V21" s="30">
        <f>($H$1+('809_Sheet'!C21*7))</f>
        <v/>
      </c>
      <c r="W21">
        <f>_xlfn.NUMBERVALUE('809_Sheet'!H21)</f>
        <v/>
      </c>
    </row>
    <row r="22">
      <c r="A22" s="30">
        <f>V31</f>
        <v/>
      </c>
      <c r="B22" s="200">
        <f>S31</f>
        <v/>
      </c>
      <c r="C22" s="201">
        <f>T31</f>
        <v/>
      </c>
      <c r="D22" s="202">
        <f>U31</f>
        <v/>
      </c>
      <c r="E22">
        <f>W31</f>
        <v/>
      </c>
      <c r="G22" s="6" t="n"/>
      <c r="S22" s="203">
        <f>_xlfn.NUMBERVALUE('809_Sheet'!I22)</f>
        <v/>
      </c>
      <c r="T22" s="204">
        <f>_xlfn.NUMBERVALUE('809_Sheet'!$D22)</f>
        <v/>
      </c>
      <c r="U22" s="204">
        <f>_xlfn.NUMBERVALUE('809_Sheet'!$M22)</f>
        <v/>
      </c>
      <c r="V22" s="110">
        <f>($H$1+('809_Sheet'!C22*7))</f>
        <v/>
      </c>
      <c r="W22">
        <f>_xlfn.NUMBERVALUE('809_Sheet'!H22)</f>
        <v/>
      </c>
    </row>
    <row r="23">
      <c r="A23" s="30">
        <f>V30</f>
        <v/>
      </c>
      <c r="B23" s="200">
        <f>S30</f>
        <v/>
      </c>
      <c r="C23" s="201">
        <f>T30</f>
        <v/>
      </c>
      <c r="D23" s="202">
        <f>U30</f>
        <v/>
      </c>
      <c r="E23">
        <f>W30</f>
        <v/>
      </c>
      <c r="G23" s="59">
        <f>$H$1+(7*G24)</f>
        <v/>
      </c>
      <c r="H23" s="126">
        <f t="array" ref="H23">IFERROR(INDEX($B$2:$B$146,SMALL(IF($G23=$A$2:$A$146,ROW($A$2:$A$146)- MIN(ROW($A$2:$A$146))+1,""),COLUMN()-7)), "")</f>
        <v/>
      </c>
      <c r="I23" s="127">
        <f t="array" ref="I23">IFERROR(INDEX($B$2:$B$146,SMALL(IF($G23=$A$2:$A$146,ROW($A$2:$A$146)- MIN(ROW($A$2:$A$146))+1,""),COLUMN()-7)), "")</f>
        <v/>
      </c>
      <c r="J23" s="127">
        <f t="array" ref="J23">IFERROR(INDEX($B$2:$B$146,SMALL(IF($G23=$A$2:$A$146,ROW($A$2:$A$146)- MIN(ROW($A$2:$A$146))+1,""),COLUMN()-7)), "")</f>
        <v/>
      </c>
      <c r="K23" s="127">
        <f t="array" ref="K23">IFERROR(INDEX($B$2:$B$146,SMALL(IF($G23=$A$2:$A$146,ROW($A$2:$A$146)- MIN(ROW($A$2:$A$146))+1,""),COLUMN()-7)), "")</f>
        <v/>
      </c>
      <c r="L23" s="127">
        <f t="array" ref="L23">IFERROR(INDEX($B$2:$B$146,SMALL(IF($G23=$A$2:$A$146,ROW($A$2:$A$146)- MIN(ROW($A$2:$A$146))+1,""),COLUMN()-7)), "")</f>
        <v/>
      </c>
      <c r="M23" s="127">
        <f t="array" ref="M23">IFERROR(INDEX($B$2:$B$146,SMALL(IF($G23=$A$2:$A$146,ROW($A$2:$A$146)- MIN(ROW($A$2:$A$146))+1,""),COLUMN()-7)), "")</f>
        <v/>
      </c>
      <c r="N23" s="127">
        <f t="array" ref="N23">IFERROR(INDEX($B$2:$B$146,SMALL(IF($G23=$A$2:$A$146,ROW($A$2:$A$146)- MIN(ROW($A$2:$A$146))+1,""),COLUMN()-7)), "")</f>
        <v/>
      </c>
      <c r="O23" s="127">
        <f t="array" ref="O23">IFERROR(INDEX($B$2:$B$146,SMALL(IF($G23=$A$2:$A$146,ROW($A$2:$A$146)- MIN(ROW($A$2:$A$146))+1,""),COLUMN()-7)), "")</f>
        <v/>
      </c>
      <c r="P23" s="127">
        <f t="array" ref="P23">IFERROR(INDEX($B$2:$B$146,SMALL(IF($G23=$A$2:$A$146,ROW($A$2:$A$146)- MIN(ROW($A$2:$A$146))+1,""),COLUMN()-7)), "")</f>
        <v/>
      </c>
      <c r="Q23" s="128">
        <f t="array" ref="Q23">IFERROR(INDEX($B$2:$B$146,SMALL(IF($G23=$A$2:$A$146,ROW($A$2:$A$146)- MIN(ROW($A$2:$A$146))+1,""),COLUMN()-7)), "")</f>
        <v/>
      </c>
      <c r="S23" s="203">
        <f>_xlfn.NUMBERVALUE('809_Sheet'!I23)</f>
        <v/>
      </c>
      <c r="T23" s="204">
        <f>_xlfn.NUMBERVALUE('809_Sheet'!$D23)</f>
        <v/>
      </c>
      <c r="U23" s="204">
        <f>_xlfn.NUMBERVALUE('809_Sheet'!$M23)</f>
        <v/>
      </c>
      <c r="V23" s="110">
        <f>($H$1+('809_Sheet'!C23*7))</f>
        <v/>
      </c>
      <c r="W23">
        <f>_xlfn.NUMBERVALUE('809_Sheet'!H23)</f>
        <v/>
      </c>
    </row>
    <row r="24">
      <c r="A24" s="30">
        <f>V29</f>
        <v/>
      </c>
      <c r="B24" s="200">
        <f>S29</f>
        <v/>
      </c>
      <c r="C24" s="201">
        <f>T29</f>
        <v/>
      </c>
      <c r="D24" s="202">
        <f>U29</f>
        <v/>
      </c>
      <c r="E24">
        <f>W29</f>
        <v/>
      </c>
      <c r="G24" s="60" t="n">
        <v>34</v>
      </c>
      <c r="H24" s="205">
        <f t="array" ref="H24">IFERROR(INDEX($C$2:$C$146,SMALL(IF($G23=$A$2:$A$146,ROW($A$2:$A$146)- MIN(ROW($A$2:$A$146))+1,""),COLUMN()-7)), "")</f>
        <v/>
      </c>
      <c r="I24" s="206">
        <f t="array" ref="I24">IFERROR(INDEX($C$2:$C$146,SMALL(IF($G23=$A$2:$A$146,ROW($A$2:$A$146)- MIN(ROW($A$2:$A$146))+1,""),COLUMN()-7)), "")</f>
        <v/>
      </c>
      <c r="J24" s="206">
        <f t="array" ref="J24">IFERROR(INDEX($C$2:$C$146,SMALL(IF($G23=$A$2:$A$146,ROW($A$2:$A$146)- MIN(ROW($A$2:$A$146))+1,""),COLUMN()-7)), "")</f>
        <v/>
      </c>
      <c r="K24" s="206">
        <f t="array" ref="K24">IFERROR(INDEX($C$2:$C$146,SMALL(IF($G23=$A$2:$A$146,ROW($A$2:$A$146)- MIN(ROW($A$2:$A$146))+1,""),COLUMN()-7)), "")</f>
        <v/>
      </c>
      <c r="L24" s="206">
        <f t="array" ref="L24">IFERROR(INDEX($C$2:$C$146,SMALL(IF($G23=$A$2:$A$146,ROW($A$2:$A$146)- MIN(ROW($A$2:$A$146))+1,""),COLUMN()-7)), "")</f>
        <v/>
      </c>
      <c r="M24" s="206">
        <f t="array" ref="M24">IFERROR(INDEX($C$2:$C$146,SMALL(IF($G23=$A$2:$A$146,ROW($A$2:$A$146)- MIN(ROW($A$2:$A$146))+1,""),COLUMN()-7)), "")</f>
        <v/>
      </c>
      <c r="N24" s="206">
        <f t="array" ref="N24">IFERROR(INDEX($C$2:$C$146,SMALL(IF($G23=$A$2:$A$146,ROW($A$2:$A$146)- MIN(ROW($A$2:$A$146))+1,""),COLUMN()-7)), "")</f>
        <v/>
      </c>
      <c r="O24" s="206">
        <f t="array" ref="O24">IFERROR(INDEX($C$2:$C$146,SMALL(IF($G23=$A$2:$A$146,ROW($A$2:$A$146)- MIN(ROW($A$2:$A$146))+1,""),COLUMN()-7)), "")</f>
        <v/>
      </c>
      <c r="P24" s="206">
        <f t="array" ref="P24">IFERROR(INDEX($C$2:$C$146,SMALL(IF($G23=$A$2:$A$146,ROW($A$2:$A$146)- MIN(ROW($A$2:$A$146))+1,""),COLUMN()-7)), "")</f>
        <v/>
      </c>
      <c r="Q24" s="207">
        <f t="array" ref="Q24">IFERROR(INDEX($C$2:$C$146,SMALL(IF($G23=$A$2:$A$146,ROW($A$2:$A$146)- MIN(ROW($A$2:$A$146))+1,""),COLUMN()-7)), "")</f>
        <v/>
      </c>
      <c r="S24" s="203">
        <f>_xlfn.NUMBERVALUE('809_Sheet'!I24)</f>
        <v/>
      </c>
      <c r="T24" s="204">
        <f>_xlfn.NUMBERVALUE('809_Sheet'!$D24)</f>
        <v/>
      </c>
      <c r="U24" s="204">
        <f>_xlfn.NUMBERVALUE('809_Sheet'!$M24)</f>
        <v/>
      </c>
      <c r="V24" s="110">
        <f>($H$1+('809_Sheet'!C24*7))</f>
        <v/>
      </c>
      <c r="W24">
        <f>_xlfn.NUMBERVALUE('809_Sheet'!H24)</f>
        <v/>
      </c>
    </row>
    <row r="25">
      <c r="A25" s="30">
        <f>V28</f>
        <v/>
      </c>
      <c r="B25" s="200">
        <f>S28</f>
        <v/>
      </c>
      <c r="C25" s="201">
        <f>T28</f>
        <v/>
      </c>
      <c r="D25" s="202">
        <f>U28</f>
        <v/>
      </c>
      <c r="E25">
        <f>W28</f>
        <v/>
      </c>
      <c r="G25" s="61">
        <f>VLOOKUP(G23,$A:$E,5,FALSE)</f>
        <v/>
      </c>
      <c r="H25" s="208">
        <f t="array" ref="H25">IFERROR(INDEX($D$2:$D$146,SMALL(IF($G23=$A$2:$A$146,ROW($A$2:$A$146)- MIN(ROW($A$2:$A$146))+1,""),COLUMN()-7)), "")</f>
        <v/>
      </c>
      <c r="I25" s="209">
        <f t="array" ref="I25">IFERROR(INDEX($D$2:$D$146,SMALL(IF($G23=$A$2:$A$146,ROW($A$2:$A$146)- MIN(ROW($A$2:$A$146))+1,""),COLUMN()-7)), "")</f>
        <v/>
      </c>
      <c r="J25" s="209">
        <f t="array" ref="J25">IFERROR(INDEX($D$2:$D$146,SMALL(IF($G23=$A$2:$A$146,ROW($A$2:$A$146)- MIN(ROW($A$2:$A$146))+1,""),COLUMN()-7)), "")</f>
        <v/>
      </c>
      <c r="K25" s="209">
        <f t="array" ref="K25">IFERROR(INDEX($D$2:$D$146,SMALL(IF($G23=$A$2:$A$146,ROW($A$2:$A$146)- MIN(ROW($A$2:$A$146))+1,""),COLUMN()-7)), "")</f>
        <v/>
      </c>
      <c r="L25" s="209">
        <f t="array" ref="L25">IFERROR(INDEX($D$2:$D$146,SMALL(IF($G23=$A$2:$A$146,ROW($A$2:$A$146)- MIN(ROW($A$2:$A$146))+1,""),COLUMN()-7)), "")</f>
        <v/>
      </c>
      <c r="M25" s="209">
        <f t="array" ref="M25">IFERROR(INDEX($D$2:$D$146,SMALL(IF($G23=$A$2:$A$146,ROW($A$2:$A$146)- MIN(ROW($A$2:$A$146))+1,""),COLUMN()-7)), "")</f>
        <v/>
      </c>
      <c r="N25" s="209">
        <f t="array" ref="N25">IFERROR(INDEX($D$2:$D$146,SMALL(IF($G23=$A$2:$A$146,ROW($A$2:$A$146)- MIN(ROW($A$2:$A$146))+1,""),COLUMN()-7)), "")</f>
        <v/>
      </c>
      <c r="O25" s="209">
        <f t="array" ref="O25">IFERROR(INDEX($D$2:$D$146,SMALL(IF($G23=$A$2:$A$146,ROW($A$2:$A$146)- MIN(ROW($A$2:$A$146))+1,""),COLUMN()-7)), "")</f>
        <v/>
      </c>
      <c r="P25" s="209">
        <f t="array" ref="P25">IFERROR(INDEX($D$2:$D$146,SMALL(IF($G23=$A$2:$A$146,ROW($A$2:$A$146)- MIN(ROW($A$2:$A$146))+1,""),COLUMN()-7)), "")</f>
        <v/>
      </c>
      <c r="Q25" s="210">
        <f t="array" ref="Q25">IFERROR(INDEX($D$2:$D$146,SMALL(IF($G23=$A$2:$A$146,ROW($A$2:$A$146)- MIN(ROW($A$2:$A$146))+1,""),COLUMN()-7)), "")</f>
        <v/>
      </c>
      <c r="S25" s="203">
        <f>_xlfn.NUMBERVALUE('809_Sheet'!I25)</f>
        <v/>
      </c>
      <c r="T25" s="204">
        <f>_xlfn.NUMBERVALUE('809_Sheet'!$D25)</f>
        <v/>
      </c>
      <c r="U25" s="204">
        <f>_xlfn.NUMBERVALUE('809_Sheet'!$M25)</f>
        <v/>
      </c>
      <c r="V25" s="110">
        <f>($H$1+('809_Sheet'!C25*7))</f>
        <v/>
      </c>
      <c r="W25">
        <f>_xlfn.NUMBERVALUE('809_Sheet'!H25)</f>
        <v/>
      </c>
    </row>
    <row r="26">
      <c r="A26" s="30">
        <f>V27</f>
        <v/>
      </c>
      <c r="B26" s="200">
        <f>S27</f>
        <v/>
      </c>
      <c r="C26" s="201">
        <f>T27</f>
        <v/>
      </c>
      <c r="D26" s="202">
        <f>U27</f>
        <v/>
      </c>
      <c r="E26">
        <f>W27</f>
        <v/>
      </c>
      <c r="G26" s="6" t="n"/>
      <c r="S26" s="203">
        <f>_xlfn.NUMBERVALUE('809_Sheet'!I26)</f>
        <v/>
      </c>
      <c r="T26" s="204">
        <f>_xlfn.NUMBERVALUE('809_Sheet'!$D26)</f>
        <v/>
      </c>
      <c r="U26" s="204">
        <f>_xlfn.NUMBERVALUE('809_Sheet'!$M26)</f>
        <v/>
      </c>
      <c r="V26" s="110">
        <f>($H$1+('809_Sheet'!C26*7))</f>
        <v/>
      </c>
      <c r="W26">
        <f>_xlfn.NUMBERVALUE('809_Sheet'!H26)</f>
        <v/>
      </c>
    </row>
    <row r="27">
      <c r="A27" s="30">
        <f>V26</f>
        <v/>
      </c>
      <c r="B27" s="200">
        <f>S26</f>
        <v/>
      </c>
      <c r="C27" s="201">
        <f>T26</f>
        <v/>
      </c>
      <c r="D27" s="202">
        <f>U26</f>
        <v/>
      </c>
      <c r="E27">
        <f>W26</f>
        <v/>
      </c>
      <c r="G27" s="59">
        <f>$H$1+(7*G28)</f>
        <v/>
      </c>
      <c r="H27" s="126">
        <f t="array" ref="H27">IFERROR(INDEX($B$2:$B$146,SMALL(IF($G27=$A$2:$A$146,ROW($A$2:$A$146)- MIN(ROW($A$2:$A$146))+1,""),COLUMN()-7)), "")</f>
        <v/>
      </c>
      <c r="I27" s="127">
        <f t="array" ref="I27">IFERROR(INDEX($B$2:$B$146,SMALL(IF($G27=$A$2:$A$146,ROW($A$2:$A$146)- MIN(ROW($A$2:$A$146))+1,""),COLUMN()-7)), "")</f>
        <v/>
      </c>
      <c r="J27" s="127">
        <f t="array" ref="J27">IFERROR(INDEX($B$2:$B$146,SMALL(IF($G27=$A$2:$A$146,ROW($A$2:$A$146)- MIN(ROW($A$2:$A$146))+1,""),COLUMN()-7)), "")</f>
        <v/>
      </c>
      <c r="K27" s="127">
        <f t="array" ref="K27">IFERROR(INDEX($B$2:$B$146,SMALL(IF($G27=$A$2:$A$146,ROW($A$2:$A$146)- MIN(ROW($A$2:$A$146))+1,""),COLUMN()-7)), "")</f>
        <v/>
      </c>
      <c r="L27" s="127">
        <f t="array" ref="L27">IFERROR(INDEX($B$2:$B$146,SMALL(IF($G27=$A$2:$A$146,ROW($A$2:$A$146)- MIN(ROW($A$2:$A$146))+1,""),COLUMN()-7)), "")</f>
        <v/>
      </c>
      <c r="M27" s="127">
        <f t="array" ref="M27">IFERROR(INDEX($B$2:$B$146,SMALL(IF($G27=$A$2:$A$146,ROW($A$2:$A$146)- MIN(ROW($A$2:$A$146))+1,""),COLUMN()-7)), "")</f>
        <v/>
      </c>
      <c r="N27" s="127">
        <f t="array" ref="N27">IFERROR(INDEX($B$2:$B$146,SMALL(IF($G27=$A$2:$A$146,ROW($A$2:$A$146)- MIN(ROW($A$2:$A$146))+1,""),COLUMN()-7)), "")</f>
        <v/>
      </c>
      <c r="O27" s="127">
        <f t="array" ref="O27">IFERROR(INDEX($B$2:$B$146,SMALL(IF($G27=$A$2:$A$146,ROW($A$2:$A$146)- MIN(ROW($A$2:$A$146))+1,""),COLUMN()-7)), "")</f>
        <v/>
      </c>
      <c r="P27" s="127">
        <f t="array" ref="P27">IFERROR(INDEX($B$2:$B$146,SMALL(IF($G27=$A$2:$A$146,ROW($A$2:$A$146)- MIN(ROW($A$2:$A$146))+1,""),COLUMN()-7)), "")</f>
        <v/>
      </c>
      <c r="Q27" s="128">
        <f t="array" ref="Q27">IFERROR(INDEX($B$2:$B$146,SMALL(IF($G27=$A$2:$A$146,ROW($A$2:$A$146)- MIN(ROW($A$2:$A$146))+1,""),COLUMN()-7)), "")</f>
        <v/>
      </c>
      <c r="S27" s="203">
        <f>_xlfn.NUMBERVALUE('809_Sheet'!I27)</f>
        <v/>
      </c>
      <c r="T27" s="204">
        <f>_xlfn.NUMBERVALUE('809_Sheet'!$D27)</f>
        <v/>
      </c>
      <c r="U27" s="204">
        <f>_xlfn.NUMBERVALUE('809_Sheet'!$M27)</f>
        <v/>
      </c>
      <c r="V27" s="110">
        <f>($H$1+('809_Sheet'!C27*7))</f>
        <v/>
      </c>
      <c r="W27">
        <f>_xlfn.NUMBERVALUE('809_Sheet'!H27)</f>
        <v/>
      </c>
    </row>
    <row r="28">
      <c r="A28" s="30">
        <f>V25</f>
        <v/>
      </c>
      <c r="B28" s="200">
        <f>S25</f>
        <v/>
      </c>
      <c r="C28" s="201">
        <f>T25</f>
        <v/>
      </c>
      <c r="D28" s="202">
        <f>U25</f>
        <v/>
      </c>
      <c r="E28">
        <f>W25</f>
        <v/>
      </c>
      <c r="G28" s="60" t="n">
        <v>39</v>
      </c>
      <c r="H28" s="205">
        <f t="array" ref="H28">IFERROR(INDEX($C$2:$C$146,SMALL(IF($G27=$A$2:$A$146,ROW($A$2:$A$146)- MIN(ROW($A$2:$A$146))+1,""),COLUMN()-7)), "")</f>
        <v/>
      </c>
      <c r="I28" s="206">
        <f t="array" ref="I28">IFERROR(INDEX($C$2:$C$146,SMALL(IF($G27=$A$2:$A$146,ROW($A$2:$A$146)- MIN(ROW($A$2:$A$146))+1,""),COLUMN()-7)), "")</f>
        <v/>
      </c>
      <c r="J28" s="206">
        <f t="array" ref="J28">IFERROR(INDEX($C$2:$C$146,SMALL(IF($G27=$A$2:$A$146,ROW($A$2:$A$146)- MIN(ROW($A$2:$A$146))+1,""),COLUMN()-7)), "")</f>
        <v/>
      </c>
      <c r="K28" s="206">
        <f t="array" ref="K28">IFERROR(INDEX($C$2:$C$146,SMALL(IF($G27=$A$2:$A$146,ROW($A$2:$A$146)- MIN(ROW($A$2:$A$146))+1,""),COLUMN()-7)), "")</f>
        <v/>
      </c>
      <c r="L28" s="206">
        <f t="array" ref="L28">IFERROR(INDEX($C$2:$C$146,SMALL(IF($G27=$A$2:$A$146,ROW($A$2:$A$146)- MIN(ROW($A$2:$A$146))+1,""),COLUMN()-7)), "")</f>
        <v/>
      </c>
      <c r="M28" s="206">
        <f t="array" ref="M28">IFERROR(INDEX($C$2:$C$146,SMALL(IF($G27=$A$2:$A$146,ROW($A$2:$A$146)- MIN(ROW($A$2:$A$146))+1,""),COLUMN()-7)), "")</f>
        <v/>
      </c>
      <c r="N28" s="206">
        <f t="array" ref="N28">IFERROR(INDEX($C$2:$C$146,SMALL(IF($G27=$A$2:$A$146,ROW($A$2:$A$146)- MIN(ROW($A$2:$A$146))+1,""),COLUMN()-7)), "")</f>
        <v/>
      </c>
      <c r="O28" s="206">
        <f t="array" ref="O28">IFERROR(INDEX($C$2:$C$146,SMALL(IF($G27=$A$2:$A$146,ROW($A$2:$A$146)- MIN(ROW($A$2:$A$146))+1,""),COLUMN()-7)), "")</f>
        <v/>
      </c>
      <c r="P28" s="206">
        <f t="array" ref="P28">IFERROR(INDEX($C$2:$C$146,SMALL(IF($G27=$A$2:$A$146,ROW($A$2:$A$146)- MIN(ROW($A$2:$A$146))+1,""),COLUMN()-7)), "")</f>
        <v/>
      </c>
      <c r="Q28" s="207">
        <f t="array" ref="Q28">IFERROR(INDEX($C$2:$C$146,SMALL(IF($G27=$A$2:$A$146,ROW($A$2:$A$146)- MIN(ROW($A$2:$A$146))+1,""),COLUMN()-7)), "")</f>
        <v/>
      </c>
      <c r="S28" s="203">
        <f>_xlfn.NUMBERVALUE('809_Sheet'!I28)</f>
        <v/>
      </c>
      <c r="T28" s="204">
        <f>_xlfn.NUMBERVALUE('809_Sheet'!$D28)</f>
        <v/>
      </c>
      <c r="U28" s="204">
        <f>_xlfn.NUMBERVALUE('809_Sheet'!$M28)</f>
        <v/>
      </c>
      <c r="V28" s="110">
        <f>($H$1+('809_Sheet'!C28*7))</f>
        <v/>
      </c>
      <c r="W28">
        <f>_xlfn.NUMBERVALUE('809_Sheet'!H28)</f>
        <v/>
      </c>
    </row>
    <row r="29">
      <c r="A29" s="30">
        <f>V24</f>
        <v/>
      </c>
      <c r="B29" s="200">
        <f>S24</f>
        <v/>
      </c>
      <c r="C29" s="201">
        <f>T24</f>
        <v/>
      </c>
      <c r="D29" s="202">
        <f>U24</f>
        <v/>
      </c>
      <c r="E29">
        <f>W24</f>
        <v/>
      </c>
      <c r="G29" s="61">
        <f>VLOOKUP(G27,$A:$E,5,FALSE)</f>
        <v/>
      </c>
      <c r="H29" s="208">
        <f t="array" ref="H29">IFERROR(INDEX($D$2:$D$146,SMALL(IF($G27=$A$2:$A$146,ROW($A$2:$A$146)- MIN(ROW($A$2:$A$146))+1,""),COLUMN()-7)), "")</f>
        <v/>
      </c>
      <c r="I29" s="209">
        <f t="array" ref="I29">IFERROR(INDEX($D$2:$D$146,SMALL(IF($G27=$A$2:$A$146,ROW($A$2:$A$146)- MIN(ROW($A$2:$A$146))+1,""),COLUMN()-7)), "")</f>
        <v/>
      </c>
      <c r="J29" s="209">
        <f t="array" ref="J29">IFERROR(INDEX($D$2:$D$146,SMALL(IF($G27=$A$2:$A$146,ROW($A$2:$A$146)- MIN(ROW($A$2:$A$146))+1,""),COLUMN()-7)), "")</f>
        <v/>
      </c>
      <c r="K29" s="209">
        <f t="array" ref="K29">IFERROR(INDEX($D$2:$D$146,SMALL(IF($G27=$A$2:$A$146,ROW($A$2:$A$146)- MIN(ROW($A$2:$A$146))+1,""),COLUMN()-7)), "")</f>
        <v/>
      </c>
      <c r="L29" s="209">
        <f t="array" ref="L29">IFERROR(INDEX($D$2:$D$146,SMALL(IF($G27=$A$2:$A$146,ROW($A$2:$A$146)- MIN(ROW($A$2:$A$146))+1,""),COLUMN()-7)), "")</f>
        <v/>
      </c>
      <c r="M29" s="209">
        <f t="array" ref="M29">IFERROR(INDEX($D$2:$D$146,SMALL(IF($G27=$A$2:$A$146,ROW($A$2:$A$146)- MIN(ROW($A$2:$A$146))+1,""),COLUMN()-7)), "")</f>
        <v/>
      </c>
      <c r="N29" s="209">
        <f t="array" ref="N29">IFERROR(INDEX($D$2:$D$146,SMALL(IF($G27=$A$2:$A$146,ROW($A$2:$A$146)- MIN(ROW($A$2:$A$146))+1,""),COLUMN()-7)), "")</f>
        <v/>
      </c>
      <c r="O29" s="209">
        <f t="array" ref="O29">IFERROR(INDEX($D$2:$D$146,SMALL(IF($G27=$A$2:$A$146,ROW($A$2:$A$146)- MIN(ROW($A$2:$A$146))+1,""),COLUMN()-7)), "")</f>
        <v/>
      </c>
      <c r="P29" s="209">
        <f t="array" ref="P29">IFERROR(INDEX($D$2:$D$146,SMALL(IF($G27=$A$2:$A$146,ROW($A$2:$A$146)- MIN(ROW($A$2:$A$146))+1,""),COLUMN()-7)), "")</f>
        <v/>
      </c>
      <c r="Q29" s="210">
        <f t="array" ref="Q29">IFERROR(INDEX($D$2:$D$146,SMALL(IF($G27=$A$2:$A$146,ROW($A$2:$A$146)- MIN(ROW($A$2:$A$146))+1,""),COLUMN()-7)), "")</f>
        <v/>
      </c>
      <c r="S29" s="203">
        <f>_xlfn.NUMBERVALUE('809_Sheet'!I29)</f>
        <v/>
      </c>
      <c r="T29" s="204">
        <f>_xlfn.NUMBERVALUE('809_Sheet'!$D29)</f>
        <v/>
      </c>
      <c r="U29" s="204">
        <f>_xlfn.NUMBERVALUE('809_Sheet'!$M29)</f>
        <v/>
      </c>
      <c r="V29" s="110">
        <f>($H$1+('809_Sheet'!C29*7))</f>
        <v/>
      </c>
      <c r="W29">
        <f>_xlfn.NUMBERVALUE('809_Sheet'!H29)</f>
        <v/>
      </c>
    </row>
    <row r="30">
      <c r="A30" s="30">
        <f>V23</f>
        <v/>
      </c>
      <c r="B30" s="200">
        <f>S23</f>
        <v/>
      </c>
      <c r="C30" s="201">
        <f>T23</f>
        <v/>
      </c>
      <c r="D30" s="202">
        <f>U23</f>
        <v/>
      </c>
      <c r="E30">
        <f>W23</f>
        <v/>
      </c>
      <c r="G30" s="6" t="n"/>
      <c r="S30" s="203">
        <f>_xlfn.NUMBERVALUE('809_Sheet'!I30)</f>
        <v/>
      </c>
      <c r="T30" s="204">
        <f>_xlfn.NUMBERVALUE('809_Sheet'!$D30)</f>
        <v/>
      </c>
      <c r="U30" s="204">
        <f>_xlfn.NUMBERVALUE('809_Sheet'!$M30)</f>
        <v/>
      </c>
      <c r="V30" s="110">
        <f>($H$1+('809_Sheet'!C30*7))</f>
        <v/>
      </c>
      <c r="W30">
        <f>_xlfn.NUMBERVALUE('809_Sheet'!H30)</f>
        <v/>
      </c>
    </row>
    <row r="31">
      <c r="A31" s="30">
        <f>V22</f>
        <v/>
      </c>
      <c r="B31" s="200">
        <f>S22</f>
        <v/>
      </c>
      <c r="C31" s="201">
        <f>T22</f>
        <v/>
      </c>
      <c r="D31" s="202">
        <f>U22</f>
        <v/>
      </c>
      <c r="E31">
        <f>W22</f>
        <v/>
      </c>
      <c r="G31" s="59">
        <f>$H$1+(7*G32)</f>
        <v/>
      </c>
      <c r="H31" s="126">
        <f t="array" ref="H31">IFERROR(INDEX($B$2:$B$146,SMALL(IF($G31=$A$2:$A$146,ROW($A$2:$A$146)- MIN(ROW($A$2:$A$146))+1,""),COLUMN()-7)), "")</f>
        <v/>
      </c>
      <c r="I31" s="127">
        <f t="array" ref="I31">IFERROR(INDEX($B$2:$B$146,SMALL(IF($G31=$A$2:$A$146,ROW($A$2:$A$146)- MIN(ROW($A$2:$A$146))+1,""),COLUMN()-7)), "")</f>
        <v/>
      </c>
      <c r="J31" s="127">
        <f t="array" ref="J31">IFERROR(INDEX($B$2:$B$146,SMALL(IF($G31=$A$2:$A$146,ROW($A$2:$A$146)- MIN(ROW($A$2:$A$146))+1,""),COLUMN()-7)), "")</f>
        <v/>
      </c>
      <c r="K31" s="127">
        <f t="array" ref="K31">IFERROR(INDEX($B$2:$B$146,SMALL(IF($G31=$A$2:$A$146,ROW($A$2:$A$146)- MIN(ROW($A$2:$A$146))+1,""),COLUMN()-7)), "")</f>
        <v/>
      </c>
      <c r="L31" s="127">
        <f t="array" ref="L31">IFERROR(INDEX($B$2:$B$146,SMALL(IF($G31=$A$2:$A$146,ROW($A$2:$A$146)- MIN(ROW($A$2:$A$146))+1,""),COLUMN()-7)), "")</f>
        <v/>
      </c>
      <c r="M31" s="127">
        <f t="array" ref="M31">IFERROR(INDEX($B$2:$B$146,SMALL(IF($G31=$A$2:$A$146,ROW($A$2:$A$146)- MIN(ROW($A$2:$A$146))+1,""),COLUMN()-7)), "")</f>
        <v/>
      </c>
      <c r="N31" s="127">
        <f t="array" ref="N31">IFERROR(INDEX($B$2:$B$146,SMALL(IF($G31=$A$2:$A$146,ROW($A$2:$A$146)- MIN(ROW($A$2:$A$146))+1,""),COLUMN()-7)), "")</f>
        <v/>
      </c>
      <c r="O31" s="127">
        <f t="array" ref="O31">IFERROR(INDEX($B$2:$B$146,SMALL(IF($G31=$A$2:$A$146,ROW($A$2:$A$146)- MIN(ROW($A$2:$A$146))+1,""),COLUMN()-7)), "")</f>
        <v/>
      </c>
      <c r="P31" s="127">
        <f t="array" ref="P31">IFERROR(INDEX($B$2:$B$146,SMALL(IF($G31=$A$2:$A$146,ROW($A$2:$A$146)- MIN(ROW($A$2:$A$146))+1,""),COLUMN()-7)), "")</f>
        <v/>
      </c>
      <c r="Q31" s="128">
        <f t="array" ref="Q31">IFERROR(INDEX($B$2:$B$146,SMALL(IF($G31=$A$2:$A$146,ROW($A$2:$A$146)- MIN(ROW($A$2:$A$146))+1,""),COLUMN()-7)), "")</f>
        <v/>
      </c>
      <c r="S31" s="203">
        <f>_xlfn.NUMBERVALUE('809_Sheet'!I31)</f>
        <v/>
      </c>
      <c r="T31" s="204">
        <f>_xlfn.NUMBERVALUE('809_Sheet'!$D31)</f>
        <v/>
      </c>
      <c r="U31" s="204">
        <f>_xlfn.NUMBERVALUE('809_Sheet'!$M31)</f>
        <v/>
      </c>
      <c r="V31" s="110">
        <f>($H$1+('809_Sheet'!C31*7))</f>
        <v/>
      </c>
      <c r="W31">
        <f>_xlfn.NUMBERVALUE('809_Sheet'!H31)</f>
        <v/>
      </c>
    </row>
    <row r="32">
      <c r="A32" s="30">
        <f>V41</f>
        <v/>
      </c>
      <c r="B32" s="200">
        <f>S41</f>
        <v/>
      </c>
      <c r="C32" s="201">
        <f>T41</f>
        <v/>
      </c>
      <c r="D32" s="202">
        <f>U41</f>
        <v/>
      </c>
      <c r="E32">
        <f>W41</f>
        <v/>
      </c>
      <c r="G32" s="60" t="n">
        <v>43</v>
      </c>
      <c r="H32" s="205">
        <f t="array" ref="H32">IFERROR(INDEX($C$2:$C$146,SMALL(IF($G31=$A$2:$A$146,ROW($A$2:$A$146)- MIN(ROW($A$2:$A$146))+1,""),COLUMN()-7)), "")</f>
        <v/>
      </c>
      <c r="I32" s="206">
        <f t="array" ref="I32">IFERROR(INDEX($C$2:$C$146,SMALL(IF($G31=$A$2:$A$146,ROW($A$2:$A$146)- MIN(ROW($A$2:$A$146))+1,""),COLUMN()-7)), "")</f>
        <v/>
      </c>
      <c r="J32" s="206">
        <f t="array" ref="J32">IFERROR(INDEX($C$2:$C$146,SMALL(IF($G31=$A$2:$A$146,ROW($A$2:$A$146)- MIN(ROW($A$2:$A$146))+1,""),COLUMN()-7)), "")</f>
        <v/>
      </c>
      <c r="K32" s="206">
        <f t="array" ref="K32">IFERROR(INDEX($C$2:$C$146,SMALL(IF($G31=$A$2:$A$146,ROW($A$2:$A$146)- MIN(ROW($A$2:$A$146))+1,""),COLUMN()-7)), "")</f>
        <v/>
      </c>
      <c r="L32" s="206">
        <f t="array" ref="L32">IFERROR(INDEX($C$2:$C$146,SMALL(IF($G31=$A$2:$A$146,ROW($A$2:$A$146)- MIN(ROW($A$2:$A$146))+1,""),COLUMN()-7)), "")</f>
        <v/>
      </c>
      <c r="M32" s="206">
        <f t="array" ref="M32">IFERROR(INDEX($C$2:$C$146,SMALL(IF($G31=$A$2:$A$146,ROW($A$2:$A$146)- MIN(ROW($A$2:$A$146))+1,""),COLUMN()-7)), "")</f>
        <v/>
      </c>
      <c r="N32" s="206">
        <f t="array" ref="N32">IFERROR(INDEX($C$2:$C$146,SMALL(IF($G31=$A$2:$A$146,ROW($A$2:$A$146)- MIN(ROW($A$2:$A$146))+1,""),COLUMN()-7)), "")</f>
        <v/>
      </c>
      <c r="O32" s="206">
        <f t="array" ref="O32">IFERROR(INDEX($C$2:$C$146,SMALL(IF($G31=$A$2:$A$146,ROW($A$2:$A$146)- MIN(ROW($A$2:$A$146))+1,""),COLUMN()-7)), "")</f>
        <v/>
      </c>
      <c r="P32" s="206">
        <f t="array" ref="P32">IFERROR(INDEX($C$2:$C$146,SMALL(IF($G31=$A$2:$A$146,ROW($A$2:$A$146)- MIN(ROW($A$2:$A$146))+1,""),COLUMN()-7)), "")</f>
        <v/>
      </c>
      <c r="Q32" s="207">
        <f t="array" ref="Q32">IFERROR(INDEX($C$2:$C$146,SMALL(IF($G31=$A$2:$A$146,ROW($A$2:$A$146)- MIN(ROW($A$2:$A$146))+1,""),COLUMN()-7)), "")</f>
        <v/>
      </c>
      <c r="S32" s="189">
        <f>_xlfn.NUMBERVALUE('809_Sheet'!I32)</f>
        <v/>
      </c>
      <c r="T32" s="201">
        <f>_xlfn.NUMBERVALUE('809_Sheet'!$D32)</f>
        <v/>
      </c>
      <c r="U32" s="201">
        <f>_xlfn.NUMBERVALUE('809_Sheet'!$M32)</f>
        <v/>
      </c>
      <c r="V32" s="30">
        <f>($H$1+('809_Sheet'!C32*7))</f>
        <v/>
      </c>
      <c r="W32">
        <f>_xlfn.NUMBERVALUE('809_Sheet'!H32)</f>
        <v/>
      </c>
    </row>
    <row r="33">
      <c r="A33" s="30">
        <f>V40</f>
        <v/>
      </c>
      <c r="B33" s="200">
        <f>S40</f>
        <v/>
      </c>
      <c r="C33" s="201">
        <f>T40</f>
        <v/>
      </c>
      <c r="D33" s="202">
        <f>U40</f>
        <v/>
      </c>
      <c r="E33">
        <f>W40</f>
        <v/>
      </c>
      <c r="G33" s="61">
        <f>VLOOKUP(G31,$A:$E,5,FALSE)</f>
        <v/>
      </c>
      <c r="H33" s="208">
        <f t="array" ref="H33">IFERROR(INDEX($D$2:$D$146,SMALL(IF($G31=$A$2:$A$146,ROW($A$2:$A$146)- MIN(ROW($A$2:$A$146))+1,""),COLUMN()-7)), "")</f>
        <v/>
      </c>
      <c r="I33" s="209">
        <f t="array" ref="I33">IFERROR(INDEX($D$2:$D$146,SMALL(IF($G31=$A$2:$A$146,ROW($A$2:$A$146)- MIN(ROW($A$2:$A$146))+1,""),COLUMN()-7)), "")</f>
        <v/>
      </c>
      <c r="J33" s="209">
        <f t="array" ref="J33">IFERROR(INDEX($D$2:$D$146,SMALL(IF($G31=$A$2:$A$146,ROW($A$2:$A$146)- MIN(ROW($A$2:$A$146))+1,""),COLUMN()-7)), "")</f>
        <v/>
      </c>
      <c r="K33" s="209">
        <f t="array" ref="K33">IFERROR(INDEX($D$2:$D$146,SMALL(IF($G31=$A$2:$A$146,ROW($A$2:$A$146)- MIN(ROW($A$2:$A$146))+1,""),COLUMN()-7)), "")</f>
        <v/>
      </c>
      <c r="L33" s="209">
        <f t="array" ref="L33">IFERROR(INDEX($D$2:$D$146,SMALL(IF($G31=$A$2:$A$146,ROW($A$2:$A$146)- MIN(ROW($A$2:$A$146))+1,""),COLUMN()-7)), "")</f>
        <v/>
      </c>
      <c r="M33" s="209">
        <f t="array" ref="M33">IFERROR(INDEX($D$2:$D$146,SMALL(IF($G31=$A$2:$A$146,ROW($A$2:$A$146)- MIN(ROW($A$2:$A$146))+1,""),COLUMN()-7)), "")</f>
        <v/>
      </c>
      <c r="N33" s="209">
        <f t="array" ref="N33">IFERROR(INDEX($D$2:$D$146,SMALL(IF($G31=$A$2:$A$146,ROW($A$2:$A$146)- MIN(ROW($A$2:$A$146))+1,""),COLUMN()-7)), "")</f>
        <v/>
      </c>
      <c r="O33" s="209">
        <f t="array" ref="O33">IFERROR(INDEX($D$2:$D$146,SMALL(IF($G31=$A$2:$A$146,ROW($A$2:$A$146)- MIN(ROW($A$2:$A$146))+1,""),COLUMN()-7)), "")</f>
        <v/>
      </c>
      <c r="P33" s="209">
        <f t="array" ref="P33">IFERROR(INDEX($D$2:$D$146,SMALL(IF($G31=$A$2:$A$146,ROW($A$2:$A$146)- MIN(ROW($A$2:$A$146))+1,""),COLUMN()-7)), "")</f>
        <v/>
      </c>
      <c r="Q33" s="210">
        <f t="array" ref="Q33">IFERROR(INDEX($D$2:$D$146,SMALL(IF($G31=$A$2:$A$146,ROW($A$2:$A$146)- MIN(ROW($A$2:$A$146))+1,""),COLUMN()-7)), "")</f>
        <v/>
      </c>
      <c r="S33" s="189">
        <f>_xlfn.NUMBERVALUE('809_Sheet'!I33)</f>
        <v/>
      </c>
      <c r="T33" s="201">
        <f>_xlfn.NUMBERVALUE('809_Sheet'!$D33)</f>
        <v/>
      </c>
      <c r="U33" s="201">
        <f>_xlfn.NUMBERVALUE('809_Sheet'!$M33)</f>
        <v/>
      </c>
      <c r="V33" s="30">
        <f>($H$1+('809_Sheet'!C33*7))</f>
        <v/>
      </c>
      <c r="W33">
        <f>_xlfn.NUMBERVALUE('809_Sheet'!H33)</f>
        <v/>
      </c>
    </row>
    <row r="34">
      <c r="A34" s="30">
        <f>V39</f>
        <v/>
      </c>
      <c r="B34" s="200">
        <f>S39</f>
        <v/>
      </c>
      <c r="C34" s="201">
        <f>T39</f>
        <v/>
      </c>
      <c r="D34" s="202">
        <f>U39</f>
        <v/>
      </c>
      <c r="E34">
        <f>W39</f>
        <v/>
      </c>
      <c r="G34" s="6" t="n"/>
      <c r="S34" s="189">
        <f>_xlfn.NUMBERVALUE('809_Sheet'!I34)</f>
        <v/>
      </c>
      <c r="T34" s="201">
        <f>_xlfn.NUMBERVALUE('809_Sheet'!$D34)</f>
        <v/>
      </c>
      <c r="U34" s="201">
        <f>_xlfn.NUMBERVALUE('809_Sheet'!$M34)</f>
        <v/>
      </c>
      <c r="V34" s="30">
        <f>($H$1+('809_Sheet'!C34*7))</f>
        <v/>
      </c>
      <c r="W34">
        <f>_xlfn.NUMBERVALUE('809_Sheet'!H34)</f>
        <v/>
      </c>
    </row>
    <row r="35">
      <c r="A35" s="30">
        <f>V38</f>
        <v/>
      </c>
      <c r="B35" s="200">
        <f>S38</f>
        <v/>
      </c>
      <c r="C35" s="201">
        <f>T38</f>
        <v/>
      </c>
      <c r="D35" s="202">
        <f>U38</f>
        <v/>
      </c>
      <c r="E35">
        <f>W38</f>
        <v/>
      </c>
      <c r="G35" s="59">
        <f>$H$1+(7*G36)</f>
        <v/>
      </c>
      <c r="H35" s="126">
        <f t="array" ref="H35">IFERROR(INDEX($B$2:$B$146,SMALL(IF($G35=$A$2:$A$146,ROW($A$2:$A$146)- MIN(ROW($A$2:$A$146))+1,""),COLUMN()-7)), "")</f>
        <v/>
      </c>
      <c r="I35" s="127">
        <f t="array" ref="I35">IFERROR(INDEX($B$2:$B$146,SMALL(IF($G35=$A$2:$A$146,ROW($A$2:$A$146)- MIN(ROW($A$2:$A$146))+1,""),COLUMN()-7)), "")</f>
        <v/>
      </c>
      <c r="J35" s="127">
        <f t="array" ref="J35">IFERROR(INDEX($B$2:$B$146,SMALL(IF($G35=$A$2:$A$146,ROW($A$2:$A$146)- MIN(ROW($A$2:$A$146))+1,""),COLUMN()-7)), "")</f>
        <v/>
      </c>
      <c r="K35" s="127">
        <f t="array" ref="K35">IFERROR(INDEX($B$2:$B$146,SMALL(IF($G35=$A$2:$A$146,ROW($A$2:$A$146)- MIN(ROW($A$2:$A$146))+1,""),COLUMN()-7)), "")</f>
        <v/>
      </c>
      <c r="L35" s="127">
        <f t="array" ref="L35">IFERROR(INDEX($B$2:$B$146,SMALL(IF($G35=$A$2:$A$146,ROW($A$2:$A$146)- MIN(ROW($A$2:$A$146))+1,""),COLUMN()-7)), "")</f>
        <v/>
      </c>
      <c r="M35" s="127">
        <f t="array" ref="M35">IFERROR(INDEX($B$2:$B$146,SMALL(IF($G35=$A$2:$A$146,ROW($A$2:$A$146)- MIN(ROW($A$2:$A$146))+1,""),COLUMN()-7)), "")</f>
        <v/>
      </c>
      <c r="N35" s="127">
        <f t="array" ref="N35">IFERROR(INDEX($B$2:$B$146,SMALL(IF($G35=$A$2:$A$146,ROW($A$2:$A$146)- MIN(ROW($A$2:$A$146))+1,""),COLUMN()-7)), "")</f>
        <v/>
      </c>
      <c r="O35" s="127">
        <f t="array" ref="O35">IFERROR(INDEX($B$2:$B$146,SMALL(IF($G35=$A$2:$A$146,ROW($A$2:$A$146)- MIN(ROW($A$2:$A$146))+1,""),COLUMN()-7)), "")</f>
        <v/>
      </c>
      <c r="P35" s="127">
        <f t="array" ref="P35">IFERROR(INDEX($B$2:$B$146,SMALL(IF($G35=$A$2:$A$146,ROW($A$2:$A$146)- MIN(ROW($A$2:$A$146))+1,""),COLUMN()-7)), "")</f>
        <v/>
      </c>
      <c r="Q35" s="128">
        <f t="array" ref="Q35">IFERROR(INDEX($B$2:$B$146,SMALL(IF($G35=$A$2:$A$146,ROW($A$2:$A$146)- MIN(ROW($A$2:$A$146))+1,""),COLUMN()-7)), "")</f>
        <v/>
      </c>
      <c r="S35" s="189">
        <f>_xlfn.NUMBERVALUE('809_Sheet'!I35)</f>
        <v/>
      </c>
      <c r="T35" s="201">
        <f>_xlfn.NUMBERVALUE('809_Sheet'!$D35)</f>
        <v/>
      </c>
      <c r="U35" s="201">
        <f>_xlfn.NUMBERVALUE('809_Sheet'!$M35)</f>
        <v/>
      </c>
      <c r="V35" s="30">
        <f>($H$1+('809_Sheet'!C35*7))</f>
        <v/>
      </c>
      <c r="W35">
        <f>_xlfn.NUMBERVALUE('809_Sheet'!H35)</f>
        <v/>
      </c>
    </row>
    <row r="36">
      <c r="A36" s="30">
        <f>V37</f>
        <v/>
      </c>
      <c r="B36" s="200">
        <f>S37</f>
        <v/>
      </c>
      <c r="C36" s="201">
        <f>T37</f>
        <v/>
      </c>
      <c r="D36" s="202">
        <f>U37</f>
        <v/>
      </c>
      <c r="E36">
        <f>W37</f>
        <v/>
      </c>
      <c r="G36" s="60" t="n">
        <v>47</v>
      </c>
      <c r="H36" s="205">
        <f t="array" ref="H36">IFERROR(INDEX($C$2:$C$146,SMALL(IF($G35=$A$2:$A$146,ROW($A$2:$A$146)- MIN(ROW($A$2:$A$146))+1,""),COLUMN()-7)), "")</f>
        <v/>
      </c>
      <c r="I36" s="206">
        <f t="array" ref="I36">IFERROR(INDEX($C$2:$C$146,SMALL(IF($G35=$A$2:$A$146,ROW($A$2:$A$146)- MIN(ROW($A$2:$A$146))+1,""),COLUMN()-7)), "")</f>
        <v/>
      </c>
      <c r="J36" s="206">
        <f t="array" ref="J36">IFERROR(INDEX($C$2:$C$146,SMALL(IF($G35=$A$2:$A$146,ROW($A$2:$A$146)- MIN(ROW($A$2:$A$146))+1,""),COLUMN()-7)), "")</f>
        <v/>
      </c>
      <c r="K36" s="206">
        <f t="array" ref="K36">IFERROR(INDEX($C$2:$C$146,SMALL(IF($G35=$A$2:$A$146,ROW($A$2:$A$146)- MIN(ROW($A$2:$A$146))+1,""),COLUMN()-7)), "")</f>
        <v/>
      </c>
      <c r="L36" s="206">
        <f t="array" ref="L36">IFERROR(INDEX($C$2:$C$146,SMALL(IF($G35=$A$2:$A$146,ROW($A$2:$A$146)- MIN(ROW($A$2:$A$146))+1,""),COLUMN()-7)), "")</f>
        <v/>
      </c>
      <c r="M36" s="206">
        <f t="array" ref="M36">IFERROR(INDEX($C$2:$C$146,SMALL(IF($G35=$A$2:$A$146,ROW($A$2:$A$146)- MIN(ROW($A$2:$A$146))+1,""),COLUMN()-7)), "")</f>
        <v/>
      </c>
      <c r="N36" s="206">
        <f t="array" ref="N36">IFERROR(INDEX($C$2:$C$146,SMALL(IF($G35=$A$2:$A$146,ROW($A$2:$A$146)- MIN(ROW($A$2:$A$146))+1,""),COLUMN()-7)), "")</f>
        <v/>
      </c>
      <c r="O36" s="206">
        <f t="array" ref="O36">IFERROR(INDEX($C$2:$C$146,SMALL(IF($G35=$A$2:$A$146,ROW($A$2:$A$146)- MIN(ROW($A$2:$A$146))+1,""),COLUMN()-7)), "")</f>
        <v/>
      </c>
      <c r="P36" s="206">
        <f t="array" ref="P36">IFERROR(INDEX($C$2:$C$146,SMALL(IF($G35=$A$2:$A$146,ROW($A$2:$A$146)- MIN(ROW($A$2:$A$146))+1,""),COLUMN()-7)), "")</f>
        <v/>
      </c>
      <c r="Q36" s="207">
        <f t="array" ref="Q36">IFERROR(INDEX($C$2:$C$146,SMALL(IF($G35=$A$2:$A$146,ROW($A$2:$A$146)- MIN(ROW($A$2:$A$146))+1,""),COLUMN()-7)), "")</f>
        <v/>
      </c>
      <c r="S36" s="189">
        <f>_xlfn.NUMBERVALUE('809_Sheet'!I36)</f>
        <v/>
      </c>
      <c r="T36" s="201">
        <f>_xlfn.NUMBERVALUE('809_Sheet'!$D36)</f>
        <v/>
      </c>
      <c r="U36" s="201">
        <f>_xlfn.NUMBERVALUE('809_Sheet'!$M36)</f>
        <v/>
      </c>
      <c r="V36" s="30">
        <f>($H$1+('809_Sheet'!C36*7))</f>
        <v/>
      </c>
      <c r="W36">
        <f>_xlfn.NUMBERVALUE('809_Sheet'!H36)</f>
        <v/>
      </c>
    </row>
    <row r="37">
      <c r="A37" s="30">
        <f>V36</f>
        <v/>
      </c>
      <c r="B37" s="200">
        <f>S36</f>
        <v/>
      </c>
      <c r="C37" s="201">
        <f>T36</f>
        <v/>
      </c>
      <c r="D37" s="202">
        <f>U36</f>
        <v/>
      </c>
      <c r="E37">
        <f>W36</f>
        <v/>
      </c>
      <c r="G37" s="61">
        <f>VLOOKUP(G35,$A:$E,5,FALSE)</f>
        <v/>
      </c>
      <c r="H37" s="208">
        <f t="array" ref="H37">IFERROR(INDEX($D$2:$D$146,SMALL(IF($G35=$A$2:$A$146,ROW($A$2:$A$146)- MIN(ROW($A$2:$A$146))+1,""),COLUMN()-7)), "")</f>
        <v/>
      </c>
      <c r="I37" s="209">
        <f t="array" ref="I37">IFERROR(INDEX($D$2:$D$146,SMALL(IF($G35=$A$2:$A$146,ROW($A$2:$A$146)- MIN(ROW($A$2:$A$146))+1,""),COLUMN()-7)), "")</f>
        <v/>
      </c>
      <c r="J37" s="209">
        <f t="array" ref="J37">IFERROR(INDEX($D$2:$D$146,SMALL(IF($G35=$A$2:$A$146,ROW($A$2:$A$146)- MIN(ROW($A$2:$A$146))+1,""),COLUMN()-7)), "")</f>
        <v/>
      </c>
      <c r="K37" s="209">
        <f t="array" ref="K37">IFERROR(INDEX($D$2:$D$146,SMALL(IF($G35=$A$2:$A$146,ROW($A$2:$A$146)- MIN(ROW($A$2:$A$146))+1,""),COLUMN()-7)), "")</f>
        <v/>
      </c>
      <c r="L37" s="209">
        <f t="array" ref="L37">IFERROR(INDEX($D$2:$D$146,SMALL(IF($G35=$A$2:$A$146,ROW($A$2:$A$146)- MIN(ROW($A$2:$A$146))+1,""),COLUMN()-7)), "")</f>
        <v/>
      </c>
      <c r="M37" s="209">
        <f t="array" ref="M37">IFERROR(INDEX($D$2:$D$146,SMALL(IF($G35=$A$2:$A$146,ROW($A$2:$A$146)- MIN(ROW($A$2:$A$146))+1,""),COLUMN()-7)), "")</f>
        <v/>
      </c>
      <c r="N37" s="209">
        <f t="array" ref="N37">IFERROR(INDEX($D$2:$D$146,SMALL(IF($G35=$A$2:$A$146,ROW($A$2:$A$146)- MIN(ROW($A$2:$A$146))+1,""),COLUMN()-7)), "")</f>
        <v/>
      </c>
      <c r="O37" s="209">
        <f t="array" ref="O37">IFERROR(INDEX($D$2:$D$146,SMALL(IF($G35=$A$2:$A$146,ROW($A$2:$A$146)- MIN(ROW($A$2:$A$146))+1,""),COLUMN()-7)), "")</f>
        <v/>
      </c>
      <c r="P37" s="209">
        <f t="array" ref="P37">IFERROR(INDEX($D$2:$D$146,SMALL(IF($G35=$A$2:$A$146,ROW($A$2:$A$146)- MIN(ROW($A$2:$A$146))+1,""),COLUMN()-7)), "")</f>
        <v/>
      </c>
      <c r="Q37" s="210">
        <f t="array" ref="Q37">IFERROR(INDEX($D$2:$D$146,SMALL(IF($G35=$A$2:$A$146,ROW($A$2:$A$146)- MIN(ROW($A$2:$A$146))+1,""),COLUMN()-7)), "")</f>
        <v/>
      </c>
      <c r="S37" s="189">
        <f>_xlfn.NUMBERVALUE('809_Sheet'!I37)</f>
        <v/>
      </c>
      <c r="T37" s="201">
        <f>_xlfn.NUMBERVALUE('809_Sheet'!$D37)</f>
        <v/>
      </c>
      <c r="U37" s="201">
        <f>_xlfn.NUMBERVALUE('809_Sheet'!$M37)</f>
        <v/>
      </c>
      <c r="V37" s="30">
        <f>($H$1+('809_Sheet'!C37*7))</f>
        <v/>
      </c>
      <c r="W37">
        <f>_xlfn.NUMBERVALUE('809_Sheet'!H37)</f>
        <v/>
      </c>
    </row>
    <row r="38">
      <c r="A38" s="30">
        <f>V35</f>
        <v/>
      </c>
      <c r="B38" s="200">
        <f>S35</f>
        <v/>
      </c>
      <c r="C38" s="201">
        <f>T35</f>
        <v/>
      </c>
      <c r="D38" s="202">
        <f>U35</f>
        <v/>
      </c>
      <c r="E38">
        <f>W35</f>
        <v/>
      </c>
      <c r="G38" s="6" t="n"/>
      <c r="S38" s="189">
        <f>_xlfn.NUMBERVALUE('809_Sheet'!I38)</f>
        <v/>
      </c>
      <c r="T38" s="201">
        <f>_xlfn.NUMBERVALUE('809_Sheet'!$D38)</f>
        <v/>
      </c>
      <c r="U38" s="201">
        <f>_xlfn.NUMBERVALUE('809_Sheet'!$M38)</f>
        <v/>
      </c>
      <c r="V38" s="30">
        <f>($H$1+('809_Sheet'!C38*7))</f>
        <v/>
      </c>
      <c r="W38">
        <f>_xlfn.NUMBERVALUE('809_Sheet'!H38)</f>
        <v/>
      </c>
    </row>
    <row r="39">
      <c r="A39" s="30">
        <f>V34</f>
        <v/>
      </c>
      <c r="B39" s="200">
        <f>S34</f>
        <v/>
      </c>
      <c r="C39" s="201">
        <f>T34</f>
        <v/>
      </c>
      <c r="D39" s="202">
        <f>U34</f>
        <v/>
      </c>
      <c r="E39">
        <f>W34</f>
        <v/>
      </c>
      <c r="G39" s="59">
        <f>$H$1+(7*G40)</f>
        <v/>
      </c>
      <c r="H39" s="126">
        <f t="array" ref="H39">IFERROR(INDEX($B$2:$B$146,SMALL(IF($G39=$A$2:$A$146,ROW($A$2:$A$146)- MIN(ROW($A$2:$A$146))+1,""),COLUMN()-7)), "")</f>
        <v/>
      </c>
      <c r="I39" s="127">
        <f t="array" ref="I39">IFERROR(INDEX($B$2:$B$146,SMALL(IF($G39=$A$2:$A$146,ROW($A$2:$A$146)- MIN(ROW($A$2:$A$146))+1,""),COLUMN()-7)), "")</f>
        <v/>
      </c>
      <c r="J39" s="127">
        <f t="array" ref="J39">IFERROR(INDEX($B$2:$B$146,SMALL(IF($G39=$A$2:$A$146,ROW($A$2:$A$146)- MIN(ROW($A$2:$A$146))+1,""),COLUMN()-7)), "")</f>
        <v/>
      </c>
      <c r="K39" s="127">
        <f t="array" ref="K39">IFERROR(INDEX($B$2:$B$146,SMALL(IF($G39=$A$2:$A$146,ROW($A$2:$A$146)- MIN(ROW($A$2:$A$146))+1,""),COLUMN()-7)), "")</f>
        <v/>
      </c>
      <c r="L39" s="127">
        <f t="array" ref="L39">IFERROR(INDEX($B$2:$B$146,SMALL(IF($G39=$A$2:$A$146,ROW($A$2:$A$146)- MIN(ROW($A$2:$A$146))+1,""),COLUMN()-7)), "")</f>
        <v/>
      </c>
      <c r="M39" s="127">
        <f t="array" ref="M39">IFERROR(INDEX($B$2:$B$146,SMALL(IF($G39=$A$2:$A$146,ROW($A$2:$A$146)- MIN(ROW($A$2:$A$146))+1,""),COLUMN()-7)), "")</f>
        <v/>
      </c>
      <c r="N39" s="127">
        <f t="array" ref="N39">IFERROR(INDEX($B$2:$B$146,SMALL(IF($G39=$A$2:$A$146,ROW($A$2:$A$146)- MIN(ROW($A$2:$A$146))+1,""),COLUMN()-7)), "")</f>
        <v/>
      </c>
      <c r="O39" s="127">
        <f t="array" ref="O39">IFERROR(INDEX($B$2:$B$146,SMALL(IF($G39=$A$2:$A$146,ROW($A$2:$A$146)- MIN(ROW($A$2:$A$146))+1,""),COLUMN()-7)), "")</f>
        <v/>
      </c>
      <c r="P39" s="127">
        <f t="array" ref="P39">IFERROR(INDEX($B$2:$B$146,SMALL(IF($G39=$A$2:$A$146,ROW($A$2:$A$146)- MIN(ROW($A$2:$A$146))+1,""),COLUMN()-7)), "")</f>
        <v/>
      </c>
      <c r="Q39" s="128">
        <f t="array" ref="Q39">IFERROR(INDEX($B$2:$B$146,SMALL(IF($G39=$A$2:$A$146,ROW($A$2:$A$146)- MIN(ROW($A$2:$A$146))+1,""),COLUMN()-7)), "")</f>
        <v/>
      </c>
      <c r="S39" s="189">
        <f>_xlfn.NUMBERVALUE('809_Sheet'!I39)</f>
        <v/>
      </c>
      <c r="T39" s="201">
        <f>_xlfn.NUMBERVALUE('809_Sheet'!$D39)</f>
        <v/>
      </c>
      <c r="U39" s="201">
        <f>_xlfn.NUMBERVALUE('809_Sheet'!$M39)</f>
        <v/>
      </c>
      <c r="V39" s="30">
        <f>($H$1+('809_Sheet'!C39*7))</f>
        <v/>
      </c>
      <c r="W39">
        <f>_xlfn.NUMBERVALUE('809_Sheet'!H39)</f>
        <v/>
      </c>
    </row>
    <row r="40">
      <c r="A40" s="30">
        <f>V33</f>
        <v/>
      </c>
      <c r="B40" s="200">
        <f>S33</f>
        <v/>
      </c>
      <c r="C40" s="201">
        <f>T33</f>
        <v/>
      </c>
      <c r="D40" s="202">
        <f>U33</f>
        <v/>
      </c>
      <c r="E40">
        <f>W33</f>
        <v/>
      </c>
      <c r="G40" s="60" t="n">
        <v>52</v>
      </c>
      <c r="H40" s="205">
        <f t="array" ref="H40">IFERROR(INDEX($C$2:$C$146,SMALL(IF($G39=$A$2:$A$146,ROW($A$2:$A$146)- MIN(ROW($A$2:$A$146))+1,""),COLUMN()-7)), "")</f>
        <v/>
      </c>
      <c r="I40" s="206">
        <f t="array" ref="I40">IFERROR(INDEX($C$2:$C$146,SMALL(IF($G39=$A$2:$A$146,ROW($A$2:$A$146)- MIN(ROW($A$2:$A$146))+1,""),COLUMN()-7)), "")</f>
        <v/>
      </c>
      <c r="J40" s="206">
        <f t="array" ref="J40">IFERROR(INDEX($C$2:$C$146,SMALL(IF($G39=$A$2:$A$146,ROW($A$2:$A$146)- MIN(ROW($A$2:$A$146))+1,""),COLUMN()-7)), "")</f>
        <v/>
      </c>
      <c r="K40" s="206">
        <f t="array" ref="K40">IFERROR(INDEX($C$2:$C$146,SMALL(IF($G39=$A$2:$A$146,ROW($A$2:$A$146)- MIN(ROW($A$2:$A$146))+1,""),COLUMN()-7)), "")</f>
        <v/>
      </c>
      <c r="L40" s="206">
        <f t="array" ref="L40">IFERROR(INDEX($C$2:$C$146,SMALL(IF($G39=$A$2:$A$146,ROW($A$2:$A$146)- MIN(ROW($A$2:$A$146))+1,""),COLUMN()-7)), "")</f>
        <v/>
      </c>
      <c r="M40" s="206">
        <f t="array" ref="M40">IFERROR(INDEX($C$2:$C$146,SMALL(IF($G39=$A$2:$A$146,ROW($A$2:$A$146)- MIN(ROW($A$2:$A$146))+1,""),COLUMN()-7)), "")</f>
        <v/>
      </c>
      <c r="N40" s="206">
        <f t="array" ref="N40">IFERROR(INDEX($C$2:$C$146,SMALL(IF($G39=$A$2:$A$146,ROW($A$2:$A$146)- MIN(ROW($A$2:$A$146))+1,""),COLUMN()-7)), "")</f>
        <v/>
      </c>
      <c r="O40" s="206">
        <f t="array" ref="O40">IFERROR(INDEX($C$2:$C$146,SMALL(IF($G39=$A$2:$A$146,ROW($A$2:$A$146)- MIN(ROW($A$2:$A$146))+1,""),COLUMN()-7)), "")</f>
        <v/>
      </c>
      <c r="P40" s="206">
        <f t="array" ref="P40">IFERROR(INDEX($C$2:$C$146,SMALL(IF($G39=$A$2:$A$146,ROW($A$2:$A$146)- MIN(ROW($A$2:$A$146))+1,""),COLUMN()-7)), "")</f>
        <v/>
      </c>
      <c r="Q40" s="207">
        <f t="array" ref="Q40">IFERROR(INDEX($C$2:$C$146,SMALL(IF($G39=$A$2:$A$146,ROW($A$2:$A$146)- MIN(ROW($A$2:$A$146))+1,""),COLUMN()-7)), "")</f>
        <v/>
      </c>
      <c r="S40" s="189">
        <f>_xlfn.NUMBERVALUE('809_Sheet'!I40)</f>
        <v/>
      </c>
      <c r="T40" s="201">
        <f>_xlfn.NUMBERVALUE('809_Sheet'!$D40)</f>
        <v/>
      </c>
      <c r="U40" s="201">
        <f>_xlfn.NUMBERVALUE('809_Sheet'!$M40)</f>
        <v/>
      </c>
      <c r="V40" s="30">
        <f>($H$1+('809_Sheet'!C40*7))</f>
        <v/>
      </c>
      <c r="W40">
        <f>_xlfn.NUMBERVALUE('809_Sheet'!H40)</f>
        <v/>
      </c>
    </row>
    <row r="41">
      <c r="A41" s="30">
        <f>V32</f>
        <v/>
      </c>
      <c r="B41" s="200">
        <f>S32</f>
        <v/>
      </c>
      <c r="C41" s="201">
        <f>T32</f>
        <v/>
      </c>
      <c r="D41" s="202">
        <f>U32</f>
        <v/>
      </c>
      <c r="E41">
        <f>W32</f>
        <v/>
      </c>
      <c r="G41" s="61">
        <f>VLOOKUP(G39,$A:$E,5,FALSE)</f>
        <v/>
      </c>
      <c r="H41" s="208">
        <f t="array" ref="H41">IFERROR(INDEX($D$2:$D$146,SMALL(IF($G39=$A$2:$A$146,ROW($A$2:$A$146)- MIN(ROW($A$2:$A$146))+1,""),COLUMN()-7)), "")</f>
        <v/>
      </c>
      <c r="I41" s="209">
        <f t="array" ref="I41">IFERROR(INDEX($D$2:$D$146,SMALL(IF($G39=$A$2:$A$146,ROW($A$2:$A$146)- MIN(ROW($A$2:$A$146))+1,""),COLUMN()-7)), "")</f>
        <v/>
      </c>
      <c r="J41" s="209">
        <f t="array" ref="J41">IFERROR(INDEX($D$2:$D$146,SMALL(IF($G39=$A$2:$A$146,ROW($A$2:$A$146)- MIN(ROW($A$2:$A$146))+1,""),COLUMN()-7)), "")</f>
        <v/>
      </c>
      <c r="K41" s="209">
        <f t="array" ref="K41">IFERROR(INDEX($D$2:$D$146,SMALL(IF($G39=$A$2:$A$146,ROW($A$2:$A$146)- MIN(ROW($A$2:$A$146))+1,""),COLUMN()-7)), "")</f>
        <v/>
      </c>
      <c r="L41" s="209">
        <f t="array" ref="L41">IFERROR(INDEX($D$2:$D$146,SMALL(IF($G39=$A$2:$A$146,ROW($A$2:$A$146)- MIN(ROW($A$2:$A$146))+1,""),COLUMN()-7)), "")</f>
        <v/>
      </c>
      <c r="M41" s="209">
        <f t="array" ref="M41">IFERROR(INDEX($D$2:$D$146,SMALL(IF($G39=$A$2:$A$146,ROW($A$2:$A$146)- MIN(ROW($A$2:$A$146))+1,""),COLUMN()-7)), "")</f>
        <v/>
      </c>
      <c r="N41" s="209">
        <f t="array" ref="N41">IFERROR(INDEX($D$2:$D$146,SMALL(IF($G39=$A$2:$A$146,ROW($A$2:$A$146)- MIN(ROW($A$2:$A$146))+1,""),COLUMN()-7)), "")</f>
        <v/>
      </c>
      <c r="O41" s="209">
        <f t="array" ref="O41">IFERROR(INDEX($D$2:$D$146,SMALL(IF($G39=$A$2:$A$146,ROW($A$2:$A$146)- MIN(ROW($A$2:$A$146))+1,""),COLUMN()-7)), "")</f>
        <v/>
      </c>
      <c r="P41" s="209">
        <f t="array" ref="P41">IFERROR(INDEX($D$2:$D$146,SMALL(IF($G39=$A$2:$A$146,ROW($A$2:$A$146)- MIN(ROW($A$2:$A$146))+1,""),COLUMN()-7)), "")</f>
        <v/>
      </c>
      <c r="Q41" s="210">
        <f t="array" ref="Q41">IFERROR(INDEX($D$2:$D$146,SMALL(IF($G39=$A$2:$A$146,ROW($A$2:$A$146)- MIN(ROW($A$2:$A$146))+1,""),COLUMN()-7)), "")</f>
        <v/>
      </c>
      <c r="S41" s="189">
        <f>_xlfn.NUMBERVALUE('809_Sheet'!I41)</f>
        <v/>
      </c>
      <c r="T41" s="201">
        <f>_xlfn.NUMBERVALUE('809_Sheet'!$D41)</f>
        <v/>
      </c>
      <c r="U41" s="201">
        <f>_xlfn.NUMBERVALUE('809_Sheet'!$M41)</f>
        <v/>
      </c>
      <c r="V41" s="30">
        <f>($H$1+('809_Sheet'!C41*7))</f>
        <v/>
      </c>
      <c r="W41">
        <f>_xlfn.NUMBERVALUE('809_Sheet'!H41)</f>
        <v/>
      </c>
    </row>
    <row r="42">
      <c r="A42" s="30">
        <f>V51</f>
        <v/>
      </c>
      <c r="B42" s="200">
        <f>S51</f>
        <v/>
      </c>
      <c r="C42" s="201">
        <f>T51</f>
        <v/>
      </c>
      <c r="D42" s="202">
        <f>U51</f>
        <v/>
      </c>
      <c r="E42">
        <f>W51</f>
        <v/>
      </c>
      <c r="S42" s="203">
        <f>_xlfn.NUMBERVALUE('809_Sheet'!I42)</f>
        <v/>
      </c>
      <c r="T42" s="204">
        <f>_xlfn.NUMBERVALUE('809_Sheet'!$D42)</f>
        <v/>
      </c>
      <c r="U42" s="204">
        <f>_xlfn.NUMBERVALUE('809_Sheet'!$M42)</f>
        <v/>
      </c>
      <c r="V42" s="110">
        <f>($H$1+('809_Sheet'!C42*7))</f>
        <v/>
      </c>
      <c r="W42">
        <f>_xlfn.NUMBERVALUE('809_Sheet'!H42)</f>
        <v/>
      </c>
    </row>
    <row r="43">
      <c r="A43" s="30">
        <f>V50</f>
        <v/>
      </c>
      <c r="B43" s="200">
        <f>S50</f>
        <v/>
      </c>
      <c r="C43" s="201">
        <f>T50</f>
        <v/>
      </c>
      <c r="D43" s="202">
        <f>U50</f>
        <v/>
      </c>
      <c r="E43">
        <f>W50</f>
        <v/>
      </c>
      <c r="S43" s="203">
        <f>_xlfn.NUMBERVALUE('809_Sheet'!I43)</f>
        <v/>
      </c>
      <c r="T43" s="204">
        <f>_xlfn.NUMBERVALUE('809_Sheet'!$D43)</f>
        <v/>
      </c>
      <c r="U43" s="204">
        <f>_xlfn.NUMBERVALUE('809_Sheet'!$M43)</f>
        <v/>
      </c>
      <c r="V43" s="110">
        <f>($H$1+('809_Sheet'!C43*7))</f>
        <v/>
      </c>
      <c r="W43">
        <f>_xlfn.NUMBERVALUE('809_Sheet'!H43)</f>
        <v/>
      </c>
    </row>
    <row r="44">
      <c r="A44" s="30">
        <f>V49</f>
        <v/>
      </c>
      <c r="B44" s="200">
        <f>S49</f>
        <v/>
      </c>
      <c r="C44" s="201">
        <f>T49</f>
        <v/>
      </c>
      <c r="D44" s="202">
        <f>U49</f>
        <v/>
      </c>
      <c r="E44">
        <f>W49</f>
        <v/>
      </c>
      <c r="S44" s="203">
        <f>_xlfn.NUMBERVALUE('809_Sheet'!I44)</f>
        <v/>
      </c>
      <c r="T44" s="204">
        <f>_xlfn.NUMBERVALUE('809_Sheet'!$D44)</f>
        <v/>
      </c>
      <c r="U44" s="204">
        <f>_xlfn.NUMBERVALUE('809_Sheet'!$M44)</f>
        <v/>
      </c>
      <c r="V44" s="110">
        <f>($H$1+('809_Sheet'!C44*7))</f>
        <v/>
      </c>
      <c r="W44">
        <f>_xlfn.NUMBERVALUE('809_Sheet'!H44)</f>
        <v/>
      </c>
    </row>
    <row r="45">
      <c r="A45" s="30">
        <f>V48</f>
        <v/>
      </c>
      <c r="B45" s="200">
        <f>S48</f>
        <v/>
      </c>
      <c r="C45" s="201">
        <f>T48</f>
        <v/>
      </c>
      <c r="D45" s="202">
        <f>U48</f>
        <v/>
      </c>
      <c r="E45">
        <f>W48</f>
        <v/>
      </c>
      <c r="S45" s="203">
        <f>_xlfn.NUMBERVALUE('809_Sheet'!I45)</f>
        <v/>
      </c>
      <c r="T45" s="204">
        <f>_xlfn.NUMBERVALUE('809_Sheet'!$D45)</f>
        <v/>
      </c>
      <c r="U45" s="204">
        <f>_xlfn.NUMBERVALUE('809_Sheet'!$M45)</f>
        <v/>
      </c>
      <c r="V45" s="110">
        <f>($H$1+('809_Sheet'!C45*7))</f>
        <v/>
      </c>
      <c r="W45">
        <f>_xlfn.NUMBERVALUE('809_Sheet'!H45)</f>
        <v/>
      </c>
    </row>
    <row r="46">
      <c r="A46" s="30">
        <f>V47</f>
        <v/>
      </c>
      <c r="B46" s="200">
        <f>S47</f>
        <v/>
      </c>
      <c r="C46" s="201">
        <f>T47</f>
        <v/>
      </c>
      <c r="D46" s="202">
        <f>U47</f>
        <v/>
      </c>
      <c r="E46">
        <f>W47</f>
        <v/>
      </c>
      <c r="S46" s="203">
        <f>_xlfn.NUMBERVALUE('809_Sheet'!I46)</f>
        <v/>
      </c>
      <c r="T46" s="204">
        <f>_xlfn.NUMBERVALUE('809_Sheet'!$D46)</f>
        <v/>
      </c>
      <c r="U46" s="204">
        <f>_xlfn.NUMBERVALUE('809_Sheet'!$M46)</f>
        <v/>
      </c>
      <c r="V46" s="110">
        <f>($H$1+('809_Sheet'!C46*7))</f>
        <v/>
      </c>
      <c r="W46">
        <f>_xlfn.NUMBERVALUE('809_Sheet'!H46)</f>
        <v/>
      </c>
    </row>
    <row r="47">
      <c r="A47" s="30">
        <f>V46</f>
        <v/>
      </c>
      <c r="B47" s="200">
        <f>S46</f>
        <v/>
      </c>
      <c r="C47" s="201">
        <f>T46</f>
        <v/>
      </c>
      <c r="D47" s="202">
        <f>U46</f>
        <v/>
      </c>
      <c r="E47">
        <f>W46</f>
        <v/>
      </c>
      <c r="S47" s="203">
        <f>_xlfn.NUMBERVALUE('809_Sheet'!I47)</f>
        <v/>
      </c>
      <c r="T47" s="204">
        <f>_xlfn.NUMBERVALUE('809_Sheet'!$D47)</f>
        <v/>
      </c>
      <c r="U47" s="204">
        <f>_xlfn.NUMBERVALUE('809_Sheet'!$M47)</f>
        <v/>
      </c>
      <c r="V47" s="110">
        <f>($H$1+('809_Sheet'!C47*7))</f>
        <v/>
      </c>
      <c r="W47">
        <f>_xlfn.NUMBERVALUE('809_Sheet'!H47)</f>
        <v/>
      </c>
    </row>
    <row r="48">
      <c r="A48" s="30">
        <f>V45</f>
        <v/>
      </c>
      <c r="B48" s="200">
        <f>S45</f>
        <v/>
      </c>
      <c r="C48" s="201">
        <f>T45</f>
        <v/>
      </c>
      <c r="D48" s="202">
        <f>U45</f>
        <v/>
      </c>
      <c r="E48">
        <f>W45</f>
        <v/>
      </c>
      <c r="S48" s="203">
        <f>_xlfn.NUMBERVALUE('809_Sheet'!I48)</f>
        <v/>
      </c>
      <c r="T48" s="204">
        <f>_xlfn.NUMBERVALUE('809_Sheet'!$D48)</f>
        <v/>
      </c>
      <c r="U48" s="204">
        <f>_xlfn.NUMBERVALUE('809_Sheet'!$M48)</f>
        <v/>
      </c>
      <c r="V48" s="110">
        <f>($H$1+('809_Sheet'!C48*7))</f>
        <v/>
      </c>
      <c r="W48">
        <f>_xlfn.NUMBERVALUE('809_Sheet'!H48)</f>
        <v/>
      </c>
    </row>
    <row r="49">
      <c r="A49" s="30">
        <f>V44</f>
        <v/>
      </c>
      <c r="B49" s="200">
        <f>S44</f>
        <v/>
      </c>
      <c r="C49" s="201">
        <f>T44</f>
        <v/>
      </c>
      <c r="D49" s="202">
        <f>U44</f>
        <v/>
      </c>
      <c r="E49">
        <f>W44</f>
        <v/>
      </c>
      <c r="S49" s="203">
        <f>_xlfn.NUMBERVALUE('809_Sheet'!I49)</f>
        <v/>
      </c>
      <c r="T49" s="204">
        <f>_xlfn.NUMBERVALUE('809_Sheet'!$D49)</f>
        <v/>
      </c>
      <c r="U49" s="204">
        <f>_xlfn.NUMBERVALUE('809_Sheet'!$M49)</f>
        <v/>
      </c>
      <c r="V49" s="110">
        <f>($H$1+('809_Sheet'!C49*7))</f>
        <v/>
      </c>
      <c r="W49">
        <f>_xlfn.NUMBERVALUE('809_Sheet'!H49)</f>
        <v/>
      </c>
    </row>
    <row r="50">
      <c r="A50" s="30">
        <f>V43</f>
        <v/>
      </c>
      <c r="B50" s="200">
        <f>S43</f>
        <v/>
      </c>
      <c r="C50" s="201">
        <f>T43</f>
        <v/>
      </c>
      <c r="D50" s="202">
        <f>U43</f>
        <v/>
      </c>
      <c r="E50">
        <f>W43</f>
        <v/>
      </c>
      <c r="S50" s="203">
        <f>_xlfn.NUMBERVALUE('809_Sheet'!I50)</f>
        <v/>
      </c>
      <c r="T50" s="204">
        <f>_xlfn.NUMBERVALUE('809_Sheet'!$D50)</f>
        <v/>
      </c>
      <c r="U50" s="204">
        <f>_xlfn.NUMBERVALUE('809_Sheet'!$M50)</f>
        <v/>
      </c>
      <c r="V50" s="110">
        <f>($H$1+('809_Sheet'!C50*7))</f>
        <v/>
      </c>
      <c r="W50">
        <f>_xlfn.NUMBERVALUE('809_Sheet'!H50)</f>
        <v/>
      </c>
    </row>
    <row r="51">
      <c r="A51" s="30">
        <f>V42</f>
        <v/>
      </c>
      <c r="B51" s="200">
        <f>S42</f>
        <v/>
      </c>
      <c r="C51" s="201">
        <f>T42</f>
        <v/>
      </c>
      <c r="D51" s="202">
        <f>U42</f>
        <v/>
      </c>
      <c r="E51">
        <f>W42</f>
        <v/>
      </c>
      <c r="S51" s="203">
        <f>_xlfn.NUMBERVALUE('809_Sheet'!I51)</f>
        <v/>
      </c>
      <c r="T51" s="204">
        <f>_xlfn.NUMBERVALUE('809_Sheet'!$D51)</f>
        <v/>
      </c>
      <c r="U51" s="204">
        <f>_xlfn.NUMBERVALUE('809_Sheet'!$M51)</f>
        <v/>
      </c>
      <c r="V51" s="110">
        <f>($H$1+('809_Sheet'!C51*7))</f>
        <v/>
      </c>
      <c r="W51">
        <f>_xlfn.NUMBERVALUE('809_Sheet'!H51)</f>
        <v/>
      </c>
    </row>
    <row r="52">
      <c r="A52" s="30">
        <f>V61</f>
        <v/>
      </c>
      <c r="B52" s="189">
        <f>S61</f>
        <v/>
      </c>
      <c r="C52" s="202">
        <f>T61</f>
        <v/>
      </c>
      <c r="D52" s="202">
        <f>U61</f>
        <v/>
      </c>
      <c r="E52">
        <f>W61</f>
        <v/>
      </c>
      <c r="S52" s="189">
        <f>_xlfn.NUMBERVALUE('809_Sheet'!I52)</f>
        <v/>
      </c>
      <c r="T52" s="201">
        <f>_xlfn.NUMBERVALUE('809_Sheet'!$D52)</f>
        <v/>
      </c>
      <c r="U52" s="201">
        <f>_xlfn.NUMBERVALUE('809_Sheet'!$M52)</f>
        <v/>
      </c>
      <c r="V52" s="30">
        <f>($H$1+('809_Sheet'!C52*7))</f>
        <v/>
      </c>
      <c r="W52">
        <f>_xlfn.NUMBERVALUE('809_Sheet'!H52)</f>
        <v/>
      </c>
    </row>
    <row r="53">
      <c r="A53" s="30">
        <f>V60</f>
        <v/>
      </c>
      <c r="B53" s="189">
        <f>S60</f>
        <v/>
      </c>
      <c r="C53" s="202">
        <f>T60</f>
        <v/>
      </c>
      <c r="D53" s="202">
        <f>U60</f>
        <v/>
      </c>
      <c r="E53">
        <f>W60</f>
        <v/>
      </c>
      <c r="S53" s="189">
        <f>_xlfn.NUMBERVALUE('809_Sheet'!I53)</f>
        <v/>
      </c>
      <c r="T53" s="201">
        <f>_xlfn.NUMBERVALUE('809_Sheet'!$D53)</f>
        <v/>
      </c>
      <c r="U53" s="201">
        <f>_xlfn.NUMBERVALUE('809_Sheet'!$M53)</f>
        <v/>
      </c>
      <c r="V53" s="30">
        <f>($H$1+('809_Sheet'!C53*7))</f>
        <v/>
      </c>
      <c r="W53">
        <f>_xlfn.NUMBERVALUE('809_Sheet'!H53)</f>
        <v/>
      </c>
    </row>
    <row r="54">
      <c r="A54" s="30">
        <f>V59</f>
        <v/>
      </c>
      <c r="B54" s="189">
        <f>S59</f>
        <v/>
      </c>
      <c r="C54" s="202">
        <f>T59</f>
        <v/>
      </c>
      <c r="D54" s="202">
        <f>U59</f>
        <v/>
      </c>
      <c r="E54">
        <f>W59</f>
        <v/>
      </c>
      <c r="S54" s="189">
        <f>_xlfn.NUMBERVALUE('809_Sheet'!I54)</f>
        <v/>
      </c>
      <c r="T54" s="201">
        <f>_xlfn.NUMBERVALUE('809_Sheet'!$D54)</f>
        <v/>
      </c>
      <c r="U54" s="201">
        <f>_xlfn.NUMBERVALUE('809_Sheet'!$M54)</f>
        <v/>
      </c>
      <c r="V54" s="30">
        <f>($H$1+('809_Sheet'!C54*7))</f>
        <v/>
      </c>
      <c r="W54">
        <f>_xlfn.NUMBERVALUE('809_Sheet'!H54)</f>
        <v/>
      </c>
    </row>
    <row r="55">
      <c r="A55" s="30">
        <f>V58</f>
        <v/>
      </c>
      <c r="B55" s="189">
        <f>S58</f>
        <v/>
      </c>
      <c r="C55" s="202">
        <f>T58</f>
        <v/>
      </c>
      <c r="D55" s="202">
        <f>U58</f>
        <v/>
      </c>
      <c r="E55">
        <f>W58</f>
        <v/>
      </c>
      <c r="S55" s="189">
        <f>_xlfn.NUMBERVALUE('809_Sheet'!I55)</f>
        <v/>
      </c>
      <c r="T55" s="201">
        <f>_xlfn.NUMBERVALUE('809_Sheet'!$D55)</f>
        <v/>
      </c>
      <c r="U55" s="201">
        <f>_xlfn.NUMBERVALUE('809_Sheet'!$M55)</f>
        <v/>
      </c>
      <c r="V55" s="30">
        <f>($H$1+('809_Sheet'!C55*7))</f>
        <v/>
      </c>
      <c r="W55">
        <f>_xlfn.NUMBERVALUE('809_Sheet'!H55)</f>
        <v/>
      </c>
    </row>
    <row r="56">
      <c r="A56" s="30">
        <f>V57</f>
        <v/>
      </c>
      <c r="B56" s="189">
        <f>S57</f>
        <v/>
      </c>
      <c r="C56" s="202">
        <f>T57</f>
        <v/>
      </c>
      <c r="D56" s="202">
        <f>U57</f>
        <v/>
      </c>
      <c r="E56">
        <f>W57</f>
        <v/>
      </c>
      <c r="S56" s="189">
        <f>_xlfn.NUMBERVALUE('809_Sheet'!I56)</f>
        <v/>
      </c>
      <c r="T56" s="201">
        <f>_xlfn.NUMBERVALUE('809_Sheet'!$D56)</f>
        <v/>
      </c>
      <c r="U56" s="201">
        <f>_xlfn.NUMBERVALUE('809_Sheet'!$M56)</f>
        <v/>
      </c>
      <c r="V56" s="30">
        <f>($H$1+('809_Sheet'!C56*7))</f>
        <v/>
      </c>
      <c r="W56">
        <f>_xlfn.NUMBERVALUE('809_Sheet'!H56)</f>
        <v/>
      </c>
    </row>
    <row r="57">
      <c r="A57" s="30">
        <f>V56</f>
        <v/>
      </c>
      <c r="B57" s="189">
        <f>S56</f>
        <v/>
      </c>
      <c r="C57" s="202">
        <f>T56</f>
        <v/>
      </c>
      <c r="D57" s="202">
        <f>U56</f>
        <v/>
      </c>
      <c r="E57">
        <f>W56</f>
        <v/>
      </c>
      <c r="S57" s="189">
        <f>_xlfn.NUMBERVALUE('809_Sheet'!I57)</f>
        <v/>
      </c>
      <c r="T57" s="201">
        <f>_xlfn.NUMBERVALUE('809_Sheet'!$D57)</f>
        <v/>
      </c>
      <c r="U57" s="201">
        <f>_xlfn.NUMBERVALUE('809_Sheet'!$M57)</f>
        <v/>
      </c>
      <c r="V57" s="30">
        <f>($H$1+('809_Sheet'!C57*7))</f>
        <v/>
      </c>
      <c r="W57">
        <f>_xlfn.NUMBERVALUE('809_Sheet'!H57)</f>
        <v/>
      </c>
    </row>
    <row r="58">
      <c r="A58" s="30">
        <f>V55</f>
        <v/>
      </c>
      <c r="B58" s="189">
        <f>S55</f>
        <v/>
      </c>
      <c r="C58" s="202">
        <f>T55</f>
        <v/>
      </c>
      <c r="D58" s="202">
        <f>U55</f>
        <v/>
      </c>
      <c r="E58">
        <f>W55</f>
        <v/>
      </c>
      <c r="S58" s="189">
        <f>_xlfn.NUMBERVALUE('809_Sheet'!I58)</f>
        <v/>
      </c>
      <c r="T58" s="201">
        <f>_xlfn.NUMBERVALUE('809_Sheet'!$D58)</f>
        <v/>
      </c>
      <c r="U58" s="201">
        <f>_xlfn.NUMBERVALUE('809_Sheet'!$M58)</f>
        <v/>
      </c>
      <c r="V58" s="30">
        <f>($H$1+('809_Sheet'!C58*7))</f>
        <v/>
      </c>
      <c r="W58">
        <f>_xlfn.NUMBERVALUE('809_Sheet'!H58)</f>
        <v/>
      </c>
    </row>
    <row r="59">
      <c r="A59" s="30">
        <f>V54</f>
        <v/>
      </c>
      <c r="B59" s="189">
        <f>S54</f>
        <v/>
      </c>
      <c r="C59" s="202">
        <f>T54</f>
        <v/>
      </c>
      <c r="D59" s="202">
        <f>U54</f>
        <v/>
      </c>
      <c r="E59">
        <f>W54</f>
        <v/>
      </c>
      <c r="S59" s="189">
        <f>_xlfn.NUMBERVALUE('809_Sheet'!I59)</f>
        <v/>
      </c>
      <c r="T59" s="201">
        <f>_xlfn.NUMBERVALUE('809_Sheet'!$D59)</f>
        <v/>
      </c>
      <c r="U59" s="201">
        <f>_xlfn.NUMBERVALUE('809_Sheet'!$M59)</f>
        <v/>
      </c>
      <c r="V59" s="30">
        <f>($H$1+('809_Sheet'!C59*7))</f>
        <v/>
      </c>
      <c r="W59">
        <f>_xlfn.NUMBERVALUE('809_Sheet'!H59)</f>
        <v/>
      </c>
    </row>
    <row r="60">
      <c r="A60" s="30">
        <f>V53</f>
        <v/>
      </c>
      <c r="B60" s="189">
        <f>S53</f>
        <v/>
      </c>
      <c r="C60" s="202">
        <f>T53</f>
        <v/>
      </c>
      <c r="D60" s="202">
        <f>U53</f>
        <v/>
      </c>
      <c r="E60">
        <f>W53</f>
        <v/>
      </c>
      <c r="S60" s="189">
        <f>_xlfn.NUMBERVALUE('809_Sheet'!I60)</f>
        <v/>
      </c>
      <c r="T60" s="201">
        <f>_xlfn.NUMBERVALUE('809_Sheet'!$D60)</f>
        <v/>
      </c>
      <c r="U60" s="201">
        <f>_xlfn.NUMBERVALUE('809_Sheet'!$M60)</f>
        <v/>
      </c>
      <c r="V60" s="30">
        <f>($H$1+('809_Sheet'!C60*7))</f>
        <v/>
      </c>
      <c r="W60">
        <f>_xlfn.NUMBERVALUE('809_Sheet'!H60)</f>
        <v/>
      </c>
    </row>
    <row r="61">
      <c r="A61" s="30">
        <f>V52</f>
        <v/>
      </c>
      <c r="B61" s="189">
        <f>S52</f>
        <v/>
      </c>
      <c r="C61" s="202">
        <f>T52</f>
        <v/>
      </c>
      <c r="D61" s="202">
        <f>U52</f>
        <v/>
      </c>
      <c r="E61">
        <f>W52</f>
        <v/>
      </c>
      <c r="S61" s="189">
        <f>_xlfn.NUMBERVALUE('809_Sheet'!I61)</f>
        <v/>
      </c>
      <c r="T61" s="201">
        <f>_xlfn.NUMBERVALUE('809_Sheet'!$D61)</f>
        <v/>
      </c>
      <c r="U61" s="201">
        <f>_xlfn.NUMBERVALUE('809_Sheet'!$M61)</f>
        <v/>
      </c>
      <c r="V61" s="30">
        <f>($H$1+('809_Sheet'!C61*7))</f>
        <v/>
      </c>
      <c r="W61">
        <f>_xlfn.NUMBERVALUE('809_Sheet'!H61)</f>
        <v/>
      </c>
    </row>
    <row r="62">
      <c r="A62" s="30">
        <f>V71</f>
        <v/>
      </c>
      <c r="B62" s="189">
        <f>S71</f>
        <v/>
      </c>
      <c r="C62" s="202">
        <f>T71</f>
        <v/>
      </c>
      <c r="D62" s="202">
        <f>U71</f>
        <v/>
      </c>
      <c r="E62">
        <f>W71</f>
        <v/>
      </c>
      <c r="S62" s="203">
        <f>_xlfn.NUMBERVALUE('809_Sheet'!I62)</f>
        <v/>
      </c>
      <c r="T62" s="204">
        <f>_xlfn.NUMBERVALUE('809_Sheet'!$D62)</f>
        <v/>
      </c>
      <c r="U62" s="204">
        <f>_xlfn.NUMBERVALUE('809_Sheet'!$M62)</f>
        <v/>
      </c>
      <c r="V62" s="110">
        <f>($H$1+('809_Sheet'!C62*7))</f>
        <v/>
      </c>
      <c r="W62">
        <f>_xlfn.NUMBERVALUE('809_Sheet'!H62)</f>
        <v/>
      </c>
    </row>
    <row r="63">
      <c r="A63" s="30">
        <f>V70</f>
        <v/>
      </c>
      <c r="B63" s="189">
        <f>S70</f>
        <v/>
      </c>
      <c r="C63" s="202">
        <f>T70</f>
        <v/>
      </c>
      <c r="D63" s="202">
        <f>U70</f>
        <v/>
      </c>
      <c r="E63">
        <f>W70</f>
        <v/>
      </c>
      <c r="S63" s="203">
        <f>_xlfn.NUMBERVALUE('809_Sheet'!I63)</f>
        <v/>
      </c>
      <c r="T63" s="204">
        <f>_xlfn.NUMBERVALUE('809_Sheet'!$D63)</f>
        <v/>
      </c>
      <c r="U63" s="204">
        <f>_xlfn.NUMBERVALUE('809_Sheet'!$M63)</f>
        <v/>
      </c>
      <c r="V63" s="110">
        <f>($H$1+('809_Sheet'!C63*7))</f>
        <v/>
      </c>
      <c r="W63">
        <f>_xlfn.NUMBERVALUE('809_Sheet'!H63)</f>
        <v/>
      </c>
    </row>
    <row r="64">
      <c r="A64" s="30">
        <f>V69</f>
        <v/>
      </c>
      <c r="B64" s="189">
        <f>S69</f>
        <v/>
      </c>
      <c r="C64" s="202">
        <f>T69</f>
        <v/>
      </c>
      <c r="D64" s="202">
        <f>U69</f>
        <v/>
      </c>
      <c r="E64">
        <f>W69</f>
        <v/>
      </c>
      <c r="S64" s="203">
        <f>_xlfn.NUMBERVALUE('809_Sheet'!I64)</f>
        <v/>
      </c>
      <c r="T64" s="204">
        <f>_xlfn.NUMBERVALUE('809_Sheet'!$D64)</f>
        <v/>
      </c>
      <c r="U64" s="204">
        <f>_xlfn.NUMBERVALUE('809_Sheet'!$M64)</f>
        <v/>
      </c>
      <c r="V64" s="110">
        <f>($H$1+('809_Sheet'!C64*7))</f>
        <v/>
      </c>
      <c r="W64">
        <f>_xlfn.NUMBERVALUE('809_Sheet'!H64)</f>
        <v/>
      </c>
    </row>
    <row r="65">
      <c r="A65" s="30">
        <f>V68</f>
        <v/>
      </c>
      <c r="B65" s="189">
        <f>S68</f>
        <v/>
      </c>
      <c r="C65" s="202">
        <f>T68</f>
        <v/>
      </c>
      <c r="D65" s="202">
        <f>U68</f>
        <v/>
      </c>
      <c r="E65">
        <f>W68</f>
        <v/>
      </c>
      <c r="S65" s="203">
        <f>_xlfn.NUMBERVALUE('809_Sheet'!I65)</f>
        <v/>
      </c>
      <c r="T65" s="204">
        <f>_xlfn.NUMBERVALUE('809_Sheet'!$D65)</f>
        <v/>
      </c>
      <c r="U65" s="204">
        <f>_xlfn.NUMBERVALUE('809_Sheet'!$M65)</f>
        <v/>
      </c>
      <c r="V65" s="110">
        <f>($H$1+('809_Sheet'!C65*7))</f>
        <v/>
      </c>
      <c r="W65">
        <f>_xlfn.NUMBERVALUE('809_Sheet'!H65)</f>
        <v/>
      </c>
    </row>
    <row r="66">
      <c r="A66" s="30">
        <f>V67</f>
        <v/>
      </c>
      <c r="B66" s="189">
        <f>S67</f>
        <v/>
      </c>
      <c r="C66" s="202">
        <f>T67</f>
        <v/>
      </c>
      <c r="D66" s="202">
        <f>U67</f>
        <v/>
      </c>
      <c r="E66">
        <f>W67</f>
        <v/>
      </c>
      <c r="S66" s="203">
        <f>_xlfn.NUMBERVALUE('809_Sheet'!I66)</f>
        <v/>
      </c>
      <c r="T66" s="204">
        <f>_xlfn.NUMBERVALUE('809_Sheet'!$D66)</f>
        <v/>
      </c>
      <c r="U66" s="204">
        <f>_xlfn.NUMBERVALUE('809_Sheet'!$M66)</f>
        <v/>
      </c>
      <c r="V66" s="110">
        <f>($H$1+('809_Sheet'!C66*7))</f>
        <v/>
      </c>
      <c r="W66">
        <f>_xlfn.NUMBERVALUE('809_Sheet'!H66)</f>
        <v/>
      </c>
    </row>
    <row r="67">
      <c r="A67" s="30">
        <f>V66</f>
        <v/>
      </c>
      <c r="B67" s="189">
        <f>S66</f>
        <v/>
      </c>
      <c r="C67" s="202">
        <f>T66</f>
        <v/>
      </c>
      <c r="D67" s="202">
        <f>U66</f>
        <v/>
      </c>
      <c r="E67">
        <f>W66</f>
        <v/>
      </c>
      <c r="S67" s="203">
        <f>_xlfn.NUMBERVALUE('809_Sheet'!I67)</f>
        <v/>
      </c>
      <c r="T67" s="204">
        <f>_xlfn.NUMBERVALUE('809_Sheet'!$D67)</f>
        <v/>
      </c>
      <c r="U67" s="204">
        <f>_xlfn.NUMBERVALUE('809_Sheet'!$M67)</f>
        <v/>
      </c>
      <c r="V67" s="110">
        <f>($H$1+('809_Sheet'!C67*7))</f>
        <v/>
      </c>
      <c r="W67">
        <f>_xlfn.NUMBERVALUE('809_Sheet'!H67)</f>
        <v/>
      </c>
    </row>
    <row r="68">
      <c r="A68" s="30">
        <f>V65</f>
        <v/>
      </c>
      <c r="B68" s="189">
        <f>S65</f>
        <v/>
      </c>
      <c r="C68" s="202">
        <f>T65</f>
        <v/>
      </c>
      <c r="D68" s="202">
        <f>U65</f>
        <v/>
      </c>
      <c r="E68">
        <f>W65</f>
        <v/>
      </c>
      <c r="S68" s="203">
        <f>_xlfn.NUMBERVALUE('809_Sheet'!I68)</f>
        <v/>
      </c>
      <c r="T68" s="204">
        <f>_xlfn.NUMBERVALUE('809_Sheet'!$D68)</f>
        <v/>
      </c>
      <c r="U68" s="204">
        <f>_xlfn.NUMBERVALUE('809_Sheet'!$M68)</f>
        <v/>
      </c>
      <c r="V68" s="110">
        <f>($H$1+('809_Sheet'!C68*7))</f>
        <v/>
      </c>
      <c r="W68">
        <f>_xlfn.NUMBERVALUE('809_Sheet'!H68)</f>
        <v/>
      </c>
    </row>
    <row r="69">
      <c r="A69" s="30">
        <f>V64</f>
        <v/>
      </c>
      <c r="B69" s="189">
        <f>S64</f>
        <v/>
      </c>
      <c r="C69" s="202">
        <f>T64</f>
        <v/>
      </c>
      <c r="D69" s="202">
        <f>U64</f>
        <v/>
      </c>
      <c r="E69">
        <f>W64</f>
        <v/>
      </c>
      <c r="S69" s="203">
        <f>_xlfn.NUMBERVALUE('809_Sheet'!I69)</f>
        <v/>
      </c>
      <c r="T69" s="204">
        <f>_xlfn.NUMBERVALUE('809_Sheet'!$D69)</f>
        <v/>
      </c>
      <c r="U69" s="204">
        <f>_xlfn.NUMBERVALUE('809_Sheet'!$M69)</f>
        <v/>
      </c>
      <c r="V69" s="110">
        <f>($H$1+('809_Sheet'!C69*7))</f>
        <v/>
      </c>
      <c r="W69">
        <f>_xlfn.NUMBERVALUE('809_Sheet'!H69)</f>
        <v/>
      </c>
    </row>
    <row r="70">
      <c r="A70" s="30">
        <f>V63</f>
        <v/>
      </c>
      <c r="B70" s="189">
        <f>S63</f>
        <v/>
      </c>
      <c r="C70" s="202">
        <f>T63</f>
        <v/>
      </c>
      <c r="D70" s="202">
        <f>U63</f>
        <v/>
      </c>
      <c r="E70">
        <f>W63</f>
        <v/>
      </c>
      <c r="S70" s="203">
        <f>_xlfn.NUMBERVALUE('809_Sheet'!I70)</f>
        <v/>
      </c>
      <c r="T70" s="204">
        <f>_xlfn.NUMBERVALUE('809_Sheet'!$D70)</f>
        <v/>
      </c>
      <c r="U70" s="204">
        <f>_xlfn.NUMBERVALUE('809_Sheet'!$M70)</f>
        <v/>
      </c>
      <c r="V70" s="110">
        <f>($H$1+('809_Sheet'!C70*7))</f>
        <v/>
      </c>
      <c r="W70">
        <f>_xlfn.NUMBERVALUE('809_Sheet'!H70)</f>
        <v/>
      </c>
    </row>
    <row r="71">
      <c r="A71" s="30">
        <f>V62</f>
        <v/>
      </c>
      <c r="B71" s="189">
        <f>S62</f>
        <v/>
      </c>
      <c r="C71" s="202">
        <f>T62</f>
        <v/>
      </c>
      <c r="D71" s="202">
        <f>U62</f>
        <v/>
      </c>
      <c r="E71">
        <f>W62</f>
        <v/>
      </c>
      <c r="S71" s="203">
        <f>_xlfn.NUMBERVALUE('809_Sheet'!I71)</f>
        <v/>
      </c>
      <c r="T71" s="204">
        <f>_xlfn.NUMBERVALUE('809_Sheet'!$D71)</f>
        <v/>
      </c>
      <c r="U71" s="204">
        <f>_xlfn.NUMBERVALUE('809_Sheet'!$M71)</f>
        <v/>
      </c>
      <c r="V71" s="110">
        <f>($H$1+('809_Sheet'!C71*7))</f>
        <v/>
      </c>
      <c r="W71">
        <f>_xlfn.NUMBERVALUE('809_Sheet'!H71)</f>
        <v/>
      </c>
    </row>
    <row r="72">
      <c r="A72" s="30">
        <f>V81</f>
        <v/>
      </c>
      <c r="B72" s="189">
        <f>S81</f>
        <v/>
      </c>
      <c r="C72" s="202">
        <f>T81</f>
        <v/>
      </c>
      <c r="D72" s="202">
        <f>U81</f>
        <v/>
      </c>
      <c r="E72">
        <f>W81</f>
        <v/>
      </c>
      <c r="S72" s="189">
        <f>_xlfn.NUMBERVALUE('809_Sheet'!I72)</f>
        <v/>
      </c>
      <c r="T72" s="201">
        <f>_xlfn.NUMBERVALUE('809_Sheet'!$D72)</f>
        <v/>
      </c>
      <c r="U72" s="201">
        <f>_xlfn.NUMBERVALUE('809_Sheet'!$M72)</f>
        <v/>
      </c>
      <c r="V72" s="30">
        <f>($H$1+('809_Sheet'!C72*7))</f>
        <v/>
      </c>
      <c r="W72">
        <f>_xlfn.NUMBERVALUE('809_Sheet'!H72)</f>
        <v/>
      </c>
    </row>
    <row r="73">
      <c r="A73" s="30">
        <f>V80</f>
        <v/>
      </c>
      <c r="B73" s="189">
        <f>S80</f>
        <v/>
      </c>
      <c r="C73" s="202">
        <f>T80</f>
        <v/>
      </c>
      <c r="D73" s="202">
        <f>U80</f>
        <v/>
      </c>
      <c r="E73">
        <f>W80</f>
        <v/>
      </c>
      <c r="S73" s="189">
        <f>_xlfn.NUMBERVALUE('809_Sheet'!I73)</f>
        <v/>
      </c>
      <c r="T73" s="201">
        <f>_xlfn.NUMBERVALUE('809_Sheet'!$D73)</f>
        <v/>
      </c>
      <c r="U73" s="201">
        <f>_xlfn.NUMBERVALUE('809_Sheet'!$M73)</f>
        <v/>
      </c>
      <c r="V73" s="30">
        <f>($H$1+('809_Sheet'!C73*7))</f>
        <v/>
      </c>
      <c r="W73">
        <f>_xlfn.NUMBERVALUE('809_Sheet'!H73)</f>
        <v/>
      </c>
    </row>
    <row r="74">
      <c r="A74" s="30">
        <f>V79</f>
        <v/>
      </c>
      <c r="B74" s="189">
        <f>S79</f>
        <v/>
      </c>
      <c r="C74" s="202">
        <f>T79</f>
        <v/>
      </c>
      <c r="D74" s="202">
        <f>U79</f>
        <v/>
      </c>
      <c r="E74">
        <f>W79</f>
        <v/>
      </c>
      <c r="S74" s="189">
        <f>_xlfn.NUMBERVALUE('809_Sheet'!I74)</f>
        <v/>
      </c>
      <c r="T74" s="201">
        <f>_xlfn.NUMBERVALUE('809_Sheet'!$D74)</f>
        <v/>
      </c>
      <c r="U74" s="201">
        <f>_xlfn.NUMBERVALUE('809_Sheet'!$M74)</f>
        <v/>
      </c>
      <c r="V74" s="30">
        <f>($H$1+('809_Sheet'!C74*7))</f>
        <v/>
      </c>
      <c r="W74">
        <f>_xlfn.NUMBERVALUE('809_Sheet'!H74)</f>
        <v/>
      </c>
    </row>
    <row r="75">
      <c r="A75" s="30">
        <f>V78</f>
        <v/>
      </c>
      <c r="B75" s="189">
        <f>S78</f>
        <v/>
      </c>
      <c r="C75" s="202">
        <f>T78</f>
        <v/>
      </c>
      <c r="D75" s="202">
        <f>U78</f>
        <v/>
      </c>
      <c r="E75">
        <f>W78</f>
        <v/>
      </c>
      <c r="S75" s="189">
        <f>_xlfn.NUMBERVALUE('809_Sheet'!I75)</f>
        <v/>
      </c>
      <c r="T75" s="201">
        <f>_xlfn.NUMBERVALUE('809_Sheet'!$D75)</f>
        <v/>
      </c>
      <c r="U75" s="201">
        <f>_xlfn.NUMBERVALUE('809_Sheet'!$M75)</f>
        <v/>
      </c>
      <c r="V75" s="30">
        <f>($H$1+('809_Sheet'!C75*7))</f>
        <v/>
      </c>
      <c r="W75">
        <f>_xlfn.NUMBERVALUE('809_Sheet'!H75)</f>
        <v/>
      </c>
    </row>
    <row r="76">
      <c r="A76" s="30">
        <f>V77</f>
        <v/>
      </c>
      <c r="B76" s="189">
        <f>S77</f>
        <v/>
      </c>
      <c r="C76" s="202">
        <f>T77</f>
        <v/>
      </c>
      <c r="D76" s="202">
        <f>U77</f>
        <v/>
      </c>
      <c r="E76">
        <f>W77</f>
        <v/>
      </c>
      <c r="S76" s="189">
        <f>_xlfn.NUMBERVALUE('809_Sheet'!I76)</f>
        <v/>
      </c>
      <c r="T76" s="201">
        <f>_xlfn.NUMBERVALUE('809_Sheet'!$D76)</f>
        <v/>
      </c>
      <c r="U76" s="201">
        <f>_xlfn.NUMBERVALUE('809_Sheet'!$M76)</f>
        <v/>
      </c>
      <c r="V76" s="30">
        <f>($H$1+('809_Sheet'!C76*7))</f>
        <v/>
      </c>
      <c r="W76">
        <f>_xlfn.NUMBERVALUE('809_Sheet'!H76)</f>
        <v/>
      </c>
    </row>
    <row r="77">
      <c r="A77" s="30">
        <f>V76</f>
        <v/>
      </c>
      <c r="B77" s="189">
        <f>S76</f>
        <v/>
      </c>
      <c r="C77" s="202">
        <f>T76</f>
        <v/>
      </c>
      <c r="D77" s="202">
        <f>U76</f>
        <v/>
      </c>
      <c r="E77">
        <f>W76</f>
        <v/>
      </c>
      <c r="S77" s="189">
        <f>_xlfn.NUMBERVALUE('809_Sheet'!I77)</f>
        <v/>
      </c>
      <c r="T77" s="201">
        <f>_xlfn.NUMBERVALUE('809_Sheet'!$D77)</f>
        <v/>
      </c>
      <c r="U77" s="201">
        <f>_xlfn.NUMBERVALUE('809_Sheet'!$M77)</f>
        <v/>
      </c>
      <c r="V77" s="30">
        <f>($H$1+('809_Sheet'!C77*7))</f>
        <v/>
      </c>
      <c r="W77">
        <f>_xlfn.NUMBERVALUE('809_Sheet'!H77)</f>
        <v/>
      </c>
    </row>
    <row r="78">
      <c r="A78" s="30">
        <f>V75</f>
        <v/>
      </c>
      <c r="B78" s="189">
        <f>S75</f>
        <v/>
      </c>
      <c r="C78" s="202">
        <f>T75</f>
        <v/>
      </c>
      <c r="D78" s="202">
        <f>U75</f>
        <v/>
      </c>
      <c r="E78">
        <f>W75</f>
        <v/>
      </c>
      <c r="S78" s="189">
        <f>_xlfn.NUMBERVALUE('809_Sheet'!I78)</f>
        <v/>
      </c>
      <c r="T78" s="201">
        <f>_xlfn.NUMBERVALUE('809_Sheet'!$D78)</f>
        <v/>
      </c>
      <c r="U78" s="201">
        <f>_xlfn.NUMBERVALUE('809_Sheet'!$M78)</f>
        <v/>
      </c>
      <c r="V78" s="30">
        <f>($H$1+('809_Sheet'!C78*7))</f>
        <v/>
      </c>
      <c r="W78">
        <f>_xlfn.NUMBERVALUE('809_Sheet'!H78)</f>
        <v/>
      </c>
    </row>
    <row r="79">
      <c r="A79" s="30">
        <f>V74</f>
        <v/>
      </c>
      <c r="B79" s="189">
        <f>S74</f>
        <v/>
      </c>
      <c r="C79" s="202">
        <f>T74</f>
        <v/>
      </c>
      <c r="D79" s="202">
        <f>U74</f>
        <v/>
      </c>
      <c r="E79">
        <f>W74</f>
        <v/>
      </c>
      <c r="S79" s="189">
        <f>_xlfn.NUMBERVALUE('809_Sheet'!I79)</f>
        <v/>
      </c>
      <c r="T79" s="201">
        <f>_xlfn.NUMBERVALUE('809_Sheet'!$D79)</f>
        <v/>
      </c>
      <c r="U79" s="201">
        <f>_xlfn.NUMBERVALUE('809_Sheet'!$M79)</f>
        <v/>
      </c>
      <c r="V79" s="30">
        <f>($H$1+('809_Sheet'!C79*7))</f>
        <v/>
      </c>
      <c r="W79">
        <f>_xlfn.NUMBERVALUE('809_Sheet'!H79)</f>
        <v/>
      </c>
    </row>
    <row r="80">
      <c r="A80" s="30">
        <f>V73</f>
        <v/>
      </c>
      <c r="B80" s="189">
        <f>S73</f>
        <v/>
      </c>
      <c r="C80" s="202">
        <f>T73</f>
        <v/>
      </c>
      <c r="D80" s="202">
        <f>U73</f>
        <v/>
      </c>
      <c r="E80">
        <f>W73</f>
        <v/>
      </c>
      <c r="S80" s="189">
        <f>_xlfn.NUMBERVALUE('809_Sheet'!I80)</f>
        <v/>
      </c>
      <c r="T80" s="201">
        <f>_xlfn.NUMBERVALUE('809_Sheet'!$D80)</f>
        <v/>
      </c>
      <c r="U80" s="201">
        <f>_xlfn.NUMBERVALUE('809_Sheet'!$M80)</f>
        <v/>
      </c>
      <c r="V80" s="30">
        <f>($H$1+('809_Sheet'!C80*7))</f>
        <v/>
      </c>
      <c r="W80">
        <f>_xlfn.NUMBERVALUE('809_Sheet'!H80)</f>
        <v/>
      </c>
    </row>
    <row r="81">
      <c r="A81" s="30">
        <f>V72</f>
        <v/>
      </c>
      <c r="B81" s="189">
        <f>S72</f>
        <v/>
      </c>
      <c r="C81" s="202">
        <f>T72</f>
        <v/>
      </c>
      <c r="D81" s="202">
        <f>U72</f>
        <v/>
      </c>
      <c r="E81">
        <f>W72</f>
        <v/>
      </c>
      <c r="S81" s="189">
        <f>_xlfn.NUMBERVALUE('809_Sheet'!I81)</f>
        <v/>
      </c>
      <c r="T81" s="201">
        <f>_xlfn.NUMBERVALUE('809_Sheet'!$D81)</f>
        <v/>
      </c>
      <c r="U81" s="201">
        <f>_xlfn.NUMBERVALUE('809_Sheet'!$M81)</f>
        <v/>
      </c>
      <c r="V81" s="30">
        <f>($H$1+('809_Sheet'!C81*7))</f>
        <v/>
      </c>
      <c r="W81">
        <f>_xlfn.NUMBERVALUE('809_Sheet'!H81)</f>
        <v/>
      </c>
    </row>
    <row r="82">
      <c r="A82" s="30">
        <f>V91</f>
        <v/>
      </c>
      <c r="B82" s="189">
        <f>S91</f>
        <v/>
      </c>
      <c r="C82" s="202">
        <f>T91</f>
        <v/>
      </c>
      <c r="D82" s="202">
        <f>U91</f>
        <v/>
      </c>
      <c r="E82">
        <f>W91</f>
        <v/>
      </c>
      <c r="S82" s="203">
        <f>_xlfn.NUMBERVALUE('809_Sheet'!I82)</f>
        <v/>
      </c>
      <c r="T82" s="204">
        <f>_xlfn.NUMBERVALUE('809_Sheet'!$D82)</f>
        <v/>
      </c>
      <c r="U82" s="204">
        <f>_xlfn.NUMBERVALUE('809_Sheet'!$M82)</f>
        <v/>
      </c>
      <c r="V82" s="110">
        <f>($H$1+('809_Sheet'!C82*7))</f>
        <v/>
      </c>
      <c r="W82">
        <f>_xlfn.NUMBERVALUE('809_Sheet'!H82)</f>
        <v/>
      </c>
    </row>
    <row r="83">
      <c r="A83" s="30">
        <f>V90</f>
        <v/>
      </c>
      <c r="B83" s="189">
        <f>S90</f>
        <v/>
      </c>
      <c r="C83" s="202">
        <f>T90</f>
        <v/>
      </c>
      <c r="D83" s="202">
        <f>U90</f>
        <v/>
      </c>
      <c r="E83">
        <f>W90</f>
        <v/>
      </c>
      <c r="S83" s="203">
        <f>_xlfn.NUMBERVALUE('809_Sheet'!I83)</f>
        <v/>
      </c>
      <c r="T83" s="204">
        <f>_xlfn.NUMBERVALUE('809_Sheet'!$D83)</f>
        <v/>
      </c>
      <c r="U83" s="204">
        <f>_xlfn.NUMBERVALUE('809_Sheet'!$M83)</f>
        <v/>
      </c>
      <c r="V83" s="110">
        <f>($H$1+('809_Sheet'!C83*7))</f>
        <v/>
      </c>
      <c r="W83">
        <f>_xlfn.NUMBERVALUE('809_Sheet'!H83)</f>
        <v/>
      </c>
    </row>
    <row r="84">
      <c r="A84" s="30">
        <f>V89</f>
        <v/>
      </c>
      <c r="B84" s="189">
        <f>S89</f>
        <v/>
      </c>
      <c r="C84" s="202">
        <f>T89</f>
        <v/>
      </c>
      <c r="D84" s="202">
        <f>U89</f>
        <v/>
      </c>
      <c r="E84">
        <f>W89</f>
        <v/>
      </c>
      <c r="S84" s="203">
        <f>_xlfn.NUMBERVALUE('809_Sheet'!I84)</f>
        <v/>
      </c>
      <c r="T84" s="204">
        <f>_xlfn.NUMBERVALUE('809_Sheet'!$D84)</f>
        <v/>
      </c>
      <c r="U84" s="204">
        <f>_xlfn.NUMBERVALUE('809_Sheet'!$M84)</f>
        <v/>
      </c>
      <c r="V84" s="110">
        <f>($H$1+('809_Sheet'!C84*7))</f>
        <v/>
      </c>
      <c r="W84">
        <f>_xlfn.NUMBERVALUE('809_Sheet'!H84)</f>
        <v/>
      </c>
    </row>
    <row r="85">
      <c r="A85" s="30">
        <f>V88</f>
        <v/>
      </c>
      <c r="B85" s="189">
        <f>S88</f>
        <v/>
      </c>
      <c r="C85" s="202">
        <f>T88</f>
        <v/>
      </c>
      <c r="D85" s="202">
        <f>U88</f>
        <v/>
      </c>
      <c r="E85">
        <f>W88</f>
        <v/>
      </c>
      <c r="S85" s="203">
        <f>_xlfn.NUMBERVALUE('809_Sheet'!I85)</f>
        <v/>
      </c>
      <c r="T85" s="204">
        <f>_xlfn.NUMBERVALUE('809_Sheet'!$D85)</f>
        <v/>
      </c>
      <c r="U85" s="204">
        <f>_xlfn.NUMBERVALUE('809_Sheet'!$M85)</f>
        <v/>
      </c>
      <c r="V85" s="110">
        <f>($H$1+('809_Sheet'!C85*7))</f>
        <v/>
      </c>
      <c r="W85">
        <f>_xlfn.NUMBERVALUE('809_Sheet'!H85)</f>
        <v/>
      </c>
    </row>
    <row r="86">
      <c r="A86" s="30">
        <f>V87</f>
        <v/>
      </c>
      <c r="B86" s="189">
        <f>S87</f>
        <v/>
      </c>
      <c r="C86" s="202">
        <f>T87</f>
        <v/>
      </c>
      <c r="D86" s="202">
        <f>U87</f>
        <v/>
      </c>
      <c r="E86">
        <f>W87</f>
        <v/>
      </c>
      <c r="S86" s="203">
        <f>_xlfn.NUMBERVALUE('809_Sheet'!I86)</f>
        <v/>
      </c>
      <c r="T86" s="204">
        <f>_xlfn.NUMBERVALUE('809_Sheet'!$D86)</f>
        <v/>
      </c>
      <c r="U86" s="204">
        <f>_xlfn.NUMBERVALUE('809_Sheet'!$M86)</f>
        <v/>
      </c>
      <c r="V86" s="110">
        <f>($H$1+('809_Sheet'!C86*7))</f>
        <v/>
      </c>
      <c r="W86">
        <f>_xlfn.NUMBERVALUE('809_Sheet'!H86)</f>
        <v/>
      </c>
    </row>
    <row r="87">
      <c r="A87" s="30">
        <f>V86</f>
        <v/>
      </c>
      <c r="B87" s="189">
        <f>S86</f>
        <v/>
      </c>
      <c r="C87" s="202">
        <f>T86</f>
        <v/>
      </c>
      <c r="D87" s="202">
        <f>U86</f>
        <v/>
      </c>
      <c r="E87">
        <f>W86</f>
        <v/>
      </c>
      <c r="S87" s="203">
        <f>_xlfn.NUMBERVALUE('809_Sheet'!I87)</f>
        <v/>
      </c>
      <c r="T87" s="204">
        <f>_xlfn.NUMBERVALUE('809_Sheet'!$D87)</f>
        <v/>
      </c>
      <c r="U87" s="204">
        <f>_xlfn.NUMBERVALUE('809_Sheet'!$M87)</f>
        <v/>
      </c>
      <c r="V87" s="110">
        <f>($H$1+('809_Sheet'!C87*7))</f>
        <v/>
      </c>
      <c r="W87">
        <f>_xlfn.NUMBERVALUE('809_Sheet'!H87)</f>
        <v/>
      </c>
    </row>
    <row r="88">
      <c r="A88" s="30">
        <f>V85</f>
        <v/>
      </c>
      <c r="B88" s="189">
        <f>S85</f>
        <v/>
      </c>
      <c r="C88" s="202">
        <f>T85</f>
        <v/>
      </c>
      <c r="D88" s="202">
        <f>U85</f>
        <v/>
      </c>
      <c r="E88">
        <f>W85</f>
        <v/>
      </c>
      <c r="S88" s="203">
        <f>_xlfn.NUMBERVALUE('809_Sheet'!I88)</f>
        <v/>
      </c>
      <c r="T88" s="204">
        <f>_xlfn.NUMBERVALUE('809_Sheet'!$D88)</f>
        <v/>
      </c>
      <c r="U88" s="204">
        <f>_xlfn.NUMBERVALUE('809_Sheet'!$M88)</f>
        <v/>
      </c>
      <c r="V88" s="110">
        <f>($H$1+('809_Sheet'!C88*7))</f>
        <v/>
      </c>
      <c r="W88">
        <f>_xlfn.NUMBERVALUE('809_Sheet'!H88)</f>
        <v/>
      </c>
    </row>
    <row r="89">
      <c r="A89" s="30">
        <f>V84</f>
        <v/>
      </c>
      <c r="B89" s="189">
        <f>S84</f>
        <v/>
      </c>
      <c r="C89" s="202">
        <f>T84</f>
        <v/>
      </c>
      <c r="D89" s="202">
        <f>U84</f>
        <v/>
      </c>
      <c r="E89">
        <f>W84</f>
        <v/>
      </c>
      <c r="S89" s="203">
        <f>_xlfn.NUMBERVALUE('809_Sheet'!I89)</f>
        <v/>
      </c>
      <c r="T89" s="204">
        <f>_xlfn.NUMBERVALUE('809_Sheet'!$D89)</f>
        <v/>
      </c>
      <c r="U89" s="204">
        <f>_xlfn.NUMBERVALUE('809_Sheet'!$M89)</f>
        <v/>
      </c>
      <c r="V89" s="110">
        <f>($H$1+('809_Sheet'!C89*7))</f>
        <v/>
      </c>
      <c r="W89">
        <f>_xlfn.NUMBERVALUE('809_Sheet'!H89)</f>
        <v/>
      </c>
    </row>
    <row r="90">
      <c r="A90" s="30">
        <f>V83</f>
        <v/>
      </c>
      <c r="B90" s="189">
        <f>S83</f>
        <v/>
      </c>
      <c r="C90" s="202">
        <f>T83</f>
        <v/>
      </c>
      <c r="D90" s="202">
        <f>U83</f>
        <v/>
      </c>
      <c r="E90">
        <f>W83</f>
        <v/>
      </c>
      <c r="S90" s="203">
        <f>_xlfn.NUMBERVALUE('809_Sheet'!I90)</f>
        <v/>
      </c>
      <c r="T90" s="204">
        <f>_xlfn.NUMBERVALUE('809_Sheet'!$D90)</f>
        <v/>
      </c>
      <c r="U90" s="204">
        <f>_xlfn.NUMBERVALUE('809_Sheet'!$M90)</f>
        <v/>
      </c>
      <c r="V90" s="110">
        <f>($H$1+('809_Sheet'!C90*7))</f>
        <v/>
      </c>
      <c r="W90">
        <f>_xlfn.NUMBERVALUE('809_Sheet'!H90)</f>
        <v/>
      </c>
    </row>
    <row r="91">
      <c r="A91" s="30">
        <f>V82</f>
        <v/>
      </c>
      <c r="B91" s="189">
        <f>S82</f>
        <v/>
      </c>
      <c r="C91" s="202">
        <f>T82</f>
        <v/>
      </c>
      <c r="D91" s="202">
        <f>U82</f>
        <v/>
      </c>
      <c r="E91">
        <f>W82</f>
        <v/>
      </c>
      <c r="S91" s="203">
        <f>_xlfn.NUMBERVALUE('809_Sheet'!I91)</f>
        <v/>
      </c>
      <c r="T91" s="204">
        <f>_xlfn.NUMBERVALUE('809_Sheet'!$D91)</f>
        <v/>
      </c>
      <c r="U91" s="204">
        <f>_xlfn.NUMBERVALUE('809_Sheet'!$M91)</f>
        <v/>
      </c>
      <c r="V91" s="110">
        <f>($H$1+('809_Sheet'!C91*7))</f>
        <v/>
      </c>
      <c r="W91">
        <f>_xlfn.NUMBERVALUE('809_Sheet'!H91)</f>
        <v/>
      </c>
    </row>
    <row r="92">
      <c r="A92" s="30">
        <f>V101</f>
        <v/>
      </c>
      <c r="B92" s="189">
        <f>S101</f>
        <v/>
      </c>
      <c r="C92" s="202">
        <f>T101</f>
        <v/>
      </c>
      <c r="D92" s="202">
        <f>U101</f>
        <v/>
      </c>
      <c r="E92">
        <f>W101</f>
        <v/>
      </c>
      <c r="S92" s="189">
        <f>_xlfn.NUMBERVALUE('809_Sheet'!I92)</f>
        <v/>
      </c>
      <c r="T92" s="201">
        <f>_xlfn.NUMBERVALUE('809_Sheet'!$D92)</f>
        <v/>
      </c>
      <c r="U92" s="201">
        <f>_xlfn.NUMBERVALUE('809_Sheet'!$M92)</f>
        <v/>
      </c>
      <c r="V92" s="30">
        <f>($H$1+('809_Sheet'!C92*7))</f>
        <v/>
      </c>
      <c r="W92">
        <f>_xlfn.NUMBERVALUE('809_Sheet'!H92)</f>
        <v/>
      </c>
    </row>
    <row r="93">
      <c r="A93" s="30">
        <f>V100</f>
        <v/>
      </c>
      <c r="B93" s="189">
        <f>S100</f>
        <v/>
      </c>
      <c r="C93" s="202">
        <f>T100</f>
        <v/>
      </c>
      <c r="D93" s="202">
        <f>U100</f>
        <v/>
      </c>
      <c r="E93">
        <f>W100</f>
        <v/>
      </c>
      <c r="S93" s="189">
        <f>_xlfn.NUMBERVALUE('809_Sheet'!I93)</f>
        <v/>
      </c>
      <c r="T93" s="201">
        <f>_xlfn.NUMBERVALUE('809_Sheet'!$D93)</f>
        <v/>
      </c>
      <c r="U93" s="201">
        <f>_xlfn.NUMBERVALUE('809_Sheet'!$M93)</f>
        <v/>
      </c>
      <c r="V93" s="30">
        <f>($H$1+('809_Sheet'!C93*7))</f>
        <v/>
      </c>
      <c r="W93">
        <f>_xlfn.NUMBERVALUE('809_Sheet'!H93)</f>
        <v/>
      </c>
    </row>
    <row r="94">
      <c r="A94" s="30">
        <f>V99</f>
        <v/>
      </c>
      <c r="B94" s="189">
        <f>S99</f>
        <v/>
      </c>
      <c r="C94" s="202">
        <f>T99</f>
        <v/>
      </c>
      <c r="D94" s="202">
        <f>U99</f>
        <v/>
      </c>
      <c r="E94">
        <f>W99</f>
        <v/>
      </c>
      <c r="S94" s="189">
        <f>_xlfn.NUMBERVALUE('809_Sheet'!I94)</f>
        <v/>
      </c>
      <c r="T94" s="201">
        <f>_xlfn.NUMBERVALUE('809_Sheet'!$D94)</f>
        <v/>
      </c>
      <c r="U94" s="201">
        <f>_xlfn.NUMBERVALUE('809_Sheet'!$M94)</f>
        <v/>
      </c>
      <c r="V94" s="30">
        <f>($H$1+('809_Sheet'!C94*7))</f>
        <v/>
      </c>
      <c r="W94">
        <f>_xlfn.NUMBERVALUE('809_Sheet'!H94)</f>
        <v/>
      </c>
    </row>
    <row r="95">
      <c r="A95" s="30">
        <f>V98</f>
        <v/>
      </c>
      <c r="B95" s="189">
        <f>S98</f>
        <v/>
      </c>
      <c r="C95" s="202">
        <f>T98</f>
        <v/>
      </c>
      <c r="D95" s="202">
        <f>U98</f>
        <v/>
      </c>
      <c r="E95">
        <f>W98</f>
        <v/>
      </c>
      <c r="S95" s="189">
        <f>_xlfn.NUMBERVALUE('809_Sheet'!I95)</f>
        <v/>
      </c>
      <c r="T95" s="201">
        <f>_xlfn.NUMBERVALUE('809_Sheet'!$D95)</f>
        <v/>
      </c>
      <c r="U95" s="201">
        <f>_xlfn.NUMBERVALUE('809_Sheet'!$M95)</f>
        <v/>
      </c>
      <c r="V95" s="30">
        <f>($H$1+('809_Sheet'!C95*7))</f>
        <v/>
      </c>
      <c r="W95">
        <f>_xlfn.NUMBERVALUE('809_Sheet'!H95)</f>
        <v/>
      </c>
    </row>
    <row r="96">
      <c r="A96" s="30">
        <f>V97</f>
        <v/>
      </c>
      <c r="B96" s="189">
        <f>S97</f>
        <v/>
      </c>
      <c r="C96" s="202">
        <f>T97</f>
        <v/>
      </c>
      <c r="D96" s="202">
        <f>U97</f>
        <v/>
      </c>
      <c r="E96">
        <f>W97</f>
        <v/>
      </c>
      <c r="S96" s="189">
        <f>_xlfn.NUMBERVALUE('809_Sheet'!I96)</f>
        <v/>
      </c>
      <c r="T96" s="201">
        <f>_xlfn.NUMBERVALUE('809_Sheet'!$D96)</f>
        <v/>
      </c>
      <c r="U96" s="201">
        <f>_xlfn.NUMBERVALUE('809_Sheet'!$M96)</f>
        <v/>
      </c>
      <c r="V96" s="30">
        <f>($H$1+('809_Sheet'!C96*7))</f>
        <v/>
      </c>
      <c r="W96">
        <f>_xlfn.NUMBERVALUE('809_Sheet'!H96)</f>
        <v/>
      </c>
    </row>
    <row r="97">
      <c r="A97" s="30">
        <f>V96</f>
        <v/>
      </c>
      <c r="B97" s="189">
        <f>S96</f>
        <v/>
      </c>
      <c r="C97" s="202">
        <f>T96</f>
        <v/>
      </c>
      <c r="D97" s="202">
        <f>U96</f>
        <v/>
      </c>
      <c r="E97">
        <f>W96</f>
        <v/>
      </c>
      <c r="S97" s="189">
        <f>_xlfn.NUMBERVALUE('809_Sheet'!I97)</f>
        <v/>
      </c>
      <c r="T97" s="201">
        <f>_xlfn.NUMBERVALUE('809_Sheet'!$D97)</f>
        <v/>
      </c>
      <c r="U97" s="201">
        <f>_xlfn.NUMBERVALUE('809_Sheet'!$M97)</f>
        <v/>
      </c>
      <c r="V97" s="30">
        <f>($H$1+('809_Sheet'!C97*7))</f>
        <v/>
      </c>
      <c r="W97">
        <f>_xlfn.NUMBERVALUE('809_Sheet'!H97)</f>
        <v/>
      </c>
    </row>
    <row r="98">
      <c r="A98" s="30">
        <f>V95</f>
        <v/>
      </c>
      <c r="B98" s="189">
        <f>S95</f>
        <v/>
      </c>
      <c r="C98" s="202">
        <f>T95</f>
        <v/>
      </c>
      <c r="D98" s="202">
        <f>U95</f>
        <v/>
      </c>
      <c r="E98">
        <f>W95</f>
        <v/>
      </c>
      <c r="S98" s="189">
        <f>_xlfn.NUMBERVALUE('809_Sheet'!I98)</f>
        <v/>
      </c>
      <c r="T98" s="201">
        <f>_xlfn.NUMBERVALUE('809_Sheet'!$D98)</f>
        <v/>
      </c>
      <c r="U98" s="201">
        <f>_xlfn.NUMBERVALUE('809_Sheet'!$M98)</f>
        <v/>
      </c>
      <c r="V98" s="30">
        <f>($H$1+('809_Sheet'!C98*7))</f>
        <v/>
      </c>
      <c r="W98">
        <f>_xlfn.NUMBERVALUE('809_Sheet'!H98)</f>
        <v/>
      </c>
    </row>
    <row r="99">
      <c r="A99" s="30">
        <f>V94</f>
        <v/>
      </c>
      <c r="B99" s="189">
        <f>S94</f>
        <v/>
      </c>
      <c r="C99" s="202">
        <f>T94</f>
        <v/>
      </c>
      <c r="D99" s="202">
        <f>U94</f>
        <v/>
      </c>
      <c r="E99">
        <f>W94</f>
        <v/>
      </c>
      <c r="S99" s="189">
        <f>_xlfn.NUMBERVALUE('809_Sheet'!I99)</f>
        <v/>
      </c>
      <c r="T99" s="201">
        <f>_xlfn.NUMBERVALUE('809_Sheet'!$D99)</f>
        <v/>
      </c>
      <c r="U99" s="201">
        <f>_xlfn.NUMBERVALUE('809_Sheet'!$M99)</f>
        <v/>
      </c>
      <c r="V99" s="30">
        <f>($H$1+('809_Sheet'!C99*7))</f>
        <v/>
      </c>
      <c r="W99">
        <f>_xlfn.NUMBERVALUE('809_Sheet'!H99)</f>
        <v/>
      </c>
    </row>
    <row r="100">
      <c r="A100" s="30">
        <f>V93</f>
        <v/>
      </c>
      <c r="B100" s="189">
        <f>S93</f>
        <v/>
      </c>
      <c r="C100" s="202">
        <f>T93</f>
        <v/>
      </c>
      <c r="D100" s="202">
        <f>U93</f>
        <v/>
      </c>
      <c r="E100">
        <f>W93</f>
        <v/>
      </c>
      <c r="S100" s="189">
        <f>_xlfn.NUMBERVALUE('809_Sheet'!I100)</f>
        <v/>
      </c>
      <c r="T100" s="201">
        <f>_xlfn.NUMBERVALUE('809_Sheet'!$D100)</f>
        <v/>
      </c>
      <c r="U100" s="201">
        <f>_xlfn.NUMBERVALUE('809_Sheet'!$M100)</f>
        <v/>
      </c>
      <c r="V100" s="30">
        <f>($H$1+('809_Sheet'!C100*7))</f>
        <v/>
      </c>
      <c r="W100">
        <f>_xlfn.NUMBERVALUE('809_Sheet'!H100)</f>
        <v/>
      </c>
    </row>
    <row r="101">
      <c r="A101" s="30">
        <f>V92</f>
        <v/>
      </c>
      <c r="B101" s="189">
        <f>S92</f>
        <v/>
      </c>
      <c r="C101" s="202">
        <f>T92</f>
        <v/>
      </c>
      <c r="D101" s="202">
        <f>U92</f>
        <v/>
      </c>
      <c r="E101">
        <f>W92</f>
        <v/>
      </c>
      <c r="S101" s="189">
        <f>_xlfn.NUMBERVALUE('809_Sheet'!I101)</f>
        <v/>
      </c>
      <c r="T101" s="201">
        <f>_xlfn.NUMBERVALUE('809_Sheet'!$D101)</f>
        <v/>
      </c>
      <c r="U101" s="201">
        <f>_xlfn.NUMBERVALUE('809_Sheet'!$M101)</f>
        <v/>
      </c>
      <c r="V101" s="30">
        <f>($H$1+('809_Sheet'!C101*7))</f>
        <v/>
      </c>
      <c r="W101">
        <f>_xlfn.NUMBERVALUE('809_Sheet'!H101)</f>
        <v/>
      </c>
    </row>
    <row r="102">
      <c r="A102" s="30" t="n"/>
      <c r="C102" s="188" t="n"/>
    </row>
    <row r="103">
      <c r="A103" s="30" t="n"/>
      <c r="C103" s="188" t="n"/>
    </row>
    <row r="104">
      <c r="A104" s="30" t="n"/>
      <c r="C104" s="188" t="n"/>
    </row>
    <row r="105">
      <c r="A105" s="30" t="n"/>
      <c r="C105" s="188" t="n"/>
    </row>
    <row r="106">
      <c r="A106" s="30" t="n"/>
      <c r="C106" s="188" t="n"/>
    </row>
    <row r="107">
      <c r="A107" s="30" t="n"/>
      <c r="C107" s="188" t="n"/>
    </row>
    <row r="108">
      <c r="A108" s="30" t="n"/>
      <c r="C108" s="188" t="n"/>
    </row>
    <row r="109">
      <c r="A109" s="30" t="n"/>
      <c r="C109" s="188" t="n"/>
    </row>
    <row r="110">
      <c r="A110" s="30" t="n"/>
      <c r="C110" s="188" t="n"/>
    </row>
    <row r="111">
      <c r="A111" s="30" t="n"/>
      <c r="C111" s="188" t="n"/>
    </row>
    <row r="112">
      <c r="A112" s="30" t="n"/>
      <c r="C112" s="188" t="n"/>
    </row>
    <row r="113">
      <c r="A113" s="30" t="n"/>
      <c r="C113" s="188" t="n"/>
    </row>
    <row r="114">
      <c r="A114" s="30" t="n"/>
      <c r="C114" s="188" t="n"/>
    </row>
    <row r="115">
      <c r="A115" s="30" t="n"/>
      <c r="C115" s="188" t="n"/>
    </row>
    <row r="116">
      <c r="A116" s="30" t="n"/>
      <c r="C116" s="188" t="n"/>
    </row>
    <row r="117">
      <c r="A117" s="30" t="n"/>
      <c r="C117" s="188" t="n"/>
    </row>
    <row r="118">
      <c r="A118" s="30" t="n"/>
      <c r="C118" s="188" t="n"/>
    </row>
    <row r="119">
      <c r="A119" s="30" t="n"/>
      <c r="C119" s="188" t="n"/>
    </row>
    <row r="120">
      <c r="A120" s="30" t="n"/>
      <c r="C120" s="188" t="n"/>
    </row>
    <row r="121">
      <c r="A121" s="30" t="n"/>
      <c r="C121" s="188" t="n"/>
    </row>
    <row r="122">
      <c r="A122" s="30" t="n"/>
      <c r="C122" s="188" t="n"/>
    </row>
  </sheetData>
  <pageMargins left="0.7" right="0.7" top="0.75" bottom="0.75" header="0.3" footer="0.3"/>
</worksheet>
</file>

<file path=xl/worksheets/sheet8.xml><?xml version="1.0" encoding="utf-8"?>
<worksheet xmlns="http://schemas.openxmlformats.org/spreadsheetml/2006/main">
  <sheetPr codeName="Sheet5">
    <tabColor theme="9" tint="0.5999938962981048"/>
    <outlinePr summaryBelow="1" summaryRight="1"/>
    <pageSetUpPr/>
  </sheetPr>
  <dimension ref="A1:W126"/>
  <sheetViews>
    <sheetView topLeftCell="A70" workbookViewId="0">
      <selection activeCell="A1" sqref="A1:E101"/>
    </sheetView>
  </sheetViews>
  <sheetFormatPr baseColWidth="8" defaultRowHeight="14.4"/>
  <cols>
    <col width="10.6640625" bestFit="1" customWidth="1" style="171" min="1" max="1"/>
    <col width="14.5546875" bestFit="1" customWidth="1" style="171" min="2" max="2"/>
    <col width="14.33203125" bestFit="1" customWidth="1" style="171" min="3" max="3"/>
    <col width="13.6640625" customWidth="1" style="171" min="4" max="4"/>
    <col width="10.6640625" customWidth="1" style="31" min="7" max="7"/>
    <col width="9.6640625" customWidth="1" style="171" min="8" max="17"/>
    <col width="13.6640625" customWidth="1" style="171" min="22" max="22"/>
    <col width="16" customWidth="1" style="171" min="23" max="23"/>
  </cols>
  <sheetData>
    <row r="1">
      <c r="A1" t="inlineStr">
        <is>
          <t>End Date</t>
        </is>
      </c>
      <c r="B1" t="inlineStr">
        <is>
          <t>Coverage Level</t>
        </is>
      </c>
      <c r="C1" t="inlineStr">
        <is>
          <t>Coverage Price</t>
        </is>
      </c>
      <c r="D1" t="inlineStr">
        <is>
          <t>Producer Premium Per CWT</t>
        </is>
      </c>
      <c r="G1" s="58" t="inlineStr">
        <is>
          <t>Date:</t>
        </is>
      </c>
      <c r="H1" s="199">
        <f>'LRP-997-821'!H1</f>
        <v/>
      </c>
      <c r="S1" t="inlineStr">
        <is>
          <t>Level</t>
        </is>
      </c>
      <c r="T1" t="inlineStr">
        <is>
          <t>Price</t>
        </is>
      </c>
      <c r="U1" t="inlineStr">
        <is>
          <t>Premium</t>
        </is>
      </c>
      <c r="V1" t="inlineStr">
        <is>
          <t>Date</t>
        </is>
      </c>
      <c r="W1" t="inlineStr">
        <is>
          <t>Expected Price</t>
        </is>
      </c>
    </row>
    <row r="2">
      <c r="A2" s="30">
        <f>V11</f>
        <v/>
      </c>
      <c r="B2" s="200">
        <f>S11</f>
        <v/>
      </c>
      <c r="C2" s="201">
        <f>T11</f>
        <v/>
      </c>
      <c r="D2" s="202">
        <f>U11</f>
        <v/>
      </c>
      <c r="E2">
        <f>W11</f>
        <v/>
      </c>
      <c r="R2" s="190" t="n"/>
      <c r="S2" s="203">
        <f>_xlfn.NUMBERVALUE('820_Sheet'!I2)</f>
        <v/>
      </c>
      <c r="T2" s="204">
        <f>_xlfn.NUMBERVALUE('820_Sheet'!$D2)</f>
        <v/>
      </c>
      <c r="U2" s="204">
        <f>_xlfn.NUMBERVALUE('820_Sheet'!$M2)</f>
        <v/>
      </c>
      <c r="V2" s="110">
        <f>($H$1+('820_Sheet'!C2*7))</f>
        <v/>
      </c>
      <c r="W2">
        <f>_xlfn.NUMBERVALUE('820_Sheet'!H2)</f>
        <v/>
      </c>
    </row>
    <row r="3">
      <c r="A3" s="30">
        <f>V10</f>
        <v/>
      </c>
      <c r="B3" s="200">
        <f>S10</f>
        <v/>
      </c>
      <c r="C3" s="201">
        <f>T10</f>
        <v/>
      </c>
      <c r="D3" s="202">
        <f>U10</f>
        <v/>
      </c>
      <c r="E3">
        <f>W10</f>
        <v/>
      </c>
      <c r="G3" s="59">
        <f>$H$1+(7*G4)</f>
        <v/>
      </c>
      <c r="H3" s="91">
        <f t="array" ref="H3">IFERROR(INDEX($B$2:$B$146,SMALL(IF($G3=$A$2:$A$146,ROW($A$2:$A$146)- MIN(ROW($A$2:$A$146))+1,""),COLUMN()-7)), "")</f>
        <v/>
      </c>
      <c r="I3" s="90">
        <f t="array" ref="I3">IFERROR(INDEX($B$2:$B$146,SMALL(IF($G3=$A$2:$A$146,ROW($A$2:$A$146)- MIN(ROW($A$2:$A$146))+1,""),COLUMN()-7)), "")</f>
        <v/>
      </c>
      <c r="J3" s="90">
        <f t="array" ref="J3">IFERROR(INDEX($B$2:$B$146,SMALL(IF($G3=$A$2:$A$146,ROW($A$2:$A$146)- MIN(ROW($A$2:$A$146))+1,""),COLUMN()-7)), "")</f>
        <v/>
      </c>
      <c r="K3" s="90">
        <f t="array" ref="K3">IFERROR(INDEX($B$2:$B$146,SMALL(IF($G3=$A$2:$A$146,ROW($A$2:$A$146)- MIN(ROW($A$2:$A$146))+1,""),COLUMN()-7)), "")</f>
        <v/>
      </c>
      <c r="L3" s="90">
        <f t="array" ref="L3">IFERROR(INDEX($B$2:$B$146,SMALL(IF($G3=$A$2:$A$146,ROW($A$2:$A$146)- MIN(ROW($A$2:$A$146))+1,""),COLUMN()-7)), "")</f>
        <v/>
      </c>
      <c r="M3" s="90">
        <f t="array" ref="M3">IFERROR(INDEX($B$2:$B$146,SMALL(IF($G3=$A$2:$A$146,ROW($A$2:$A$146)- MIN(ROW($A$2:$A$146))+1,""),COLUMN()-7)), "")</f>
        <v/>
      </c>
      <c r="N3" s="90">
        <f t="array" ref="N3">IFERROR(INDEX($B$2:$B$146,SMALL(IF($G3=$A$2:$A$146,ROW($A$2:$A$146)- MIN(ROW($A$2:$A$146))+1,""),COLUMN()-7)), "")</f>
        <v/>
      </c>
      <c r="O3" s="90">
        <f t="array" ref="O3">IFERROR(INDEX($B$2:$B$146,SMALL(IF($G3=$A$2:$A$146,ROW($A$2:$A$146)- MIN(ROW($A$2:$A$146))+1,""),COLUMN()-7)), "")</f>
        <v/>
      </c>
      <c r="P3" s="90">
        <f t="array" ref="P3">IFERROR(INDEX($B$2:$B$146,SMALL(IF($G3=$A$2:$A$146,ROW($A$2:$A$146)- MIN(ROW($A$2:$A$146))+1,""),COLUMN()-7)), "")</f>
        <v/>
      </c>
      <c r="Q3" s="89">
        <f t="array" ref="Q3">IFERROR(INDEX($B$2:$B$146,SMALL(IF($G3=$A$2:$A$146,ROW($A$2:$A$146)- MIN(ROW($A$2:$A$146))+1,""),COLUMN()-7)), "")</f>
        <v/>
      </c>
      <c r="S3" s="203">
        <f>_xlfn.NUMBERVALUE('820_Sheet'!I3)</f>
        <v/>
      </c>
      <c r="T3" s="204">
        <f>_xlfn.NUMBERVALUE('820_Sheet'!$D3)</f>
        <v/>
      </c>
      <c r="U3" s="204">
        <f>_xlfn.NUMBERVALUE('820_Sheet'!$M3)</f>
        <v/>
      </c>
      <c r="V3" s="110">
        <f>($H$1+('820_Sheet'!C3*7))</f>
        <v/>
      </c>
      <c r="W3">
        <f>_xlfn.NUMBERVALUE('820_Sheet'!H3)</f>
        <v/>
      </c>
    </row>
    <row r="4">
      <c r="A4" s="30">
        <f>V9</f>
        <v/>
      </c>
      <c r="B4" s="200">
        <f>S9</f>
        <v/>
      </c>
      <c r="C4" s="201">
        <f>T9</f>
        <v/>
      </c>
      <c r="D4" s="202">
        <f>U9</f>
        <v/>
      </c>
      <c r="E4">
        <f>W9</f>
        <v/>
      </c>
      <c r="G4" s="60" t="n">
        <v>13</v>
      </c>
      <c r="H4" s="211">
        <f t="array" ref="H4">IFERROR(INDEX($C$2:$C$146,SMALL(IF($G3=$A$2:$A$146,ROW($A$2:$A$146)- MIN(ROW($A$2:$A$146))+1,""),COLUMN()-7)), "")</f>
        <v/>
      </c>
      <c r="I4" s="212">
        <f t="array" ref="I4">IFERROR(INDEX($C$2:$C$146,SMALL(IF($G3=$A$2:$A$146,ROW($A$2:$A$146)- MIN(ROW($A$2:$A$146))+1,""),COLUMN()-7)), "")</f>
        <v/>
      </c>
      <c r="J4" s="212">
        <f t="array" ref="J4">IFERROR(INDEX($C$2:$C$146,SMALL(IF($G3=$A$2:$A$146,ROW($A$2:$A$146)- MIN(ROW($A$2:$A$146))+1,""),COLUMN()-7)), "")</f>
        <v/>
      </c>
      <c r="K4" s="212">
        <f t="array" ref="K4">IFERROR(INDEX($C$2:$C$146,SMALL(IF($G3=$A$2:$A$146,ROW($A$2:$A$146)- MIN(ROW($A$2:$A$146))+1,""),COLUMN()-7)), "")</f>
        <v/>
      </c>
      <c r="L4" s="212">
        <f t="array" ref="L4">IFERROR(INDEX($C$2:$C$146,SMALL(IF($G3=$A$2:$A$146,ROW($A$2:$A$146)- MIN(ROW($A$2:$A$146))+1,""),COLUMN()-7)), "")</f>
        <v/>
      </c>
      <c r="M4" s="212">
        <f t="array" ref="M4">IFERROR(INDEX($C$2:$C$146,SMALL(IF($G3=$A$2:$A$146,ROW($A$2:$A$146)- MIN(ROW($A$2:$A$146))+1,""),COLUMN()-7)), "")</f>
        <v/>
      </c>
      <c r="N4" s="212">
        <f t="array" ref="N4">IFERROR(INDEX($C$2:$C$146,SMALL(IF($G3=$A$2:$A$146,ROW($A$2:$A$146)- MIN(ROW($A$2:$A$146))+1,""),COLUMN()-7)), "")</f>
        <v/>
      </c>
      <c r="O4" s="212">
        <f t="array" ref="O4">IFERROR(INDEX($C$2:$C$146,SMALL(IF($G3=$A$2:$A$146,ROW($A$2:$A$146)- MIN(ROW($A$2:$A$146))+1,""),COLUMN()-7)), "")</f>
        <v/>
      </c>
      <c r="P4" s="212">
        <f t="array" ref="P4">IFERROR(INDEX($C$2:$C$146,SMALL(IF($G3=$A$2:$A$146,ROW($A$2:$A$146)- MIN(ROW($A$2:$A$146))+1,""),COLUMN()-7)), "")</f>
        <v/>
      </c>
      <c r="Q4" s="213">
        <f t="array" ref="Q4">IFERROR(INDEX($C$2:$C$146,SMALL(IF($G3=$A$2:$A$146,ROW($A$2:$A$146)- MIN(ROW($A$2:$A$146))+1,""),COLUMN()-7)), "")</f>
        <v/>
      </c>
      <c r="S4" s="203">
        <f>_xlfn.NUMBERVALUE('820_Sheet'!I4)</f>
        <v/>
      </c>
      <c r="T4" s="204">
        <f>_xlfn.NUMBERVALUE('820_Sheet'!$D4)</f>
        <v/>
      </c>
      <c r="U4" s="204">
        <f>_xlfn.NUMBERVALUE('820_Sheet'!$M4)</f>
        <v/>
      </c>
      <c r="V4" s="110">
        <f>($H$1+('820_Sheet'!C4*7))</f>
        <v/>
      </c>
      <c r="W4">
        <f>_xlfn.NUMBERVALUE('820_Sheet'!H4)</f>
        <v/>
      </c>
    </row>
    <row r="5">
      <c r="A5" s="30">
        <f>V8</f>
        <v/>
      </c>
      <c r="B5" s="200">
        <f>S8</f>
        <v/>
      </c>
      <c r="C5" s="201">
        <f>T8</f>
        <v/>
      </c>
      <c r="D5" s="202">
        <f>U8</f>
        <v/>
      </c>
      <c r="E5">
        <f>W8</f>
        <v/>
      </c>
      <c r="G5" s="61">
        <f>VLOOKUP(G3,$A:$E,5,FALSE)</f>
        <v/>
      </c>
      <c r="H5" s="214">
        <f t="array" ref="H5">IFERROR(INDEX($D$2:$D$146,SMALL(IF($G3=$A$2:$A$146,ROW($A$2:$A$146)- MIN(ROW($A$2:$A$146))+1,""),COLUMN()-7)), "")</f>
        <v/>
      </c>
      <c r="I5" s="215">
        <f t="array" ref="I5">IFERROR(INDEX($D$2:$D$146,SMALL(IF($G3=$A$2:$A$146,ROW($A$2:$A$146)- MIN(ROW($A$2:$A$146))+1,""),COLUMN()-7)), "")</f>
        <v/>
      </c>
      <c r="J5" s="215">
        <f t="array" ref="J5">IFERROR(INDEX($D$2:$D$146,SMALL(IF($G3=$A$2:$A$146,ROW($A$2:$A$146)- MIN(ROW($A$2:$A$146))+1,""),COLUMN()-7)), "")</f>
        <v/>
      </c>
      <c r="K5" s="215">
        <f t="array" ref="K5">IFERROR(INDEX($D$2:$D$146,SMALL(IF($G3=$A$2:$A$146,ROW($A$2:$A$146)- MIN(ROW($A$2:$A$146))+1,""),COLUMN()-7)), "")</f>
        <v/>
      </c>
      <c r="L5" s="215">
        <f t="array" ref="L5">IFERROR(INDEX($D$2:$D$146,SMALL(IF($G3=$A$2:$A$146,ROW($A$2:$A$146)- MIN(ROW($A$2:$A$146))+1,""),COLUMN()-7)), "")</f>
        <v/>
      </c>
      <c r="M5" s="215">
        <f t="array" ref="M5">IFERROR(INDEX($D$2:$D$146,SMALL(IF($G3=$A$2:$A$146,ROW($A$2:$A$146)- MIN(ROW($A$2:$A$146))+1,""),COLUMN()-7)), "")</f>
        <v/>
      </c>
      <c r="N5" s="215">
        <f t="array" ref="N5">IFERROR(INDEX($D$2:$D$146,SMALL(IF($G3=$A$2:$A$146,ROW($A$2:$A$146)- MIN(ROW($A$2:$A$146))+1,""),COLUMN()-7)), "")</f>
        <v/>
      </c>
      <c r="O5" s="215">
        <f t="array" ref="O5">IFERROR(INDEX($D$2:$D$146,SMALL(IF($G3=$A$2:$A$146,ROW($A$2:$A$146)- MIN(ROW($A$2:$A$146))+1,""),COLUMN()-7)), "")</f>
        <v/>
      </c>
      <c r="P5" s="215">
        <f t="array" ref="P5">IFERROR(INDEX($D$2:$D$146,SMALL(IF($G3=$A$2:$A$146,ROW($A$2:$A$146)- MIN(ROW($A$2:$A$146))+1,""),COLUMN()-7)), "")</f>
        <v/>
      </c>
      <c r="Q5" s="216">
        <f t="array" ref="Q5">IFERROR(INDEX($D$2:$D$146,SMALL(IF($G3=$A$2:$A$146,ROW($A$2:$A$146)- MIN(ROW($A$2:$A$146))+1,""),COLUMN()-7)), "")</f>
        <v/>
      </c>
      <c r="S5" s="203">
        <f>_xlfn.NUMBERVALUE('820_Sheet'!I5)</f>
        <v/>
      </c>
      <c r="T5" s="204">
        <f>_xlfn.NUMBERVALUE('820_Sheet'!$D5)</f>
        <v/>
      </c>
      <c r="U5" s="204">
        <f>_xlfn.NUMBERVALUE('820_Sheet'!$M5)</f>
        <v/>
      </c>
      <c r="V5" s="110">
        <f>($H$1+('820_Sheet'!C5*7))</f>
        <v/>
      </c>
      <c r="W5">
        <f>_xlfn.NUMBERVALUE('820_Sheet'!H5)</f>
        <v/>
      </c>
    </row>
    <row r="6">
      <c r="A6" s="30">
        <f>V7</f>
        <v/>
      </c>
      <c r="B6" s="200">
        <f>S7</f>
        <v/>
      </c>
      <c r="C6" s="201">
        <f>T7</f>
        <v/>
      </c>
      <c r="D6" s="202">
        <f>U7</f>
        <v/>
      </c>
      <c r="E6">
        <f>W7</f>
        <v/>
      </c>
      <c r="G6" s="6" t="n"/>
      <c r="H6" s="190" t="n"/>
      <c r="I6" s="41" t="n"/>
      <c r="J6" s="41" t="n"/>
      <c r="S6" s="203">
        <f>_xlfn.NUMBERVALUE('820_Sheet'!I6)</f>
        <v/>
      </c>
      <c r="T6" s="204">
        <f>_xlfn.NUMBERVALUE('820_Sheet'!$D6)</f>
        <v/>
      </c>
      <c r="U6" s="204">
        <f>_xlfn.NUMBERVALUE('820_Sheet'!$M6)</f>
        <v/>
      </c>
      <c r="V6" s="110">
        <f>($H$1+('820_Sheet'!C6*7))</f>
        <v/>
      </c>
      <c r="W6">
        <f>_xlfn.NUMBERVALUE('820_Sheet'!H6)</f>
        <v/>
      </c>
    </row>
    <row r="7">
      <c r="A7" s="30">
        <f>V6</f>
        <v/>
      </c>
      <c r="B7" s="200">
        <f>S6</f>
        <v/>
      </c>
      <c r="C7" s="201">
        <f>T6</f>
        <v/>
      </c>
      <c r="D7" s="202">
        <f>U6</f>
        <v/>
      </c>
      <c r="E7">
        <f>W6</f>
        <v/>
      </c>
      <c r="G7" s="59">
        <f>$H$1+(7*G8)</f>
        <v/>
      </c>
      <c r="H7" s="91">
        <f t="array" ref="H7">IFERROR(INDEX($B$2:$B$146,SMALL(IF($G7=$A$2:$A$146,ROW($A$2:$A$146)- MIN(ROW($A$2:$A$146))+1,""),COLUMN()-7)), "")</f>
        <v/>
      </c>
      <c r="I7" s="90">
        <f t="array" ref="I7">IFERROR(INDEX($B$2:$B$146,SMALL(IF($G7=$A$2:$A$146,ROW($A$2:$A$146)- MIN(ROW($A$2:$A$146))+1,""),COLUMN()-7)), "")</f>
        <v/>
      </c>
      <c r="J7" s="90">
        <f t="array" ref="J7">IFERROR(INDEX($B$2:$B$146,SMALL(IF($G7=$A$2:$A$146,ROW($A$2:$A$146)- MIN(ROW($A$2:$A$146))+1,""),COLUMN()-7)), "")</f>
        <v/>
      </c>
      <c r="K7" s="90">
        <f t="array" ref="K7">IFERROR(INDEX($B$2:$B$146,SMALL(IF($G7=$A$2:$A$146,ROW($A$2:$A$146)- MIN(ROW($A$2:$A$146))+1,""),COLUMN()-7)), "")</f>
        <v/>
      </c>
      <c r="L7" s="90">
        <f t="array" ref="L7">IFERROR(INDEX($B$2:$B$146,SMALL(IF($G7=$A$2:$A$146,ROW($A$2:$A$146)- MIN(ROW($A$2:$A$146))+1,""),COLUMN()-7)), "")</f>
        <v/>
      </c>
      <c r="M7" s="90">
        <f t="array" ref="M7">IFERROR(INDEX($B$2:$B$146,SMALL(IF($G7=$A$2:$A$146,ROW($A$2:$A$146)- MIN(ROW($A$2:$A$146))+1,""),COLUMN()-7)), "")</f>
        <v/>
      </c>
      <c r="N7" s="90">
        <f t="array" ref="N7">IFERROR(INDEX($B$2:$B$146,SMALL(IF($G7=$A$2:$A$146,ROW($A$2:$A$146)- MIN(ROW($A$2:$A$146))+1,""),COLUMN()-7)), "")</f>
        <v/>
      </c>
      <c r="O7" s="90">
        <f t="array" ref="O7">IFERROR(INDEX($B$2:$B$146,SMALL(IF($G7=$A$2:$A$146,ROW($A$2:$A$146)- MIN(ROW($A$2:$A$146))+1,""),COLUMN()-7)), "")</f>
        <v/>
      </c>
      <c r="P7" s="90">
        <f t="array" ref="P7">IFERROR(INDEX($B$2:$B$146,SMALL(IF($G7=$A$2:$A$146,ROW($A$2:$A$146)- MIN(ROW($A$2:$A$146))+1,""),COLUMN()-7)), "")</f>
        <v/>
      </c>
      <c r="Q7" s="89">
        <f t="array" ref="Q7">IFERROR(INDEX($B$2:$B$146,SMALL(IF($G7=$A$2:$A$146,ROW($A$2:$A$146)- MIN(ROW($A$2:$A$146))+1,""),COLUMN()-7)), "")</f>
        <v/>
      </c>
      <c r="S7" s="203">
        <f>_xlfn.NUMBERVALUE('820_Sheet'!I7)</f>
        <v/>
      </c>
      <c r="T7" s="204">
        <f>_xlfn.NUMBERVALUE('820_Sheet'!$D7)</f>
        <v/>
      </c>
      <c r="U7" s="204">
        <f>_xlfn.NUMBERVALUE('820_Sheet'!$M7)</f>
        <v/>
      </c>
      <c r="V7" s="110">
        <f>($H$1+('820_Sheet'!C7*7))</f>
        <v/>
      </c>
      <c r="W7">
        <f>_xlfn.NUMBERVALUE('820_Sheet'!H7)</f>
        <v/>
      </c>
    </row>
    <row r="8">
      <c r="A8" s="30">
        <f>V5</f>
        <v/>
      </c>
      <c r="B8" s="200">
        <f>S5</f>
        <v/>
      </c>
      <c r="C8" s="201">
        <f>T5</f>
        <v/>
      </c>
      <c r="D8" s="202">
        <f>U5</f>
        <v/>
      </c>
      <c r="E8">
        <f>W5</f>
        <v/>
      </c>
      <c r="G8" s="60" t="n">
        <v>17</v>
      </c>
      <c r="H8" s="211">
        <f t="array" ref="H8">IFERROR(INDEX($C$2:$C$146,SMALL(IF($G7=$A$2:$A$146,ROW($A$2:$A$146)- MIN(ROW($A$2:$A$146))+1,""),COLUMN()-7)), "")</f>
        <v/>
      </c>
      <c r="I8" s="212">
        <f t="array" ref="I8">IFERROR(INDEX($C$2:$C$146,SMALL(IF($G7=$A$2:$A$146,ROW($A$2:$A$146)- MIN(ROW($A$2:$A$146))+1,""),COLUMN()-7)), "")</f>
        <v/>
      </c>
      <c r="J8" s="212">
        <f t="array" ref="J8">IFERROR(INDEX($C$2:$C$146,SMALL(IF($G7=$A$2:$A$146,ROW($A$2:$A$146)- MIN(ROW($A$2:$A$146))+1,""),COLUMN()-7)), "")</f>
        <v/>
      </c>
      <c r="K8" s="212">
        <f t="array" ref="K8">IFERROR(INDEX($C$2:$C$146,SMALL(IF($G7=$A$2:$A$146,ROW($A$2:$A$146)- MIN(ROW($A$2:$A$146))+1,""),COLUMN()-7)), "")</f>
        <v/>
      </c>
      <c r="L8" s="212">
        <f t="array" ref="L8">IFERROR(INDEX($C$2:$C$146,SMALL(IF($G7=$A$2:$A$146,ROW($A$2:$A$146)- MIN(ROW($A$2:$A$146))+1,""),COLUMN()-7)), "")</f>
        <v/>
      </c>
      <c r="M8" s="212">
        <f t="array" ref="M8">IFERROR(INDEX($C$2:$C$146,SMALL(IF($G7=$A$2:$A$146,ROW($A$2:$A$146)- MIN(ROW($A$2:$A$146))+1,""),COLUMN()-7)), "")</f>
        <v/>
      </c>
      <c r="N8" s="212">
        <f t="array" ref="N8">IFERROR(INDEX($C$2:$C$146,SMALL(IF($G7=$A$2:$A$146,ROW($A$2:$A$146)- MIN(ROW($A$2:$A$146))+1,""),COLUMN()-7)), "")</f>
        <v/>
      </c>
      <c r="O8" s="212">
        <f t="array" ref="O8">IFERROR(INDEX($C$2:$C$146,SMALL(IF($G7=$A$2:$A$146,ROW($A$2:$A$146)- MIN(ROW($A$2:$A$146))+1,""),COLUMN()-7)), "")</f>
        <v/>
      </c>
      <c r="P8" s="212">
        <f t="array" ref="P8">IFERROR(INDEX($C$2:$C$146,SMALL(IF($G7=$A$2:$A$146,ROW($A$2:$A$146)- MIN(ROW($A$2:$A$146))+1,""),COLUMN()-7)), "")</f>
        <v/>
      </c>
      <c r="Q8" s="213">
        <f t="array" ref="Q8">IFERROR(INDEX($C$2:$C$146,SMALL(IF($G7=$A$2:$A$146,ROW($A$2:$A$146)- MIN(ROW($A$2:$A$146))+1,""),COLUMN()-7)), "")</f>
        <v/>
      </c>
      <c r="S8" s="203">
        <f>_xlfn.NUMBERVALUE('820_Sheet'!I8)</f>
        <v/>
      </c>
      <c r="T8" s="204">
        <f>_xlfn.NUMBERVALUE('820_Sheet'!$D8)</f>
        <v/>
      </c>
      <c r="U8" s="204">
        <f>_xlfn.NUMBERVALUE('820_Sheet'!$M8)</f>
        <v/>
      </c>
      <c r="V8" s="110">
        <f>($H$1+('820_Sheet'!C8*7))</f>
        <v/>
      </c>
      <c r="W8">
        <f>_xlfn.NUMBERVALUE('820_Sheet'!H8)</f>
        <v/>
      </c>
    </row>
    <row r="9">
      <c r="A9" s="30">
        <f>V4</f>
        <v/>
      </c>
      <c r="B9" s="200">
        <f>S4</f>
        <v/>
      </c>
      <c r="C9" s="201">
        <f>T4</f>
        <v/>
      </c>
      <c r="D9" s="202">
        <f>U4</f>
        <v/>
      </c>
      <c r="E9">
        <f>W4</f>
        <v/>
      </c>
      <c r="G9" s="61">
        <f>VLOOKUP(G7,$A:$E,5,FALSE)</f>
        <v/>
      </c>
      <c r="H9" s="214">
        <f t="array" ref="H9">IFERROR(INDEX($D$2:$D$146,SMALL(IF($G7=$A$2:$A$146,ROW($A$2:$A$146)- MIN(ROW($A$2:$A$146))+1,""),COLUMN()-7)), "")</f>
        <v/>
      </c>
      <c r="I9" s="215">
        <f t="array" ref="I9">IFERROR(INDEX($D$2:$D$146,SMALL(IF($G7=$A$2:$A$146,ROW($A$2:$A$146)- MIN(ROW($A$2:$A$146))+1,""),COLUMN()-7)), "")</f>
        <v/>
      </c>
      <c r="J9" s="215">
        <f t="array" ref="J9">IFERROR(INDEX($D$2:$D$146,SMALL(IF($G7=$A$2:$A$146,ROW($A$2:$A$146)- MIN(ROW($A$2:$A$146))+1,""),COLUMN()-7)), "")</f>
        <v/>
      </c>
      <c r="K9" s="215">
        <f t="array" ref="K9">IFERROR(INDEX($D$2:$D$146,SMALL(IF($G7=$A$2:$A$146,ROW($A$2:$A$146)- MIN(ROW($A$2:$A$146))+1,""),COLUMN()-7)), "")</f>
        <v/>
      </c>
      <c r="L9" s="215">
        <f t="array" ref="L9">IFERROR(INDEX($D$2:$D$146,SMALL(IF($G7=$A$2:$A$146,ROW($A$2:$A$146)- MIN(ROW($A$2:$A$146))+1,""),COLUMN()-7)), "")</f>
        <v/>
      </c>
      <c r="M9" s="215">
        <f t="array" ref="M9">IFERROR(INDEX($D$2:$D$146,SMALL(IF($G7=$A$2:$A$146,ROW($A$2:$A$146)- MIN(ROW($A$2:$A$146))+1,""),COLUMN()-7)), "")</f>
        <v/>
      </c>
      <c r="N9" s="215">
        <f t="array" ref="N9">IFERROR(INDEX($D$2:$D$146,SMALL(IF($G7=$A$2:$A$146,ROW($A$2:$A$146)- MIN(ROW($A$2:$A$146))+1,""),COLUMN()-7)), "")</f>
        <v/>
      </c>
      <c r="O9" s="215">
        <f t="array" ref="O9">IFERROR(INDEX($D$2:$D$146,SMALL(IF($G7=$A$2:$A$146,ROW($A$2:$A$146)- MIN(ROW($A$2:$A$146))+1,""),COLUMN()-7)), "")</f>
        <v/>
      </c>
      <c r="P9" s="215">
        <f t="array" ref="P9">IFERROR(INDEX($D$2:$D$146,SMALL(IF($G7=$A$2:$A$146,ROW($A$2:$A$146)- MIN(ROW($A$2:$A$146))+1,""),COLUMN()-7)), "")</f>
        <v/>
      </c>
      <c r="Q9" s="216">
        <f t="array" ref="Q9">IFERROR(INDEX($D$2:$D$146,SMALL(IF($G7=$A$2:$A$146,ROW($A$2:$A$146)- MIN(ROW($A$2:$A$146))+1,""),COLUMN()-7)), "")</f>
        <v/>
      </c>
      <c r="S9" s="203">
        <f>_xlfn.NUMBERVALUE('820_Sheet'!I9)</f>
        <v/>
      </c>
      <c r="T9" s="204">
        <f>_xlfn.NUMBERVALUE('820_Sheet'!$D9)</f>
        <v/>
      </c>
      <c r="U9" s="204">
        <f>_xlfn.NUMBERVALUE('820_Sheet'!$M9)</f>
        <v/>
      </c>
      <c r="V9" s="110">
        <f>($H$1+('820_Sheet'!C9*7))</f>
        <v/>
      </c>
      <c r="W9">
        <f>_xlfn.NUMBERVALUE('820_Sheet'!H9)</f>
        <v/>
      </c>
    </row>
    <row r="10">
      <c r="A10" s="30">
        <f>V3</f>
        <v/>
      </c>
      <c r="B10" s="200">
        <f>S3</f>
        <v/>
      </c>
      <c r="C10" s="201">
        <f>T3</f>
        <v/>
      </c>
      <c r="D10" s="202">
        <f>U3</f>
        <v/>
      </c>
      <c r="E10">
        <f>W3</f>
        <v/>
      </c>
      <c r="G10" s="6" t="n"/>
      <c r="H10" s="190" t="n"/>
      <c r="I10" s="41" t="n"/>
      <c r="J10" s="41" t="n"/>
      <c r="S10" s="203">
        <f>_xlfn.NUMBERVALUE('820_Sheet'!I10)</f>
        <v/>
      </c>
      <c r="T10" s="204">
        <f>_xlfn.NUMBERVALUE('820_Sheet'!$D10)</f>
        <v/>
      </c>
      <c r="U10" s="204">
        <f>_xlfn.NUMBERVALUE('820_Sheet'!$M10)</f>
        <v/>
      </c>
      <c r="V10" s="110">
        <f>($H$1+('820_Sheet'!C10*7))</f>
        <v/>
      </c>
      <c r="W10">
        <f>_xlfn.NUMBERVALUE('820_Sheet'!H10)</f>
        <v/>
      </c>
    </row>
    <row r="11">
      <c r="A11" s="30">
        <f>V2</f>
        <v/>
      </c>
      <c r="B11" s="200">
        <f>S2</f>
        <v/>
      </c>
      <c r="C11" s="201">
        <f>T2</f>
        <v/>
      </c>
      <c r="D11" s="202">
        <f>U2</f>
        <v/>
      </c>
      <c r="E11">
        <f>W2</f>
        <v/>
      </c>
      <c r="G11" s="59">
        <f>$H$1+(7*G12)</f>
        <v/>
      </c>
      <c r="H11" s="91">
        <f t="array" ref="H11">IFERROR(INDEX($B$2:$B$146,SMALL(IF($G11=$A$2:$A$146,ROW($A$2:$A$146)- MIN(ROW($A$2:$A$146))+1,""),COLUMN()-7)), "")</f>
        <v/>
      </c>
      <c r="I11" s="90">
        <f t="array" ref="I11">IFERROR(INDEX($B$2:$B$146,SMALL(IF($G11=$A$2:$A$146,ROW($A$2:$A$146)- MIN(ROW($A$2:$A$146))+1,""),COLUMN()-7)), "")</f>
        <v/>
      </c>
      <c r="J11" s="90">
        <f t="array" ref="J11">IFERROR(INDEX($B$2:$B$146,SMALL(IF($G11=$A$2:$A$146,ROW($A$2:$A$146)- MIN(ROW($A$2:$A$146))+1,""),COLUMN()-7)), "")</f>
        <v/>
      </c>
      <c r="K11" s="90">
        <f t="array" ref="K11">IFERROR(INDEX($B$2:$B$146,SMALL(IF($G11=$A$2:$A$146,ROW($A$2:$A$146)- MIN(ROW($A$2:$A$146))+1,""),COLUMN()-7)), "")</f>
        <v/>
      </c>
      <c r="L11" s="90">
        <f t="array" ref="L11">IFERROR(INDEX($B$2:$B$146,SMALL(IF($G11=$A$2:$A$146,ROW($A$2:$A$146)- MIN(ROW($A$2:$A$146))+1,""),COLUMN()-7)), "")</f>
        <v/>
      </c>
      <c r="M11" s="90">
        <f t="array" ref="M11">IFERROR(INDEX($B$2:$B$146,SMALL(IF($G11=$A$2:$A$146,ROW($A$2:$A$146)- MIN(ROW($A$2:$A$146))+1,""),COLUMN()-7)), "")</f>
        <v/>
      </c>
      <c r="N11" s="90">
        <f t="array" ref="N11">IFERROR(INDEX($B$2:$B$146,SMALL(IF($G11=$A$2:$A$146,ROW($A$2:$A$146)- MIN(ROW($A$2:$A$146))+1,""),COLUMN()-7)), "")</f>
        <v/>
      </c>
      <c r="O11" s="90">
        <f t="array" ref="O11">IFERROR(INDEX($B$2:$B$146,SMALL(IF($G11=$A$2:$A$146,ROW($A$2:$A$146)- MIN(ROW($A$2:$A$146))+1,""),COLUMN()-7)), "")</f>
        <v/>
      </c>
      <c r="P11" s="90">
        <f t="array" ref="P11">IFERROR(INDEX($B$2:$B$146,SMALL(IF($G11=$A$2:$A$146,ROW($A$2:$A$146)- MIN(ROW($A$2:$A$146))+1,""),COLUMN()-7)), "")</f>
        <v/>
      </c>
      <c r="Q11" s="89">
        <f t="array" ref="Q11">IFERROR(INDEX($B$2:$B$146,SMALL(IF($G11=$A$2:$A$146,ROW($A$2:$A$146)- MIN(ROW($A$2:$A$146))+1,""),COLUMN()-7)), "")</f>
        <v/>
      </c>
      <c r="S11" s="203">
        <f>_xlfn.NUMBERVALUE('820_Sheet'!I11)</f>
        <v/>
      </c>
      <c r="T11" s="204">
        <f>_xlfn.NUMBERVALUE('820_Sheet'!$D11)</f>
        <v/>
      </c>
      <c r="U11" s="204">
        <f>_xlfn.NUMBERVALUE('820_Sheet'!$M11)</f>
        <v/>
      </c>
      <c r="V11" s="110">
        <f>($H$1+('820_Sheet'!C11*7))</f>
        <v/>
      </c>
      <c r="W11">
        <f>_xlfn.NUMBERVALUE('820_Sheet'!H11)</f>
        <v/>
      </c>
    </row>
    <row r="12">
      <c r="A12" s="30">
        <f>V21</f>
        <v/>
      </c>
      <c r="B12" s="200">
        <f>S21</f>
        <v/>
      </c>
      <c r="C12" s="201">
        <f>T21</f>
        <v/>
      </c>
      <c r="D12" s="202">
        <f>U21</f>
        <v/>
      </c>
      <c r="E12">
        <f>W21</f>
        <v/>
      </c>
      <c r="G12" s="60" t="n">
        <v>21</v>
      </c>
      <c r="H12" s="211">
        <f t="array" ref="H12">IFERROR(INDEX($C$2:$C$146,SMALL(IF($G11=$A$2:$A$146,ROW($A$2:$A$146)- MIN(ROW($A$2:$A$146))+1,""),COLUMN()-7)), "")</f>
        <v/>
      </c>
      <c r="I12" s="212">
        <f t="array" ref="I12">IFERROR(INDEX($C$2:$C$146,SMALL(IF($G11=$A$2:$A$146,ROW($A$2:$A$146)- MIN(ROW($A$2:$A$146))+1,""),COLUMN()-7)), "")</f>
        <v/>
      </c>
      <c r="J12" s="212">
        <f t="array" ref="J12">IFERROR(INDEX($C$2:$C$146,SMALL(IF($G11=$A$2:$A$146,ROW($A$2:$A$146)- MIN(ROW($A$2:$A$146))+1,""),COLUMN()-7)), "")</f>
        <v/>
      </c>
      <c r="K12" s="212">
        <f t="array" ref="K12">IFERROR(INDEX($C$2:$C$146,SMALL(IF($G11=$A$2:$A$146,ROW($A$2:$A$146)- MIN(ROW($A$2:$A$146))+1,""),COLUMN()-7)), "")</f>
        <v/>
      </c>
      <c r="L12" s="212">
        <f t="array" ref="L12">IFERROR(INDEX($C$2:$C$146,SMALL(IF($G11=$A$2:$A$146,ROW($A$2:$A$146)- MIN(ROW($A$2:$A$146))+1,""),COLUMN()-7)), "")</f>
        <v/>
      </c>
      <c r="M12" s="212">
        <f t="array" ref="M12">IFERROR(INDEX($C$2:$C$146,SMALL(IF($G11=$A$2:$A$146,ROW($A$2:$A$146)- MIN(ROW($A$2:$A$146))+1,""),COLUMN()-7)), "")</f>
        <v/>
      </c>
      <c r="N12" s="212">
        <f t="array" ref="N12">IFERROR(INDEX($C$2:$C$146,SMALL(IF($G11=$A$2:$A$146,ROW($A$2:$A$146)- MIN(ROW($A$2:$A$146))+1,""),COLUMN()-7)), "")</f>
        <v/>
      </c>
      <c r="O12" s="212">
        <f t="array" ref="O12">IFERROR(INDEX($C$2:$C$146,SMALL(IF($G11=$A$2:$A$146,ROW($A$2:$A$146)- MIN(ROW($A$2:$A$146))+1,""),COLUMN()-7)), "")</f>
        <v/>
      </c>
      <c r="P12" s="212">
        <f t="array" ref="P12">IFERROR(INDEX($C$2:$C$146,SMALL(IF($G11=$A$2:$A$146,ROW($A$2:$A$146)- MIN(ROW($A$2:$A$146))+1,""),COLUMN()-7)), "")</f>
        <v/>
      </c>
      <c r="Q12" s="213">
        <f t="array" ref="Q12">IFERROR(INDEX($C$2:$C$146,SMALL(IF($G11=$A$2:$A$146,ROW($A$2:$A$146)- MIN(ROW($A$2:$A$146))+1,""),COLUMN()-7)), "")</f>
        <v/>
      </c>
      <c r="S12" s="189">
        <f>_xlfn.NUMBERVALUE('820_Sheet'!I12)</f>
        <v/>
      </c>
      <c r="T12" s="201">
        <f>_xlfn.NUMBERVALUE('820_Sheet'!$D12)</f>
        <v/>
      </c>
      <c r="U12" s="201">
        <f>_xlfn.NUMBERVALUE('820_Sheet'!$M12)</f>
        <v/>
      </c>
      <c r="V12" s="30">
        <f>($H$1+('820_Sheet'!C12*7))</f>
        <v/>
      </c>
      <c r="W12">
        <f>_xlfn.NUMBERVALUE('820_Sheet'!H12)</f>
        <v/>
      </c>
    </row>
    <row r="13">
      <c r="A13" s="30">
        <f>V20</f>
        <v/>
      </c>
      <c r="B13" s="200">
        <f>S20</f>
        <v/>
      </c>
      <c r="C13" s="201">
        <f>T20</f>
        <v/>
      </c>
      <c r="D13" s="202">
        <f>U20</f>
        <v/>
      </c>
      <c r="E13">
        <f>W20</f>
        <v/>
      </c>
      <c r="G13" s="61">
        <f>VLOOKUP(G11,$A:$E,5,FALSE)</f>
        <v/>
      </c>
      <c r="H13" s="214">
        <f t="array" ref="H13">IFERROR(INDEX($D$2:$D$146,SMALL(IF($G11=$A$2:$A$146,ROW($A$2:$A$146)- MIN(ROW($A$2:$A$146))+1,""),COLUMN()-7)), "")</f>
        <v/>
      </c>
      <c r="I13" s="215">
        <f t="array" ref="I13">IFERROR(INDEX($D$2:$D$146,SMALL(IF($G11=$A$2:$A$146,ROW($A$2:$A$146)- MIN(ROW($A$2:$A$146))+1,""),COLUMN()-7)), "")</f>
        <v/>
      </c>
      <c r="J13" s="215">
        <f t="array" ref="J13">IFERROR(INDEX($D$2:$D$146,SMALL(IF($G11=$A$2:$A$146,ROW($A$2:$A$146)- MIN(ROW($A$2:$A$146))+1,""),COLUMN()-7)), "")</f>
        <v/>
      </c>
      <c r="K13" s="215">
        <f t="array" ref="K13">IFERROR(INDEX($D$2:$D$146,SMALL(IF($G11=$A$2:$A$146,ROW($A$2:$A$146)- MIN(ROW($A$2:$A$146))+1,""),COLUMN()-7)), "")</f>
        <v/>
      </c>
      <c r="L13" s="215">
        <f t="array" ref="L13">IFERROR(INDEX($D$2:$D$146,SMALL(IF($G11=$A$2:$A$146,ROW($A$2:$A$146)- MIN(ROW($A$2:$A$146))+1,""),COLUMN()-7)), "")</f>
        <v/>
      </c>
      <c r="M13" s="215">
        <f t="array" ref="M13">IFERROR(INDEX($D$2:$D$146,SMALL(IF($G11=$A$2:$A$146,ROW($A$2:$A$146)- MIN(ROW($A$2:$A$146))+1,""),COLUMN()-7)), "")</f>
        <v/>
      </c>
      <c r="N13" s="215">
        <f t="array" ref="N13">IFERROR(INDEX($D$2:$D$146,SMALL(IF($G11=$A$2:$A$146,ROW($A$2:$A$146)- MIN(ROW($A$2:$A$146))+1,""),COLUMN()-7)), "")</f>
        <v/>
      </c>
      <c r="O13" s="215">
        <f t="array" ref="O13">IFERROR(INDEX($D$2:$D$146,SMALL(IF($G11=$A$2:$A$146,ROW($A$2:$A$146)- MIN(ROW($A$2:$A$146))+1,""),COLUMN()-7)), "")</f>
        <v/>
      </c>
      <c r="P13" s="215">
        <f t="array" ref="P13">IFERROR(INDEX($D$2:$D$146,SMALL(IF($G11=$A$2:$A$146,ROW($A$2:$A$146)- MIN(ROW($A$2:$A$146))+1,""),COLUMN()-7)), "")</f>
        <v/>
      </c>
      <c r="Q13" s="216">
        <f t="array" ref="Q13">IFERROR(INDEX($D$2:$D$146,SMALL(IF($G11=$A$2:$A$146,ROW($A$2:$A$146)- MIN(ROW($A$2:$A$146))+1,""),COLUMN()-7)), "")</f>
        <v/>
      </c>
      <c r="S13" s="189">
        <f>_xlfn.NUMBERVALUE('820_Sheet'!I13)</f>
        <v/>
      </c>
      <c r="T13" s="201">
        <f>_xlfn.NUMBERVALUE('820_Sheet'!$D13)</f>
        <v/>
      </c>
      <c r="U13" s="201">
        <f>_xlfn.NUMBERVALUE('820_Sheet'!$M13)</f>
        <v/>
      </c>
      <c r="V13" s="30">
        <f>($H$1+('820_Sheet'!C13*7))</f>
        <v/>
      </c>
      <c r="W13">
        <f>_xlfn.NUMBERVALUE('820_Sheet'!H13)</f>
        <v/>
      </c>
    </row>
    <row r="14">
      <c r="A14" s="30">
        <f>V19</f>
        <v/>
      </c>
      <c r="B14" s="200">
        <f>S19</f>
        <v/>
      </c>
      <c r="C14" s="201">
        <f>T19</f>
        <v/>
      </c>
      <c r="D14" s="202">
        <f>U19</f>
        <v/>
      </c>
      <c r="E14">
        <f>W19</f>
        <v/>
      </c>
      <c r="G14" s="6" t="n"/>
      <c r="S14" s="189">
        <f>_xlfn.NUMBERVALUE('820_Sheet'!I14)</f>
        <v/>
      </c>
      <c r="T14" s="201">
        <f>_xlfn.NUMBERVALUE('820_Sheet'!$D14)</f>
        <v/>
      </c>
      <c r="U14" s="201">
        <f>_xlfn.NUMBERVALUE('820_Sheet'!$M14)</f>
        <v/>
      </c>
      <c r="V14" s="30">
        <f>($H$1+('820_Sheet'!C14*7))</f>
        <v/>
      </c>
      <c r="W14">
        <f>_xlfn.NUMBERVALUE('820_Sheet'!H14)</f>
        <v/>
      </c>
    </row>
    <row r="15">
      <c r="A15" s="30">
        <f>V18</f>
        <v/>
      </c>
      <c r="B15" s="200">
        <f>S18</f>
        <v/>
      </c>
      <c r="C15" s="201">
        <f>T18</f>
        <v/>
      </c>
      <c r="D15" s="202">
        <f>U18</f>
        <v/>
      </c>
      <c r="E15">
        <f>W18</f>
        <v/>
      </c>
      <c r="G15" s="59">
        <f>$H$1+(7*G16)</f>
        <v/>
      </c>
      <c r="H15" s="91">
        <f t="array" ref="H15">IFERROR(INDEX($B$2:$B$146,SMALL(IF($G15=$A$2:$A$146,ROW($A$2:$A$146)- MIN(ROW($A$2:$A$146))+1,""),COLUMN()-7)), "")</f>
        <v/>
      </c>
      <c r="I15" s="90">
        <f t="array" ref="I15">IFERROR(INDEX($B$2:$B$146,SMALL(IF($G15=$A$2:$A$146,ROW($A$2:$A$146)- MIN(ROW($A$2:$A$146))+1,""),COLUMN()-7)), "")</f>
        <v/>
      </c>
      <c r="J15" s="90">
        <f t="array" ref="J15">IFERROR(INDEX($B$2:$B$146,SMALL(IF($G15=$A$2:$A$146,ROW($A$2:$A$146)- MIN(ROW($A$2:$A$146))+1,""),COLUMN()-7)), "")</f>
        <v/>
      </c>
      <c r="K15" s="90">
        <f t="array" ref="K15">IFERROR(INDEX($B$2:$B$146,SMALL(IF($G15=$A$2:$A$146,ROW($A$2:$A$146)- MIN(ROW($A$2:$A$146))+1,""),COLUMN()-7)), "")</f>
        <v/>
      </c>
      <c r="L15" s="90">
        <f t="array" ref="L15">IFERROR(INDEX($B$2:$B$146,SMALL(IF($G15=$A$2:$A$146,ROW($A$2:$A$146)- MIN(ROW($A$2:$A$146))+1,""),COLUMN()-7)), "")</f>
        <v/>
      </c>
      <c r="M15" s="90">
        <f t="array" ref="M15">IFERROR(INDEX($B$2:$B$146,SMALL(IF($G15=$A$2:$A$146,ROW($A$2:$A$146)- MIN(ROW($A$2:$A$146))+1,""),COLUMN()-7)), "")</f>
        <v/>
      </c>
      <c r="N15" s="90">
        <f t="array" ref="N15">IFERROR(INDEX($B$2:$B$146,SMALL(IF($G15=$A$2:$A$146,ROW($A$2:$A$146)- MIN(ROW($A$2:$A$146))+1,""),COLUMN()-7)), "")</f>
        <v/>
      </c>
      <c r="O15" s="90">
        <f t="array" ref="O15">IFERROR(INDEX($B$2:$B$146,SMALL(IF($G15=$A$2:$A$146,ROW($A$2:$A$146)- MIN(ROW($A$2:$A$146))+1,""),COLUMN()-7)), "")</f>
        <v/>
      </c>
      <c r="P15" s="90">
        <f t="array" ref="P15">IFERROR(INDEX($B$2:$B$146,SMALL(IF($G15=$A$2:$A$146,ROW($A$2:$A$146)- MIN(ROW($A$2:$A$146))+1,""),COLUMN()-7)), "")</f>
        <v/>
      </c>
      <c r="Q15" s="89">
        <f t="array" ref="Q15">IFERROR(INDEX($B$2:$B$146,SMALL(IF($G15=$A$2:$A$146,ROW($A$2:$A$146)- MIN(ROW($A$2:$A$146))+1,""),COLUMN()-7)), "")</f>
        <v/>
      </c>
      <c r="S15" s="189">
        <f>_xlfn.NUMBERVALUE('820_Sheet'!I15)</f>
        <v/>
      </c>
      <c r="T15" s="201">
        <f>_xlfn.NUMBERVALUE('820_Sheet'!$D15)</f>
        <v/>
      </c>
      <c r="U15" s="201">
        <f>_xlfn.NUMBERVALUE('820_Sheet'!$M15)</f>
        <v/>
      </c>
      <c r="V15" s="30">
        <f>($H$1+('820_Sheet'!C15*7))</f>
        <v/>
      </c>
      <c r="W15">
        <f>_xlfn.NUMBERVALUE('820_Sheet'!H15)</f>
        <v/>
      </c>
    </row>
    <row r="16">
      <c r="A16" s="30">
        <f>V17</f>
        <v/>
      </c>
      <c r="B16" s="200">
        <f>S17</f>
        <v/>
      </c>
      <c r="C16" s="201">
        <f>T17</f>
        <v/>
      </c>
      <c r="D16" s="202">
        <f>U17</f>
        <v/>
      </c>
      <c r="E16">
        <f>W17</f>
        <v/>
      </c>
      <c r="G16" s="60" t="n">
        <v>26</v>
      </c>
      <c r="H16" s="211">
        <f t="array" ref="H16">IFERROR(INDEX($C$2:$C$146,SMALL(IF($G15=$A$2:$A$146,ROW($A$2:$A$146)- MIN(ROW($A$2:$A$146))+1,""),COLUMN()-7)), "")</f>
        <v/>
      </c>
      <c r="I16" s="212">
        <f t="array" ref="I16">IFERROR(INDEX($C$2:$C$146,SMALL(IF($G15=$A$2:$A$146,ROW($A$2:$A$146)- MIN(ROW($A$2:$A$146))+1,""),COLUMN()-7)), "")</f>
        <v/>
      </c>
      <c r="J16" s="212">
        <f t="array" ref="J16">IFERROR(INDEX($C$2:$C$146,SMALL(IF($G15=$A$2:$A$146,ROW($A$2:$A$146)- MIN(ROW($A$2:$A$146))+1,""),COLUMN()-7)), "")</f>
        <v/>
      </c>
      <c r="K16" s="212">
        <f t="array" ref="K16">IFERROR(INDEX($C$2:$C$146,SMALL(IF($G15=$A$2:$A$146,ROW($A$2:$A$146)- MIN(ROW($A$2:$A$146))+1,""),COLUMN()-7)), "")</f>
        <v/>
      </c>
      <c r="L16" s="212">
        <f t="array" ref="L16">IFERROR(INDEX($C$2:$C$146,SMALL(IF($G15=$A$2:$A$146,ROW($A$2:$A$146)- MIN(ROW($A$2:$A$146))+1,""),COLUMN()-7)), "")</f>
        <v/>
      </c>
      <c r="M16" s="212">
        <f t="array" ref="M16">IFERROR(INDEX($C$2:$C$146,SMALL(IF($G15=$A$2:$A$146,ROW($A$2:$A$146)- MIN(ROW($A$2:$A$146))+1,""),COLUMN()-7)), "")</f>
        <v/>
      </c>
      <c r="N16" s="212">
        <f t="array" ref="N16">IFERROR(INDEX($C$2:$C$146,SMALL(IF($G15=$A$2:$A$146,ROW($A$2:$A$146)- MIN(ROW($A$2:$A$146))+1,""),COLUMN()-7)), "")</f>
        <v/>
      </c>
      <c r="O16" s="212">
        <f t="array" ref="O16">IFERROR(INDEX($C$2:$C$146,SMALL(IF($G15=$A$2:$A$146,ROW($A$2:$A$146)- MIN(ROW($A$2:$A$146))+1,""),COLUMN()-7)), "")</f>
        <v/>
      </c>
      <c r="P16" s="212">
        <f t="array" ref="P16">IFERROR(INDEX($C$2:$C$146,SMALL(IF($G15=$A$2:$A$146,ROW($A$2:$A$146)- MIN(ROW($A$2:$A$146))+1,""),COLUMN()-7)), "")</f>
        <v/>
      </c>
      <c r="Q16" s="213">
        <f t="array" ref="Q16">IFERROR(INDEX($C$2:$C$146,SMALL(IF($G15=$A$2:$A$146,ROW($A$2:$A$146)- MIN(ROW($A$2:$A$146))+1,""),COLUMN()-7)), "")</f>
        <v/>
      </c>
      <c r="S16" s="189">
        <f>_xlfn.NUMBERVALUE('820_Sheet'!I16)</f>
        <v/>
      </c>
      <c r="T16" s="201">
        <f>_xlfn.NUMBERVALUE('820_Sheet'!$D16)</f>
        <v/>
      </c>
      <c r="U16" s="201">
        <f>_xlfn.NUMBERVALUE('820_Sheet'!$M16)</f>
        <v/>
      </c>
      <c r="V16" s="30">
        <f>($H$1+('820_Sheet'!C16*7))</f>
        <v/>
      </c>
      <c r="W16">
        <f>_xlfn.NUMBERVALUE('820_Sheet'!H16)</f>
        <v/>
      </c>
    </row>
    <row r="17">
      <c r="A17" s="30">
        <f>V16</f>
        <v/>
      </c>
      <c r="B17" s="200">
        <f>S16</f>
        <v/>
      </c>
      <c r="C17" s="201">
        <f>T16</f>
        <v/>
      </c>
      <c r="D17" s="202">
        <f>U16</f>
        <v/>
      </c>
      <c r="E17">
        <f>W16</f>
        <v/>
      </c>
      <c r="G17" s="61">
        <f>VLOOKUP(G15,$A:$E,5,FALSE)</f>
        <v/>
      </c>
      <c r="H17" s="214">
        <f t="array" ref="H17">IFERROR(INDEX($D$2:$D$146,SMALL(IF($G15=$A$2:$A$146,ROW($A$2:$A$146)- MIN(ROW($A$2:$A$146))+1,""),COLUMN()-7)), "")</f>
        <v/>
      </c>
      <c r="I17" s="215">
        <f t="array" ref="I17">IFERROR(INDEX($D$2:$D$146,SMALL(IF($G15=$A$2:$A$146,ROW($A$2:$A$146)- MIN(ROW($A$2:$A$146))+1,""),COLUMN()-7)), "")</f>
        <v/>
      </c>
      <c r="J17" s="215">
        <f t="array" ref="J17">IFERROR(INDEX($D$2:$D$146,SMALL(IF($G15=$A$2:$A$146,ROW($A$2:$A$146)- MIN(ROW($A$2:$A$146))+1,""),COLUMN()-7)), "")</f>
        <v/>
      </c>
      <c r="K17" s="215">
        <f t="array" ref="K17">IFERROR(INDEX($D$2:$D$146,SMALL(IF($G15=$A$2:$A$146,ROW($A$2:$A$146)- MIN(ROW($A$2:$A$146))+1,""),COLUMN()-7)), "")</f>
        <v/>
      </c>
      <c r="L17" s="215">
        <f t="array" ref="L17">IFERROR(INDEX($D$2:$D$146,SMALL(IF($G15=$A$2:$A$146,ROW($A$2:$A$146)- MIN(ROW($A$2:$A$146))+1,""),COLUMN()-7)), "")</f>
        <v/>
      </c>
      <c r="M17" s="215">
        <f t="array" ref="M17">IFERROR(INDEX($D$2:$D$146,SMALL(IF($G15=$A$2:$A$146,ROW($A$2:$A$146)- MIN(ROW($A$2:$A$146))+1,""),COLUMN()-7)), "")</f>
        <v/>
      </c>
      <c r="N17" s="215">
        <f t="array" ref="N17">IFERROR(INDEX($D$2:$D$146,SMALL(IF($G15=$A$2:$A$146,ROW($A$2:$A$146)- MIN(ROW($A$2:$A$146))+1,""),COLUMN()-7)), "")</f>
        <v/>
      </c>
      <c r="O17" s="215">
        <f t="array" ref="O17">IFERROR(INDEX($D$2:$D$146,SMALL(IF($G15=$A$2:$A$146,ROW($A$2:$A$146)- MIN(ROW($A$2:$A$146))+1,""),COLUMN()-7)), "")</f>
        <v/>
      </c>
      <c r="P17" s="215">
        <f t="array" ref="P17">IFERROR(INDEX($D$2:$D$146,SMALL(IF($G15=$A$2:$A$146,ROW($A$2:$A$146)- MIN(ROW($A$2:$A$146))+1,""),COLUMN()-7)), "")</f>
        <v/>
      </c>
      <c r="Q17" s="216">
        <f t="array" ref="Q17">IFERROR(INDEX($D$2:$D$146,SMALL(IF($G15=$A$2:$A$146,ROW($A$2:$A$146)- MIN(ROW($A$2:$A$146))+1,""),COLUMN()-7)), "")</f>
        <v/>
      </c>
      <c r="S17" s="189">
        <f>_xlfn.NUMBERVALUE('820_Sheet'!I17)</f>
        <v/>
      </c>
      <c r="T17" s="201">
        <f>_xlfn.NUMBERVALUE('820_Sheet'!$D17)</f>
        <v/>
      </c>
      <c r="U17" s="201">
        <f>_xlfn.NUMBERVALUE('820_Sheet'!$M17)</f>
        <v/>
      </c>
      <c r="V17" s="30">
        <f>($H$1+('820_Sheet'!C17*7))</f>
        <v/>
      </c>
      <c r="W17">
        <f>_xlfn.NUMBERVALUE('820_Sheet'!H17)</f>
        <v/>
      </c>
    </row>
    <row r="18">
      <c r="A18" s="30">
        <f>V15</f>
        <v/>
      </c>
      <c r="B18" s="200">
        <f>S15</f>
        <v/>
      </c>
      <c r="C18" s="201">
        <f>T15</f>
        <v/>
      </c>
      <c r="D18" s="202">
        <f>U15</f>
        <v/>
      </c>
      <c r="E18">
        <f>W15</f>
        <v/>
      </c>
      <c r="G18" s="6" t="n"/>
      <c r="S18" s="189">
        <f>_xlfn.NUMBERVALUE('820_Sheet'!I18)</f>
        <v/>
      </c>
      <c r="T18" s="201">
        <f>_xlfn.NUMBERVALUE('820_Sheet'!$D18)</f>
        <v/>
      </c>
      <c r="U18" s="201">
        <f>_xlfn.NUMBERVALUE('820_Sheet'!$M18)</f>
        <v/>
      </c>
      <c r="V18" s="30">
        <f>($H$1+('820_Sheet'!C18*7))</f>
        <v/>
      </c>
      <c r="W18">
        <f>_xlfn.NUMBERVALUE('820_Sheet'!H18)</f>
        <v/>
      </c>
    </row>
    <row r="19">
      <c r="A19" s="30">
        <f>V14</f>
        <v/>
      </c>
      <c r="B19" s="200">
        <f>S14</f>
        <v/>
      </c>
      <c r="C19" s="201">
        <f>T14</f>
        <v/>
      </c>
      <c r="D19" s="202">
        <f>U14</f>
        <v/>
      </c>
      <c r="E19">
        <f>W14</f>
        <v/>
      </c>
      <c r="G19" s="59">
        <f>$H$1+(7*G20)</f>
        <v/>
      </c>
      <c r="H19" s="91">
        <f t="array" ref="H19">IFERROR(INDEX($B$2:$B$146,SMALL(IF($G19=$A$2:$A$146,ROW($A$2:$A$146)- MIN(ROW($A$2:$A$146))+1,""),COLUMN()-7)), "")</f>
        <v/>
      </c>
      <c r="I19" s="90">
        <f t="array" ref="I19">IFERROR(INDEX($B$2:$B$146,SMALL(IF($G19=$A$2:$A$146,ROW($A$2:$A$146)- MIN(ROW($A$2:$A$146))+1,""),COLUMN()-7)), "")</f>
        <v/>
      </c>
      <c r="J19" s="90">
        <f t="array" ref="J19">IFERROR(INDEX($B$2:$B$146,SMALL(IF($G19=$A$2:$A$146,ROW($A$2:$A$146)- MIN(ROW($A$2:$A$146))+1,""),COLUMN()-7)), "")</f>
        <v/>
      </c>
      <c r="K19" s="90">
        <f t="array" ref="K19">IFERROR(INDEX($B$2:$B$146,SMALL(IF($G19=$A$2:$A$146,ROW($A$2:$A$146)- MIN(ROW($A$2:$A$146))+1,""),COLUMN()-7)), "")</f>
        <v/>
      </c>
      <c r="L19" s="90">
        <f t="array" ref="L19">IFERROR(INDEX($B$2:$B$146,SMALL(IF($G19=$A$2:$A$146,ROW($A$2:$A$146)- MIN(ROW($A$2:$A$146))+1,""),COLUMN()-7)), "")</f>
        <v/>
      </c>
      <c r="M19" s="90">
        <f t="array" ref="M19">IFERROR(INDEX($B$2:$B$146,SMALL(IF($G19=$A$2:$A$146,ROW($A$2:$A$146)- MIN(ROW($A$2:$A$146))+1,""),COLUMN()-7)), "")</f>
        <v/>
      </c>
      <c r="N19" s="90">
        <f t="array" ref="N19">IFERROR(INDEX($B$2:$B$146,SMALL(IF($G19=$A$2:$A$146,ROW($A$2:$A$146)- MIN(ROW($A$2:$A$146))+1,""),COLUMN()-7)), "")</f>
        <v/>
      </c>
      <c r="O19" s="90">
        <f t="array" ref="O19">IFERROR(INDEX($B$2:$B$146,SMALL(IF($G19=$A$2:$A$146,ROW($A$2:$A$146)- MIN(ROW($A$2:$A$146))+1,""),COLUMN()-7)), "")</f>
        <v/>
      </c>
      <c r="P19" s="90">
        <f t="array" ref="P19">IFERROR(INDEX($B$2:$B$146,SMALL(IF($G19=$A$2:$A$146,ROW($A$2:$A$146)- MIN(ROW($A$2:$A$146))+1,""),COLUMN()-7)), "")</f>
        <v/>
      </c>
      <c r="Q19" s="89">
        <f t="array" ref="Q19">IFERROR(INDEX($B$2:$B$146,SMALL(IF($G19=$A$2:$A$146,ROW($A$2:$A$146)- MIN(ROW($A$2:$A$146))+1,""),COLUMN()-7)), "")</f>
        <v/>
      </c>
      <c r="S19" s="189">
        <f>_xlfn.NUMBERVALUE('820_Sheet'!I19)</f>
        <v/>
      </c>
      <c r="T19" s="201">
        <f>_xlfn.NUMBERVALUE('820_Sheet'!$D19)</f>
        <v/>
      </c>
      <c r="U19" s="201">
        <f>_xlfn.NUMBERVALUE('820_Sheet'!$M19)</f>
        <v/>
      </c>
      <c r="V19" s="30">
        <f>($H$1+('820_Sheet'!C19*7))</f>
        <v/>
      </c>
      <c r="W19">
        <f>_xlfn.NUMBERVALUE('820_Sheet'!H19)</f>
        <v/>
      </c>
    </row>
    <row r="20">
      <c r="A20" s="30">
        <f>V13</f>
        <v/>
      </c>
      <c r="B20" s="200">
        <f>S13</f>
        <v/>
      </c>
      <c r="C20" s="201">
        <f>T13</f>
        <v/>
      </c>
      <c r="D20" s="202">
        <f>U13</f>
        <v/>
      </c>
      <c r="E20">
        <f>W13</f>
        <v/>
      </c>
      <c r="G20" s="60" t="n">
        <v>30</v>
      </c>
      <c r="H20" s="211">
        <f t="array" ref="H20">IFERROR(INDEX($C$2:$C$146,SMALL(IF($G19=$A$2:$A$146,ROW($A$2:$A$146)- MIN(ROW($A$2:$A$146))+1,""),COLUMN()-7)), "")</f>
        <v/>
      </c>
      <c r="I20" s="212">
        <f t="array" ref="I20">IFERROR(INDEX($C$2:$C$146,SMALL(IF($G19=$A$2:$A$146,ROW($A$2:$A$146)- MIN(ROW($A$2:$A$146))+1,""),COLUMN()-7)), "")</f>
        <v/>
      </c>
      <c r="J20" s="212">
        <f t="array" ref="J20">IFERROR(INDEX($C$2:$C$146,SMALL(IF($G19=$A$2:$A$146,ROW($A$2:$A$146)- MIN(ROW($A$2:$A$146))+1,""),COLUMN()-7)), "")</f>
        <v/>
      </c>
      <c r="K20" s="212">
        <f t="array" ref="K20">IFERROR(INDEX($C$2:$C$146,SMALL(IF($G19=$A$2:$A$146,ROW($A$2:$A$146)- MIN(ROW($A$2:$A$146))+1,""),COLUMN()-7)), "")</f>
        <v/>
      </c>
      <c r="L20" s="212">
        <f t="array" ref="L20">IFERROR(INDEX($C$2:$C$146,SMALL(IF($G19=$A$2:$A$146,ROW($A$2:$A$146)- MIN(ROW($A$2:$A$146))+1,""),COLUMN()-7)), "")</f>
        <v/>
      </c>
      <c r="M20" s="212">
        <f t="array" ref="M20">IFERROR(INDEX($C$2:$C$146,SMALL(IF($G19=$A$2:$A$146,ROW($A$2:$A$146)- MIN(ROW($A$2:$A$146))+1,""),COLUMN()-7)), "")</f>
        <v/>
      </c>
      <c r="N20" s="212">
        <f t="array" ref="N20">IFERROR(INDEX($C$2:$C$146,SMALL(IF($G19=$A$2:$A$146,ROW($A$2:$A$146)- MIN(ROW($A$2:$A$146))+1,""),COLUMN()-7)), "")</f>
        <v/>
      </c>
      <c r="O20" s="212">
        <f t="array" ref="O20">IFERROR(INDEX($C$2:$C$146,SMALL(IF($G19=$A$2:$A$146,ROW($A$2:$A$146)- MIN(ROW($A$2:$A$146))+1,""),COLUMN()-7)), "")</f>
        <v/>
      </c>
      <c r="P20" s="212">
        <f t="array" ref="P20">IFERROR(INDEX($C$2:$C$146,SMALL(IF($G19=$A$2:$A$146,ROW($A$2:$A$146)- MIN(ROW($A$2:$A$146))+1,""),COLUMN()-7)), "")</f>
        <v/>
      </c>
      <c r="Q20" s="213">
        <f t="array" ref="Q20">IFERROR(INDEX($C$2:$C$146,SMALL(IF($G19=$A$2:$A$146,ROW($A$2:$A$146)- MIN(ROW($A$2:$A$146))+1,""),COLUMN()-7)), "")</f>
        <v/>
      </c>
      <c r="S20" s="189">
        <f>_xlfn.NUMBERVALUE('820_Sheet'!I20)</f>
        <v/>
      </c>
      <c r="T20" s="201">
        <f>_xlfn.NUMBERVALUE('820_Sheet'!$D20)</f>
        <v/>
      </c>
      <c r="U20" s="201">
        <f>_xlfn.NUMBERVALUE('820_Sheet'!$M20)</f>
        <v/>
      </c>
      <c r="V20" s="30">
        <f>($H$1+('820_Sheet'!C20*7))</f>
        <v/>
      </c>
      <c r="W20">
        <f>_xlfn.NUMBERVALUE('820_Sheet'!H20)</f>
        <v/>
      </c>
    </row>
    <row r="21">
      <c r="A21" s="30">
        <f>V12</f>
        <v/>
      </c>
      <c r="B21" s="200">
        <f>S12</f>
        <v/>
      </c>
      <c r="C21" s="201">
        <f>T12</f>
        <v/>
      </c>
      <c r="D21" s="202">
        <f>U12</f>
        <v/>
      </c>
      <c r="E21">
        <f>W12</f>
        <v/>
      </c>
      <c r="G21" s="61">
        <f>VLOOKUP(G19,$A:$E,5,FALSE)</f>
        <v/>
      </c>
      <c r="H21" s="214">
        <f t="array" ref="H21">IFERROR(INDEX($D$2:$D$146,SMALL(IF($G19=$A$2:$A$146,ROW($A$2:$A$146)- MIN(ROW($A$2:$A$146))+1,""),COLUMN()-7)), "")</f>
        <v/>
      </c>
      <c r="I21" s="215">
        <f t="array" ref="I21">IFERROR(INDEX($D$2:$D$146,SMALL(IF($G19=$A$2:$A$146,ROW($A$2:$A$146)- MIN(ROW($A$2:$A$146))+1,""),COLUMN()-7)), "")</f>
        <v/>
      </c>
      <c r="J21" s="215">
        <f t="array" ref="J21">IFERROR(INDEX($D$2:$D$146,SMALL(IF($G19=$A$2:$A$146,ROW($A$2:$A$146)- MIN(ROW($A$2:$A$146))+1,""),COLUMN()-7)), "")</f>
        <v/>
      </c>
      <c r="K21" s="215">
        <f t="array" ref="K21">IFERROR(INDEX($D$2:$D$146,SMALL(IF($G19=$A$2:$A$146,ROW($A$2:$A$146)- MIN(ROW($A$2:$A$146))+1,""),COLUMN()-7)), "")</f>
        <v/>
      </c>
      <c r="L21" s="215">
        <f t="array" ref="L21">IFERROR(INDEX($D$2:$D$146,SMALL(IF($G19=$A$2:$A$146,ROW($A$2:$A$146)- MIN(ROW($A$2:$A$146))+1,""),COLUMN()-7)), "")</f>
        <v/>
      </c>
      <c r="M21" s="215">
        <f t="array" ref="M21">IFERROR(INDEX($D$2:$D$146,SMALL(IF($G19=$A$2:$A$146,ROW($A$2:$A$146)- MIN(ROW($A$2:$A$146))+1,""),COLUMN()-7)), "")</f>
        <v/>
      </c>
      <c r="N21" s="215">
        <f t="array" ref="N21">IFERROR(INDEX($D$2:$D$146,SMALL(IF($G19=$A$2:$A$146,ROW($A$2:$A$146)- MIN(ROW($A$2:$A$146))+1,""),COLUMN()-7)), "")</f>
        <v/>
      </c>
      <c r="O21" s="215">
        <f t="array" ref="O21">IFERROR(INDEX($D$2:$D$146,SMALL(IF($G19=$A$2:$A$146,ROW($A$2:$A$146)- MIN(ROW($A$2:$A$146))+1,""),COLUMN()-7)), "")</f>
        <v/>
      </c>
      <c r="P21" s="215">
        <f t="array" ref="P21">IFERROR(INDEX($D$2:$D$146,SMALL(IF($G19=$A$2:$A$146,ROW($A$2:$A$146)- MIN(ROW($A$2:$A$146))+1,""),COLUMN()-7)), "")</f>
        <v/>
      </c>
      <c r="Q21" s="216">
        <f t="array" ref="Q21">IFERROR(INDEX($D$2:$D$146,SMALL(IF($G19=$A$2:$A$146,ROW($A$2:$A$146)- MIN(ROW($A$2:$A$146))+1,""),COLUMN()-7)), "")</f>
        <v/>
      </c>
      <c r="S21" s="189">
        <f>_xlfn.NUMBERVALUE('820_Sheet'!I21)</f>
        <v/>
      </c>
      <c r="T21" s="201">
        <f>_xlfn.NUMBERVALUE('820_Sheet'!$D21)</f>
        <v/>
      </c>
      <c r="U21" s="201">
        <f>_xlfn.NUMBERVALUE('820_Sheet'!$M21)</f>
        <v/>
      </c>
      <c r="V21" s="30">
        <f>($H$1+('820_Sheet'!C21*7))</f>
        <v/>
      </c>
      <c r="W21">
        <f>_xlfn.NUMBERVALUE('820_Sheet'!H21)</f>
        <v/>
      </c>
    </row>
    <row r="22">
      <c r="A22" s="30">
        <f>V31</f>
        <v/>
      </c>
      <c r="B22" s="200">
        <f>S31</f>
        <v/>
      </c>
      <c r="C22" s="201">
        <f>T31</f>
        <v/>
      </c>
      <c r="D22" s="202">
        <f>U31</f>
        <v/>
      </c>
      <c r="E22">
        <f>W31</f>
        <v/>
      </c>
      <c r="G22" s="6" t="n"/>
      <c r="S22" s="203">
        <f>_xlfn.NUMBERVALUE('820_Sheet'!I22)</f>
        <v/>
      </c>
      <c r="T22" s="204">
        <f>_xlfn.NUMBERVALUE('820_Sheet'!$D22)</f>
        <v/>
      </c>
      <c r="U22" s="204">
        <f>_xlfn.NUMBERVALUE('820_Sheet'!$M22)</f>
        <v/>
      </c>
      <c r="V22" s="110">
        <f>($H$1+('820_Sheet'!C22*7))</f>
        <v/>
      </c>
      <c r="W22">
        <f>_xlfn.NUMBERVALUE('820_Sheet'!H22)</f>
        <v/>
      </c>
    </row>
    <row r="23">
      <c r="A23" s="30">
        <f>V30</f>
        <v/>
      </c>
      <c r="B23" s="200">
        <f>S30</f>
        <v/>
      </c>
      <c r="C23" s="201">
        <f>T30</f>
        <v/>
      </c>
      <c r="D23" s="202">
        <f>U30</f>
        <v/>
      </c>
      <c r="E23">
        <f>W30</f>
        <v/>
      </c>
      <c r="G23" s="59">
        <f>$H$1+(7*G24)</f>
        <v/>
      </c>
      <c r="H23" s="91">
        <f t="array" ref="H23">IFERROR(INDEX($B$2:$B$146,SMALL(IF($G23=$A$2:$A$146,ROW($A$2:$A$146)- MIN(ROW($A$2:$A$146))+1,""),COLUMN()-7)), "")</f>
        <v/>
      </c>
      <c r="I23" s="90">
        <f t="array" ref="I23">IFERROR(INDEX($B$2:$B$146,SMALL(IF($G23=$A$2:$A$146,ROW($A$2:$A$146)- MIN(ROW($A$2:$A$146))+1,""),COLUMN()-7)), "")</f>
        <v/>
      </c>
      <c r="J23" s="90">
        <f t="array" ref="J23">IFERROR(INDEX($B$2:$B$146,SMALL(IF($G23=$A$2:$A$146,ROW($A$2:$A$146)- MIN(ROW($A$2:$A$146))+1,""),COLUMN()-7)), "")</f>
        <v/>
      </c>
      <c r="K23" s="90">
        <f t="array" ref="K23">IFERROR(INDEX($B$2:$B$146,SMALL(IF($G23=$A$2:$A$146,ROW($A$2:$A$146)- MIN(ROW($A$2:$A$146))+1,""),COLUMN()-7)), "")</f>
        <v/>
      </c>
      <c r="L23" s="90">
        <f t="array" ref="L23">IFERROR(INDEX($B$2:$B$146,SMALL(IF($G23=$A$2:$A$146,ROW($A$2:$A$146)- MIN(ROW($A$2:$A$146))+1,""),COLUMN()-7)), "")</f>
        <v/>
      </c>
      <c r="M23" s="90">
        <f t="array" ref="M23">IFERROR(INDEX($B$2:$B$146,SMALL(IF($G23=$A$2:$A$146,ROW($A$2:$A$146)- MIN(ROW($A$2:$A$146))+1,""),COLUMN()-7)), "")</f>
        <v/>
      </c>
      <c r="N23" s="90">
        <f t="array" ref="N23">IFERROR(INDEX($B$2:$B$146,SMALL(IF($G23=$A$2:$A$146,ROW($A$2:$A$146)- MIN(ROW($A$2:$A$146))+1,""),COLUMN()-7)), "")</f>
        <v/>
      </c>
      <c r="O23" s="90">
        <f t="array" ref="O23">IFERROR(INDEX($B$2:$B$146,SMALL(IF($G23=$A$2:$A$146,ROW($A$2:$A$146)- MIN(ROW($A$2:$A$146))+1,""),COLUMN()-7)), "")</f>
        <v/>
      </c>
      <c r="P23" s="90">
        <f t="array" ref="P23">IFERROR(INDEX($B$2:$B$146,SMALL(IF($G23=$A$2:$A$146,ROW($A$2:$A$146)- MIN(ROW($A$2:$A$146))+1,""),COLUMN()-7)), "")</f>
        <v/>
      </c>
      <c r="Q23" s="89">
        <f t="array" ref="Q23">IFERROR(INDEX($B$2:$B$146,SMALL(IF($G23=$A$2:$A$146,ROW($A$2:$A$146)- MIN(ROW($A$2:$A$146))+1,""),COLUMN()-7)), "")</f>
        <v/>
      </c>
      <c r="S23" s="203">
        <f>_xlfn.NUMBERVALUE('820_Sheet'!I23)</f>
        <v/>
      </c>
      <c r="T23" s="204">
        <f>_xlfn.NUMBERVALUE('820_Sheet'!$D23)</f>
        <v/>
      </c>
      <c r="U23" s="204">
        <f>_xlfn.NUMBERVALUE('820_Sheet'!$M23)</f>
        <v/>
      </c>
      <c r="V23" s="110">
        <f>($H$1+('820_Sheet'!C23*7))</f>
        <v/>
      </c>
      <c r="W23">
        <f>_xlfn.NUMBERVALUE('820_Sheet'!H23)</f>
        <v/>
      </c>
    </row>
    <row r="24">
      <c r="A24" s="30">
        <f>V29</f>
        <v/>
      </c>
      <c r="B24" s="200">
        <f>S29</f>
        <v/>
      </c>
      <c r="C24" s="201">
        <f>T29</f>
        <v/>
      </c>
      <c r="D24" s="202">
        <f>U29</f>
        <v/>
      </c>
      <c r="E24">
        <f>W29</f>
        <v/>
      </c>
      <c r="G24" s="60" t="n">
        <v>34</v>
      </c>
      <c r="H24" s="211">
        <f t="array" ref="H24">IFERROR(INDEX($C$2:$C$146,SMALL(IF($G23=$A$2:$A$146,ROW($A$2:$A$146)- MIN(ROW($A$2:$A$146))+1,""),COLUMN()-7)), "")</f>
        <v/>
      </c>
      <c r="I24" s="212">
        <f t="array" ref="I24">IFERROR(INDEX($C$2:$C$146,SMALL(IF($G23=$A$2:$A$146,ROW($A$2:$A$146)- MIN(ROW($A$2:$A$146))+1,""),COLUMN()-7)), "")</f>
        <v/>
      </c>
      <c r="J24" s="212">
        <f t="array" ref="J24">IFERROR(INDEX($C$2:$C$146,SMALL(IF($G23=$A$2:$A$146,ROW($A$2:$A$146)- MIN(ROW($A$2:$A$146))+1,""),COLUMN()-7)), "")</f>
        <v/>
      </c>
      <c r="K24" s="212">
        <f t="array" ref="K24">IFERROR(INDEX($C$2:$C$146,SMALL(IF($G23=$A$2:$A$146,ROW($A$2:$A$146)- MIN(ROW($A$2:$A$146))+1,""),COLUMN()-7)), "")</f>
        <v/>
      </c>
      <c r="L24" s="212">
        <f t="array" ref="L24">IFERROR(INDEX($C$2:$C$146,SMALL(IF($G23=$A$2:$A$146,ROW($A$2:$A$146)- MIN(ROW($A$2:$A$146))+1,""),COLUMN()-7)), "")</f>
        <v/>
      </c>
      <c r="M24" s="212">
        <f t="array" ref="M24">IFERROR(INDEX($C$2:$C$146,SMALL(IF($G23=$A$2:$A$146,ROW($A$2:$A$146)- MIN(ROW($A$2:$A$146))+1,""),COLUMN()-7)), "")</f>
        <v/>
      </c>
      <c r="N24" s="212">
        <f t="array" ref="N24">IFERROR(INDEX($C$2:$C$146,SMALL(IF($G23=$A$2:$A$146,ROW($A$2:$A$146)- MIN(ROW($A$2:$A$146))+1,""),COLUMN()-7)), "")</f>
        <v/>
      </c>
      <c r="O24" s="212">
        <f t="array" ref="O24">IFERROR(INDEX($C$2:$C$146,SMALL(IF($G23=$A$2:$A$146,ROW($A$2:$A$146)- MIN(ROW($A$2:$A$146))+1,""),COLUMN()-7)), "")</f>
        <v/>
      </c>
      <c r="P24" s="212">
        <f t="array" ref="P24">IFERROR(INDEX($C$2:$C$146,SMALL(IF($G23=$A$2:$A$146,ROW($A$2:$A$146)- MIN(ROW($A$2:$A$146))+1,""),COLUMN()-7)), "")</f>
        <v/>
      </c>
      <c r="Q24" s="213">
        <f t="array" ref="Q24">IFERROR(INDEX($C$2:$C$146,SMALL(IF($G23=$A$2:$A$146,ROW($A$2:$A$146)- MIN(ROW($A$2:$A$146))+1,""),COLUMN()-7)), "")</f>
        <v/>
      </c>
      <c r="S24" s="203">
        <f>_xlfn.NUMBERVALUE('820_Sheet'!I24)</f>
        <v/>
      </c>
      <c r="T24" s="204">
        <f>_xlfn.NUMBERVALUE('820_Sheet'!$D24)</f>
        <v/>
      </c>
      <c r="U24" s="204">
        <f>_xlfn.NUMBERVALUE('820_Sheet'!$M24)</f>
        <v/>
      </c>
      <c r="V24" s="110">
        <f>($H$1+('820_Sheet'!C24*7))</f>
        <v/>
      </c>
      <c r="W24">
        <f>_xlfn.NUMBERVALUE('820_Sheet'!H24)</f>
        <v/>
      </c>
    </row>
    <row r="25">
      <c r="A25" s="30">
        <f>V28</f>
        <v/>
      </c>
      <c r="B25" s="200">
        <f>S28</f>
        <v/>
      </c>
      <c r="C25" s="201">
        <f>T28</f>
        <v/>
      </c>
      <c r="D25" s="202">
        <f>U28</f>
        <v/>
      </c>
      <c r="E25">
        <f>W28</f>
        <v/>
      </c>
      <c r="G25" s="61">
        <f>VLOOKUP(G23,$A:$E,5,FALSE)</f>
        <v/>
      </c>
      <c r="H25" s="214">
        <f t="array" ref="H25">IFERROR(INDEX($D$2:$D$146,SMALL(IF($G23=$A$2:$A$146,ROW($A$2:$A$146)- MIN(ROW($A$2:$A$146))+1,""),COLUMN()-7)), "")</f>
        <v/>
      </c>
      <c r="I25" s="215">
        <f t="array" ref="I25">IFERROR(INDEX($D$2:$D$146,SMALL(IF($G23=$A$2:$A$146,ROW($A$2:$A$146)- MIN(ROW($A$2:$A$146))+1,""),COLUMN()-7)), "")</f>
        <v/>
      </c>
      <c r="J25" s="215">
        <f t="array" ref="J25">IFERROR(INDEX($D$2:$D$146,SMALL(IF($G23=$A$2:$A$146,ROW($A$2:$A$146)- MIN(ROW($A$2:$A$146))+1,""),COLUMN()-7)), "")</f>
        <v/>
      </c>
      <c r="K25" s="215">
        <f t="array" ref="K25">IFERROR(INDEX($D$2:$D$146,SMALL(IF($G23=$A$2:$A$146,ROW($A$2:$A$146)- MIN(ROW($A$2:$A$146))+1,""),COLUMN()-7)), "")</f>
        <v/>
      </c>
      <c r="L25" s="215">
        <f t="array" ref="L25">IFERROR(INDEX($D$2:$D$146,SMALL(IF($G23=$A$2:$A$146,ROW($A$2:$A$146)- MIN(ROW($A$2:$A$146))+1,""),COLUMN()-7)), "")</f>
        <v/>
      </c>
      <c r="M25" s="215">
        <f t="array" ref="M25">IFERROR(INDEX($D$2:$D$146,SMALL(IF($G23=$A$2:$A$146,ROW($A$2:$A$146)- MIN(ROW($A$2:$A$146))+1,""),COLUMN()-7)), "")</f>
        <v/>
      </c>
      <c r="N25" s="215">
        <f t="array" ref="N25">IFERROR(INDEX($D$2:$D$146,SMALL(IF($G23=$A$2:$A$146,ROW($A$2:$A$146)- MIN(ROW($A$2:$A$146))+1,""),COLUMN()-7)), "")</f>
        <v/>
      </c>
      <c r="O25" s="215">
        <f t="array" ref="O25">IFERROR(INDEX($D$2:$D$146,SMALL(IF($G23=$A$2:$A$146,ROW($A$2:$A$146)- MIN(ROW($A$2:$A$146))+1,""),COLUMN()-7)), "")</f>
        <v/>
      </c>
      <c r="P25" s="215">
        <f t="array" ref="P25">IFERROR(INDEX($D$2:$D$146,SMALL(IF($G23=$A$2:$A$146,ROW($A$2:$A$146)- MIN(ROW($A$2:$A$146))+1,""),COLUMN()-7)), "")</f>
        <v/>
      </c>
      <c r="Q25" s="216">
        <f t="array" ref="Q25">IFERROR(INDEX($D$2:$D$146,SMALL(IF($G23=$A$2:$A$146,ROW($A$2:$A$146)- MIN(ROW($A$2:$A$146))+1,""),COLUMN()-7)), "")</f>
        <v/>
      </c>
      <c r="S25" s="203">
        <f>_xlfn.NUMBERVALUE('820_Sheet'!I25)</f>
        <v/>
      </c>
      <c r="T25" s="204">
        <f>_xlfn.NUMBERVALUE('820_Sheet'!$D25)</f>
        <v/>
      </c>
      <c r="U25" s="204">
        <f>_xlfn.NUMBERVALUE('820_Sheet'!$M25)</f>
        <v/>
      </c>
      <c r="V25" s="110">
        <f>($H$1+('820_Sheet'!C25*7))</f>
        <v/>
      </c>
      <c r="W25">
        <f>_xlfn.NUMBERVALUE('820_Sheet'!H25)</f>
        <v/>
      </c>
    </row>
    <row r="26">
      <c r="A26" s="30">
        <f>V27</f>
        <v/>
      </c>
      <c r="B26" s="200">
        <f>S27</f>
        <v/>
      </c>
      <c r="C26" s="201">
        <f>T27</f>
        <v/>
      </c>
      <c r="D26" s="202">
        <f>U27</f>
        <v/>
      </c>
      <c r="E26">
        <f>W27</f>
        <v/>
      </c>
      <c r="G26" s="6" t="n"/>
      <c r="S26" s="203">
        <f>_xlfn.NUMBERVALUE('820_Sheet'!I26)</f>
        <v/>
      </c>
      <c r="T26" s="204">
        <f>_xlfn.NUMBERVALUE('820_Sheet'!$D26)</f>
        <v/>
      </c>
      <c r="U26" s="204">
        <f>_xlfn.NUMBERVALUE('820_Sheet'!$M26)</f>
        <v/>
      </c>
      <c r="V26" s="110">
        <f>($H$1+('820_Sheet'!C26*7))</f>
        <v/>
      </c>
      <c r="W26">
        <f>_xlfn.NUMBERVALUE('820_Sheet'!H26)</f>
        <v/>
      </c>
    </row>
    <row r="27">
      <c r="A27" s="30">
        <f>V26</f>
        <v/>
      </c>
      <c r="B27" s="200">
        <f>S26</f>
        <v/>
      </c>
      <c r="C27" s="201">
        <f>T26</f>
        <v/>
      </c>
      <c r="D27" s="202">
        <f>U26</f>
        <v/>
      </c>
      <c r="E27">
        <f>W26</f>
        <v/>
      </c>
      <c r="G27" s="59">
        <f>$H$1+(7*G28)</f>
        <v/>
      </c>
      <c r="H27" s="91">
        <f t="array" ref="H27">IFERROR(INDEX($B$2:$B$146,SMALL(IF($G27=$A$2:$A$146,ROW($A$2:$A$146)- MIN(ROW($A$2:$A$146))+1,""),COLUMN()-7)), "")</f>
        <v/>
      </c>
      <c r="I27" s="90">
        <f t="array" ref="I27">IFERROR(INDEX($B$2:$B$146,SMALL(IF($G27=$A$2:$A$146,ROW($A$2:$A$146)- MIN(ROW($A$2:$A$146))+1,""),COLUMN()-7)), "")</f>
        <v/>
      </c>
      <c r="J27" s="90">
        <f t="array" ref="J27">IFERROR(INDEX($B$2:$B$146,SMALL(IF($G27=$A$2:$A$146,ROW($A$2:$A$146)- MIN(ROW($A$2:$A$146))+1,""),COLUMN()-7)), "")</f>
        <v/>
      </c>
      <c r="K27" s="90">
        <f t="array" ref="K27">IFERROR(INDEX($B$2:$B$146,SMALL(IF($G27=$A$2:$A$146,ROW($A$2:$A$146)- MIN(ROW($A$2:$A$146))+1,""),COLUMN()-7)), "")</f>
        <v/>
      </c>
      <c r="L27" s="90">
        <f t="array" ref="L27">IFERROR(INDEX($B$2:$B$146,SMALL(IF($G27=$A$2:$A$146,ROW($A$2:$A$146)- MIN(ROW($A$2:$A$146))+1,""),COLUMN()-7)), "")</f>
        <v/>
      </c>
      <c r="M27" s="90">
        <f t="array" ref="M27">IFERROR(INDEX($B$2:$B$146,SMALL(IF($G27=$A$2:$A$146,ROW($A$2:$A$146)- MIN(ROW($A$2:$A$146))+1,""),COLUMN()-7)), "")</f>
        <v/>
      </c>
      <c r="N27" s="90">
        <f t="array" ref="N27">IFERROR(INDEX($B$2:$B$146,SMALL(IF($G27=$A$2:$A$146,ROW($A$2:$A$146)- MIN(ROW($A$2:$A$146))+1,""),COLUMN()-7)), "")</f>
        <v/>
      </c>
      <c r="O27" s="90">
        <f t="array" ref="O27">IFERROR(INDEX($B$2:$B$146,SMALL(IF($G27=$A$2:$A$146,ROW($A$2:$A$146)- MIN(ROW($A$2:$A$146))+1,""),COLUMN()-7)), "")</f>
        <v/>
      </c>
      <c r="P27" s="90">
        <f t="array" ref="P27">IFERROR(INDEX($B$2:$B$146,SMALL(IF($G27=$A$2:$A$146,ROW($A$2:$A$146)- MIN(ROW($A$2:$A$146))+1,""),COLUMN()-7)), "")</f>
        <v/>
      </c>
      <c r="Q27" s="89">
        <f t="array" ref="Q27">IFERROR(INDEX($B$2:$B$146,SMALL(IF($G27=$A$2:$A$146,ROW($A$2:$A$146)- MIN(ROW($A$2:$A$146))+1,""),COLUMN()-7)), "")</f>
        <v/>
      </c>
      <c r="S27" s="203">
        <f>_xlfn.NUMBERVALUE('820_Sheet'!I27)</f>
        <v/>
      </c>
      <c r="T27" s="204">
        <f>_xlfn.NUMBERVALUE('820_Sheet'!$D27)</f>
        <v/>
      </c>
      <c r="U27" s="204">
        <f>_xlfn.NUMBERVALUE('820_Sheet'!$M27)</f>
        <v/>
      </c>
      <c r="V27" s="110">
        <f>($H$1+('820_Sheet'!C27*7))</f>
        <v/>
      </c>
      <c r="W27">
        <f>_xlfn.NUMBERVALUE('820_Sheet'!H27)</f>
        <v/>
      </c>
    </row>
    <row r="28">
      <c r="A28" s="30">
        <f>V25</f>
        <v/>
      </c>
      <c r="B28" s="200">
        <f>S25</f>
        <v/>
      </c>
      <c r="C28" s="201">
        <f>T25</f>
        <v/>
      </c>
      <c r="D28" s="202">
        <f>U25</f>
        <v/>
      </c>
      <c r="E28">
        <f>W25</f>
        <v/>
      </c>
      <c r="G28" s="60" t="n">
        <v>39</v>
      </c>
      <c r="H28" s="211">
        <f t="array" ref="H28">IFERROR(INDEX($C$2:$C$146,SMALL(IF($G27=$A$2:$A$146,ROW($A$2:$A$146)- MIN(ROW($A$2:$A$146))+1,""),COLUMN()-7)), "")</f>
        <v/>
      </c>
      <c r="I28" s="212">
        <f t="array" ref="I28">IFERROR(INDEX($C$2:$C$146,SMALL(IF($G27=$A$2:$A$146,ROW($A$2:$A$146)- MIN(ROW($A$2:$A$146))+1,""),COLUMN()-7)), "")</f>
        <v/>
      </c>
      <c r="J28" s="212">
        <f t="array" ref="J28">IFERROR(INDEX($C$2:$C$146,SMALL(IF($G27=$A$2:$A$146,ROW($A$2:$A$146)- MIN(ROW($A$2:$A$146))+1,""),COLUMN()-7)), "")</f>
        <v/>
      </c>
      <c r="K28" s="212">
        <f t="array" ref="K28">IFERROR(INDEX($C$2:$C$146,SMALL(IF($G27=$A$2:$A$146,ROW($A$2:$A$146)- MIN(ROW($A$2:$A$146))+1,""),COLUMN()-7)), "")</f>
        <v/>
      </c>
      <c r="L28" s="212">
        <f t="array" ref="L28">IFERROR(INDEX($C$2:$C$146,SMALL(IF($G27=$A$2:$A$146,ROW($A$2:$A$146)- MIN(ROW($A$2:$A$146))+1,""),COLUMN()-7)), "")</f>
        <v/>
      </c>
      <c r="M28" s="212">
        <f t="array" ref="M28">IFERROR(INDEX($C$2:$C$146,SMALL(IF($G27=$A$2:$A$146,ROW($A$2:$A$146)- MIN(ROW($A$2:$A$146))+1,""),COLUMN()-7)), "")</f>
        <v/>
      </c>
      <c r="N28" s="212">
        <f t="array" ref="N28">IFERROR(INDEX($C$2:$C$146,SMALL(IF($G27=$A$2:$A$146,ROW($A$2:$A$146)- MIN(ROW($A$2:$A$146))+1,""),COLUMN()-7)), "")</f>
        <v/>
      </c>
      <c r="O28" s="212">
        <f t="array" ref="O28">IFERROR(INDEX($C$2:$C$146,SMALL(IF($G27=$A$2:$A$146,ROW($A$2:$A$146)- MIN(ROW($A$2:$A$146))+1,""),COLUMN()-7)), "")</f>
        <v/>
      </c>
      <c r="P28" s="212">
        <f t="array" ref="P28">IFERROR(INDEX($C$2:$C$146,SMALL(IF($G27=$A$2:$A$146,ROW($A$2:$A$146)- MIN(ROW($A$2:$A$146))+1,""),COLUMN()-7)), "")</f>
        <v/>
      </c>
      <c r="Q28" s="213">
        <f t="array" ref="Q28">IFERROR(INDEX($C$2:$C$146,SMALL(IF($G27=$A$2:$A$146,ROW($A$2:$A$146)- MIN(ROW($A$2:$A$146))+1,""),COLUMN()-7)), "")</f>
        <v/>
      </c>
      <c r="S28" s="203">
        <f>_xlfn.NUMBERVALUE('820_Sheet'!I28)</f>
        <v/>
      </c>
      <c r="T28" s="204">
        <f>_xlfn.NUMBERVALUE('820_Sheet'!$D28)</f>
        <v/>
      </c>
      <c r="U28" s="204">
        <f>_xlfn.NUMBERVALUE('820_Sheet'!$M28)</f>
        <v/>
      </c>
      <c r="V28" s="110">
        <f>($H$1+('820_Sheet'!C28*7))</f>
        <v/>
      </c>
      <c r="W28">
        <f>_xlfn.NUMBERVALUE('820_Sheet'!H28)</f>
        <v/>
      </c>
    </row>
    <row r="29">
      <c r="A29" s="30">
        <f>V24</f>
        <v/>
      </c>
      <c r="B29" s="200">
        <f>S24</f>
        <v/>
      </c>
      <c r="C29" s="201">
        <f>T24</f>
        <v/>
      </c>
      <c r="D29" s="202">
        <f>U24</f>
        <v/>
      </c>
      <c r="E29">
        <f>W24</f>
        <v/>
      </c>
      <c r="G29" s="61">
        <f>VLOOKUP(G27,$A:$E,5,FALSE)</f>
        <v/>
      </c>
      <c r="H29" s="214">
        <f t="array" ref="H29">IFERROR(INDEX($D$2:$D$146,SMALL(IF($G27=$A$2:$A$146,ROW($A$2:$A$146)- MIN(ROW($A$2:$A$146))+1,""),COLUMN()-7)), "")</f>
        <v/>
      </c>
      <c r="I29" s="215">
        <f t="array" ref="I29">IFERROR(INDEX($D$2:$D$146,SMALL(IF($G27=$A$2:$A$146,ROW($A$2:$A$146)- MIN(ROW($A$2:$A$146))+1,""),COLUMN()-7)), "")</f>
        <v/>
      </c>
      <c r="J29" s="215">
        <f t="array" ref="J29">IFERROR(INDEX($D$2:$D$146,SMALL(IF($G27=$A$2:$A$146,ROW($A$2:$A$146)- MIN(ROW($A$2:$A$146))+1,""),COLUMN()-7)), "")</f>
        <v/>
      </c>
      <c r="K29" s="215">
        <f t="array" ref="K29">IFERROR(INDEX($D$2:$D$146,SMALL(IF($G27=$A$2:$A$146,ROW($A$2:$A$146)- MIN(ROW($A$2:$A$146))+1,""),COLUMN()-7)), "")</f>
        <v/>
      </c>
      <c r="L29" s="215">
        <f t="array" ref="L29">IFERROR(INDEX($D$2:$D$146,SMALL(IF($G27=$A$2:$A$146,ROW($A$2:$A$146)- MIN(ROW($A$2:$A$146))+1,""),COLUMN()-7)), "")</f>
        <v/>
      </c>
      <c r="M29" s="215">
        <f t="array" ref="M29">IFERROR(INDEX($D$2:$D$146,SMALL(IF($G27=$A$2:$A$146,ROW($A$2:$A$146)- MIN(ROW($A$2:$A$146))+1,""),COLUMN()-7)), "")</f>
        <v/>
      </c>
      <c r="N29" s="215">
        <f t="array" ref="N29">IFERROR(INDEX($D$2:$D$146,SMALL(IF($G27=$A$2:$A$146,ROW($A$2:$A$146)- MIN(ROW($A$2:$A$146))+1,""),COLUMN()-7)), "")</f>
        <v/>
      </c>
      <c r="O29" s="215">
        <f t="array" ref="O29">IFERROR(INDEX($D$2:$D$146,SMALL(IF($G27=$A$2:$A$146,ROW($A$2:$A$146)- MIN(ROW($A$2:$A$146))+1,""),COLUMN()-7)), "")</f>
        <v/>
      </c>
      <c r="P29" s="215">
        <f t="array" ref="P29">IFERROR(INDEX($D$2:$D$146,SMALL(IF($G27=$A$2:$A$146,ROW($A$2:$A$146)- MIN(ROW($A$2:$A$146))+1,""),COLUMN()-7)), "")</f>
        <v/>
      </c>
      <c r="Q29" s="216">
        <f t="array" ref="Q29">IFERROR(INDEX($D$2:$D$146,SMALL(IF($G27=$A$2:$A$146,ROW($A$2:$A$146)- MIN(ROW($A$2:$A$146))+1,""),COLUMN()-7)), "")</f>
        <v/>
      </c>
      <c r="S29" s="203">
        <f>_xlfn.NUMBERVALUE('820_Sheet'!I29)</f>
        <v/>
      </c>
      <c r="T29" s="204">
        <f>_xlfn.NUMBERVALUE('820_Sheet'!$D29)</f>
        <v/>
      </c>
      <c r="U29" s="204">
        <f>_xlfn.NUMBERVALUE('820_Sheet'!$M29)</f>
        <v/>
      </c>
      <c r="V29" s="110">
        <f>($H$1+('820_Sheet'!C29*7))</f>
        <v/>
      </c>
      <c r="W29">
        <f>_xlfn.NUMBERVALUE('820_Sheet'!H29)</f>
        <v/>
      </c>
    </row>
    <row r="30">
      <c r="A30" s="30">
        <f>V23</f>
        <v/>
      </c>
      <c r="B30" s="200">
        <f>S23</f>
        <v/>
      </c>
      <c r="C30" s="201">
        <f>T23</f>
        <v/>
      </c>
      <c r="D30" s="202">
        <f>U23</f>
        <v/>
      </c>
      <c r="E30">
        <f>W23</f>
        <v/>
      </c>
      <c r="G30" s="6" t="n"/>
      <c r="S30" s="203">
        <f>_xlfn.NUMBERVALUE('820_Sheet'!I30)</f>
        <v/>
      </c>
      <c r="T30" s="204">
        <f>_xlfn.NUMBERVALUE('820_Sheet'!$D30)</f>
        <v/>
      </c>
      <c r="U30" s="204">
        <f>_xlfn.NUMBERVALUE('820_Sheet'!$M30)</f>
        <v/>
      </c>
      <c r="V30" s="110">
        <f>($H$1+('820_Sheet'!C30*7))</f>
        <v/>
      </c>
      <c r="W30">
        <f>_xlfn.NUMBERVALUE('820_Sheet'!H30)</f>
        <v/>
      </c>
    </row>
    <row r="31">
      <c r="A31" s="30">
        <f>V22</f>
        <v/>
      </c>
      <c r="B31" s="200">
        <f>S22</f>
        <v/>
      </c>
      <c r="C31" s="201">
        <f>T22</f>
        <v/>
      </c>
      <c r="D31" s="202">
        <f>U22</f>
        <v/>
      </c>
      <c r="E31">
        <f>W22</f>
        <v/>
      </c>
      <c r="G31" s="59">
        <f>$H$1+(7*G32)</f>
        <v/>
      </c>
      <c r="H31" s="91">
        <f t="array" ref="H31">IFERROR(INDEX($B$2:$B$146,SMALL(IF($G31=$A$2:$A$146,ROW($A$2:$A$146)- MIN(ROW($A$2:$A$146))+1,""),COLUMN()-7)), "")</f>
        <v/>
      </c>
      <c r="I31" s="90">
        <f t="array" ref="I31">IFERROR(INDEX($B$2:$B$146,SMALL(IF($G31=$A$2:$A$146,ROW($A$2:$A$146)- MIN(ROW($A$2:$A$146))+1,""),COLUMN()-7)), "")</f>
        <v/>
      </c>
      <c r="J31" s="90">
        <f t="array" ref="J31">IFERROR(INDEX($B$2:$B$146,SMALL(IF($G31=$A$2:$A$146,ROW($A$2:$A$146)- MIN(ROW($A$2:$A$146))+1,""),COLUMN()-7)), "")</f>
        <v/>
      </c>
      <c r="K31" s="90">
        <f t="array" ref="K31">IFERROR(INDEX($B$2:$B$146,SMALL(IF($G31=$A$2:$A$146,ROW($A$2:$A$146)- MIN(ROW($A$2:$A$146))+1,""),COLUMN()-7)), "")</f>
        <v/>
      </c>
      <c r="L31" s="90">
        <f t="array" ref="L31">IFERROR(INDEX($B$2:$B$146,SMALL(IF($G31=$A$2:$A$146,ROW($A$2:$A$146)- MIN(ROW($A$2:$A$146))+1,""),COLUMN()-7)), "")</f>
        <v/>
      </c>
      <c r="M31" s="90">
        <f t="array" ref="M31">IFERROR(INDEX($B$2:$B$146,SMALL(IF($G31=$A$2:$A$146,ROW($A$2:$A$146)- MIN(ROW($A$2:$A$146))+1,""),COLUMN()-7)), "")</f>
        <v/>
      </c>
      <c r="N31" s="90">
        <f t="array" ref="N31">IFERROR(INDEX($B$2:$B$146,SMALL(IF($G31=$A$2:$A$146,ROW($A$2:$A$146)- MIN(ROW($A$2:$A$146))+1,""),COLUMN()-7)), "")</f>
        <v/>
      </c>
      <c r="O31" s="90">
        <f t="array" ref="O31">IFERROR(INDEX($B$2:$B$146,SMALL(IF($G31=$A$2:$A$146,ROW($A$2:$A$146)- MIN(ROW($A$2:$A$146))+1,""),COLUMN()-7)), "")</f>
        <v/>
      </c>
      <c r="P31" s="90">
        <f t="array" ref="P31">IFERROR(INDEX($B$2:$B$146,SMALL(IF($G31=$A$2:$A$146,ROW($A$2:$A$146)- MIN(ROW($A$2:$A$146))+1,""),COLUMN()-7)), "")</f>
        <v/>
      </c>
      <c r="Q31" s="89">
        <f t="array" ref="Q31">IFERROR(INDEX($B$2:$B$146,SMALL(IF($G31=$A$2:$A$146,ROW($A$2:$A$146)- MIN(ROW($A$2:$A$146))+1,""),COLUMN()-7)), "")</f>
        <v/>
      </c>
      <c r="S31" s="203">
        <f>_xlfn.NUMBERVALUE('820_Sheet'!I31)</f>
        <v/>
      </c>
      <c r="T31" s="204">
        <f>_xlfn.NUMBERVALUE('820_Sheet'!$D31)</f>
        <v/>
      </c>
      <c r="U31" s="204">
        <f>_xlfn.NUMBERVALUE('820_Sheet'!$M31)</f>
        <v/>
      </c>
      <c r="V31" s="110">
        <f>($H$1+('820_Sheet'!C31*7))</f>
        <v/>
      </c>
      <c r="W31">
        <f>_xlfn.NUMBERVALUE('820_Sheet'!H31)</f>
        <v/>
      </c>
    </row>
    <row r="32">
      <c r="A32" s="30">
        <f>V41</f>
        <v/>
      </c>
      <c r="B32" s="200">
        <f>S41</f>
        <v/>
      </c>
      <c r="C32" s="201">
        <f>T41</f>
        <v/>
      </c>
      <c r="D32" s="202">
        <f>U41</f>
        <v/>
      </c>
      <c r="E32">
        <f>W41</f>
        <v/>
      </c>
      <c r="G32" s="60" t="n">
        <v>43</v>
      </c>
      <c r="H32" s="211">
        <f t="array" ref="H32">IFERROR(INDEX($C$2:$C$146,SMALL(IF($G31=$A$2:$A$146,ROW($A$2:$A$146)- MIN(ROW($A$2:$A$146))+1,""),COLUMN()-7)), "")</f>
        <v/>
      </c>
      <c r="I32" s="212">
        <f t="array" ref="I32">IFERROR(INDEX($C$2:$C$146,SMALL(IF($G31=$A$2:$A$146,ROW($A$2:$A$146)- MIN(ROW($A$2:$A$146))+1,""),COLUMN()-7)), "")</f>
        <v/>
      </c>
      <c r="J32" s="212">
        <f t="array" ref="J32">IFERROR(INDEX($C$2:$C$146,SMALL(IF($G31=$A$2:$A$146,ROW($A$2:$A$146)- MIN(ROW($A$2:$A$146))+1,""),COLUMN()-7)), "")</f>
        <v/>
      </c>
      <c r="K32" s="212">
        <f t="array" ref="K32">IFERROR(INDEX($C$2:$C$146,SMALL(IF($G31=$A$2:$A$146,ROW($A$2:$A$146)- MIN(ROW($A$2:$A$146))+1,""),COLUMN()-7)), "")</f>
        <v/>
      </c>
      <c r="L32" s="212">
        <f t="array" ref="L32">IFERROR(INDEX($C$2:$C$146,SMALL(IF($G31=$A$2:$A$146,ROW($A$2:$A$146)- MIN(ROW($A$2:$A$146))+1,""),COLUMN()-7)), "")</f>
        <v/>
      </c>
      <c r="M32" s="212">
        <f t="array" ref="M32">IFERROR(INDEX($C$2:$C$146,SMALL(IF($G31=$A$2:$A$146,ROW($A$2:$A$146)- MIN(ROW($A$2:$A$146))+1,""),COLUMN()-7)), "")</f>
        <v/>
      </c>
      <c r="N32" s="212">
        <f t="array" ref="N32">IFERROR(INDEX($C$2:$C$146,SMALL(IF($G31=$A$2:$A$146,ROW($A$2:$A$146)- MIN(ROW($A$2:$A$146))+1,""),COLUMN()-7)), "")</f>
        <v/>
      </c>
      <c r="O32" s="212">
        <f t="array" ref="O32">IFERROR(INDEX($C$2:$C$146,SMALL(IF($G31=$A$2:$A$146,ROW($A$2:$A$146)- MIN(ROW($A$2:$A$146))+1,""),COLUMN()-7)), "")</f>
        <v/>
      </c>
      <c r="P32" s="212">
        <f t="array" ref="P32">IFERROR(INDEX($C$2:$C$146,SMALL(IF($G31=$A$2:$A$146,ROW($A$2:$A$146)- MIN(ROW($A$2:$A$146))+1,""),COLUMN()-7)), "")</f>
        <v/>
      </c>
      <c r="Q32" s="213">
        <f t="array" ref="Q32">IFERROR(INDEX($C$2:$C$146,SMALL(IF($G31=$A$2:$A$146,ROW($A$2:$A$146)- MIN(ROW($A$2:$A$146))+1,""),COLUMN()-7)), "")</f>
        <v/>
      </c>
      <c r="S32" s="189">
        <f>_xlfn.NUMBERVALUE('820_Sheet'!I32)</f>
        <v/>
      </c>
      <c r="T32" s="201">
        <f>_xlfn.NUMBERVALUE('820_Sheet'!$D32)</f>
        <v/>
      </c>
      <c r="U32" s="201">
        <f>_xlfn.NUMBERVALUE('820_Sheet'!$M32)</f>
        <v/>
      </c>
      <c r="V32" s="30">
        <f>($H$1+('820_Sheet'!C32*7))</f>
        <v/>
      </c>
      <c r="W32">
        <f>_xlfn.NUMBERVALUE('820_Sheet'!H32)</f>
        <v/>
      </c>
    </row>
    <row r="33">
      <c r="A33" s="30">
        <f>V40</f>
        <v/>
      </c>
      <c r="B33" s="200">
        <f>S40</f>
        <v/>
      </c>
      <c r="C33" s="201">
        <f>T40</f>
        <v/>
      </c>
      <c r="D33" s="202">
        <f>U40</f>
        <v/>
      </c>
      <c r="E33">
        <f>W40</f>
        <v/>
      </c>
      <c r="G33" s="61">
        <f>VLOOKUP(G31,$A:$E,5,FALSE)</f>
        <v/>
      </c>
      <c r="H33" s="214">
        <f t="array" ref="H33">IFERROR(INDEX($D$2:$D$146,SMALL(IF($G31=$A$2:$A$146,ROW($A$2:$A$146)- MIN(ROW($A$2:$A$146))+1,""),COLUMN()-7)), "")</f>
        <v/>
      </c>
      <c r="I33" s="215">
        <f t="array" ref="I33">IFERROR(INDEX($D$2:$D$146,SMALL(IF($G31=$A$2:$A$146,ROW($A$2:$A$146)- MIN(ROW($A$2:$A$146))+1,""),COLUMN()-7)), "")</f>
        <v/>
      </c>
      <c r="J33" s="215">
        <f t="array" ref="J33">IFERROR(INDEX($D$2:$D$146,SMALL(IF($G31=$A$2:$A$146,ROW($A$2:$A$146)- MIN(ROW($A$2:$A$146))+1,""),COLUMN()-7)), "")</f>
        <v/>
      </c>
      <c r="K33" s="215">
        <f t="array" ref="K33">IFERROR(INDEX($D$2:$D$146,SMALL(IF($G31=$A$2:$A$146,ROW($A$2:$A$146)- MIN(ROW($A$2:$A$146))+1,""),COLUMN()-7)), "")</f>
        <v/>
      </c>
      <c r="L33" s="215">
        <f t="array" ref="L33">IFERROR(INDEX($D$2:$D$146,SMALL(IF($G31=$A$2:$A$146,ROW($A$2:$A$146)- MIN(ROW($A$2:$A$146))+1,""),COLUMN()-7)), "")</f>
        <v/>
      </c>
      <c r="M33" s="215">
        <f t="array" ref="M33">IFERROR(INDEX($D$2:$D$146,SMALL(IF($G31=$A$2:$A$146,ROW($A$2:$A$146)- MIN(ROW($A$2:$A$146))+1,""),COLUMN()-7)), "")</f>
        <v/>
      </c>
      <c r="N33" s="215">
        <f t="array" ref="N33">IFERROR(INDEX($D$2:$D$146,SMALL(IF($G31=$A$2:$A$146,ROW($A$2:$A$146)- MIN(ROW($A$2:$A$146))+1,""),COLUMN()-7)), "")</f>
        <v/>
      </c>
      <c r="O33" s="215">
        <f t="array" ref="O33">IFERROR(INDEX($D$2:$D$146,SMALL(IF($G31=$A$2:$A$146,ROW($A$2:$A$146)- MIN(ROW($A$2:$A$146))+1,""),COLUMN()-7)), "")</f>
        <v/>
      </c>
      <c r="P33" s="215">
        <f t="array" ref="P33">IFERROR(INDEX($D$2:$D$146,SMALL(IF($G31=$A$2:$A$146,ROW($A$2:$A$146)- MIN(ROW($A$2:$A$146))+1,""),COLUMN()-7)), "")</f>
        <v/>
      </c>
      <c r="Q33" s="216">
        <f t="array" ref="Q33">IFERROR(INDEX($D$2:$D$146,SMALL(IF($G31=$A$2:$A$146,ROW($A$2:$A$146)- MIN(ROW($A$2:$A$146))+1,""),COLUMN()-7)), "")</f>
        <v/>
      </c>
      <c r="S33" s="189">
        <f>_xlfn.NUMBERVALUE('820_Sheet'!I33)</f>
        <v/>
      </c>
      <c r="T33" s="201">
        <f>_xlfn.NUMBERVALUE('820_Sheet'!$D33)</f>
        <v/>
      </c>
      <c r="U33" s="201">
        <f>_xlfn.NUMBERVALUE('820_Sheet'!$M33)</f>
        <v/>
      </c>
      <c r="V33" s="30">
        <f>($H$1+('820_Sheet'!C33*7))</f>
        <v/>
      </c>
      <c r="W33">
        <f>_xlfn.NUMBERVALUE('820_Sheet'!H33)</f>
        <v/>
      </c>
    </row>
    <row r="34">
      <c r="A34" s="30">
        <f>V39</f>
        <v/>
      </c>
      <c r="B34" s="200">
        <f>S39</f>
        <v/>
      </c>
      <c r="C34" s="201">
        <f>T39</f>
        <v/>
      </c>
      <c r="D34" s="202">
        <f>U39</f>
        <v/>
      </c>
      <c r="E34">
        <f>W39</f>
        <v/>
      </c>
      <c r="G34" s="6" t="n"/>
      <c r="S34" s="189">
        <f>_xlfn.NUMBERVALUE('820_Sheet'!I34)</f>
        <v/>
      </c>
      <c r="T34" s="201">
        <f>_xlfn.NUMBERVALUE('820_Sheet'!$D34)</f>
        <v/>
      </c>
      <c r="U34" s="201">
        <f>_xlfn.NUMBERVALUE('820_Sheet'!$M34)</f>
        <v/>
      </c>
      <c r="V34" s="30">
        <f>($H$1+('820_Sheet'!C34*7))</f>
        <v/>
      </c>
      <c r="W34">
        <f>_xlfn.NUMBERVALUE('820_Sheet'!H34)</f>
        <v/>
      </c>
    </row>
    <row r="35">
      <c r="A35" s="30">
        <f>V38</f>
        <v/>
      </c>
      <c r="B35" s="200">
        <f>S38</f>
        <v/>
      </c>
      <c r="C35" s="201">
        <f>T38</f>
        <v/>
      </c>
      <c r="D35" s="202">
        <f>U38</f>
        <v/>
      </c>
      <c r="E35">
        <f>W38</f>
        <v/>
      </c>
      <c r="G35" s="59">
        <f>$H$1+(7*G36)</f>
        <v/>
      </c>
      <c r="H35" s="91">
        <f t="array" ref="H35">IFERROR(INDEX($B$2:$B$146,SMALL(IF($G35=$A$2:$A$146,ROW($A$2:$A$146)- MIN(ROW($A$2:$A$146))+1,""),COLUMN()-7)), "")</f>
        <v/>
      </c>
      <c r="I35" s="90">
        <f t="array" ref="I35">IFERROR(INDEX($B$2:$B$146,SMALL(IF($G35=$A$2:$A$146,ROW($A$2:$A$146)- MIN(ROW($A$2:$A$146))+1,""),COLUMN()-7)), "")</f>
        <v/>
      </c>
      <c r="J35" s="90">
        <f t="array" ref="J35">IFERROR(INDEX($B$2:$B$146,SMALL(IF($G35=$A$2:$A$146,ROW($A$2:$A$146)- MIN(ROW($A$2:$A$146))+1,""),COLUMN()-7)), "")</f>
        <v/>
      </c>
      <c r="K35" s="90">
        <f t="array" ref="K35">IFERROR(INDEX($B$2:$B$146,SMALL(IF($G35=$A$2:$A$146,ROW($A$2:$A$146)- MIN(ROW($A$2:$A$146))+1,""),COLUMN()-7)), "")</f>
        <v/>
      </c>
      <c r="L35" s="90">
        <f t="array" ref="L35">IFERROR(INDEX($B$2:$B$146,SMALL(IF($G35=$A$2:$A$146,ROW($A$2:$A$146)- MIN(ROW($A$2:$A$146))+1,""),COLUMN()-7)), "")</f>
        <v/>
      </c>
      <c r="M35" s="90">
        <f t="array" ref="M35">IFERROR(INDEX($B$2:$B$146,SMALL(IF($G35=$A$2:$A$146,ROW($A$2:$A$146)- MIN(ROW($A$2:$A$146))+1,""),COLUMN()-7)), "")</f>
        <v/>
      </c>
      <c r="N35" s="90">
        <f t="array" ref="N35">IFERROR(INDEX($B$2:$B$146,SMALL(IF($G35=$A$2:$A$146,ROW($A$2:$A$146)- MIN(ROW($A$2:$A$146))+1,""),COLUMN()-7)), "")</f>
        <v/>
      </c>
      <c r="O35" s="90">
        <f t="array" ref="O35">IFERROR(INDEX($B$2:$B$146,SMALL(IF($G35=$A$2:$A$146,ROW($A$2:$A$146)- MIN(ROW($A$2:$A$146))+1,""),COLUMN()-7)), "")</f>
        <v/>
      </c>
      <c r="P35" s="90">
        <f t="array" ref="P35">IFERROR(INDEX($B$2:$B$146,SMALL(IF($G35=$A$2:$A$146,ROW($A$2:$A$146)- MIN(ROW($A$2:$A$146))+1,""),COLUMN()-7)), "")</f>
        <v/>
      </c>
      <c r="Q35" s="89">
        <f t="array" ref="Q35">IFERROR(INDEX($B$2:$B$146,SMALL(IF($G35=$A$2:$A$146,ROW($A$2:$A$146)- MIN(ROW($A$2:$A$146))+1,""),COLUMN()-7)), "")</f>
        <v/>
      </c>
      <c r="S35" s="189">
        <f>_xlfn.NUMBERVALUE('820_Sheet'!I35)</f>
        <v/>
      </c>
      <c r="T35" s="201">
        <f>_xlfn.NUMBERVALUE('820_Sheet'!$D35)</f>
        <v/>
      </c>
      <c r="U35" s="201">
        <f>_xlfn.NUMBERVALUE('820_Sheet'!$M35)</f>
        <v/>
      </c>
      <c r="V35" s="30">
        <f>($H$1+('820_Sheet'!C35*7))</f>
        <v/>
      </c>
      <c r="W35">
        <f>_xlfn.NUMBERVALUE('820_Sheet'!H35)</f>
        <v/>
      </c>
    </row>
    <row r="36">
      <c r="A36" s="30">
        <f>V37</f>
        <v/>
      </c>
      <c r="B36" s="200">
        <f>S37</f>
        <v/>
      </c>
      <c r="C36" s="201">
        <f>T37</f>
        <v/>
      </c>
      <c r="D36" s="202">
        <f>U37</f>
        <v/>
      </c>
      <c r="E36">
        <f>W37</f>
        <v/>
      </c>
      <c r="G36" s="60" t="n">
        <v>47</v>
      </c>
      <c r="H36" s="211">
        <f t="array" ref="H36">IFERROR(INDEX($C$2:$C$146,SMALL(IF($G35=$A$2:$A$146,ROW($A$2:$A$146)- MIN(ROW($A$2:$A$146))+1,""),COLUMN()-7)), "")</f>
        <v/>
      </c>
      <c r="I36" s="212">
        <f t="array" ref="I36">IFERROR(INDEX($C$2:$C$146,SMALL(IF($G35=$A$2:$A$146,ROW($A$2:$A$146)- MIN(ROW($A$2:$A$146))+1,""),COLUMN()-7)), "")</f>
        <v/>
      </c>
      <c r="J36" s="212">
        <f t="array" ref="J36">IFERROR(INDEX($C$2:$C$146,SMALL(IF($G35=$A$2:$A$146,ROW($A$2:$A$146)- MIN(ROW($A$2:$A$146))+1,""),COLUMN()-7)), "")</f>
        <v/>
      </c>
      <c r="K36" s="212">
        <f t="array" ref="K36">IFERROR(INDEX($C$2:$C$146,SMALL(IF($G35=$A$2:$A$146,ROW($A$2:$A$146)- MIN(ROW($A$2:$A$146))+1,""),COLUMN()-7)), "")</f>
        <v/>
      </c>
      <c r="L36" s="212">
        <f t="array" ref="L36">IFERROR(INDEX($C$2:$C$146,SMALL(IF($G35=$A$2:$A$146,ROW($A$2:$A$146)- MIN(ROW($A$2:$A$146))+1,""),COLUMN()-7)), "")</f>
        <v/>
      </c>
      <c r="M36" s="212">
        <f t="array" ref="M36">IFERROR(INDEX($C$2:$C$146,SMALL(IF($G35=$A$2:$A$146,ROW($A$2:$A$146)- MIN(ROW($A$2:$A$146))+1,""),COLUMN()-7)), "")</f>
        <v/>
      </c>
      <c r="N36" s="212">
        <f t="array" ref="N36">IFERROR(INDEX($C$2:$C$146,SMALL(IF($G35=$A$2:$A$146,ROW($A$2:$A$146)- MIN(ROW($A$2:$A$146))+1,""),COLUMN()-7)), "")</f>
        <v/>
      </c>
      <c r="O36" s="212">
        <f t="array" ref="O36">IFERROR(INDEX($C$2:$C$146,SMALL(IF($G35=$A$2:$A$146,ROW($A$2:$A$146)- MIN(ROW($A$2:$A$146))+1,""),COLUMN()-7)), "")</f>
        <v/>
      </c>
      <c r="P36" s="212">
        <f t="array" ref="P36">IFERROR(INDEX($C$2:$C$146,SMALL(IF($G35=$A$2:$A$146,ROW($A$2:$A$146)- MIN(ROW($A$2:$A$146))+1,""),COLUMN()-7)), "")</f>
        <v/>
      </c>
      <c r="Q36" s="213">
        <f t="array" ref="Q36">IFERROR(INDEX($C$2:$C$146,SMALL(IF($G35=$A$2:$A$146,ROW($A$2:$A$146)- MIN(ROW($A$2:$A$146))+1,""),COLUMN()-7)), "")</f>
        <v/>
      </c>
      <c r="S36" s="189">
        <f>_xlfn.NUMBERVALUE('820_Sheet'!I36)</f>
        <v/>
      </c>
      <c r="T36" s="201">
        <f>_xlfn.NUMBERVALUE('820_Sheet'!$D36)</f>
        <v/>
      </c>
      <c r="U36" s="201">
        <f>_xlfn.NUMBERVALUE('820_Sheet'!$M36)</f>
        <v/>
      </c>
      <c r="V36" s="30">
        <f>($H$1+('820_Sheet'!C36*7))</f>
        <v/>
      </c>
      <c r="W36">
        <f>_xlfn.NUMBERVALUE('820_Sheet'!H36)</f>
        <v/>
      </c>
    </row>
    <row r="37">
      <c r="A37" s="30">
        <f>V36</f>
        <v/>
      </c>
      <c r="B37" s="200">
        <f>S36</f>
        <v/>
      </c>
      <c r="C37" s="201">
        <f>T36</f>
        <v/>
      </c>
      <c r="D37" s="202">
        <f>U36</f>
        <v/>
      </c>
      <c r="E37">
        <f>W36</f>
        <v/>
      </c>
      <c r="G37" s="61">
        <f>VLOOKUP(G35,$A:$E,5,FALSE)</f>
        <v/>
      </c>
      <c r="H37" s="214">
        <f t="array" ref="H37">IFERROR(INDEX($D$2:$D$146,SMALL(IF($G35=$A$2:$A$146,ROW($A$2:$A$146)- MIN(ROW($A$2:$A$146))+1,""),COLUMN()-7)), "")</f>
        <v/>
      </c>
      <c r="I37" s="215">
        <f t="array" ref="I37">IFERROR(INDEX($D$2:$D$146,SMALL(IF($G35=$A$2:$A$146,ROW($A$2:$A$146)- MIN(ROW($A$2:$A$146))+1,""),COLUMN()-7)), "")</f>
        <v/>
      </c>
      <c r="J37" s="215">
        <f t="array" ref="J37">IFERROR(INDEX($D$2:$D$146,SMALL(IF($G35=$A$2:$A$146,ROW($A$2:$A$146)- MIN(ROW($A$2:$A$146))+1,""),COLUMN()-7)), "")</f>
        <v/>
      </c>
      <c r="K37" s="215">
        <f t="array" ref="K37">IFERROR(INDEX($D$2:$D$146,SMALL(IF($G35=$A$2:$A$146,ROW($A$2:$A$146)- MIN(ROW($A$2:$A$146))+1,""),COLUMN()-7)), "")</f>
        <v/>
      </c>
      <c r="L37" s="215">
        <f t="array" ref="L37">IFERROR(INDEX($D$2:$D$146,SMALL(IF($G35=$A$2:$A$146,ROW($A$2:$A$146)- MIN(ROW($A$2:$A$146))+1,""),COLUMN()-7)), "")</f>
        <v/>
      </c>
      <c r="M37" s="215">
        <f t="array" ref="M37">IFERROR(INDEX($D$2:$D$146,SMALL(IF($G35=$A$2:$A$146,ROW($A$2:$A$146)- MIN(ROW($A$2:$A$146))+1,""),COLUMN()-7)), "")</f>
        <v/>
      </c>
      <c r="N37" s="215">
        <f t="array" ref="N37">IFERROR(INDEX($D$2:$D$146,SMALL(IF($G35=$A$2:$A$146,ROW($A$2:$A$146)- MIN(ROW($A$2:$A$146))+1,""),COLUMN()-7)), "")</f>
        <v/>
      </c>
      <c r="O37" s="215">
        <f t="array" ref="O37">IFERROR(INDEX($D$2:$D$146,SMALL(IF($G35=$A$2:$A$146,ROW($A$2:$A$146)- MIN(ROW($A$2:$A$146))+1,""),COLUMN()-7)), "")</f>
        <v/>
      </c>
      <c r="P37" s="215">
        <f t="array" ref="P37">IFERROR(INDEX($D$2:$D$146,SMALL(IF($G35=$A$2:$A$146,ROW($A$2:$A$146)- MIN(ROW($A$2:$A$146))+1,""),COLUMN()-7)), "")</f>
        <v/>
      </c>
      <c r="Q37" s="216">
        <f t="array" ref="Q37">IFERROR(INDEX($D$2:$D$146,SMALL(IF($G35=$A$2:$A$146,ROW($A$2:$A$146)- MIN(ROW($A$2:$A$146))+1,""),COLUMN()-7)), "")</f>
        <v/>
      </c>
      <c r="S37" s="189">
        <f>_xlfn.NUMBERVALUE('820_Sheet'!I37)</f>
        <v/>
      </c>
      <c r="T37" s="201">
        <f>_xlfn.NUMBERVALUE('820_Sheet'!$D37)</f>
        <v/>
      </c>
      <c r="U37" s="201">
        <f>_xlfn.NUMBERVALUE('820_Sheet'!$M37)</f>
        <v/>
      </c>
      <c r="V37" s="30">
        <f>($H$1+('820_Sheet'!C37*7))</f>
        <v/>
      </c>
      <c r="W37">
        <f>_xlfn.NUMBERVALUE('820_Sheet'!H37)</f>
        <v/>
      </c>
    </row>
    <row r="38">
      <c r="A38" s="30">
        <f>V35</f>
        <v/>
      </c>
      <c r="B38" s="200">
        <f>S35</f>
        <v/>
      </c>
      <c r="C38" s="201">
        <f>T35</f>
        <v/>
      </c>
      <c r="D38" s="202">
        <f>U35</f>
        <v/>
      </c>
      <c r="E38">
        <f>W35</f>
        <v/>
      </c>
      <c r="G38" s="6" t="n"/>
      <c r="S38" s="189">
        <f>_xlfn.NUMBERVALUE('820_Sheet'!I38)</f>
        <v/>
      </c>
      <c r="T38" s="201">
        <f>_xlfn.NUMBERVALUE('820_Sheet'!$D38)</f>
        <v/>
      </c>
      <c r="U38" s="201">
        <f>_xlfn.NUMBERVALUE('820_Sheet'!$M38)</f>
        <v/>
      </c>
      <c r="V38" s="30">
        <f>($H$1+('820_Sheet'!C38*7))</f>
        <v/>
      </c>
      <c r="W38">
        <f>_xlfn.NUMBERVALUE('820_Sheet'!H38)</f>
        <v/>
      </c>
    </row>
    <row r="39">
      <c r="A39" s="30">
        <f>V34</f>
        <v/>
      </c>
      <c r="B39" s="200">
        <f>S34</f>
        <v/>
      </c>
      <c r="C39" s="201">
        <f>T34</f>
        <v/>
      </c>
      <c r="D39" s="202">
        <f>U34</f>
        <v/>
      </c>
      <c r="E39">
        <f>W34</f>
        <v/>
      </c>
      <c r="G39" s="59">
        <f>$H$1+(7*G40)</f>
        <v/>
      </c>
      <c r="H39" s="91">
        <f t="array" ref="H39">IFERROR(INDEX($B$2:$B$146,SMALL(IF($G39=$A$2:$A$146,ROW($A$2:$A$146)- MIN(ROW($A$2:$A$146))+1,""),COLUMN()-7)), "")</f>
        <v/>
      </c>
      <c r="I39" s="90">
        <f t="array" ref="I39">IFERROR(INDEX($B$2:$B$146,SMALL(IF($G39=$A$2:$A$146,ROW($A$2:$A$146)- MIN(ROW($A$2:$A$146))+1,""),COLUMN()-7)), "")</f>
        <v/>
      </c>
      <c r="J39" s="90">
        <f t="array" ref="J39">IFERROR(INDEX($B$2:$B$146,SMALL(IF($G39=$A$2:$A$146,ROW($A$2:$A$146)- MIN(ROW($A$2:$A$146))+1,""),COLUMN()-7)), "")</f>
        <v/>
      </c>
      <c r="K39" s="90">
        <f t="array" ref="K39">IFERROR(INDEX($B$2:$B$146,SMALL(IF($G39=$A$2:$A$146,ROW($A$2:$A$146)- MIN(ROW($A$2:$A$146))+1,""),COLUMN()-7)), "")</f>
        <v/>
      </c>
      <c r="L39" s="90">
        <f t="array" ref="L39">IFERROR(INDEX($B$2:$B$146,SMALL(IF($G39=$A$2:$A$146,ROW($A$2:$A$146)- MIN(ROW($A$2:$A$146))+1,""),COLUMN()-7)), "")</f>
        <v/>
      </c>
      <c r="M39" s="90">
        <f t="array" ref="M39">IFERROR(INDEX($B$2:$B$146,SMALL(IF($G39=$A$2:$A$146,ROW($A$2:$A$146)- MIN(ROW($A$2:$A$146))+1,""),COLUMN()-7)), "")</f>
        <v/>
      </c>
      <c r="N39" s="90">
        <f t="array" ref="N39">IFERROR(INDEX($B$2:$B$146,SMALL(IF($G39=$A$2:$A$146,ROW($A$2:$A$146)- MIN(ROW($A$2:$A$146))+1,""),COLUMN()-7)), "")</f>
        <v/>
      </c>
      <c r="O39" s="90">
        <f t="array" ref="O39">IFERROR(INDEX($B$2:$B$146,SMALL(IF($G39=$A$2:$A$146,ROW($A$2:$A$146)- MIN(ROW($A$2:$A$146))+1,""),COLUMN()-7)), "")</f>
        <v/>
      </c>
      <c r="P39" s="90">
        <f t="array" ref="P39">IFERROR(INDEX($B$2:$B$146,SMALL(IF($G39=$A$2:$A$146,ROW($A$2:$A$146)- MIN(ROW($A$2:$A$146))+1,""),COLUMN()-7)), "")</f>
        <v/>
      </c>
      <c r="Q39" s="89">
        <f t="array" ref="Q39">IFERROR(INDEX($B$2:$B$146,SMALL(IF($G39=$A$2:$A$146,ROW($A$2:$A$146)- MIN(ROW($A$2:$A$146))+1,""),COLUMN()-7)), "")</f>
        <v/>
      </c>
      <c r="S39" s="189">
        <f>_xlfn.NUMBERVALUE('820_Sheet'!I39)</f>
        <v/>
      </c>
      <c r="T39" s="201">
        <f>_xlfn.NUMBERVALUE('820_Sheet'!$D39)</f>
        <v/>
      </c>
      <c r="U39" s="201">
        <f>_xlfn.NUMBERVALUE('820_Sheet'!$M39)</f>
        <v/>
      </c>
      <c r="V39" s="30">
        <f>($H$1+('820_Sheet'!C39*7))</f>
        <v/>
      </c>
      <c r="W39">
        <f>_xlfn.NUMBERVALUE('820_Sheet'!H39)</f>
        <v/>
      </c>
    </row>
    <row r="40">
      <c r="A40" s="30">
        <f>V33</f>
        <v/>
      </c>
      <c r="B40" s="200">
        <f>S33</f>
        <v/>
      </c>
      <c r="C40" s="201">
        <f>T33</f>
        <v/>
      </c>
      <c r="D40" s="202">
        <f>U33</f>
        <v/>
      </c>
      <c r="E40">
        <f>W33</f>
        <v/>
      </c>
      <c r="G40" s="60" t="n">
        <v>52</v>
      </c>
      <c r="H40" s="211">
        <f t="array" ref="H40">IFERROR(INDEX($C$2:$C$146,SMALL(IF($G39=$A$2:$A$146,ROW($A$2:$A$146)- MIN(ROW($A$2:$A$146))+1,""),COLUMN()-7)), "")</f>
        <v/>
      </c>
      <c r="I40" s="212">
        <f t="array" ref="I40">IFERROR(INDEX($C$2:$C$146,SMALL(IF($G39=$A$2:$A$146,ROW($A$2:$A$146)- MIN(ROW($A$2:$A$146))+1,""),COLUMN()-7)), "")</f>
        <v/>
      </c>
      <c r="J40" s="212">
        <f t="array" ref="J40">IFERROR(INDEX($C$2:$C$146,SMALL(IF($G39=$A$2:$A$146,ROW($A$2:$A$146)- MIN(ROW($A$2:$A$146))+1,""),COLUMN()-7)), "")</f>
        <v/>
      </c>
      <c r="K40" s="212">
        <f t="array" ref="K40">IFERROR(INDEX($C$2:$C$146,SMALL(IF($G39=$A$2:$A$146,ROW($A$2:$A$146)- MIN(ROW($A$2:$A$146))+1,""),COLUMN()-7)), "")</f>
        <v/>
      </c>
      <c r="L40" s="212">
        <f t="array" ref="L40">IFERROR(INDEX($C$2:$C$146,SMALL(IF($G39=$A$2:$A$146,ROW($A$2:$A$146)- MIN(ROW($A$2:$A$146))+1,""),COLUMN()-7)), "")</f>
        <v/>
      </c>
      <c r="M40" s="212">
        <f t="array" ref="M40">IFERROR(INDEX($C$2:$C$146,SMALL(IF($G39=$A$2:$A$146,ROW($A$2:$A$146)- MIN(ROW($A$2:$A$146))+1,""),COLUMN()-7)), "")</f>
        <v/>
      </c>
      <c r="N40" s="212">
        <f t="array" ref="N40">IFERROR(INDEX($C$2:$C$146,SMALL(IF($G39=$A$2:$A$146,ROW($A$2:$A$146)- MIN(ROW($A$2:$A$146))+1,""),COLUMN()-7)), "")</f>
        <v/>
      </c>
      <c r="O40" s="212">
        <f t="array" ref="O40">IFERROR(INDEX($C$2:$C$146,SMALL(IF($G39=$A$2:$A$146,ROW($A$2:$A$146)- MIN(ROW($A$2:$A$146))+1,""),COLUMN()-7)), "")</f>
        <v/>
      </c>
      <c r="P40" s="212">
        <f t="array" ref="P40">IFERROR(INDEX($C$2:$C$146,SMALL(IF($G39=$A$2:$A$146,ROW($A$2:$A$146)- MIN(ROW($A$2:$A$146))+1,""),COLUMN()-7)), "")</f>
        <v/>
      </c>
      <c r="Q40" s="213">
        <f t="array" ref="Q40">IFERROR(INDEX($C$2:$C$146,SMALL(IF($G39=$A$2:$A$146,ROW($A$2:$A$146)- MIN(ROW($A$2:$A$146))+1,""),COLUMN()-7)), "")</f>
        <v/>
      </c>
      <c r="S40" s="189">
        <f>_xlfn.NUMBERVALUE('820_Sheet'!I40)</f>
        <v/>
      </c>
      <c r="T40" s="201">
        <f>_xlfn.NUMBERVALUE('820_Sheet'!$D40)</f>
        <v/>
      </c>
      <c r="U40" s="201">
        <f>_xlfn.NUMBERVALUE('820_Sheet'!$M40)</f>
        <v/>
      </c>
      <c r="V40" s="30">
        <f>($H$1+('820_Sheet'!C40*7))</f>
        <v/>
      </c>
      <c r="W40">
        <f>_xlfn.NUMBERVALUE('820_Sheet'!H40)</f>
        <v/>
      </c>
    </row>
    <row r="41">
      <c r="A41" s="30">
        <f>V32</f>
        <v/>
      </c>
      <c r="B41" s="200">
        <f>S32</f>
        <v/>
      </c>
      <c r="C41" s="201">
        <f>T32</f>
        <v/>
      </c>
      <c r="D41" s="202">
        <f>U32</f>
        <v/>
      </c>
      <c r="E41">
        <f>W32</f>
        <v/>
      </c>
      <c r="G41" s="61">
        <f>VLOOKUP(G39,$A:$E,5,FALSE)</f>
        <v/>
      </c>
      <c r="H41" s="214">
        <f t="array" ref="H41">IFERROR(INDEX($D$2:$D$146,SMALL(IF($G39=$A$2:$A$146,ROW($A$2:$A$146)- MIN(ROW($A$2:$A$146))+1,""),COLUMN()-7)), "")</f>
        <v/>
      </c>
      <c r="I41" s="215">
        <f t="array" ref="I41">IFERROR(INDEX($D$2:$D$146,SMALL(IF($G39=$A$2:$A$146,ROW($A$2:$A$146)- MIN(ROW($A$2:$A$146))+1,""),COLUMN()-7)), "")</f>
        <v/>
      </c>
      <c r="J41" s="215">
        <f t="array" ref="J41">IFERROR(INDEX($D$2:$D$146,SMALL(IF($G39=$A$2:$A$146,ROW($A$2:$A$146)- MIN(ROW($A$2:$A$146))+1,""),COLUMN()-7)), "")</f>
        <v/>
      </c>
      <c r="K41" s="215">
        <f t="array" ref="K41">IFERROR(INDEX($D$2:$D$146,SMALL(IF($G39=$A$2:$A$146,ROW($A$2:$A$146)- MIN(ROW($A$2:$A$146))+1,""),COLUMN()-7)), "")</f>
        <v/>
      </c>
      <c r="L41" s="215">
        <f t="array" ref="L41">IFERROR(INDEX($D$2:$D$146,SMALL(IF($G39=$A$2:$A$146,ROW($A$2:$A$146)- MIN(ROW($A$2:$A$146))+1,""),COLUMN()-7)), "")</f>
        <v/>
      </c>
      <c r="M41" s="215">
        <f t="array" ref="M41">IFERROR(INDEX($D$2:$D$146,SMALL(IF($G39=$A$2:$A$146,ROW($A$2:$A$146)- MIN(ROW($A$2:$A$146))+1,""),COLUMN()-7)), "")</f>
        <v/>
      </c>
      <c r="N41" s="215">
        <f t="array" ref="N41">IFERROR(INDEX($D$2:$D$146,SMALL(IF($G39=$A$2:$A$146,ROW($A$2:$A$146)- MIN(ROW($A$2:$A$146))+1,""),COLUMN()-7)), "")</f>
        <v/>
      </c>
      <c r="O41" s="215">
        <f t="array" ref="O41">IFERROR(INDEX($D$2:$D$146,SMALL(IF($G39=$A$2:$A$146,ROW($A$2:$A$146)- MIN(ROW($A$2:$A$146))+1,""),COLUMN()-7)), "")</f>
        <v/>
      </c>
      <c r="P41" s="215">
        <f t="array" ref="P41">IFERROR(INDEX($D$2:$D$146,SMALL(IF($G39=$A$2:$A$146,ROW($A$2:$A$146)- MIN(ROW($A$2:$A$146))+1,""),COLUMN()-7)), "")</f>
        <v/>
      </c>
      <c r="Q41" s="216">
        <f t="array" ref="Q41">IFERROR(INDEX($D$2:$D$146,SMALL(IF($G39=$A$2:$A$146,ROW($A$2:$A$146)- MIN(ROW($A$2:$A$146))+1,""),COLUMN()-7)), "")</f>
        <v/>
      </c>
      <c r="S41" s="189">
        <f>_xlfn.NUMBERVALUE('820_Sheet'!I41)</f>
        <v/>
      </c>
      <c r="T41" s="201">
        <f>_xlfn.NUMBERVALUE('820_Sheet'!$D41)</f>
        <v/>
      </c>
      <c r="U41" s="201">
        <f>_xlfn.NUMBERVALUE('820_Sheet'!$M41)</f>
        <v/>
      </c>
      <c r="V41" s="30">
        <f>($H$1+('820_Sheet'!C41*7))</f>
        <v/>
      </c>
      <c r="W41">
        <f>_xlfn.NUMBERVALUE('820_Sheet'!H41)</f>
        <v/>
      </c>
    </row>
    <row r="42">
      <c r="A42" s="30">
        <f>V51</f>
        <v/>
      </c>
      <c r="B42" s="200">
        <f>S51</f>
        <v/>
      </c>
      <c r="C42" s="201">
        <f>T51</f>
        <v/>
      </c>
      <c r="D42" s="202">
        <f>U51</f>
        <v/>
      </c>
      <c r="E42">
        <f>W51</f>
        <v/>
      </c>
      <c r="S42" s="203">
        <f>_xlfn.NUMBERVALUE('820_Sheet'!I42)</f>
        <v/>
      </c>
      <c r="T42" s="204">
        <f>_xlfn.NUMBERVALUE('820_Sheet'!$D42)</f>
        <v/>
      </c>
      <c r="U42" s="204">
        <f>_xlfn.NUMBERVALUE('820_Sheet'!$M42)</f>
        <v/>
      </c>
      <c r="V42" s="110">
        <f>($H$1+('820_Sheet'!C42*7))</f>
        <v/>
      </c>
      <c r="W42">
        <f>_xlfn.NUMBERVALUE('820_Sheet'!H42)</f>
        <v/>
      </c>
    </row>
    <row r="43">
      <c r="A43" s="30">
        <f>V50</f>
        <v/>
      </c>
      <c r="B43" s="200">
        <f>S50</f>
        <v/>
      </c>
      <c r="C43" s="201">
        <f>T50</f>
        <v/>
      </c>
      <c r="D43" s="202">
        <f>U50</f>
        <v/>
      </c>
      <c r="E43">
        <f>W50</f>
        <v/>
      </c>
      <c r="S43" s="203">
        <f>_xlfn.NUMBERVALUE('820_Sheet'!I43)</f>
        <v/>
      </c>
      <c r="T43" s="204">
        <f>_xlfn.NUMBERVALUE('820_Sheet'!$D43)</f>
        <v/>
      </c>
      <c r="U43" s="204">
        <f>_xlfn.NUMBERVALUE('820_Sheet'!$M43)</f>
        <v/>
      </c>
      <c r="V43" s="110">
        <f>($H$1+('820_Sheet'!C43*7))</f>
        <v/>
      </c>
      <c r="W43">
        <f>_xlfn.NUMBERVALUE('820_Sheet'!H43)</f>
        <v/>
      </c>
    </row>
    <row r="44">
      <c r="A44" s="30">
        <f>V49</f>
        <v/>
      </c>
      <c r="B44" s="200">
        <f>S49</f>
        <v/>
      </c>
      <c r="C44" s="201">
        <f>T49</f>
        <v/>
      </c>
      <c r="D44" s="202">
        <f>U49</f>
        <v/>
      </c>
      <c r="E44">
        <f>W49</f>
        <v/>
      </c>
      <c r="S44" s="203">
        <f>_xlfn.NUMBERVALUE('820_Sheet'!I44)</f>
        <v/>
      </c>
      <c r="T44" s="204">
        <f>_xlfn.NUMBERVALUE('820_Sheet'!$D44)</f>
        <v/>
      </c>
      <c r="U44" s="204">
        <f>_xlfn.NUMBERVALUE('820_Sheet'!$M44)</f>
        <v/>
      </c>
      <c r="V44" s="110">
        <f>($H$1+('820_Sheet'!C44*7))</f>
        <v/>
      </c>
      <c r="W44">
        <f>_xlfn.NUMBERVALUE('820_Sheet'!H44)</f>
        <v/>
      </c>
    </row>
    <row r="45">
      <c r="A45" s="30">
        <f>V48</f>
        <v/>
      </c>
      <c r="B45" s="200">
        <f>S48</f>
        <v/>
      </c>
      <c r="C45" s="201">
        <f>T48</f>
        <v/>
      </c>
      <c r="D45" s="202">
        <f>U48</f>
        <v/>
      </c>
      <c r="E45">
        <f>W48</f>
        <v/>
      </c>
      <c r="S45" s="203">
        <f>_xlfn.NUMBERVALUE('820_Sheet'!I45)</f>
        <v/>
      </c>
      <c r="T45" s="204">
        <f>_xlfn.NUMBERVALUE('820_Sheet'!$D45)</f>
        <v/>
      </c>
      <c r="U45" s="204">
        <f>_xlfn.NUMBERVALUE('820_Sheet'!$M45)</f>
        <v/>
      </c>
      <c r="V45" s="110">
        <f>($H$1+('820_Sheet'!C45*7))</f>
        <v/>
      </c>
      <c r="W45">
        <f>_xlfn.NUMBERVALUE('820_Sheet'!H45)</f>
        <v/>
      </c>
    </row>
    <row r="46">
      <c r="A46" s="30">
        <f>V47</f>
        <v/>
      </c>
      <c r="B46" s="200">
        <f>S47</f>
        <v/>
      </c>
      <c r="C46" s="201">
        <f>T47</f>
        <v/>
      </c>
      <c r="D46" s="202">
        <f>U47</f>
        <v/>
      </c>
      <c r="E46">
        <f>W47</f>
        <v/>
      </c>
      <c r="S46" s="203">
        <f>_xlfn.NUMBERVALUE('820_Sheet'!I46)</f>
        <v/>
      </c>
      <c r="T46" s="204">
        <f>_xlfn.NUMBERVALUE('820_Sheet'!$D46)</f>
        <v/>
      </c>
      <c r="U46" s="204">
        <f>_xlfn.NUMBERVALUE('820_Sheet'!$M46)</f>
        <v/>
      </c>
      <c r="V46" s="110">
        <f>($H$1+('820_Sheet'!C46*7))</f>
        <v/>
      </c>
      <c r="W46">
        <f>_xlfn.NUMBERVALUE('820_Sheet'!H46)</f>
        <v/>
      </c>
    </row>
    <row r="47">
      <c r="A47" s="30">
        <f>V46</f>
        <v/>
      </c>
      <c r="B47" s="200">
        <f>S46</f>
        <v/>
      </c>
      <c r="C47" s="201">
        <f>T46</f>
        <v/>
      </c>
      <c r="D47" s="202">
        <f>U46</f>
        <v/>
      </c>
      <c r="E47">
        <f>W46</f>
        <v/>
      </c>
      <c r="S47" s="203">
        <f>_xlfn.NUMBERVALUE('820_Sheet'!I47)</f>
        <v/>
      </c>
      <c r="T47" s="204">
        <f>_xlfn.NUMBERVALUE('820_Sheet'!$D47)</f>
        <v/>
      </c>
      <c r="U47" s="204">
        <f>_xlfn.NUMBERVALUE('820_Sheet'!$M47)</f>
        <v/>
      </c>
      <c r="V47" s="110">
        <f>($H$1+('820_Sheet'!C47*7))</f>
        <v/>
      </c>
      <c r="W47">
        <f>_xlfn.NUMBERVALUE('820_Sheet'!H47)</f>
        <v/>
      </c>
    </row>
    <row r="48">
      <c r="A48" s="30">
        <f>V45</f>
        <v/>
      </c>
      <c r="B48" s="200">
        <f>S45</f>
        <v/>
      </c>
      <c r="C48" s="201">
        <f>T45</f>
        <v/>
      </c>
      <c r="D48" s="202">
        <f>U45</f>
        <v/>
      </c>
      <c r="E48">
        <f>W45</f>
        <v/>
      </c>
      <c r="S48" s="203">
        <f>_xlfn.NUMBERVALUE('820_Sheet'!I48)</f>
        <v/>
      </c>
      <c r="T48" s="204">
        <f>_xlfn.NUMBERVALUE('820_Sheet'!$D48)</f>
        <v/>
      </c>
      <c r="U48" s="204">
        <f>_xlfn.NUMBERVALUE('820_Sheet'!$M48)</f>
        <v/>
      </c>
      <c r="V48" s="110">
        <f>($H$1+('820_Sheet'!C48*7))</f>
        <v/>
      </c>
      <c r="W48">
        <f>_xlfn.NUMBERVALUE('820_Sheet'!H48)</f>
        <v/>
      </c>
    </row>
    <row r="49">
      <c r="A49" s="30">
        <f>V44</f>
        <v/>
      </c>
      <c r="B49" s="200">
        <f>S44</f>
        <v/>
      </c>
      <c r="C49" s="201">
        <f>T44</f>
        <v/>
      </c>
      <c r="D49" s="202">
        <f>U44</f>
        <v/>
      </c>
      <c r="E49">
        <f>W44</f>
        <v/>
      </c>
      <c r="S49" s="203">
        <f>_xlfn.NUMBERVALUE('820_Sheet'!I49)</f>
        <v/>
      </c>
      <c r="T49" s="204">
        <f>_xlfn.NUMBERVALUE('820_Sheet'!$D49)</f>
        <v/>
      </c>
      <c r="U49" s="204">
        <f>_xlfn.NUMBERVALUE('820_Sheet'!$M49)</f>
        <v/>
      </c>
      <c r="V49" s="110">
        <f>($H$1+('820_Sheet'!C49*7))</f>
        <v/>
      </c>
      <c r="W49">
        <f>_xlfn.NUMBERVALUE('820_Sheet'!H49)</f>
        <v/>
      </c>
    </row>
    <row r="50">
      <c r="A50" s="30">
        <f>V43</f>
        <v/>
      </c>
      <c r="B50" s="200">
        <f>S43</f>
        <v/>
      </c>
      <c r="C50" s="201">
        <f>T43</f>
        <v/>
      </c>
      <c r="D50" s="202">
        <f>U43</f>
        <v/>
      </c>
      <c r="E50">
        <f>W43</f>
        <v/>
      </c>
      <c r="S50" s="203">
        <f>_xlfn.NUMBERVALUE('820_Sheet'!I50)</f>
        <v/>
      </c>
      <c r="T50" s="204">
        <f>_xlfn.NUMBERVALUE('820_Sheet'!$D50)</f>
        <v/>
      </c>
      <c r="U50" s="204">
        <f>_xlfn.NUMBERVALUE('820_Sheet'!$M50)</f>
        <v/>
      </c>
      <c r="V50" s="110">
        <f>($H$1+('820_Sheet'!C50*7))</f>
        <v/>
      </c>
      <c r="W50">
        <f>_xlfn.NUMBERVALUE('820_Sheet'!H50)</f>
        <v/>
      </c>
    </row>
    <row r="51">
      <c r="A51" s="30">
        <f>V42</f>
        <v/>
      </c>
      <c r="B51" s="200">
        <f>S42</f>
        <v/>
      </c>
      <c r="C51" s="201">
        <f>T42</f>
        <v/>
      </c>
      <c r="D51" s="202">
        <f>U42</f>
        <v/>
      </c>
      <c r="E51">
        <f>W42</f>
        <v/>
      </c>
      <c r="S51" s="203">
        <f>_xlfn.NUMBERVALUE('820_Sheet'!I51)</f>
        <v/>
      </c>
      <c r="T51" s="204">
        <f>_xlfn.NUMBERVALUE('820_Sheet'!$D51)</f>
        <v/>
      </c>
      <c r="U51" s="204">
        <f>_xlfn.NUMBERVALUE('820_Sheet'!$M51)</f>
        <v/>
      </c>
      <c r="V51" s="110">
        <f>($H$1+('820_Sheet'!C51*7))</f>
        <v/>
      </c>
      <c r="W51">
        <f>_xlfn.NUMBERVALUE('820_Sheet'!H51)</f>
        <v/>
      </c>
    </row>
    <row r="52">
      <c r="A52" s="30">
        <f>V61</f>
        <v/>
      </c>
      <c r="B52" s="189">
        <f>S61</f>
        <v/>
      </c>
      <c r="C52" s="202">
        <f>T61</f>
        <v/>
      </c>
      <c r="D52" s="202">
        <f>U61</f>
        <v/>
      </c>
      <c r="E52">
        <f>W61</f>
        <v/>
      </c>
      <c r="S52" s="189">
        <f>_xlfn.NUMBERVALUE('820_Sheet'!I52)</f>
        <v/>
      </c>
      <c r="T52" s="201">
        <f>_xlfn.NUMBERVALUE('820_Sheet'!$D52)</f>
        <v/>
      </c>
      <c r="U52" s="201">
        <f>_xlfn.NUMBERVALUE('820_Sheet'!$M52)</f>
        <v/>
      </c>
      <c r="V52" s="30">
        <f>($H$1+('820_Sheet'!C52*7))</f>
        <v/>
      </c>
      <c r="W52">
        <f>_xlfn.NUMBERVALUE('820_Sheet'!H52)</f>
        <v/>
      </c>
    </row>
    <row r="53">
      <c r="A53" s="30">
        <f>V60</f>
        <v/>
      </c>
      <c r="B53" s="189">
        <f>S60</f>
        <v/>
      </c>
      <c r="C53" s="202">
        <f>T60</f>
        <v/>
      </c>
      <c r="D53" s="202">
        <f>U60</f>
        <v/>
      </c>
      <c r="E53">
        <f>W60</f>
        <v/>
      </c>
      <c r="S53" s="189">
        <f>_xlfn.NUMBERVALUE('820_Sheet'!I53)</f>
        <v/>
      </c>
      <c r="T53" s="201">
        <f>_xlfn.NUMBERVALUE('820_Sheet'!$D53)</f>
        <v/>
      </c>
      <c r="U53" s="201">
        <f>_xlfn.NUMBERVALUE('820_Sheet'!$M53)</f>
        <v/>
      </c>
      <c r="V53" s="30">
        <f>($H$1+('820_Sheet'!C53*7))</f>
        <v/>
      </c>
      <c r="W53">
        <f>_xlfn.NUMBERVALUE('820_Sheet'!H53)</f>
        <v/>
      </c>
    </row>
    <row r="54">
      <c r="A54" s="30">
        <f>V59</f>
        <v/>
      </c>
      <c r="B54" s="189">
        <f>S59</f>
        <v/>
      </c>
      <c r="C54" s="202">
        <f>T59</f>
        <v/>
      </c>
      <c r="D54" s="202">
        <f>U59</f>
        <v/>
      </c>
      <c r="E54">
        <f>W59</f>
        <v/>
      </c>
      <c r="S54" s="189">
        <f>_xlfn.NUMBERVALUE('820_Sheet'!I54)</f>
        <v/>
      </c>
      <c r="T54" s="201">
        <f>_xlfn.NUMBERVALUE('820_Sheet'!$D54)</f>
        <v/>
      </c>
      <c r="U54" s="201">
        <f>_xlfn.NUMBERVALUE('820_Sheet'!$M54)</f>
        <v/>
      </c>
      <c r="V54" s="30">
        <f>($H$1+('820_Sheet'!C54*7))</f>
        <v/>
      </c>
      <c r="W54">
        <f>_xlfn.NUMBERVALUE('820_Sheet'!H54)</f>
        <v/>
      </c>
    </row>
    <row r="55">
      <c r="A55" s="30">
        <f>V58</f>
        <v/>
      </c>
      <c r="B55" s="189">
        <f>S58</f>
        <v/>
      </c>
      <c r="C55" s="202">
        <f>T58</f>
        <v/>
      </c>
      <c r="D55" s="202">
        <f>U58</f>
        <v/>
      </c>
      <c r="E55">
        <f>W58</f>
        <v/>
      </c>
      <c r="S55" s="189">
        <f>_xlfn.NUMBERVALUE('820_Sheet'!I55)</f>
        <v/>
      </c>
      <c r="T55" s="201">
        <f>_xlfn.NUMBERVALUE('820_Sheet'!$D55)</f>
        <v/>
      </c>
      <c r="U55" s="201">
        <f>_xlfn.NUMBERVALUE('820_Sheet'!$M55)</f>
        <v/>
      </c>
      <c r="V55" s="30">
        <f>($H$1+('820_Sheet'!C55*7))</f>
        <v/>
      </c>
      <c r="W55">
        <f>_xlfn.NUMBERVALUE('820_Sheet'!H55)</f>
        <v/>
      </c>
    </row>
    <row r="56">
      <c r="A56" s="30">
        <f>V57</f>
        <v/>
      </c>
      <c r="B56" s="189">
        <f>S57</f>
        <v/>
      </c>
      <c r="C56" s="202">
        <f>T57</f>
        <v/>
      </c>
      <c r="D56" s="202">
        <f>U57</f>
        <v/>
      </c>
      <c r="E56">
        <f>W57</f>
        <v/>
      </c>
      <c r="S56" s="189">
        <f>_xlfn.NUMBERVALUE('820_Sheet'!I56)</f>
        <v/>
      </c>
      <c r="T56" s="201">
        <f>_xlfn.NUMBERVALUE('820_Sheet'!$D56)</f>
        <v/>
      </c>
      <c r="U56" s="201">
        <f>_xlfn.NUMBERVALUE('820_Sheet'!$M56)</f>
        <v/>
      </c>
      <c r="V56" s="30">
        <f>($H$1+('820_Sheet'!C56*7))</f>
        <v/>
      </c>
      <c r="W56">
        <f>_xlfn.NUMBERVALUE('820_Sheet'!H56)</f>
        <v/>
      </c>
    </row>
    <row r="57">
      <c r="A57" s="30">
        <f>V56</f>
        <v/>
      </c>
      <c r="B57" s="189">
        <f>S56</f>
        <v/>
      </c>
      <c r="C57" s="202">
        <f>T56</f>
        <v/>
      </c>
      <c r="D57" s="202">
        <f>U56</f>
        <v/>
      </c>
      <c r="E57">
        <f>W56</f>
        <v/>
      </c>
      <c r="S57" s="189">
        <f>_xlfn.NUMBERVALUE('820_Sheet'!I57)</f>
        <v/>
      </c>
      <c r="T57" s="201">
        <f>_xlfn.NUMBERVALUE('820_Sheet'!$D57)</f>
        <v/>
      </c>
      <c r="U57" s="201">
        <f>_xlfn.NUMBERVALUE('820_Sheet'!$M57)</f>
        <v/>
      </c>
      <c r="V57" s="30">
        <f>($H$1+('820_Sheet'!C57*7))</f>
        <v/>
      </c>
      <c r="W57">
        <f>_xlfn.NUMBERVALUE('820_Sheet'!H57)</f>
        <v/>
      </c>
    </row>
    <row r="58">
      <c r="A58" s="30">
        <f>V55</f>
        <v/>
      </c>
      <c r="B58" s="189">
        <f>S55</f>
        <v/>
      </c>
      <c r="C58" s="202">
        <f>T55</f>
        <v/>
      </c>
      <c r="D58" s="202">
        <f>U55</f>
        <v/>
      </c>
      <c r="E58">
        <f>W55</f>
        <v/>
      </c>
      <c r="S58" s="189">
        <f>_xlfn.NUMBERVALUE('820_Sheet'!I58)</f>
        <v/>
      </c>
      <c r="T58" s="201">
        <f>_xlfn.NUMBERVALUE('820_Sheet'!$D58)</f>
        <v/>
      </c>
      <c r="U58" s="201">
        <f>_xlfn.NUMBERVALUE('820_Sheet'!$M58)</f>
        <v/>
      </c>
      <c r="V58" s="30">
        <f>($H$1+('820_Sheet'!C58*7))</f>
        <v/>
      </c>
      <c r="W58">
        <f>_xlfn.NUMBERVALUE('820_Sheet'!H58)</f>
        <v/>
      </c>
    </row>
    <row r="59">
      <c r="A59" s="30">
        <f>V54</f>
        <v/>
      </c>
      <c r="B59" s="189">
        <f>S54</f>
        <v/>
      </c>
      <c r="C59" s="202">
        <f>T54</f>
        <v/>
      </c>
      <c r="D59" s="202">
        <f>U54</f>
        <v/>
      </c>
      <c r="E59">
        <f>W54</f>
        <v/>
      </c>
      <c r="S59" s="189">
        <f>_xlfn.NUMBERVALUE('820_Sheet'!I59)</f>
        <v/>
      </c>
      <c r="T59" s="201">
        <f>_xlfn.NUMBERVALUE('820_Sheet'!$D59)</f>
        <v/>
      </c>
      <c r="U59" s="201">
        <f>_xlfn.NUMBERVALUE('820_Sheet'!$M59)</f>
        <v/>
      </c>
      <c r="V59" s="30">
        <f>($H$1+('820_Sheet'!C59*7))</f>
        <v/>
      </c>
      <c r="W59">
        <f>_xlfn.NUMBERVALUE('820_Sheet'!H59)</f>
        <v/>
      </c>
    </row>
    <row r="60">
      <c r="A60" s="30">
        <f>V53</f>
        <v/>
      </c>
      <c r="B60" s="189">
        <f>S53</f>
        <v/>
      </c>
      <c r="C60" s="202">
        <f>T53</f>
        <v/>
      </c>
      <c r="D60" s="202">
        <f>U53</f>
        <v/>
      </c>
      <c r="E60">
        <f>W53</f>
        <v/>
      </c>
      <c r="S60" s="189">
        <f>_xlfn.NUMBERVALUE('820_Sheet'!I60)</f>
        <v/>
      </c>
      <c r="T60" s="201">
        <f>_xlfn.NUMBERVALUE('820_Sheet'!$D60)</f>
        <v/>
      </c>
      <c r="U60" s="201">
        <f>_xlfn.NUMBERVALUE('820_Sheet'!$M60)</f>
        <v/>
      </c>
      <c r="V60" s="30">
        <f>($H$1+('820_Sheet'!C60*7))</f>
        <v/>
      </c>
      <c r="W60">
        <f>_xlfn.NUMBERVALUE('820_Sheet'!H60)</f>
        <v/>
      </c>
    </row>
    <row r="61">
      <c r="A61" s="30">
        <f>V52</f>
        <v/>
      </c>
      <c r="B61" s="189">
        <f>S52</f>
        <v/>
      </c>
      <c r="C61" s="202">
        <f>T52</f>
        <v/>
      </c>
      <c r="D61" s="202">
        <f>U52</f>
        <v/>
      </c>
      <c r="E61">
        <f>W52</f>
        <v/>
      </c>
      <c r="S61" s="189">
        <f>_xlfn.NUMBERVALUE('820_Sheet'!I61)</f>
        <v/>
      </c>
      <c r="T61" s="201">
        <f>_xlfn.NUMBERVALUE('820_Sheet'!$D61)</f>
        <v/>
      </c>
      <c r="U61" s="201">
        <f>_xlfn.NUMBERVALUE('820_Sheet'!$M61)</f>
        <v/>
      </c>
      <c r="V61" s="30">
        <f>($H$1+('820_Sheet'!C61*7))</f>
        <v/>
      </c>
      <c r="W61">
        <f>_xlfn.NUMBERVALUE('820_Sheet'!H61)</f>
        <v/>
      </c>
    </row>
    <row r="62">
      <c r="A62" s="30">
        <f>V71</f>
        <v/>
      </c>
      <c r="B62" s="189">
        <f>S71</f>
        <v/>
      </c>
      <c r="C62" s="202">
        <f>T71</f>
        <v/>
      </c>
      <c r="D62" s="202">
        <f>U71</f>
        <v/>
      </c>
      <c r="E62">
        <f>W71</f>
        <v/>
      </c>
      <c r="S62" s="203">
        <f>_xlfn.NUMBERVALUE('820_Sheet'!I62)</f>
        <v/>
      </c>
      <c r="T62" s="204">
        <f>_xlfn.NUMBERVALUE('820_Sheet'!$D62)</f>
        <v/>
      </c>
      <c r="U62" s="204">
        <f>_xlfn.NUMBERVALUE('820_Sheet'!$M62)</f>
        <v/>
      </c>
      <c r="V62" s="110">
        <f>($H$1+('820_Sheet'!C62*7))</f>
        <v/>
      </c>
      <c r="W62">
        <f>_xlfn.NUMBERVALUE('820_Sheet'!H62)</f>
        <v/>
      </c>
    </row>
    <row r="63">
      <c r="A63" s="30">
        <f>V70</f>
        <v/>
      </c>
      <c r="B63" s="189">
        <f>S70</f>
        <v/>
      </c>
      <c r="C63" s="202">
        <f>T70</f>
        <v/>
      </c>
      <c r="D63" s="202">
        <f>U70</f>
        <v/>
      </c>
      <c r="E63">
        <f>W70</f>
        <v/>
      </c>
      <c r="S63" s="203">
        <f>_xlfn.NUMBERVALUE('820_Sheet'!I63)</f>
        <v/>
      </c>
      <c r="T63" s="204">
        <f>_xlfn.NUMBERVALUE('820_Sheet'!$D63)</f>
        <v/>
      </c>
      <c r="U63" s="204">
        <f>_xlfn.NUMBERVALUE('820_Sheet'!$M63)</f>
        <v/>
      </c>
      <c r="V63" s="110">
        <f>($H$1+('820_Sheet'!C63*7))</f>
        <v/>
      </c>
      <c r="W63">
        <f>_xlfn.NUMBERVALUE('820_Sheet'!H63)</f>
        <v/>
      </c>
    </row>
    <row r="64">
      <c r="A64" s="30">
        <f>V69</f>
        <v/>
      </c>
      <c r="B64" s="189">
        <f>S69</f>
        <v/>
      </c>
      <c r="C64" s="202">
        <f>T69</f>
        <v/>
      </c>
      <c r="D64" s="202">
        <f>U69</f>
        <v/>
      </c>
      <c r="E64">
        <f>W69</f>
        <v/>
      </c>
      <c r="S64" s="203">
        <f>_xlfn.NUMBERVALUE('820_Sheet'!I64)</f>
        <v/>
      </c>
      <c r="T64" s="204">
        <f>_xlfn.NUMBERVALUE('820_Sheet'!$D64)</f>
        <v/>
      </c>
      <c r="U64" s="204">
        <f>_xlfn.NUMBERVALUE('820_Sheet'!$M64)</f>
        <v/>
      </c>
      <c r="V64" s="110">
        <f>($H$1+('820_Sheet'!C64*7))</f>
        <v/>
      </c>
      <c r="W64">
        <f>_xlfn.NUMBERVALUE('820_Sheet'!H64)</f>
        <v/>
      </c>
    </row>
    <row r="65">
      <c r="A65" s="30">
        <f>V68</f>
        <v/>
      </c>
      <c r="B65" s="189">
        <f>S68</f>
        <v/>
      </c>
      <c r="C65" s="202">
        <f>T68</f>
        <v/>
      </c>
      <c r="D65" s="202">
        <f>U68</f>
        <v/>
      </c>
      <c r="E65">
        <f>W68</f>
        <v/>
      </c>
      <c r="S65" s="203">
        <f>_xlfn.NUMBERVALUE('820_Sheet'!I65)</f>
        <v/>
      </c>
      <c r="T65" s="204">
        <f>_xlfn.NUMBERVALUE('820_Sheet'!$D65)</f>
        <v/>
      </c>
      <c r="U65" s="204">
        <f>_xlfn.NUMBERVALUE('820_Sheet'!$M65)</f>
        <v/>
      </c>
      <c r="V65" s="110">
        <f>($H$1+('820_Sheet'!C65*7))</f>
        <v/>
      </c>
      <c r="W65">
        <f>_xlfn.NUMBERVALUE('820_Sheet'!H65)</f>
        <v/>
      </c>
    </row>
    <row r="66">
      <c r="A66" s="30">
        <f>V67</f>
        <v/>
      </c>
      <c r="B66" s="189">
        <f>S67</f>
        <v/>
      </c>
      <c r="C66" s="202">
        <f>T67</f>
        <v/>
      </c>
      <c r="D66" s="202">
        <f>U67</f>
        <v/>
      </c>
      <c r="E66">
        <f>W67</f>
        <v/>
      </c>
      <c r="S66" s="203">
        <f>_xlfn.NUMBERVALUE('820_Sheet'!I66)</f>
        <v/>
      </c>
      <c r="T66" s="204">
        <f>_xlfn.NUMBERVALUE('820_Sheet'!$D66)</f>
        <v/>
      </c>
      <c r="U66" s="204">
        <f>_xlfn.NUMBERVALUE('820_Sheet'!$M66)</f>
        <v/>
      </c>
      <c r="V66" s="110">
        <f>($H$1+('820_Sheet'!C66*7))</f>
        <v/>
      </c>
      <c r="W66">
        <f>_xlfn.NUMBERVALUE('820_Sheet'!H66)</f>
        <v/>
      </c>
    </row>
    <row r="67">
      <c r="A67" s="30">
        <f>V66</f>
        <v/>
      </c>
      <c r="B67" s="189">
        <f>S66</f>
        <v/>
      </c>
      <c r="C67" s="202">
        <f>T66</f>
        <v/>
      </c>
      <c r="D67" s="202">
        <f>U66</f>
        <v/>
      </c>
      <c r="E67">
        <f>W66</f>
        <v/>
      </c>
      <c r="S67" s="203">
        <f>_xlfn.NUMBERVALUE('820_Sheet'!I67)</f>
        <v/>
      </c>
      <c r="T67" s="204">
        <f>_xlfn.NUMBERVALUE('820_Sheet'!$D67)</f>
        <v/>
      </c>
      <c r="U67" s="204">
        <f>_xlfn.NUMBERVALUE('820_Sheet'!$M67)</f>
        <v/>
      </c>
      <c r="V67" s="110">
        <f>($H$1+('820_Sheet'!C67*7))</f>
        <v/>
      </c>
      <c r="W67">
        <f>_xlfn.NUMBERVALUE('820_Sheet'!H67)</f>
        <v/>
      </c>
    </row>
    <row r="68">
      <c r="A68" s="30">
        <f>V65</f>
        <v/>
      </c>
      <c r="B68" s="189">
        <f>S65</f>
        <v/>
      </c>
      <c r="C68" s="202">
        <f>T65</f>
        <v/>
      </c>
      <c r="D68" s="202">
        <f>U65</f>
        <v/>
      </c>
      <c r="E68">
        <f>W65</f>
        <v/>
      </c>
      <c r="S68" s="203">
        <f>_xlfn.NUMBERVALUE('820_Sheet'!I68)</f>
        <v/>
      </c>
      <c r="T68" s="204">
        <f>_xlfn.NUMBERVALUE('820_Sheet'!$D68)</f>
        <v/>
      </c>
      <c r="U68" s="204">
        <f>_xlfn.NUMBERVALUE('820_Sheet'!$M68)</f>
        <v/>
      </c>
      <c r="V68" s="110">
        <f>($H$1+('820_Sheet'!C68*7))</f>
        <v/>
      </c>
      <c r="W68">
        <f>_xlfn.NUMBERVALUE('820_Sheet'!H68)</f>
        <v/>
      </c>
    </row>
    <row r="69">
      <c r="A69" s="30">
        <f>V64</f>
        <v/>
      </c>
      <c r="B69" s="189">
        <f>S64</f>
        <v/>
      </c>
      <c r="C69" s="202">
        <f>T64</f>
        <v/>
      </c>
      <c r="D69" s="202">
        <f>U64</f>
        <v/>
      </c>
      <c r="E69">
        <f>W64</f>
        <v/>
      </c>
      <c r="S69" s="203">
        <f>_xlfn.NUMBERVALUE('820_Sheet'!I69)</f>
        <v/>
      </c>
      <c r="T69" s="204">
        <f>_xlfn.NUMBERVALUE('820_Sheet'!$D69)</f>
        <v/>
      </c>
      <c r="U69" s="204">
        <f>_xlfn.NUMBERVALUE('820_Sheet'!$M69)</f>
        <v/>
      </c>
      <c r="V69" s="110">
        <f>($H$1+('820_Sheet'!C69*7))</f>
        <v/>
      </c>
      <c r="W69">
        <f>_xlfn.NUMBERVALUE('820_Sheet'!H69)</f>
        <v/>
      </c>
    </row>
    <row r="70">
      <c r="A70" s="30">
        <f>V63</f>
        <v/>
      </c>
      <c r="B70" s="189">
        <f>S63</f>
        <v/>
      </c>
      <c r="C70" s="202">
        <f>T63</f>
        <v/>
      </c>
      <c r="D70" s="202">
        <f>U63</f>
        <v/>
      </c>
      <c r="E70">
        <f>W63</f>
        <v/>
      </c>
      <c r="S70" s="203">
        <f>_xlfn.NUMBERVALUE('820_Sheet'!I70)</f>
        <v/>
      </c>
      <c r="T70" s="204">
        <f>_xlfn.NUMBERVALUE('820_Sheet'!$D70)</f>
        <v/>
      </c>
      <c r="U70" s="204">
        <f>_xlfn.NUMBERVALUE('820_Sheet'!$M70)</f>
        <v/>
      </c>
      <c r="V70" s="110">
        <f>($H$1+('820_Sheet'!C70*7))</f>
        <v/>
      </c>
      <c r="W70">
        <f>_xlfn.NUMBERVALUE('820_Sheet'!H70)</f>
        <v/>
      </c>
    </row>
    <row r="71">
      <c r="A71" s="30">
        <f>V62</f>
        <v/>
      </c>
      <c r="B71" s="189">
        <f>S62</f>
        <v/>
      </c>
      <c r="C71" s="202">
        <f>T62</f>
        <v/>
      </c>
      <c r="D71" s="202">
        <f>U62</f>
        <v/>
      </c>
      <c r="E71">
        <f>W62</f>
        <v/>
      </c>
      <c r="S71" s="203">
        <f>_xlfn.NUMBERVALUE('820_Sheet'!I71)</f>
        <v/>
      </c>
      <c r="T71" s="204">
        <f>_xlfn.NUMBERVALUE('820_Sheet'!$D71)</f>
        <v/>
      </c>
      <c r="U71" s="204">
        <f>_xlfn.NUMBERVALUE('820_Sheet'!$M71)</f>
        <v/>
      </c>
      <c r="V71" s="110">
        <f>($H$1+('820_Sheet'!C71*7))</f>
        <v/>
      </c>
      <c r="W71">
        <f>_xlfn.NUMBERVALUE('820_Sheet'!H71)</f>
        <v/>
      </c>
    </row>
    <row r="72">
      <c r="A72" s="30">
        <f>V81</f>
        <v/>
      </c>
      <c r="B72" s="189">
        <f>S81</f>
        <v/>
      </c>
      <c r="C72" s="202">
        <f>T81</f>
        <v/>
      </c>
      <c r="D72" s="202">
        <f>U81</f>
        <v/>
      </c>
      <c r="E72">
        <f>W81</f>
        <v/>
      </c>
      <c r="S72" s="189">
        <f>_xlfn.NUMBERVALUE('820_Sheet'!I72)</f>
        <v/>
      </c>
      <c r="T72" s="201">
        <f>_xlfn.NUMBERVALUE('820_Sheet'!$D72)</f>
        <v/>
      </c>
      <c r="U72" s="201">
        <f>_xlfn.NUMBERVALUE('820_Sheet'!$M72)</f>
        <v/>
      </c>
      <c r="V72" s="30">
        <f>($H$1+('820_Sheet'!C72*7))</f>
        <v/>
      </c>
      <c r="W72">
        <f>_xlfn.NUMBERVALUE('820_Sheet'!H72)</f>
        <v/>
      </c>
    </row>
    <row r="73">
      <c r="A73" s="30">
        <f>V80</f>
        <v/>
      </c>
      <c r="B73" s="189">
        <f>S80</f>
        <v/>
      </c>
      <c r="C73" s="202">
        <f>T80</f>
        <v/>
      </c>
      <c r="D73" s="202">
        <f>U80</f>
        <v/>
      </c>
      <c r="E73">
        <f>W80</f>
        <v/>
      </c>
      <c r="S73" s="189">
        <f>_xlfn.NUMBERVALUE('820_Sheet'!I73)</f>
        <v/>
      </c>
      <c r="T73" s="201">
        <f>_xlfn.NUMBERVALUE('820_Sheet'!$D73)</f>
        <v/>
      </c>
      <c r="U73" s="201">
        <f>_xlfn.NUMBERVALUE('820_Sheet'!$M73)</f>
        <v/>
      </c>
      <c r="V73" s="30">
        <f>($H$1+('820_Sheet'!C73*7))</f>
        <v/>
      </c>
      <c r="W73">
        <f>_xlfn.NUMBERVALUE('820_Sheet'!H73)</f>
        <v/>
      </c>
    </row>
    <row r="74">
      <c r="A74" s="30">
        <f>V79</f>
        <v/>
      </c>
      <c r="B74" s="189">
        <f>S79</f>
        <v/>
      </c>
      <c r="C74" s="202">
        <f>T79</f>
        <v/>
      </c>
      <c r="D74" s="202">
        <f>U79</f>
        <v/>
      </c>
      <c r="E74">
        <f>W79</f>
        <v/>
      </c>
      <c r="S74" s="189">
        <f>_xlfn.NUMBERVALUE('820_Sheet'!I74)</f>
        <v/>
      </c>
      <c r="T74" s="201">
        <f>_xlfn.NUMBERVALUE('820_Sheet'!$D74)</f>
        <v/>
      </c>
      <c r="U74" s="201">
        <f>_xlfn.NUMBERVALUE('820_Sheet'!$M74)</f>
        <v/>
      </c>
      <c r="V74" s="30">
        <f>($H$1+('820_Sheet'!C74*7))</f>
        <v/>
      </c>
      <c r="W74">
        <f>_xlfn.NUMBERVALUE('820_Sheet'!H74)</f>
        <v/>
      </c>
    </row>
    <row r="75">
      <c r="A75" s="30">
        <f>V78</f>
        <v/>
      </c>
      <c r="B75" s="189">
        <f>S78</f>
        <v/>
      </c>
      <c r="C75" s="202">
        <f>T78</f>
        <v/>
      </c>
      <c r="D75" s="202">
        <f>U78</f>
        <v/>
      </c>
      <c r="E75">
        <f>W78</f>
        <v/>
      </c>
      <c r="S75" s="189">
        <f>_xlfn.NUMBERVALUE('820_Sheet'!I75)</f>
        <v/>
      </c>
      <c r="T75" s="201">
        <f>_xlfn.NUMBERVALUE('820_Sheet'!$D75)</f>
        <v/>
      </c>
      <c r="U75" s="201">
        <f>_xlfn.NUMBERVALUE('820_Sheet'!$M75)</f>
        <v/>
      </c>
      <c r="V75" s="30">
        <f>($H$1+('820_Sheet'!C75*7))</f>
        <v/>
      </c>
      <c r="W75">
        <f>_xlfn.NUMBERVALUE('820_Sheet'!H75)</f>
        <v/>
      </c>
    </row>
    <row r="76">
      <c r="A76" s="30">
        <f>V77</f>
        <v/>
      </c>
      <c r="B76" s="189">
        <f>S77</f>
        <v/>
      </c>
      <c r="C76" s="202">
        <f>T77</f>
        <v/>
      </c>
      <c r="D76" s="202">
        <f>U77</f>
        <v/>
      </c>
      <c r="E76">
        <f>W77</f>
        <v/>
      </c>
      <c r="S76" s="189">
        <f>_xlfn.NUMBERVALUE('820_Sheet'!I76)</f>
        <v/>
      </c>
      <c r="T76" s="201">
        <f>_xlfn.NUMBERVALUE('820_Sheet'!$D76)</f>
        <v/>
      </c>
      <c r="U76" s="201">
        <f>_xlfn.NUMBERVALUE('820_Sheet'!$M76)</f>
        <v/>
      </c>
      <c r="V76" s="30">
        <f>($H$1+('820_Sheet'!C76*7))</f>
        <v/>
      </c>
      <c r="W76">
        <f>_xlfn.NUMBERVALUE('820_Sheet'!H76)</f>
        <v/>
      </c>
    </row>
    <row r="77">
      <c r="A77" s="30">
        <f>V76</f>
        <v/>
      </c>
      <c r="B77" s="189">
        <f>S76</f>
        <v/>
      </c>
      <c r="C77" s="202">
        <f>T76</f>
        <v/>
      </c>
      <c r="D77" s="202">
        <f>U76</f>
        <v/>
      </c>
      <c r="E77">
        <f>W76</f>
        <v/>
      </c>
      <c r="S77" s="189">
        <f>_xlfn.NUMBERVALUE('820_Sheet'!I77)</f>
        <v/>
      </c>
      <c r="T77" s="201">
        <f>_xlfn.NUMBERVALUE('820_Sheet'!$D77)</f>
        <v/>
      </c>
      <c r="U77" s="201">
        <f>_xlfn.NUMBERVALUE('820_Sheet'!$M77)</f>
        <v/>
      </c>
      <c r="V77" s="30">
        <f>($H$1+('820_Sheet'!C77*7))</f>
        <v/>
      </c>
      <c r="W77">
        <f>_xlfn.NUMBERVALUE('820_Sheet'!H77)</f>
        <v/>
      </c>
    </row>
    <row r="78">
      <c r="A78" s="30">
        <f>V75</f>
        <v/>
      </c>
      <c r="B78" s="189">
        <f>S75</f>
        <v/>
      </c>
      <c r="C78" s="202">
        <f>T75</f>
        <v/>
      </c>
      <c r="D78" s="202">
        <f>U75</f>
        <v/>
      </c>
      <c r="E78">
        <f>W75</f>
        <v/>
      </c>
      <c r="S78" s="189">
        <f>_xlfn.NUMBERVALUE('820_Sheet'!I78)</f>
        <v/>
      </c>
      <c r="T78" s="201">
        <f>_xlfn.NUMBERVALUE('820_Sheet'!$D78)</f>
        <v/>
      </c>
      <c r="U78" s="201">
        <f>_xlfn.NUMBERVALUE('820_Sheet'!$M78)</f>
        <v/>
      </c>
      <c r="V78" s="30">
        <f>($H$1+('820_Sheet'!C78*7))</f>
        <v/>
      </c>
      <c r="W78">
        <f>_xlfn.NUMBERVALUE('820_Sheet'!H78)</f>
        <v/>
      </c>
    </row>
    <row r="79">
      <c r="A79" s="30">
        <f>V74</f>
        <v/>
      </c>
      <c r="B79" s="189">
        <f>S74</f>
        <v/>
      </c>
      <c r="C79" s="202">
        <f>T74</f>
        <v/>
      </c>
      <c r="D79" s="202">
        <f>U74</f>
        <v/>
      </c>
      <c r="E79">
        <f>W74</f>
        <v/>
      </c>
      <c r="S79" s="189">
        <f>_xlfn.NUMBERVALUE('820_Sheet'!I79)</f>
        <v/>
      </c>
      <c r="T79" s="201">
        <f>_xlfn.NUMBERVALUE('820_Sheet'!$D79)</f>
        <v/>
      </c>
      <c r="U79" s="201">
        <f>_xlfn.NUMBERVALUE('820_Sheet'!$M79)</f>
        <v/>
      </c>
      <c r="V79" s="30">
        <f>($H$1+('820_Sheet'!C79*7))</f>
        <v/>
      </c>
      <c r="W79">
        <f>_xlfn.NUMBERVALUE('820_Sheet'!H79)</f>
        <v/>
      </c>
    </row>
    <row r="80">
      <c r="A80" s="30">
        <f>V73</f>
        <v/>
      </c>
      <c r="B80" s="189">
        <f>S73</f>
        <v/>
      </c>
      <c r="C80" s="202">
        <f>T73</f>
        <v/>
      </c>
      <c r="D80" s="202">
        <f>U73</f>
        <v/>
      </c>
      <c r="E80">
        <f>W73</f>
        <v/>
      </c>
      <c r="S80" s="189">
        <f>_xlfn.NUMBERVALUE('820_Sheet'!I80)</f>
        <v/>
      </c>
      <c r="T80" s="201">
        <f>_xlfn.NUMBERVALUE('820_Sheet'!$D80)</f>
        <v/>
      </c>
      <c r="U80" s="201">
        <f>_xlfn.NUMBERVALUE('820_Sheet'!$M80)</f>
        <v/>
      </c>
      <c r="V80" s="30">
        <f>($H$1+('820_Sheet'!C80*7))</f>
        <v/>
      </c>
      <c r="W80">
        <f>_xlfn.NUMBERVALUE('820_Sheet'!H80)</f>
        <v/>
      </c>
    </row>
    <row r="81">
      <c r="A81" s="30">
        <f>V72</f>
        <v/>
      </c>
      <c r="B81" s="189">
        <f>S72</f>
        <v/>
      </c>
      <c r="C81" s="202">
        <f>T72</f>
        <v/>
      </c>
      <c r="D81" s="202">
        <f>U72</f>
        <v/>
      </c>
      <c r="E81">
        <f>W72</f>
        <v/>
      </c>
      <c r="S81" s="189">
        <f>_xlfn.NUMBERVALUE('820_Sheet'!I81)</f>
        <v/>
      </c>
      <c r="T81" s="201">
        <f>_xlfn.NUMBERVALUE('820_Sheet'!$D81)</f>
        <v/>
      </c>
      <c r="U81" s="201">
        <f>_xlfn.NUMBERVALUE('820_Sheet'!$M81)</f>
        <v/>
      </c>
      <c r="V81" s="30">
        <f>($H$1+('820_Sheet'!C81*7))</f>
        <v/>
      </c>
      <c r="W81">
        <f>_xlfn.NUMBERVALUE('820_Sheet'!H81)</f>
        <v/>
      </c>
    </row>
    <row r="82">
      <c r="A82" s="30">
        <f>V91</f>
        <v/>
      </c>
      <c r="B82" s="189">
        <f>S91</f>
        <v/>
      </c>
      <c r="C82" s="202">
        <f>T91</f>
        <v/>
      </c>
      <c r="D82" s="202">
        <f>U91</f>
        <v/>
      </c>
      <c r="E82">
        <f>W91</f>
        <v/>
      </c>
      <c r="S82" s="203">
        <f>_xlfn.NUMBERVALUE('820_Sheet'!I82)</f>
        <v/>
      </c>
      <c r="T82" s="204">
        <f>_xlfn.NUMBERVALUE('820_Sheet'!$D82)</f>
        <v/>
      </c>
      <c r="U82" s="204">
        <f>_xlfn.NUMBERVALUE('820_Sheet'!$M82)</f>
        <v/>
      </c>
      <c r="V82" s="110">
        <f>($H$1+('820_Sheet'!C82*7))</f>
        <v/>
      </c>
      <c r="W82">
        <f>_xlfn.NUMBERVALUE('820_Sheet'!H82)</f>
        <v/>
      </c>
    </row>
    <row r="83">
      <c r="A83" s="30">
        <f>V90</f>
        <v/>
      </c>
      <c r="B83" s="189">
        <f>S90</f>
        <v/>
      </c>
      <c r="C83" s="202">
        <f>T90</f>
        <v/>
      </c>
      <c r="D83" s="202">
        <f>U90</f>
        <v/>
      </c>
      <c r="E83">
        <f>W90</f>
        <v/>
      </c>
      <c r="S83" s="203">
        <f>_xlfn.NUMBERVALUE('820_Sheet'!I83)</f>
        <v/>
      </c>
      <c r="T83" s="204">
        <f>_xlfn.NUMBERVALUE('820_Sheet'!$D83)</f>
        <v/>
      </c>
      <c r="U83" s="204">
        <f>_xlfn.NUMBERVALUE('820_Sheet'!$M83)</f>
        <v/>
      </c>
      <c r="V83" s="110">
        <f>($H$1+('820_Sheet'!C83*7))</f>
        <v/>
      </c>
      <c r="W83">
        <f>_xlfn.NUMBERVALUE('820_Sheet'!H83)</f>
        <v/>
      </c>
    </row>
    <row r="84">
      <c r="A84" s="30">
        <f>V89</f>
        <v/>
      </c>
      <c r="B84" s="189">
        <f>S89</f>
        <v/>
      </c>
      <c r="C84" s="202">
        <f>T89</f>
        <v/>
      </c>
      <c r="D84" s="202">
        <f>U89</f>
        <v/>
      </c>
      <c r="E84">
        <f>W89</f>
        <v/>
      </c>
      <c r="S84" s="203">
        <f>_xlfn.NUMBERVALUE('820_Sheet'!I84)</f>
        <v/>
      </c>
      <c r="T84" s="204">
        <f>_xlfn.NUMBERVALUE('820_Sheet'!$D84)</f>
        <v/>
      </c>
      <c r="U84" s="204">
        <f>_xlfn.NUMBERVALUE('820_Sheet'!$M84)</f>
        <v/>
      </c>
      <c r="V84" s="110">
        <f>($H$1+('820_Sheet'!C84*7))</f>
        <v/>
      </c>
      <c r="W84">
        <f>_xlfn.NUMBERVALUE('820_Sheet'!H84)</f>
        <v/>
      </c>
    </row>
    <row r="85">
      <c r="A85" s="30">
        <f>V88</f>
        <v/>
      </c>
      <c r="B85" s="189">
        <f>S88</f>
        <v/>
      </c>
      <c r="C85" s="202">
        <f>T88</f>
        <v/>
      </c>
      <c r="D85" s="202">
        <f>U88</f>
        <v/>
      </c>
      <c r="E85">
        <f>W88</f>
        <v/>
      </c>
      <c r="S85" s="203">
        <f>_xlfn.NUMBERVALUE('820_Sheet'!I85)</f>
        <v/>
      </c>
      <c r="T85" s="204">
        <f>_xlfn.NUMBERVALUE('820_Sheet'!$D85)</f>
        <v/>
      </c>
      <c r="U85" s="204">
        <f>_xlfn.NUMBERVALUE('820_Sheet'!$M85)</f>
        <v/>
      </c>
      <c r="V85" s="110">
        <f>($H$1+('820_Sheet'!C85*7))</f>
        <v/>
      </c>
      <c r="W85">
        <f>_xlfn.NUMBERVALUE('820_Sheet'!H85)</f>
        <v/>
      </c>
    </row>
    <row r="86">
      <c r="A86" s="30">
        <f>V87</f>
        <v/>
      </c>
      <c r="B86" s="189">
        <f>S87</f>
        <v/>
      </c>
      <c r="C86" s="202">
        <f>T87</f>
        <v/>
      </c>
      <c r="D86" s="202">
        <f>U87</f>
        <v/>
      </c>
      <c r="E86">
        <f>W87</f>
        <v/>
      </c>
      <c r="S86" s="203">
        <f>_xlfn.NUMBERVALUE('820_Sheet'!I86)</f>
        <v/>
      </c>
      <c r="T86" s="204">
        <f>_xlfn.NUMBERVALUE('820_Sheet'!$D86)</f>
        <v/>
      </c>
      <c r="U86" s="204">
        <f>_xlfn.NUMBERVALUE('820_Sheet'!$M86)</f>
        <v/>
      </c>
      <c r="V86" s="110">
        <f>($H$1+('820_Sheet'!C86*7))</f>
        <v/>
      </c>
      <c r="W86">
        <f>_xlfn.NUMBERVALUE('820_Sheet'!H86)</f>
        <v/>
      </c>
    </row>
    <row r="87">
      <c r="A87" s="30">
        <f>V86</f>
        <v/>
      </c>
      <c r="B87" s="189">
        <f>S86</f>
        <v/>
      </c>
      <c r="C87" s="202">
        <f>T86</f>
        <v/>
      </c>
      <c r="D87" s="202">
        <f>U86</f>
        <v/>
      </c>
      <c r="E87">
        <f>W86</f>
        <v/>
      </c>
      <c r="S87" s="203">
        <f>_xlfn.NUMBERVALUE('820_Sheet'!I87)</f>
        <v/>
      </c>
      <c r="T87" s="204">
        <f>_xlfn.NUMBERVALUE('820_Sheet'!$D87)</f>
        <v/>
      </c>
      <c r="U87" s="204">
        <f>_xlfn.NUMBERVALUE('820_Sheet'!$M87)</f>
        <v/>
      </c>
      <c r="V87" s="110">
        <f>($H$1+('820_Sheet'!C87*7))</f>
        <v/>
      </c>
      <c r="W87">
        <f>_xlfn.NUMBERVALUE('820_Sheet'!H87)</f>
        <v/>
      </c>
    </row>
    <row r="88">
      <c r="A88" s="30">
        <f>V85</f>
        <v/>
      </c>
      <c r="B88" s="189">
        <f>S85</f>
        <v/>
      </c>
      <c r="C88" s="202">
        <f>T85</f>
        <v/>
      </c>
      <c r="D88" s="202">
        <f>U85</f>
        <v/>
      </c>
      <c r="E88">
        <f>W85</f>
        <v/>
      </c>
      <c r="S88" s="203">
        <f>_xlfn.NUMBERVALUE('820_Sheet'!I88)</f>
        <v/>
      </c>
      <c r="T88" s="204">
        <f>_xlfn.NUMBERVALUE('820_Sheet'!$D88)</f>
        <v/>
      </c>
      <c r="U88" s="204">
        <f>_xlfn.NUMBERVALUE('820_Sheet'!$M88)</f>
        <v/>
      </c>
      <c r="V88" s="110">
        <f>($H$1+('820_Sheet'!C88*7))</f>
        <v/>
      </c>
      <c r="W88">
        <f>_xlfn.NUMBERVALUE('820_Sheet'!H88)</f>
        <v/>
      </c>
    </row>
    <row r="89">
      <c r="A89" s="30">
        <f>V84</f>
        <v/>
      </c>
      <c r="B89" s="189">
        <f>S84</f>
        <v/>
      </c>
      <c r="C89" s="202">
        <f>T84</f>
        <v/>
      </c>
      <c r="D89" s="202">
        <f>U84</f>
        <v/>
      </c>
      <c r="E89">
        <f>W84</f>
        <v/>
      </c>
      <c r="S89" s="203">
        <f>_xlfn.NUMBERVALUE('820_Sheet'!I89)</f>
        <v/>
      </c>
      <c r="T89" s="204">
        <f>_xlfn.NUMBERVALUE('820_Sheet'!$D89)</f>
        <v/>
      </c>
      <c r="U89" s="204">
        <f>_xlfn.NUMBERVALUE('820_Sheet'!$M89)</f>
        <v/>
      </c>
      <c r="V89" s="110">
        <f>($H$1+('820_Sheet'!C89*7))</f>
        <v/>
      </c>
      <c r="W89">
        <f>_xlfn.NUMBERVALUE('820_Sheet'!H89)</f>
        <v/>
      </c>
    </row>
    <row r="90">
      <c r="A90" s="30">
        <f>V83</f>
        <v/>
      </c>
      <c r="B90" s="189">
        <f>S83</f>
        <v/>
      </c>
      <c r="C90" s="202">
        <f>T83</f>
        <v/>
      </c>
      <c r="D90" s="202">
        <f>U83</f>
        <v/>
      </c>
      <c r="E90">
        <f>W83</f>
        <v/>
      </c>
      <c r="S90" s="203">
        <f>_xlfn.NUMBERVALUE('820_Sheet'!I90)</f>
        <v/>
      </c>
      <c r="T90" s="204">
        <f>_xlfn.NUMBERVALUE('820_Sheet'!$D90)</f>
        <v/>
      </c>
      <c r="U90" s="204">
        <f>_xlfn.NUMBERVALUE('820_Sheet'!$M90)</f>
        <v/>
      </c>
      <c r="V90" s="110">
        <f>($H$1+('820_Sheet'!C90*7))</f>
        <v/>
      </c>
      <c r="W90">
        <f>_xlfn.NUMBERVALUE('820_Sheet'!H90)</f>
        <v/>
      </c>
    </row>
    <row r="91">
      <c r="A91" s="30">
        <f>V82</f>
        <v/>
      </c>
      <c r="B91" s="189">
        <f>S82</f>
        <v/>
      </c>
      <c r="C91" s="202">
        <f>T82</f>
        <v/>
      </c>
      <c r="D91" s="202">
        <f>U82</f>
        <v/>
      </c>
      <c r="E91">
        <f>W82</f>
        <v/>
      </c>
      <c r="S91" s="203">
        <f>_xlfn.NUMBERVALUE('820_Sheet'!I91)</f>
        <v/>
      </c>
      <c r="T91" s="204">
        <f>_xlfn.NUMBERVALUE('820_Sheet'!$D91)</f>
        <v/>
      </c>
      <c r="U91" s="204">
        <f>_xlfn.NUMBERVALUE('820_Sheet'!$M91)</f>
        <v/>
      </c>
      <c r="V91" s="110">
        <f>($H$1+('820_Sheet'!C91*7))</f>
        <v/>
      </c>
      <c r="W91">
        <f>_xlfn.NUMBERVALUE('820_Sheet'!H91)</f>
        <v/>
      </c>
    </row>
    <row r="92">
      <c r="A92" s="30">
        <f>V101</f>
        <v/>
      </c>
      <c r="B92" s="189">
        <f>S101</f>
        <v/>
      </c>
      <c r="C92" s="202">
        <f>T101</f>
        <v/>
      </c>
      <c r="D92" s="202">
        <f>U101</f>
        <v/>
      </c>
      <c r="E92">
        <f>W101</f>
        <v/>
      </c>
      <c r="S92" s="189">
        <f>_xlfn.NUMBERVALUE('820_Sheet'!I92)</f>
        <v/>
      </c>
      <c r="T92" s="201">
        <f>_xlfn.NUMBERVALUE('820_Sheet'!$D92)</f>
        <v/>
      </c>
      <c r="U92" s="201">
        <f>_xlfn.NUMBERVALUE('820_Sheet'!$M92)</f>
        <v/>
      </c>
      <c r="V92" s="30">
        <f>($H$1+('820_Sheet'!C92*7))</f>
        <v/>
      </c>
      <c r="W92">
        <f>_xlfn.NUMBERVALUE('820_Sheet'!H92)</f>
        <v/>
      </c>
    </row>
    <row r="93">
      <c r="A93" s="30">
        <f>V100</f>
        <v/>
      </c>
      <c r="B93" s="189">
        <f>S100</f>
        <v/>
      </c>
      <c r="C93" s="202">
        <f>T100</f>
        <v/>
      </c>
      <c r="D93" s="202">
        <f>U100</f>
        <v/>
      </c>
      <c r="E93">
        <f>W100</f>
        <v/>
      </c>
      <c r="S93" s="189">
        <f>_xlfn.NUMBERVALUE('820_Sheet'!I93)</f>
        <v/>
      </c>
      <c r="T93" s="201">
        <f>_xlfn.NUMBERVALUE('820_Sheet'!$D93)</f>
        <v/>
      </c>
      <c r="U93" s="201">
        <f>_xlfn.NUMBERVALUE('820_Sheet'!$M93)</f>
        <v/>
      </c>
      <c r="V93" s="30">
        <f>($H$1+('820_Sheet'!C93*7))</f>
        <v/>
      </c>
      <c r="W93">
        <f>_xlfn.NUMBERVALUE('820_Sheet'!H93)</f>
        <v/>
      </c>
    </row>
    <row r="94">
      <c r="A94" s="30">
        <f>V99</f>
        <v/>
      </c>
      <c r="B94" s="189">
        <f>S99</f>
        <v/>
      </c>
      <c r="C94" s="202">
        <f>T99</f>
        <v/>
      </c>
      <c r="D94" s="202">
        <f>U99</f>
        <v/>
      </c>
      <c r="E94">
        <f>W99</f>
        <v/>
      </c>
      <c r="S94" s="189">
        <f>_xlfn.NUMBERVALUE('820_Sheet'!I94)</f>
        <v/>
      </c>
      <c r="T94" s="201">
        <f>_xlfn.NUMBERVALUE('820_Sheet'!$D94)</f>
        <v/>
      </c>
      <c r="U94" s="201">
        <f>_xlfn.NUMBERVALUE('820_Sheet'!$M94)</f>
        <v/>
      </c>
      <c r="V94" s="30">
        <f>($H$1+('820_Sheet'!C94*7))</f>
        <v/>
      </c>
      <c r="W94">
        <f>_xlfn.NUMBERVALUE('820_Sheet'!H94)</f>
        <v/>
      </c>
    </row>
    <row r="95">
      <c r="A95" s="30">
        <f>V98</f>
        <v/>
      </c>
      <c r="B95" s="189">
        <f>S98</f>
        <v/>
      </c>
      <c r="C95" s="202">
        <f>T98</f>
        <v/>
      </c>
      <c r="D95" s="202">
        <f>U98</f>
        <v/>
      </c>
      <c r="E95">
        <f>W98</f>
        <v/>
      </c>
      <c r="S95" s="189">
        <f>_xlfn.NUMBERVALUE('820_Sheet'!I95)</f>
        <v/>
      </c>
      <c r="T95" s="201">
        <f>_xlfn.NUMBERVALUE('820_Sheet'!$D95)</f>
        <v/>
      </c>
      <c r="U95" s="201">
        <f>_xlfn.NUMBERVALUE('820_Sheet'!$M95)</f>
        <v/>
      </c>
      <c r="V95" s="30">
        <f>($H$1+('820_Sheet'!C95*7))</f>
        <v/>
      </c>
      <c r="W95">
        <f>_xlfn.NUMBERVALUE('820_Sheet'!H95)</f>
        <v/>
      </c>
    </row>
    <row r="96">
      <c r="A96" s="30">
        <f>V97</f>
        <v/>
      </c>
      <c r="B96" s="189">
        <f>S97</f>
        <v/>
      </c>
      <c r="C96" s="202">
        <f>T97</f>
        <v/>
      </c>
      <c r="D96" s="202">
        <f>U97</f>
        <v/>
      </c>
      <c r="E96">
        <f>W97</f>
        <v/>
      </c>
      <c r="S96" s="189">
        <f>_xlfn.NUMBERVALUE('820_Sheet'!I96)</f>
        <v/>
      </c>
      <c r="T96" s="201">
        <f>_xlfn.NUMBERVALUE('820_Sheet'!$D96)</f>
        <v/>
      </c>
      <c r="U96" s="201">
        <f>_xlfn.NUMBERVALUE('820_Sheet'!$M96)</f>
        <v/>
      </c>
      <c r="V96" s="30">
        <f>($H$1+('820_Sheet'!C96*7))</f>
        <v/>
      </c>
      <c r="W96">
        <f>_xlfn.NUMBERVALUE('820_Sheet'!H96)</f>
        <v/>
      </c>
    </row>
    <row r="97">
      <c r="A97" s="30">
        <f>V96</f>
        <v/>
      </c>
      <c r="B97" s="189">
        <f>S96</f>
        <v/>
      </c>
      <c r="C97" s="202">
        <f>T96</f>
        <v/>
      </c>
      <c r="D97" s="202">
        <f>U96</f>
        <v/>
      </c>
      <c r="E97">
        <f>W96</f>
        <v/>
      </c>
      <c r="S97" s="189">
        <f>_xlfn.NUMBERVALUE('820_Sheet'!I97)</f>
        <v/>
      </c>
      <c r="T97" s="201">
        <f>_xlfn.NUMBERVALUE('820_Sheet'!$D97)</f>
        <v/>
      </c>
      <c r="U97" s="201">
        <f>_xlfn.NUMBERVALUE('820_Sheet'!$M97)</f>
        <v/>
      </c>
      <c r="V97" s="30">
        <f>($H$1+('820_Sheet'!C97*7))</f>
        <v/>
      </c>
      <c r="W97">
        <f>_xlfn.NUMBERVALUE('820_Sheet'!H97)</f>
        <v/>
      </c>
    </row>
    <row r="98">
      <c r="A98" s="30">
        <f>V95</f>
        <v/>
      </c>
      <c r="B98" s="189">
        <f>S95</f>
        <v/>
      </c>
      <c r="C98" s="202">
        <f>T95</f>
        <v/>
      </c>
      <c r="D98" s="202">
        <f>U95</f>
        <v/>
      </c>
      <c r="E98">
        <f>W95</f>
        <v/>
      </c>
      <c r="S98" s="189">
        <f>_xlfn.NUMBERVALUE('820_Sheet'!I98)</f>
        <v/>
      </c>
      <c r="T98" s="201">
        <f>_xlfn.NUMBERVALUE('820_Sheet'!$D98)</f>
        <v/>
      </c>
      <c r="U98" s="201">
        <f>_xlfn.NUMBERVALUE('820_Sheet'!$M98)</f>
        <v/>
      </c>
      <c r="V98" s="30">
        <f>($H$1+('820_Sheet'!C98*7))</f>
        <v/>
      </c>
      <c r="W98">
        <f>_xlfn.NUMBERVALUE('820_Sheet'!H98)</f>
        <v/>
      </c>
    </row>
    <row r="99">
      <c r="A99" s="30">
        <f>V94</f>
        <v/>
      </c>
      <c r="B99" s="189">
        <f>S94</f>
        <v/>
      </c>
      <c r="C99" s="202">
        <f>T94</f>
        <v/>
      </c>
      <c r="D99" s="202">
        <f>U94</f>
        <v/>
      </c>
      <c r="E99">
        <f>W94</f>
        <v/>
      </c>
      <c r="S99" s="189">
        <f>_xlfn.NUMBERVALUE('820_Sheet'!I99)</f>
        <v/>
      </c>
      <c r="T99" s="201">
        <f>_xlfn.NUMBERVALUE('820_Sheet'!$D99)</f>
        <v/>
      </c>
      <c r="U99" s="201">
        <f>_xlfn.NUMBERVALUE('820_Sheet'!$M99)</f>
        <v/>
      </c>
      <c r="V99" s="30">
        <f>($H$1+('820_Sheet'!C99*7))</f>
        <v/>
      </c>
      <c r="W99">
        <f>_xlfn.NUMBERVALUE('820_Sheet'!H99)</f>
        <v/>
      </c>
    </row>
    <row r="100">
      <c r="A100" s="30">
        <f>V93</f>
        <v/>
      </c>
      <c r="B100" s="189">
        <f>S93</f>
        <v/>
      </c>
      <c r="C100" s="202">
        <f>T93</f>
        <v/>
      </c>
      <c r="D100" s="202">
        <f>U93</f>
        <v/>
      </c>
      <c r="E100">
        <f>W93</f>
        <v/>
      </c>
      <c r="S100" s="189">
        <f>_xlfn.NUMBERVALUE('820_Sheet'!I100)</f>
        <v/>
      </c>
      <c r="T100" s="201">
        <f>_xlfn.NUMBERVALUE('820_Sheet'!$D100)</f>
        <v/>
      </c>
      <c r="U100" s="201">
        <f>_xlfn.NUMBERVALUE('820_Sheet'!$M100)</f>
        <v/>
      </c>
      <c r="V100" s="30">
        <f>($H$1+('820_Sheet'!C100*7))</f>
        <v/>
      </c>
      <c r="W100">
        <f>_xlfn.NUMBERVALUE('820_Sheet'!H100)</f>
        <v/>
      </c>
    </row>
    <row r="101">
      <c r="A101" s="30">
        <f>V92</f>
        <v/>
      </c>
      <c r="B101" s="189">
        <f>S92</f>
        <v/>
      </c>
      <c r="C101" s="202">
        <f>T92</f>
        <v/>
      </c>
      <c r="D101" s="202">
        <f>U92</f>
        <v/>
      </c>
      <c r="E101">
        <f>W92</f>
        <v/>
      </c>
      <c r="S101" s="189">
        <f>_xlfn.NUMBERVALUE('820_Sheet'!I101)</f>
        <v/>
      </c>
      <c r="T101" s="201">
        <f>_xlfn.NUMBERVALUE('820_Sheet'!$D101)</f>
        <v/>
      </c>
      <c r="U101" s="201">
        <f>_xlfn.NUMBERVALUE('820_Sheet'!$M101)</f>
        <v/>
      </c>
      <c r="V101" s="30">
        <f>($H$1+('820_Sheet'!C101*7))</f>
        <v/>
      </c>
      <c r="W101">
        <f>_xlfn.NUMBERVALUE('820_Sheet'!H101)</f>
        <v/>
      </c>
    </row>
    <row r="102">
      <c r="A102" s="30" t="n"/>
      <c r="B102" s="189" t="n"/>
      <c r="C102" s="202" t="n"/>
      <c r="D102" s="202" t="n"/>
      <c r="S102" s="189" t="n"/>
      <c r="T102" s="201" t="n"/>
      <c r="U102" s="201" t="n"/>
      <c r="V102" s="30" t="n"/>
    </row>
    <row r="103">
      <c r="A103" s="30" t="n"/>
      <c r="B103" s="189" t="n"/>
      <c r="C103" s="202" t="n"/>
      <c r="D103" s="202" t="n"/>
      <c r="S103" s="189" t="n"/>
      <c r="T103" s="201" t="n"/>
      <c r="U103" s="201" t="n"/>
      <c r="V103" s="30" t="n"/>
    </row>
    <row r="104">
      <c r="A104" s="30" t="n"/>
      <c r="B104" s="189" t="n"/>
      <c r="C104" s="202" t="n"/>
      <c r="D104" s="202" t="n"/>
      <c r="S104" s="189" t="n"/>
      <c r="T104" s="201" t="n"/>
      <c r="U104" s="201" t="n"/>
      <c r="V104" s="30" t="n"/>
    </row>
    <row r="105">
      <c r="A105" s="30" t="n"/>
      <c r="B105" s="189" t="n"/>
      <c r="C105" s="202" t="n"/>
      <c r="D105" s="202" t="n"/>
      <c r="S105" s="189" t="n"/>
      <c r="T105" s="201" t="n"/>
      <c r="U105" s="201" t="n"/>
      <c r="V105" s="30" t="n"/>
    </row>
    <row r="106">
      <c r="A106" s="30" t="n"/>
      <c r="B106" s="189" t="n"/>
      <c r="C106" s="202" t="n"/>
      <c r="D106" s="202" t="n"/>
      <c r="S106" s="189" t="n"/>
      <c r="T106" s="201" t="n"/>
      <c r="U106" s="201" t="n"/>
      <c r="V106" s="30" t="n"/>
    </row>
    <row r="107">
      <c r="A107" s="30" t="n"/>
      <c r="B107" s="189" t="n"/>
      <c r="C107" s="202" t="n"/>
      <c r="D107" s="202" t="n"/>
      <c r="S107" s="189" t="n"/>
      <c r="T107" s="201" t="n"/>
      <c r="U107" s="201" t="n"/>
      <c r="V107" s="30" t="n"/>
    </row>
    <row r="108">
      <c r="A108" s="30" t="n"/>
      <c r="B108" s="189" t="n"/>
      <c r="C108" s="202" t="n"/>
      <c r="D108" s="202" t="n"/>
      <c r="S108" s="189" t="n"/>
      <c r="T108" s="201" t="n"/>
      <c r="U108" s="201" t="n"/>
      <c r="V108" s="30" t="n"/>
    </row>
    <row r="109">
      <c r="A109" s="30" t="n"/>
      <c r="B109" s="189" t="n"/>
      <c r="C109" s="202" t="n"/>
      <c r="D109" s="202" t="n"/>
      <c r="S109" s="189" t="n"/>
      <c r="T109" s="201" t="n"/>
      <c r="U109" s="201" t="n"/>
      <c r="V109" s="30" t="n"/>
    </row>
    <row r="110">
      <c r="A110" s="30" t="n"/>
      <c r="B110" s="189" t="n"/>
      <c r="C110" s="202" t="n"/>
      <c r="D110" s="202" t="n"/>
      <c r="S110" s="189" t="n"/>
      <c r="T110" s="201" t="n"/>
      <c r="U110" s="201" t="n"/>
      <c r="V110" s="30" t="n"/>
    </row>
    <row r="111">
      <c r="A111" s="30" t="n"/>
      <c r="B111" s="189" t="n"/>
      <c r="C111" s="202" t="n"/>
      <c r="D111" s="202" t="n"/>
      <c r="S111" s="189" t="n"/>
      <c r="T111" s="201" t="n"/>
      <c r="U111" s="201" t="n"/>
      <c r="V111" s="30" t="n"/>
    </row>
    <row r="112">
      <c r="A112" s="30" t="n"/>
      <c r="C112" s="188" t="n"/>
    </row>
    <row r="113">
      <c r="A113" s="30" t="n"/>
      <c r="C113" s="188" t="n"/>
    </row>
    <row r="114">
      <c r="A114" s="30" t="n"/>
      <c r="C114" s="188" t="n"/>
    </row>
    <row r="115">
      <c r="A115" s="30" t="n"/>
      <c r="C115" s="188" t="n"/>
    </row>
    <row r="116">
      <c r="A116" s="30" t="n"/>
      <c r="C116" s="188" t="n"/>
    </row>
    <row r="117">
      <c r="A117" s="30" t="n"/>
      <c r="C117" s="188" t="n"/>
    </row>
    <row r="118">
      <c r="A118" s="30" t="n"/>
      <c r="C118" s="188" t="n"/>
    </row>
    <row r="119">
      <c r="A119" s="30" t="n"/>
      <c r="C119" s="188" t="n"/>
    </row>
    <row r="120">
      <c r="A120" s="30" t="n"/>
      <c r="C120" s="188" t="n"/>
    </row>
    <row r="121">
      <c r="A121" s="30" t="n"/>
      <c r="C121" s="188" t="n"/>
    </row>
    <row r="122">
      <c r="A122" s="30" t="n"/>
      <c r="C122" s="188" t="n"/>
    </row>
    <row r="123">
      <c r="A123" s="30" t="n"/>
      <c r="C123" s="188" t="n"/>
    </row>
    <row r="124">
      <c r="A124" s="30" t="n"/>
      <c r="C124" s="188" t="n"/>
    </row>
    <row r="125">
      <c r="A125" s="30" t="n"/>
      <c r="C125" s="188" t="n"/>
    </row>
    <row r="126">
      <c r="A126" s="30" t="n"/>
      <c r="C126" s="188" t="n"/>
    </row>
  </sheetData>
  <pageMargins left="0.7" right="0.7" top="0.75" bottom="0.75" header="0.3" footer="0.3"/>
</worksheet>
</file>

<file path=xl/worksheets/sheet9.xml><?xml version="1.0" encoding="utf-8"?>
<worksheet xmlns="http://schemas.openxmlformats.org/spreadsheetml/2006/main">
  <sheetPr codeName="Sheet12">
    <tabColor theme="9" tint="0.5999938962981048"/>
    <outlinePr summaryBelow="1" summaryRight="1"/>
    <pageSetUpPr/>
  </sheetPr>
  <dimension ref="A1:W111"/>
  <sheetViews>
    <sheetView workbookViewId="0">
      <selection activeCell="I43" sqref="I43"/>
    </sheetView>
  </sheetViews>
  <sheetFormatPr baseColWidth="8" defaultRowHeight="14.4"/>
  <cols>
    <col width="10.6640625" bestFit="1" customWidth="1" style="171" min="1" max="1"/>
    <col width="14.5546875" bestFit="1" customWidth="1" style="171" min="2" max="2"/>
    <col width="14.33203125" bestFit="1" customWidth="1" style="171" min="3" max="3"/>
    <col width="13.6640625" customWidth="1" style="171" min="4" max="4"/>
    <col width="10.6640625" customWidth="1" style="31" min="7" max="7"/>
    <col width="9.6640625" customWidth="1" style="171" min="8" max="17"/>
    <col width="11.33203125" customWidth="1" style="171" min="22" max="22"/>
    <col width="16.5546875" customWidth="1" style="171" min="23" max="23"/>
  </cols>
  <sheetData>
    <row r="1">
      <c r="A1" t="inlineStr">
        <is>
          <t>End Date</t>
        </is>
      </c>
      <c r="B1" t="inlineStr">
        <is>
          <t>Coverage Level</t>
        </is>
      </c>
      <c r="C1" t="inlineStr">
        <is>
          <t>Coverage Price</t>
        </is>
      </c>
      <c r="D1" t="inlineStr">
        <is>
          <t>Producer Premium Per CWT</t>
        </is>
      </c>
      <c r="G1" s="58" t="inlineStr">
        <is>
          <t>Date:</t>
        </is>
      </c>
      <c r="H1" s="199">
        <f>'LRP-997-821'!H1</f>
        <v/>
      </c>
      <c r="S1" t="inlineStr">
        <is>
          <t>Level</t>
        </is>
      </c>
      <c r="T1" t="inlineStr">
        <is>
          <t>Price</t>
        </is>
      </c>
      <c r="U1" t="inlineStr">
        <is>
          <t>Premium</t>
        </is>
      </c>
      <c r="V1" t="inlineStr">
        <is>
          <t>Date</t>
        </is>
      </c>
      <c r="W1" t="inlineStr">
        <is>
          <t>Expected Price</t>
        </is>
      </c>
    </row>
    <row r="2">
      <c r="A2" s="30">
        <f>V11</f>
        <v/>
      </c>
      <c r="B2" s="200">
        <f>S11</f>
        <v/>
      </c>
      <c r="C2" s="201">
        <f>T11</f>
        <v/>
      </c>
      <c r="D2" s="202">
        <f>U11</f>
        <v/>
      </c>
      <c r="E2">
        <f>W11</f>
        <v/>
      </c>
      <c r="R2" s="190" t="n"/>
      <c r="S2" s="189">
        <f>_xlfn.NUMBERVALUE('997_Sheet'!I2)</f>
        <v/>
      </c>
      <c r="T2" s="201">
        <f>_xlfn.NUMBERVALUE('997_Sheet'!$D2)</f>
        <v/>
      </c>
      <c r="U2" s="201">
        <f>_xlfn.NUMBERVALUE('997_Sheet'!$M2)</f>
        <v/>
      </c>
      <c r="V2" s="30">
        <f>($H$1+('997_Sheet'!C2*7))</f>
        <v/>
      </c>
      <c r="W2">
        <f>_xlfn.NUMBERVALUE('997_Sheet'!H2)</f>
        <v/>
      </c>
    </row>
    <row r="3">
      <c r="A3" s="30">
        <f>V10</f>
        <v/>
      </c>
      <c r="B3" s="200">
        <f>S10</f>
        <v/>
      </c>
      <c r="C3" s="201">
        <f>T10</f>
        <v/>
      </c>
      <c r="D3" s="202">
        <f>U10</f>
        <v/>
      </c>
      <c r="E3">
        <f>W10</f>
        <v/>
      </c>
      <c r="G3" s="59">
        <f>$H$1+(7*G4)</f>
        <v/>
      </c>
      <c r="H3" s="126">
        <f t="array" ref="H3">IFERROR(INDEX($B$2:$B$150,SMALL(IF($G3=$A$2:$A$150,ROW($A$2:$A$150)- MIN(ROW($A$2:$A$150))+1,""),COLUMN()-7)), "")</f>
        <v/>
      </c>
      <c r="I3" s="127">
        <f t="array" ref="I3">IFERROR(INDEX($B$2:$B$150,SMALL(IF($G3=$A$2:$A$150,ROW($A$2:$A$150)- MIN(ROW($A$2:$A$150))+1,""),COLUMN()-7)), "")</f>
        <v/>
      </c>
      <c r="J3" s="127">
        <f t="array" ref="J3">IFERROR(INDEX($B$2:$B$150,SMALL(IF($G3=$A$2:$A$150,ROW($A$2:$A$150)- MIN(ROW($A$2:$A$150))+1,""),COLUMN()-7)), "")</f>
        <v/>
      </c>
      <c r="K3" s="127">
        <f t="array" ref="K3">IFERROR(INDEX($B$2:$B$150,SMALL(IF($G3=$A$2:$A$150,ROW($A$2:$A$150)- MIN(ROW($A$2:$A$150))+1,""),COLUMN()-7)), "")</f>
        <v/>
      </c>
      <c r="L3" s="127">
        <f t="array" ref="L3">IFERROR(INDEX($B$2:$B$150,SMALL(IF($G3=$A$2:$A$150,ROW($A$2:$A$150)- MIN(ROW($A$2:$A$150))+1,""),COLUMN()-7)), "")</f>
        <v/>
      </c>
      <c r="M3" s="127">
        <f t="array" ref="M3">IFERROR(INDEX($B$2:$B$150,SMALL(IF($G3=$A$2:$A$150,ROW($A$2:$A$150)- MIN(ROW($A$2:$A$150))+1,""),COLUMN()-7)), "")</f>
        <v/>
      </c>
      <c r="N3" s="127">
        <f t="array" ref="N3">IFERROR(INDEX($B$2:$B$150,SMALL(IF($G3=$A$2:$A$150,ROW($A$2:$A$150)- MIN(ROW($A$2:$A$150))+1,""),COLUMN()-7)), "")</f>
        <v/>
      </c>
      <c r="O3" s="127">
        <f t="array" ref="O3">IFERROR(INDEX($B$2:$B$150,SMALL(IF($G3=$A$2:$A$150,ROW($A$2:$A$150)- MIN(ROW($A$2:$A$150))+1,""),COLUMN()-7)), "")</f>
        <v/>
      </c>
      <c r="P3" s="127">
        <f t="array" ref="P3">IFERROR(INDEX($B$2:$B$150,SMALL(IF($G3=$A$2:$A$150,ROW($A$2:$A$150)- MIN(ROW($A$2:$A$150))+1,""),COLUMN()-7)), "")</f>
        <v/>
      </c>
      <c r="Q3" s="128">
        <f t="array" ref="Q3">IFERROR(INDEX($B$2:$B$150,SMALL(IF($G3=$A$2:$A$150,ROW($A$2:$A$150)- MIN(ROW($A$2:$A$150))+1,""),COLUMN()-7)), "")</f>
        <v/>
      </c>
      <c r="S3" s="189">
        <f>_xlfn.NUMBERVALUE('997_Sheet'!I3)</f>
        <v/>
      </c>
      <c r="T3" s="201">
        <f>_xlfn.NUMBERVALUE('997_Sheet'!$D3)</f>
        <v/>
      </c>
      <c r="U3" s="201">
        <f>_xlfn.NUMBERVALUE('997_Sheet'!$M3)</f>
        <v/>
      </c>
      <c r="V3" s="30">
        <f>($H$1+('997_Sheet'!C3*7))</f>
        <v/>
      </c>
      <c r="W3">
        <f>_xlfn.NUMBERVALUE('997_Sheet'!H3)</f>
        <v/>
      </c>
    </row>
    <row r="4">
      <c r="A4" s="30">
        <f>V9</f>
        <v/>
      </c>
      <c r="B4" s="200">
        <f>S9</f>
        <v/>
      </c>
      <c r="C4" s="201">
        <f>T9</f>
        <v/>
      </c>
      <c r="D4" s="202">
        <f>U9</f>
        <v/>
      </c>
      <c r="E4">
        <f>W9</f>
        <v/>
      </c>
      <c r="G4" s="60" t="n">
        <v>13</v>
      </c>
      <c r="H4" s="205">
        <f t="array" ref="H4">IFERROR(INDEX($C$2:$C$150,SMALL(IF($G3=$A$2:$A$150,ROW($A$2:$A$150)- MIN(ROW($A$2:$A$150))+1,""),COLUMN()-7)), "")</f>
        <v/>
      </c>
      <c r="I4" s="206">
        <f t="array" ref="I4">IFERROR(INDEX($C$2:$C$150,SMALL(IF($G3=$A$2:$A$150,ROW($A$2:$A$150)- MIN(ROW($A$2:$A$150))+1,""),COLUMN()-7)), "")</f>
        <v/>
      </c>
      <c r="J4" s="206">
        <f t="array" ref="J4">IFERROR(INDEX($C$2:$C$150,SMALL(IF($G3=$A$2:$A$150,ROW($A$2:$A$150)- MIN(ROW($A$2:$A$150))+1,""),COLUMN()-7)), "")</f>
        <v/>
      </c>
      <c r="K4" s="206">
        <f t="array" ref="K4">IFERROR(INDEX($C$2:$C$150,SMALL(IF($G3=$A$2:$A$150,ROW($A$2:$A$150)- MIN(ROW($A$2:$A$150))+1,""),COLUMN()-7)), "")</f>
        <v/>
      </c>
      <c r="L4" s="206">
        <f t="array" ref="L4">IFERROR(INDEX($C$2:$C$150,SMALL(IF($G3=$A$2:$A$150,ROW($A$2:$A$150)- MIN(ROW($A$2:$A$150))+1,""),COLUMN()-7)), "")</f>
        <v/>
      </c>
      <c r="M4" s="206">
        <f t="array" ref="M4">IFERROR(INDEX($C$2:$C$150,SMALL(IF($G3=$A$2:$A$150,ROW($A$2:$A$150)- MIN(ROW($A$2:$A$150))+1,""),COLUMN()-7)), "")</f>
        <v/>
      </c>
      <c r="N4" s="206">
        <f t="array" ref="N4">IFERROR(INDEX($C$2:$C$150,SMALL(IF($G3=$A$2:$A$150,ROW($A$2:$A$150)- MIN(ROW($A$2:$A$150))+1,""),COLUMN()-7)), "")</f>
        <v/>
      </c>
      <c r="O4" s="206">
        <f t="array" ref="O4">IFERROR(INDEX($C$2:$C$150,SMALL(IF($G3=$A$2:$A$150,ROW($A$2:$A$150)- MIN(ROW($A$2:$A$150))+1,""),COLUMN()-7)), "")</f>
        <v/>
      </c>
      <c r="P4" s="206">
        <f t="array" ref="P4">IFERROR(INDEX($C$2:$C$150,SMALL(IF($G3=$A$2:$A$150,ROW($A$2:$A$150)- MIN(ROW($A$2:$A$150))+1,""),COLUMN()-7)), "")</f>
        <v/>
      </c>
      <c r="Q4" s="207">
        <f t="array" ref="Q4">IFERROR(INDEX($C$2:$C$150,SMALL(IF($G3=$A$2:$A$150,ROW($A$2:$A$150)- MIN(ROW($A$2:$A$150))+1,""),COLUMN()-7)), "")</f>
        <v/>
      </c>
      <c r="S4" s="189">
        <f>_xlfn.NUMBERVALUE('997_Sheet'!I4)</f>
        <v/>
      </c>
      <c r="T4" s="201">
        <f>_xlfn.NUMBERVALUE('997_Sheet'!$D4)</f>
        <v/>
      </c>
      <c r="U4" s="201">
        <f>_xlfn.NUMBERVALUE('997_Sheet'!$M4)</f>
        <v/>
      </c>
      <c r="V4" s="30">
        <f>($H$1+('997_Sheet'!C4*7))</f>
        <v/>
      </c>
      <c r="W4">
        <f>_xlfn.NUMBERVALUE('997_Sheet'!H4)</f>
        <v/>
      </c>
    </row>
    <row r="5">
      <c r="A5" s="30">
        <f>V8</f>
        <v/>
      </c>
      <c r="B5" s="200">
        <f>S8</f>
        <v/>
      </c>
      <c r="C5" s="201">
        <f>T8</f>
        <v/>
      </c>
      <c r="D5" s="202">
        <f>U8</f>
        <v/>
      </c>
      <c r="E5">
        <f>W8</f>
        <v/>
      </c>
      <c r="G5" s="61">
        <f>VLOOKUP(G3,$A:$E,5,FALSE)</f>
        <v/>
      </c>
      <c r="H5" s="208">
        <f t="array" ref="H5">IFERROR(INDEX($D$2:$D$150,SMALL(IF($G3=$A$2:$A$150,ROW($A$2:$A$150)- MIN(ROW($A$2:$A$150))+1,""),COLUMN()-7)), "")</f>
        <v/>
      </c>
      <c r="I5" s="209">
        <f t="array" ref="I5">IFERROR(INDEX($D$2:$D$150,SMALL(IF($G3=$A$2:$A$150,ROW($A$2:$A$150)- MIN(ROW($A$2:$A$150))+1,""),COLUMN()-7)), "")</f>
        <v/>
      </c>
      <c r="J5" s="209">
        <f t="array" ref="J5">IFERROR(INDEX($D$2:$D$150,SMALL(IF($G3=$A$2:$A$150,ROW($A$2:$A$150)- MIN(ROW($A$2:$A$150))+1,""),COLUMN()-7)), "")</f>
        <v/>
      </c>
      <c r="K5" s="209">
        <f t="array" ref="K5">IFERROR(INDEX($D$2:$D$150,SMALL(IF($G3=$A$2:$A$150,ROW($A$2:$A$150)- MIN(ROW($A$2:$A$150))+1,""),COLUMN()-7)), "")</f>
        <v/>
      </c>
      <c r="L5" s="209">
        <f t="array" ref="L5">IFERROR(INDEX($D$2:$D$150,SMALL(IF($G3=$A$2:$A$150,ROW($A$2:$A$150)- MIN(ROW($A$2:$A$150))+1,""),COLUMN()-7)), "")</f>
        <v/>
      </c>
      <c r="M5" s="209">
        <f t="array" ref="M5">IFERROR(INDEX($D$2:$D$150,SMALL(IF($G3=$A$2:$A$150,ROW($A$2:$A$150)- MIN(ROW($A$2:$A$150))+1,""),COLUMN()-7)), "")</f>
        <v/>
      </c>
      <c r="N5" s="209">
        <f t="array" ref="N5">IFERROR(INDEX($D$2:$D$150,SMALL(IF($G3=$A$2:$A$150,ROW($A$2:$A$150)- MIN(ROW($A$2:$A$150))+1,""),COLUMN()-7)), "")</f>
        <v/>
      </c>
      <c r="O5" s="209">
        <f t="array" ref="O5">IFERROR(INDEX($D$2:$D$150,SMALL(IF($G3=$A$2:$A$150,ROW($A$2:$A$150)- MIN(ROW($A$2:$A$150))+1,""),COLUMN()-7)), "")</f>
        <v/>
      </c>
      <c r="P5" s="209">
        <f t="array" ref="P5">IFERROR(INDEX($D$2:$D$150,SMALL(IF($G3=$A$2:$A$150,ROW($A$2:$A$150)- MIN(ROW($A$2:$A$150))+1,""),COLUMN()-7)), "")</f>
        <v/>
      </c>
      <c r="Q5" s="210">
        <f t="array" ref="Q5">IFERROR(INDEX($D$2:$D$150,SMALL(IF($G3=$A$2:$A$150,ROW($A$2:$A$150)- MIN(ROW($A$2:$A$150))+1,""),COLUMN()-7)), "")</f>
        <v/>
      </c>
      <c r="S5" s="189">
        <f>_xlfn.NUMBERVALUE('997_Sheet'!I5)</f>
        <v/>
      </c>
      <c r="T5" s="201">
        <f>_xlfn.NUMBERVALUE('997_Sheet'!$D5)</f>
        <v/>
      </c>
      <c r="U5" s="201">
        <f>_xlfn.NUMBERVALUE('997_Sheet'!$M5)</f>
        <v/>
      </c>
      <c r="V5" s="30">
        <f>($H$1+('997_Sheet'!C5*7))</f>
        <v/>
      </c>
      <c r="W5">
        <f>_xlfn.NUMBERVALUE('997_Sheet'!H5)</f>
        <v/>
      </c>
    </row>
    <row r="6">
      <c r="A6" s="30">
        <f>V7</f>
        <v/>
      </c>
      <c r="B6" s="200">
        <f>S7</f>
        <v/>
      </c>
      <c r="C6" s="201">
        <f>T7</f>
        <v/>
      </c>
      <c r="D6" s="202">
        <f>U7</f>
        <v/>
      </c>
      <c r="E6">
        <f>W7</f>
        <v/>
      </c>
      <c r="G6" s="6" t="n"/>
      <c r="H6" s="190" t="n"/>
      <c r="I6" s="41" t="n"/>
      <c r="J6" s="41" t="n"/>
      <c r="S6" s="189">
        <f>_xlfn.NUMBERVALUE('997_Sheet'!I6)</f>
        <v/>
      </c>
      <c r="T6" s="201">
        <f>_xlfn.NUMBERVALUE('997_Sheet'!$D6)</f>
        <v/>
      </c>
      <c r="U6" s="201">
        <f>_xlfn.NUMBERVALUE('997_Sheet'!$M6)</f>
        <v/>
      </c>
      <c r="V6" s="30">
        <f>($H$1+('997_Sheet'!C6*7))</f>
        <v/>
      </c>
      <c r="W6">
        <f>_xlfn.NUMBERVALUE('997_Sheet'!H6)</f>
        <v/>
      </c>
    </row>
    <row r="7">
      <c r="A7" s="30">
        <f>V6</f>
        <v/>
      </c>
      <c r="B7" s="200">
        <f>S6</f>
        <v/>
      </c>
      <c r="C7" s="201">
        <f>T6</f>
        <v/>
      </c>
      <c r="D7" s="202">
        <f>U6</f>
        <v/>
      </c>
      <c r="E7">
        <f>W6</f>
        <v/>
      </c>
      <c r="G7" s="59">
        <f>$H$1+(7*G8)</f>
        <v/>
      </c>
      <c r="H7" s="126">
        <f t="array" ref="H7">IFERROR(INDEX($B$2:$B$150,SMALL(IF($G7=$A$2:$A$150,ROW($A$2:$A$150)- MIN(ROW($A$2:$A$150))+1,""),COLUMN()-7)), "")</f>
        <v/>
      </c>
      <c r="I7" s="127">
        <f t="array" ref="I7">IFERROR(INDEX($B$2:$B$150,SMALL(IF($G7=$A$2:$A$150,ROW($A$2:$A$150)- MIN(ROW($A$2:$A$150))+1,""),COLUMN()-7)), "")</f>
        <v/>
      </c>
      <c r="J7" s="127">
        <f t="array" ref="J7">IFERROR(INDEX($B$2:$B$150,SMALL(IF($G7=$A$2:$A$150,ROW($A$2:$A$150)- MIN(ROW($A$2:$A$150))+1,""),COLUMN()-7)), "")</f>
        <v/>
      </c>
      <c r="K7" s="127">
        <f t="array" ref="K7">IFERROR(INDEX($B$2:$B$150,SMALL(IF($G7=$A$2:$A$150,ROW($A$2:$A$150)- MIN(ROW($A$2:$A$150))+1,""),COLUMN()-7)), "")</f>
        <v/>
      </c>
      <c r="L7" s="127">
        <f t="array" ref="L7">IFERROR(INDEX($B$2:$B$150,SMALL(IF($G7=$A$2:$A$150,ROW($A$2:$A$150)- MIN(ROW($A$2:$A$150))+1,""),COLUMN()-7)), "")</f>
        <v/>
      </c>
      <c r="M7" s="127">
        <f t="array" ref="M7">IFERROR(INDEX($B$2:$B$150,SMALL(IF($G7=$A$2:$A$150,ROW($A$2:$A$150)- MIN(ROW($A$2:$A$150))+1,""),COLUMN()-7)), "")</f>
        <v/>
      </c>
      <c r="N7" s="127">
        <f t="array" ref="N7">IFERROR(INDEX($B$2:$B$150,SMALL(IF($G7=$A$2:$A$150,ROW($A$2:$A$150)- MIN(ROW($A$2:$A$150))+1,""),COLUMN()-7)), "")</f>
        <v/>
      </c>
      <c r="O7" s="127">
        <f t="array" ref="O7">IFERROR(INDEX($B$2:$B$150,SMALL(IF($G7=$A$2:$A$150,ROW($A$2:$A$150)- MIN(ROW($A$2:$A$150))+1,""),COLUMN()-7)), "")</f>
        <v/>
      </c>
      <c r="P7" s="127">
        <f t="array" ref="P7">IFERROR(INDEX($B$2:$B$150,SMALL(IF($G7=$A$2:$A$150,ROW($A$2:$A$150)- MIN(ROW($A$2:$A$150))+1,""),COLUMN()-7)), "")</f>
        <v/>
      </c>
      <c r="Q7" s="128">
        <f t="array" ref="Q7">IFERROR(INDEX($B$2:$B$150,SMALL(IF($G7=$A$2:$A$150,ROW($A$2:$A$150)- MIN(ROW($A$2:$A$150))+1,""),COLUMN()-7)), "")</f>
        <v/>
      </c>
      <c r="S7" s="189">
        <f>_xlfn.NUMBERVALUE('997_Sheet'!I7)</f>
        <v/>
      </c>
      <c r="T7" s="201">
        <f>_xlfn.NUMBERVALUE('997_Sheet'!$D7)</f>
        <v/>
      </c>
      <c r="U7" s="201">
        <f>_xlfn.NUMBERVALUE('997_Sheet'!$M7)</f>
        <v/>
      </c>
      <c r="V7" s="30">
        <f>($H$1+('997_Sheet'!C7*7))</f>
        <v/>
      </c>
      <c r="W7">
        <f>_xlfn.NUMBERVALUE('997_Sheet'!H7)</f>
        <v/>
      </c>
    </row>
    <row r="8">
      <c r="A8" s="30">
        <f>V5</f>
        <v/>
      </c>
      <c r="B8" s="200">
        <f>S5</f>
        <v/>
      </c>
      <c r="C8" s="201">
        <f>T5</f>
        <v/>
      </c>
      <c r="D8" s="202">
        <f>U5</f>
        <v/>
      </c>
      <c r="E8">
        <f>W5</f>
        <v/>
      </c>
      <c r="G8" s="60" t="n">
        <v>17</v>
      </c>
      <c r="H8" s="205">
        <f t="array" ref="H8">IFERROR(INDEX($C$2:$C$150,SMALL(IF($G7=$A$2:$A$150,ROW($A$2:$A$150)- MIN(ROW($A$2:$A$150))+1,""),COLUMN()-7)), "")</f>
        <v/>
      </c>
      <c r="I8" s="206">
        <f t="array" ref="I8">IFERROR(INDEX($C$2:$C$150,SMALL(IF($G7=$A$2:$A$150,ROW($A$2:$A$150)- MIN(ROW($A$2:$A$150))+1,""),COLUMN()-7)), "")</f>
        <v/>
      </c>
      <c r="J8" s="206">
        <f t="array" ref="J8">IFERROR(INDEX($C$2:$C$150,SMALL(IF($G7=$A$2:$A$150,ROW($A$2:$A$150)- MIN(ROW($A$2:$A$150))+1,""),COLUMN()-7)), "")</f>
        <v/>
      </c>
      <c r="K8" s="206">
        <f t="array" ref="K8">IFERROR(INDEX($C$2:$C$150,SMALL(IF($G7=$A$2:$A$150,ROW($A$2:$A$150)- MIN(ROW($A$2:$A$150))+1,""),COLUMN()-7)), "")</f>
        <v/>
      </c>
      <c r="L8" s="206">
        <f t="array" ref="L8">IFERROR(INDEX($C$2:$C$150,SMALL(IF($G7=$A$2:$A$150,ROW($A$2:$A$150)- MIN(ROW($A$2:$A$150))+1,""),COLUMN()-7)), "")</f>
        <v/>
      </c>
      <c r="M8" s="206">
        <f t="array" ref="M8">IFERROR(INDEX($C$2:$C$150,SMALL(IF($G7=$A$2:$A$150,ROW($A$2:$A$150)- MIN(ROW($A$2:$A$150))+1,""),COLUMN()-7)), "")</f>
        <v/>
      </c>
      <c r="N8" s="206">
        <f t="array" ref="N8">IFERROR(INDEX($C$2:$C$150,SMALL(IF($G7=$A$2:$A$150,ROW($A$2:$A$150)- MIN(ROW($A$2:$A$150))+1,""),COLUMN()-7)), "")</f>
        <v/>
      </c>
      <c r="O8" s="206">
        <f t="array" ref="O8">IFERROR(INDEX($C$2:$C$150,SMALL(IF($G7=$A$2:$A$150,ROW($A$2:$A$150)- MIN(ROW($A$2:$A$150))+1,""),COLUMN()-7)), "")</f>
        <v/>
      </c>
      <c r="P8" s="206">
        <f t="array" ref="P8">IFERROR(INDEX($C$2:$C$150,SMALL(IF($G7=$A$2:$A$150,ROW($A$2:$A$150)- MIN(ROW($A$2:$A$150))+1,""),COLUMN()-7)), "")</f>
        <v/>
      </c>
      <c r="Q8" s="207">
        <f t="array" ref="Q8">IFERROR(INDEX($C$2:$C$150,SMALL(IF($G7=$A$2:$A$150,ROW($A$2:$A$150)- MIN(ROW($A$2:$A$150))+1,""),COLUMN()-7)), "")</f>
        <v/>
      </c>
      <c r="S8" s="189">
        <f>_xlfn.NUMBERVALUE('997_Sheet'!I8)</f>
        <v/>
      </c>
      <c r="T8" s="201">
        <f>_xlfn.NUMBERVALUE('997_Sheet'!$D8)</f>
        <v/>
      </c>
      <c r="U8" s="201">
        <f>_xlfn.NUMBERVALUE('997_Sheet'!$M8)</f>
        <v/>
      </c>
      <c r="V8" s="30">
        <f>($H$1+('997_Sheet'!C8*7))</f>
        <v/>
      </c>
      <c r="W8">
        <f>_xlfn.NUMBERVALUE('997_Sheet'!H8)</f>
        <v/>
      </c>
    </row>
    <row r="9">
      <c r="A9" s="30">
        <f>V4</f>
        <v/>
      </c>
      <c r="B9" s="200">
        <f>S4</f>
        <v/>
      </c>
      <c r="C9" s="201">
        <f>T4</f>
        <v/>
      </c>
      <c r="D9" s="202">
        <f>U4</f>
        <v/>
      </c>
      <c r="E9">
        <f>W4</f>
        <v/>
      </c>
      <c r="G9" s="61">
        <f>VLOOKUP(G7,$A:$E,5,FALSE)</f>
        <v/>
      </c>
      <c r="H9" s="208">
        <f t="array" ref="H9">IFERROR(INDEX($D$2:$D$150,SMALL(IF($G7=$A$2:$A$150,ROW($A$2:$A$150)- MIN(ROW($A$2:$A$150))+1,""),COLUMN()-7)), "")</f>
        <v/>
      </c>
      <c r="I9" s="209">
        <f t="array" ref="I9">IFERROR(INDEX($D$2:$D$150,SMALL(IF($G7=$A$2:$A$150,ROW($A$2:$A$150)- MIN(ROW($A$2:$A$150))+1,""),COLUMN()-7)), "")</f>
        <v/>
      </c>
      <c r="J9" s="209">
        <f t="array" ref="J9">IFERROR(INDEX($D$2:$D$150,SMALL(IF($G7=$A$2:$A$150,ROW($A$2:$A$150)- MIN(ROW($A$2:$A$150))+1,""),COLUMN()-7)), "")</f>
        <v/>
      </c>
      <c r="K9" s="209">
        <f t="array" ref="K9">IFERROR(INDEX($D$2:$D$150,SMALL(IF($G7=$A$2:$A$150,ROW($A$2:$A$150)- MIN(ROW($A$2:$A$150))+1,""),COLUMN()-7)), "")</f>
        <v/>
      </c>
      <c r="L9" s="209">
        <f t="array" ref="L9">IFERROR(INDEX($D$2:$D$150,SMALL(IF($G7=$A$2:$A$150,ROW($A$2:$A$150)- MIN(ROW($A$2:$A$150))+1,""),COLUMN()-7)), "")</f>
        <v/>
      </c>
      <c r="M9" s="209">
        <f t="array" ref="M9">IFERROR(INDEX($D$2:$D$150,SMALL(IF($G7=$A$2:$A$150,ROW($A$2:$A$150)- MIN(ROW($A$2:$A$150))+1,""),COLUMN()-7)), "")</f>
        <v/>
      </c>
      <c r="N9" s="209">
        <f t="array" ref="N9">IFERROR(INDEX($D$2:$D$150,SMALL(IF($G7=$A$2:$A$150,ROW($A$2:$A$150)- MIN(ROW($A$2:$A$150))+1,""),COLUMN()-7)), "")</f>
        <v/>
      </c>
      <c r="O9" s="209">
        <f t="array" ref="O9">IFERROR(INDEX($D$2:$D$150,SMALL(IF($G7=$A$2:$A$150,ROW($A$2:$A$150)- MIN(ROW($A$2:$A$150))+1,""),COLUMN()-7)), "")</f>
        <v/>
      </c>
      <c r="P9" s="209">
        <f t="array" ref="P9">IFERROR(INDEX($D$2:$D$150,SMALL(IF($G7=$A$2:$A$150,ROW($A$2:$A$150)- MIN(ROW($A$2:$A$150))+1,""),COLUMN()-7)), "")</f>
        <v/>
      </c>
      <c r="Q9" s="210">
        <f t="array" ref="Q9">IFERROR(INDEX($D$2:$D$150,SMALL(IF($G7=$A$2:$A$150,ROW($A$2:$A$150)- MIN(ROW($A$2:$A$150))+1,""),COLUMN()-7)), "")</f>
        <v/>
      </c>
      <c r="S9" s="189">
        <f>_xlfn.NUMBERVALUE('997_Sheet'!I9)</f>
        <v/>
      </c>
      <c r="T9" s="201">
        <f>_xlfn.NUMBERVALUE('997_Sheet'!$D9)</f>
        <v/>
      </c>
      <c r="U9" s="201">
        <f>_xlfn.NUMBERVALUE('997_Sheet'!$M9)</f>
        <v/>
      </c>
      <c r="V9" s="30">
        <f>($H$1+('997_Sheet'!C9*7))</f>
        <v/>
      </c>
      <c r="W9">
        <f>_xlfn.NUMBERVALUE('997_Sheet'!H9)</f>
        <v/>
      </c>
    </row>
    <row r="10">
      <c r="A10" s="30">
        <f>V3</f>
        <v/>
      </c>
      <c r="B10" s="200">
        <f>S3</f>
        <v/>
      </c>
      <c r="C10" s="201">
        <f>T3</f>
        <v/>
      </c>
      <c r="D10" s="202">
        <f>U3</f>
        <v/>
      </c>
      <c r="E10">
        <f>W3</f>
        <v/>
      </c>
      <c r="G10" s="6" t="n"/>
      <c r="H10" s="190" t="n"/>
      <c r="I10" s="41" t="n"/>
      <c r="J10" s="41" t="n"/>
      <c r="S10" s="189">
        <f>_xlfn.NUMBERVALUE('997_Sheet'!I10)</f>
        <v/>
      </c>
      <c r="T10" s="201">
        <f>_xlfn.NUMBERVALUE('997_Sheet'!$D10)</f>
        <v/>
      </c>
      <c r="U10" s="201">
        <f>_xlfn.NUMBERVALUE('997_Sheet'!$M10)</f>
        <v/>
      </c>
      <c r="V10" s="30">
        <f>($H$1+('997_Sheet'!C10*7))</f>
        <v/>
      </c>
      <c r="W10">
        <f>_xlfn.NUMBERVALUE('997_Sheet'!H10)</f>
        <v/>
      </c>
    </row>
    <row r="11">
      <c r="A11" s="30">
        <f>V2</f>
        <v/>
      </c>
      <c r="B11" s="200">
        <f>S2</f>
        <v/>
      </c>
      <c r="C11" s="201">
        <f>T2</f>
        <v/>
      </c>
      <c r="D11" s="202">
        <f>U2</f>
        <v/>
      </c>
      <c r="E11">
        <f>W2</f>
        <v/>
      </c>
      <c r="G11" s="59">
        <f>$H$1+(7*G12)</f>
        <v/>
      </c>
      <c r="H11" s="126">
        <f t="array" ref="H11">IFERROR(INDEX($B$2:$B$150,SMALL(IF($G11=$A$2:$A$150,ROW($A$2:$A$150)- MIN(ROW($A$2:$A$150))+1,""),COLUMN()-7)), "")</f>
        <v/>
      </c>
      <c r="I11" s="127">
        <f t="array" ref="I11">IFERROR(INDEX($B$2:$B$150,SMALL(IF($G11=$A$2:$A$150,ROW($A$2:$A$150)- MIN(ROW($A$2:$A$150))+1,""),COLUMN()-7)), "")</f>
        <v/>
      </c>
      <c r="J11" s="127">
        <f t="array" ref="J11">IFERROR(INDEX($B$2:$B$150,SMALL(IF($G11=$A$2:$A$150,ROW($A$2:$A$150)- MIN(ROW($A$2:$A$150))+1,""),COLUMN()-7)), "")</f>
        <v/>
      </c>
      <c r="K11" s="127">
        <f t="array" ref="K11">IFERROR(INDEX($B$2:$B$150,SMALL(IF($G11=$A$2:$A$150,ROW($A$2:$A$150)- MIN(ROW($A$2:$A$150))+1,""),COLUMN()-7)), "")</f>
        <v/>
      </c>
      <c r="L11" s="127">
        <f t="array" ref="L11">IFERROR(INDEX($B$2:$B$150,SMALL(IF($G11=$A$2:$A$150,ROW($A$2:$A$150)- MIN(ROW($A$2:$A$150))+1,""),COLUMN()-7)), "")</f>
        <v/>
      </c>
      <c r="M11" s="127">
        <f t="array" ref="M11">IFERROR(INDEX($B$2:$B$150,SMALL(IF($G11=$A$2:$A$150,ROW($A$2:$A$150)- MIN(ROW($A$2:$A$150))+1,""),COLUMN()-7)), "")</f>
        <v/>
      </c>
      <c r="N11" s="127">
        <f t="array" ref="N11">IFERROR(INDEX($B$2:$B$150,SMALL(IF($G11=$A$2:$A$150,ROW($A$2:$A$150)- MIN(ROW($A$2:$A$150))+1,""),COLUMN()-7)), "")</f>
        <v/>
      </c>
      <c r="O11" s="127">
        <f t="array" ref="O11">IFERROR(INDEX($B$2:$B$150,SMALL(IF($G11=$A$2:$A$150,ROW($A$2:$A$150)- MIN(ROW($A$2:$A$150))+1,""),COLUMN()-7)), "")</f>
        <v/>
      </c>
      <c r="P11" s="127">
        <f t="array" ref="P11">IFERROR(INDEX($B$2:$B$150,SMALL(IF($G11=$A$2:$A$150,ROW($A$2:$A$150)- MIN(ROW($A$2:$A$150))+1,""),COLUMN()-7)), "")</f>
        <v/>
      </c>
      <c r="Q11" s="128">
        <f t="array" ref="Q11">IFERROR(INDEX($B$2:$B$150,SMALL(IF($G11=$A$2:$A$150,ROW($A$2:$A$150)- MIN(ROW($A$2:$A$150))+1,""),COLUMN()-7)), "")</f>
        <v/>
      </c>
      <c r="S11" s="189">
        <f>_xlfn.NUMBERVALUE('997_Sheet'!I11)</f>
        <v/>
      </c>
      <c r="T11" s="201">
        <f>_xlfn.NUMBERVALUE('997_Sheet'!$D11)</f>
        <v/>
      </c>
      <c r="U11" s="201">
        <f>_xlfn.NUMBERVALUE('997_Sheet'!$M11)</f>
        <v/>
      </c>
      <c r="V11" s="30">
        <f>($H$1+('997_Sheet'!C11*7))</f>
        <v/>
      </c>
      <c r="W11">
        <f>_xlfn.NUMBERVALUE('997_Sheet'!H11)</f>
        <v/>
      </c>
    </row>
    <row r="12">
      <c r="A12" s="30">
        <f>V21</f>
        <v/>
      </c>
      <c r="B12" s="200">
        <f>S21</f>
        <v/>
      </c>
      <c r="C12" s="201">
        <f>T21</f>
        <v/>
      </c>
      <c r="D12" s="202">
        <f>U21</f>
        <v/>
      </c>
      <c r="E12">
        <f>W21</f>
        <v/>
      </c>
      <c r="G12" s="60" t="n">
        <v>21</v>
      </c>
      <c r="H12" s="205">
        <f t="array" ref="H12">IFERROR(INDEX($C$2:$C$150,SMALL(IF($G11=$A$2:$A$150,ROW($A$2:$A$150)- MIN(ROW($A$2:$A$150))+1,""),COLUMN()-7)), "")</f>
        <v/>
      </c>
      <c r="I12" s="206">
        <f t="array" ref="I12">IFERROR(INDEX($C$2:$C$150,SMALL(IF($G11=$A$2:$A$150,ROW($A$2:$A$150)- MIN(ROW($A$2:$A$150))+1,""),COLUMN()-7)), "")</f>
        <v/>
      </c>
      <c r="J12" s="206">
        <f t="array" ref="J12">IFERROR(INDEX($C$2:$C$150,SMALL(IF($G11=$A$2:$A$150,ROW($A$2:$A$150)- MIN(ROW($A$2:$A$150))+1,""),COLUMN()-7)), "")</f>
        <v/>
      </c>
      <c r="K12" s="206">
        <f t="array" ref="K12">IFERROR(INDEX($C$2:$C$150,SMALL(IF($G11=$A$2:$A$150,ROW($A$2:$A$150)- MIN(ROW($A$2:$A$150))+1,""),COLUMN()-7)), "")</f>
        <v/>
      </c>
      <c r="L12" s="206">
        <f t="array" ref="L12">IFERROR(INDEX($C$2:$C$150,SMALL(IF($G11=$A$2:$A$150,ROW($A$2:$A$150)- MIN(ROW($A$2:$A$150))+1,""),COLUMN()-7)), "")</f>
        <v/>
      </c>
      <c r="M12" s="206">
        <f t="array" ref="M12">IFERROR(INDEX($C$2:$C$150,SMALL(IF($G11=$A$2:$A$150,ROW($A$2:$A$150)- MIN(ROW($A$2:$A$150))+1,""),COLUMN()-7)), "")</f>
        <v/>
      </c>
      <c r="N12" s="206">
        <f t="array" ref="N12">IFERROR(INDEX($C$2:$C$150,SMALL(IF($G11=$A$2:$A$150,ROW($A$2:$A$150)- MIN(ROW($A$2:$A$150))+1,""),COLUMN()-7)), "")</f>
        <v/>
      </c>
      <c r="O12" s="206">
        <f t="array" ref="O12">IFERROR(INDEX($C$2:$C$150,SMALL(IF($G11=$A$2:$A$150,ROW($A$2:$A$150)- MIN(ROW($A$2:$A$150))+1,""),COLUMN()-7)), "")</f>
        <v/>
      </c>
      <c r="P12" s="206">
        <f t="array" ref="P12">IFERROR(INDEX($C$2:$C$150,SMALL(IF($G11=$A$2:$A$150,ROW($A$2:$A$150)- MIN(ROW($A$2:$A$150))+1,""),COLUMN()-7)), "")</f>
        <v/>
      </c>
      <c r="Q12" s="207">
        <f t="array" ref="Q12">IFERROR(INDEX($C$2:$C$150,SMALL(IF($G11=$A$2:$A$150,ROW($A$2:$A$150)- MIN(ROW($A$2:$A$150))+1,""),COLUMN()-7)), "")</f>
        <v/>
      </c>
      <c r="S12" s="203">
        <f>_xlfn.NUMBERVALUE('997_Sheet'!I12)</f>
        <v/>
      </c>
      <c r="T12" s="204">
        <f>_xlfn.NUMBERVALUE('997_Sheet'!$D12)</f>
        <v/>
      </c>
      <c r="U12" s="204">
        <f>_xlfn.NUMBERVALUE('997_Sheet'!$M12)</f>
        <v/>
      </c>
      <c r="V12" s="110">
        <f>($H$1+('997_Sheet'!C12*7))</f>
        <v/>
      </c>
      <c r="W12">
        <f>_xlfn.NUMBERVALUE('997_Sheet'!H12)</f>
        <v/>
      </c>
    </row>
    <row r="13">
      <c r="A13" s="30">
        <f>V20</f>
        <v/>
      </c>
      <c r="B13" s="200">
        <f>S20</f>
        <v/>
      </c>
      <c r="C13" s="201">
        <f>T20</f>
        <v/>
      </c>
      <c r="D13" s="202">
        <f>U20</f>
        <v/>
      </c>
      <c r="E13">
        <f>W20</f>
        <v/>
      </c>
      <c r="G13" s="61">
        <f>VLOOKUP(G11,$A:$E,5,FALSE)</f>
        <v/>
      </c>
      <c r="H13" s="208">
        <f t="array" ref="H13">IFERROR(INDEX($D$2:$D$150,SMALL(IF($G11=$A$2:$A$150,ROW($A$2:$A$150)- MIN(ROW($A$2:$A$150))+1,""),COLUMN()-7)), "")</f>
        <v/>
      </c>
      <c r="I13" s="209">
        <f t="array" ref="I13">IFERROR(INDEX($D$2:$D$150,SMALL(IF($G11=$A$2:$A$150,ROW($A$2:$A$150)- MIN(ROW($A$2:$A$150))+1,""),COLUMN()-7)), "")</f>
        <v/>
      </c>
      <c r="J13" s="209">
        <f t="array" ref="J13">IFERROR(INDEX($D$2:$D$150,SMALL(IF($G11=$A$2:$A$150,ROW($A$2:$A$150)- MIN(ROW($A$2:$A$150))+1,""),COLUMN()-7)), "")</f>
        <v/>
      </c>
      <c r="K13" s="209">
        <f t="array" ref="K13">IFERROR(INDEX($D$2:$D$150,SMALL(IF($G11=$A$2:$A$150,ROW($A$2:$A$150)- MIN(ROW($A$2:$A$150))+1,""),COLUMN()-7)), "")</f>
        <v/>
      </c>
      <c r="L13" s="209">
        <f t="array" ref="L13">IFERROR(INDEX($D$2:$D$150,SMALL(IF($G11=$A$2:$A$150,ROW($A$2:$A$150)- MIN(ROW($A$2:$A$150))+1,""),COLUMN()-7)), "")</f>
        <v/>
      </c>
      <c r="M13" s="209">
        <f t="array" ref="M13">IFERROR(INDEX($D$2:$D$150,SMALL(IF($G11=$A$2:$A$150,ROW($A$2:$A$150)- MIN(ROW($A$2:$A$150))+1,""),COLUMN()-7)), "")</f>
        <v/>
      </c>
      <c r="N13" s="209">
        <f t="array" ref="N13">IFERROR(INDEX($D$2:$D$150,SMALL(IF($G11=$A$2:$A$150,ROW($A$2:$A$150)- MIN(ROW($A$2:$A$150))+1,""),COLUMN()-7)), "")</f>
        <v/>
      </c>
      <c r="O13" s="209">
        <f t="array" ref="O13">IFERROR(INDEX($D$2:$D$150,SMALL(IF($G11=$A$2:$A$150,ROW($A$2:$A$150)- MIN(ROW($A$2:$A$150))+1,""),COLUMN()-7)), "")</f>
        <v/>
      </c>
      <c r="P13" s="209">
        <f t="array" ref="P13">IFERROR(INDEX($D$2:$D$150,SMALL(IF($G11=$A$2:$A$150,ROW($A$2:$A$150)- MIN(ROW($A$2:$A$150))+1,""),COLUMN()-7)), "")</f>
        <v/>
      </c>
      <c r="Q13" s="210">
        <f t="array" ref="Q13">IFERROR(INDEX($D$2:$D$150,SMALL(IF($G11=$A$2:$A$150,ROW($A$2:$A$150)- MIN(ROW($A$2:$A$150))+1,""),COLUMN()-7)), "")</f>
        <v/>
      </c>
      <c r="S13" s="203">
        <f>_xlfn.NUMBERVALUE('997_Sheet'!I13)</f>
        <v/>
      </c>
      <c r="T13" s="204">
        <f>_xlfn.NUMBERVALUE('997_Sheet'!$D13)</f>
        <v/>
      </c>
      <c r="U13" s="204">
        <f>_xlfn.NUMBERVALUE('997_Sheet'!$M13)</f>
        <v/>
      </c>
      <c r="V13" s="110">
        <f>($H$1+('997_Sheet'!C13*7))</f>
        <v/>
      </c>
      <c r="W13">
        <f>_xlfn.NUMBERVALUE('997_Sheet'!H13)</f>
        <v/>
      </c>
    </row>
    <row r="14">
      <c r="A14" s="30">
        <f>V19</f>
        <v/>
      </c>
      <c r="B14" s="200">
        <f>S19</f>
        <v/>
      </c>
      <c r="C14" s="201">
        <f>T19</f>
        <v/>
      </c>
      <c r="D14" s="202">
        <f>U19</f>
        <v/>
      </c>
      <c r="E14">
        <f>W19</f>
        <v/>
      </c>
      <c r="G14" s="6" t="n"/>
      <c r="S14" s="203">
        <f>_xlfn.NUMBERVALUE('997_Sheet'!I14)</f>
        <v/>
      </c>
      <c r="T14" s="204">
        <f>_xlfn.NUMBERVALUE('997_Sheet'!$D14)</f>
        <v/>
      </c>
      <c r="U14" s="204">
        <f>_xlfn.NUMBERVALUE('997_Sheet'!$M14)</f>
        <v/>
      </c>
      <c r="V14" s="110">
        <f>($H$1+('997_Sheet'!C14*7))</f>
        <v/>
      </c>
      <c r="W14">
        <f>_xlfn.NUMBERVALUE('997_Sheet'!H14)</f>
        <v/>
      </c>
    </row>
    <row r="15">
      <c r="A15" s="30">
        <f>V18</f>
        <v/>
      </c>
      <c r="B15" s="200">
        <f>S18</f>
        <v/>
      </c>
      <c r="C15" s="201">
        <f>T18</f>
        <v/>
      </c>
      <c r="D15" s="202">
        <f>U18</f>
        <v/>
      </c>
      <c r="E15">
        <f>W18</f>
        <v/>
      </c>
      <c r="G15" s="59">
        <f>$H$1+(7*G16)</f>
        <v/>
      </c>
      <c r="H15" s="126">
        <f t="array" ref="H15">IFERROR(INDEX($B$2:$B$150,SMALL(IF($G15=$A$2:$A$150,ROW($A$2:$A$150)- MIN(ROW($A$2:$A$150))+1,""),COLUMN()-7)), "")</f>
        <v/>
      </c>
      <c r="I15" s="127">
        <f t="array" ref="I15">IFERROR(INDEX($B$2:$B$150,SMALL(IF($G15=$A$2:$A$150,ROW($A$2:$A$150)- MIN(ROW($A$2:$A$150))+1,""),COLUMN()-7)), "")</f>
        <v/>
      </c>
      <c r="J15" s="127">
        <f t="array" ref="J15">IFERROR(INDEX($B$2:$B$150,SMALL(IF($G15=$A$2:$A$150,ROW($A$2:$A$150)- MIN(ROW($A$2:$A$150))+1,""),COLUMN()-7)), "")</f>
        <v/>
      </c>
      <c r="K15" s="127">
        <f t="array" ref="K15">IFERROR(INDEX($B$2:$B$150,SMALL(IF($G15=$A$2:$A$150,ROW($A$2:$A$150)- MIN(ROW($A$2:$A$150))+1,""),COLUMN()-7)), "")</f>
        <v/>
      </c>
      <c r="L15" s="127">
        <f t="array" ref="L15">IFERROR(INDEX($B$2:$B$150,SMALL(IF($G15=$A$2:$A$150,ROW($A$2:$A$150)- MIN(ROW($A$2:$A$150))+1,""),COLUMN()-7)), "")</f>
        <v/>
      </c>
      <c r="M15" s="127">
        <f t="array" ref="M15">IFERROR(INDEX($B$2:$B$150,SMALL(IF($G15=$A$2:$A$150,ROW($A$2:$A$150)- MIN(ROW($A$2:$A$150))+1,""),COLUMN()-7)), "")</f>
        <v/>
      </c>
      <c r="N15" s="127">
        <f t="array" ref="N15">IFERROR(INDEX($B$2:$B$150,SMALL(IF($G15=$A$2:$A$150,ROW($A$2:$A$150)- MIN(ROW($A$2:$A$150))+1,""),COLUMN()-7)), "")</f>
        <v/>
      </c>
      <c r="O15" s="127">
        <f t="array" ref="O15">IFERROR(INDEX($B$2:$B$150,SMALL(IF($G15=$A$2:$A$150,ROW($A$2:$A$150)- MIN(ROW($A$2:$A$150))+1,""),COLUMN()-7)), "")</f>
        <v/>
      </c>
      <c r="P15" s="127">
        <f t="array" ref="P15">IFERROR(INDEX($B$2:$B$150,SMALL(IF($G15=$A$2:$A$150,ROW($A$2:$A$150)- MIN(ROW($A$2:$A$150))+1,""),COLUMN()-7)), "")</f>
        <v/>
      </c>
      <c r="Q15" s="128">
        <f t="array" ref="Q15">IFERROR(INDEX($B$2:$B$150,SMALL(IF($G15=$A$2:$A$150,ROW($A$2:$A$150)- MIN(ROW($A$2:$A$150))+1,""),COLUMN()-7)), "")</f>
        <v/>
      </c>
      <c r="S15" s="203">
        <f>_xlfn.NUMBERVALUE('997_Sheet'!I15)</f>
        <v/>
      </c>
      <c r="T15" s="204">
        <f>_xlfn.NUMBERVALUE('997_Sheet'!$D15)</f>
        <v/>
      </c>
      <c r="U15" s="204">
        <f>_xlfn.NUMBERVALUE('997_Sheet'!$M15)</f>
        <v/>
      </c>
      <c r="V15" s="110">
        <f>($H$1+('997_Sheet'!C15*7))</f>
        <v/>
      </c>
      <c r="W15">
        <f>_xlfn.NUMBERVALUE('997_Sheet'!H15)</f>
        <v/>
      </c>
    </row>
    <row r="16">
      <c r="A16" s="30">
        <f>V17</f>
        <v/>
      </c>
      <c r="B16" s="200">
        <f>S17</f>
        <v/>
      </c>
      <c r="C16" s="201">
        <f>T17</f>
        <v/>
      </c>
      <c r="D16" s="202">
        <f>U17</f>
        <v/>
      </c>
      <c r="E16">
        <f>W17</f>
        <v/>
      </c>
      <c r="G16" s="60" t="n">
        <v>26</v>
      </c>
      <c r="H16" s="205">
        <f t="array" ref="H16">IFERROR(INDEX($C$2:$C$150,SMALL(IF($G15=$A$2:$A$150,ROW($A$2:$A$150)- MIN(ROW($A$2:$A$150))+1,""),COLUMN()-7)), "")</f>
        <v/>
      </c>
      <c r="I16" s="206">
        <f t="array" ref="I16">IFERROR(INDEX($C$2:$C$150,SMALL(IF($G15=$A$2:$A$150,ROW($A$2:$A$150)- MIN(ROW($A$2:$A$150))+1,""),COLUMN()-7)), "")</f>
        <v/>
      </c>
      <c r="J16" s="206">
        <f t="array" ref="J16">IFERROR(INDEX($C$2:$C$150,SMALL(IF($G15=$A$2:$A$150,ROW($A$2:$A$150)- MIN(ROW($A$2:$A$150))+1,""),COLUMN()-7)), "")</f>
        <v/>
      </c>
      <c r="K16" s="206">
        <f t="array" ref="K16">IFERROR(INDEX($C$2:$C$150,SMALL(IF($G15=$A$2:$A$150,ROW($A$2:$A$150)- MIN(ROW($A$2:$A$150))+1,""),COLUMN()-7)), "")</f>
        <v/>
      </c>
      <c r="L16" s="206">
        <f t="array" ref="L16">IFERROR(INDEX($C$2:$C$150,SMALL(IF($G15=$A$2:$A$150,ROW($A$2:$A$150)- MIN(ROW($A$2:$A$150))+1,""),COLUMN()-7)), "")</f>
        <v/>
      </c>
      <c r="M16" s="206">
        <f t="array" ref="M16">IFERROR(INDEX($C$2:$C$150,SMALL(IF($G15=$A$2:$A$150,ROW($A$2:$A$150)- MIN(ROW($A$2:$A$150))+1,""),COLUMN()-7)), "")</f>
        <v/>
      </c>
      <c r="N16" s="206">
        <f t="array" ref="N16">IFERROR(INDEX($C$2:$C$150,SMALL(IF($G15=$A$2:$A$150,ROW($A$2:$A$150)- MIN(ROW($A$2:$A$150))+1,""),COLUMN()-7)), "")</f>
        <v/>
      </c>
      <c r="O16" s="206">
        <f t="array" ref="O16">IFERROR(INDEX($C$2:$C$150,SMALL(IF($G15=$A$2:$A$150,ROW($A$2:$A$150)- MIN(ROW($A$2:$A$150))+1,""),COLUMN()-7)), "")</f>
        <v/>
      </c>
      <c r="P16" s="206">
        <f t="array" ref="P16">IFERROR(INDEX($C$2:$C$150,SMALL(IF($G15=$A$2:$A$150,ROW($A$2:$A$150)- MIN(ROW($A$2:$A$150))+1,""),COLUMN()-7)), "")</f>
        <v/>
      </c>
      <c r="Q16" s="207">
        <f t="array" ref="Q16">IFERROR(INDEX($C$2:$C$150,SMALL(IF($G15=$A$2:$A$150,ROW($A$2:$A$150)- MIN(ROW($A$2:$A$150))+1,""),COLUMN()-7)), "")</f>
        <v/>
      </c>
      <c r="S16" s="203">
        <f>_xlfn.NUMBERVALUE('997_Sheet'!I16)</f>
        <v/>
      </c>
      <c r="T16" s="204">
        <f>_xlfn.NUMBERVALUE('997_Sheet'!$D16)</f>
        <v/>
      </c>
      <c r="U16" s="204">
        <f>_xlfn.NUMBERVALUE('997_Sheet'!$M16)</f>
        <v/>
      </c>
      <c r="V16" s="110">
        <f>($H$1+('997_Sheet'!C16*7))</f>
        <v/>
      </c>
      <c r="W16">
        <f>_xlfn.NUMBERVALUE('997_Sheet'!H16)</f>
        <v/>
      </c>
    </row>
    <row r="17">
      <c r="A17" s="30">
        <f>V16</f>
        <v/>
      </c>
      <c r="B17" s="200">
        <f>S16</f>
        <v/>
      </c>
      <c r="C17" s="201">
        <f>T16</f>
        <v/>
      </c>
      <c r="D17" s="202">
        <f>U16</f>
        <v/>
      </c>
      <c r="E17">
        <f>W16</f>
        <v/>
      </c>
      <c r="G17" s="61">
        <f>VLOOKUP(G15,$A:$E,5,FALSE)</f>
        <v/>
      </c>
      <c r="H17" s="208">
        <f t="array" ref="H17">IFERROR(INDEX($D$2:$D$150,SMALL(IF($G15=$A$2:$A$150,ROW($A$2:$A$150)- MIN(ROW($A$2:$A$150))+1,""),COLUMN()-7)), "")</f>
        <v/>
      </c>
      <c r="I17" s="209">
        <f t="array" ref="I17">IFERROR(INDEX($D$2:$D$150,SMALL(IF($G15=$A$2:$A$150,ROW($A$2:$A$150)- MIN(ROW($A$2:$A$150))+1,""),COLUMN()-7)), "")</f>
        <v/>
      </c>
      <c r="J17" s="209">
        <f t="array" ref="J17">IFERROR(INDEX($D$2:$D$150,SMALL(IF($G15=$A$2:$A$150,ROW($A$2:$A$150)- MIN(ROW($A$2:$A$150))+1,""),COLUMN()-7)), "")</f>
        <v/>
      </c>
      <c r="K17" s="209">
        <f t="array" ref="K17">IFERROR(INDEX($D$2:$D$150,SMALL(IF($G15=$A$2:$A$150,ROW($A$2:$A$150)- MIN(ROW($A$2:$A$150))+1,""),COLUMN()-7)), "")</f>
        <v/>
      </c>
      <c r="L17" s="209">
        <f t="array" ref="L17">IFERROR(INDEX($D$2:$D$150,SMALL(IF($G15=$A$2:$A$150,ROW($A$2:$A$150)- MIN(ROW($A$2:$A$150))+1,""),COLUMN()-7)), "")</f>
        <v/>
      </c>
      <c r="M17" s="209">
        <f t="array" ref="M17">IFERROR(INDEX($D$2:$D$150,SMALL(IF($G15=$A$2:$A$150,ROW($A$2:$A$150)- MIN(ROW($A$2:$A$150))+1,""),COLUMN()-7)), "")</f>
        <v/>
      </c>
      <c r="N17" s="209">
        <f t="array" ref="N17">IFERROR(INDEX($D$2:$D$150,SMALL(IF($G15=$A$2:$A$150,ROW($A$2:$A$150)- MIN(ROW($A$2:$A$150))+1,""),COLUMN()-7)), "")</f>
        <v/>
      </c>
      <c r="O17" s="209">
        <f t="array" ref="O17">IFERROR(INDEX($D$2:$D$150,SMALL(IF($G15=$A$2:$A$150,ROW($A$2:$A$150)- MIN(ROW($A$2:$A$150))+1,""),COLUMN()-7)), "")</f>
        <v/>
      </c>
      <c r="P17" s="209">
        <f t="array" ref="P17">IFERROR(INDEX($D$2:$D$150,SMALL(IF($G15=$A$2:$A$150,ROW($A$2:$A$150)- MIN(ROW($A$2:$A$150))+1,""),COLUMN()-7)), "")</f>
        <v/>
      </c>
      <c r="Q17" s="210">
        <f t="array" ref="Q17">IFERROR(INDEX($D$2:$D$150,SMALL(IF($G15=$A$2:$A$150,ROW($A$2:$A$150)- MIN(ROW($A$2:$A$150))+1,""),COLUMN()-7)), "")</f>
        <v/>
      </c>
      <c r="S17" s="203">
        <f>_xlfn.NUMBERVALUE('997_Sheet'!I17)</f>
        <v/>
      </c>
      <c r="T17" s="204">
        <f>_xlfn.NUMBERVALUE('997_Sheet'!$D17)</f>
        <v/>
      </c>
      <c r="U17" s="204">
        <f>_xlfn.NUMBERVALUE('997_Sheet'!$M17)</f>
        <v/>
      </c>
      <c r="V17" s="110">
        <f>($H$1+('997_Sheet'!C17*7))</f>
        <v/>
      </c>
      <c r="W17">
        <f>_xlfn.NUMBERVALUE('997_Sheet'!H17)</f>
        <v/>
      </c>
    </row>
    <row r="18">
      <c r="A18" s="30">
        <f>V15</f>
        <v/>
      </c>
      <c r="B18" s="200">
        <f>S15</f>
        <v/>
      </c>
      <c r="C18" s="201">
        <f>T15</f>
        <v/>
      </c>
      <c r="D18" s="202">
        <f>U15</f>
        <v/>
      </c>
      <c r="E18">
        <f>W15</f>
        <v/>
      </c>
      <c r="G18" s="6" t="n"/>
      <c r="S18" s="203">
        <f>_xlfn.NUMBERVALUE('997_Sheet'!I18)</f>
        <v/>
      </c>
      <c r="T18" s="204">
        <f>_xlfn.NUMBERVALUE('997_Sheet'!$D18)</f>
        <v/>
      </c>
      <c r="U18" s="204">
        <f>_xlfn.NUMBERVALUE('997_Sheet'!$M18)</f>
        <v/>
      </c>
      <c r="V18" s="110">
        <f>($H$1+('997_Sheet'!C18*7))</f>
        <v/>
      </c>
      <c r="W18">
        <f>_xlfn.NUMBERVALUE('997_Sheet'!H18)</f>
        <v/>
      </c>
    </row>
    <row r="19">
      <c r="A19" s="30">
        <f>V14</f>
        <v/>
      </c>
      <c r="B19" s="200">
        <f>S14</f>
        <v/>
      </c>
      <c r="C19" s="201">
        <f>T14</f>
        <v/>
      </c>
      <c r="D19" s="202">
        <f>U14</f>
        <v/>
      </c>
      <c r="E19">
        <f>W14</f>
        <v/>
      </c>
      <c r="G19" s="59">
        <f>$H$1+(7*G20)</f>
        <v/>
      </c>
      <c r="H19" s="126">
        <f t="array" ref="H19">IFERROR(INDEX($B$2:$B$150,SMALL(IF($G19=$A$2:$A$150,ROW($A$2:$A$150)- MIN(ROW($A$2:$A$150))+1,""),COLUMN()-7)), "")</f>
        <v/>
      </c>
      <c r="I19" s="127">
        <f t="array" ref="I19">IFERROR(INDEX($B$2:$B$150,SMALL(IF($G19=$A$2:$A$150,ROW($A$2:$A$150)- MIN(ROW($A$2:$A$150))+1,""),COLUMN()-7)), "")</f>
        <v/>
      </c>
      <c r="J19" s="127">
        <f t="array" ref="J19">IFERROR(INDEX($B$2:$B$150,SMALL(IF($G19=$A$2:$A$150,ROW($A$2:$A$150)- MIN(ROW($A$2:$A$150))+1,""),COLUMN()-7)), "")</f>
        <v/>
      </c>
      <c r="K19" s="127">
        <f t="array" ref="K19">IFERROR(INDEX($B$2:$B$150,SMALL(IF($G19=$A$2:$A$150,ROW($A$2:$A$150)- MIN(ROW($A$2:$A$150))+1,""),COLUMN()-7)), "")</f>
        <v/>
      </c>
      <c r="L19" s="127">
        <f t="array" ref="L19">IFERROR(INDEX($B$2:$B$150,SMALL(IF($G19=$A$2:$A$150,ROW($A$2:$A$150)- MIN(ROW($A$2:$A$150))+1,""),COLUMN()-7)), "")</f>
        <v/>
      </c>
      <c r="M19" s="127">
        <f t="array" ref="M19">IFERROR(INDEX($B$2:$B$150,SMALL(IF($G19=$A$2:$A$150,ROW($A$2:$A$150)- MIN(ROW($A$2:$A$150))+1,""),COLUMN()-7)), "")</f>
        <v/>
      </c>
      <c r="N19" s="127">
        <f t="array" ref="N19">IFERROR(INDEX($B$2:$B$150,SMALL(IF($G19=$A$2:$A$150,ROW($A$2:$A$150)- MIN(ROW($A$2:$A$150))+1,""),COLUMN()-7)), "")</f>
        <v/>
      </c>
      <c r="O19" s="127">
        <f t="array" ref="O19">IFERROR(INDEX($B$2:$B$150,SMALL(IF($G19=$A$2:$A$150,ROW($A$2:$A$150)- MIN(ROW($A$2:$A$150))+1,""),COLUMN()-7)), "")</f>
        <v/>
      </c>
      <c r="P19" s="127">
        <f t="array" ref="P19">IFERROR(INDEX($B$2:$B$150,SMALL(IF($G19=$A$2:$A$150,ROW($A$2:$A$150)- MIN(ROW($A$2:$A$150))+1,""),COLUMN()-7)), "")</f>
        <v/>
      </c>
      <c r="Q19" s="128">
        <f t="array" ref="Q19">IFERROR(INDEX($B$2:$B$150,SMALL(IF($G19=$A$2:$A$150,ROW($A$2:$A$150)- MIN(ROW($A$2:$A$150))+1,""),COLUMN()-7)), "")</f>
        <v/>
      </c>
      <c r="S19" s="203">
        <f>_xlfn.NUMBERVALUE('997_Sheet'!I19)</f>
        <v/>
      </c>
      <c r="T19" s="204">
        <f>_xlfn.NUMBERVALUE('997_Sheet'!$D19)</f>
        <v/>
      </c>
      <c r="U19" s="204">
        <f>_xlfn.NUMBERVALUE('997_Sheet'!$M19)</f>
        <v/>
      </c>
      <c r="V19" s="110">
        <f>($H$1+('997_Sheet'!C19*7))</f>
        <v/>
      </c>
      <c r="W19">
        <f>_xlfn.NUMBERVALUE('997_Sheet'!H19)</f>
        <v/>
      </c>
    </row>
    <row r="20">
      <c r="A20" s="30">
        <f>V13</f>
        <v/>
      </c>
      <c r="B20" s="200">
        <f>S13</f>
        <v/>
      </c>
      <c r="C20" s="201">
        <f>T13</f>
        <v/>
      </c>
      <c r="D20" s="202">
        <f>U13</f>
        <v/>
      </c>
      <c r="E20">
        <f>W13</f>
        <v/>
      </c>
      <c r="G20" s="60" t="n">
        <v>30</v>
      </c>
      <c r="H20" s="205">
        <f t="array" ref="H20">IFERROR(INDEX($C$2:$C$150,SMALL(IF($G19=$A$2:$A$150,ROW($A$2:$A$150)- MIN(ROW($A$2:$A$150))+1,""),COLUMN()-7)), "")</f>
        <v/>
      </c>
      <c r="I20" s="206">
        <f t="array" ref="I20">IFERROR(INDEX($C$2:$C$150,SMALL(IF($G19=$A$2:$A$150,ROW($A$2:$A$150)- MIN(ROW($A$2:$A$150))+1,""),COLUMN()-7)), "")</f>
        <v/>
      </c>
      <c r="J20" s="206">
        <f t="array" ref="J20">IFERROR(INDEX($C$2:$C$150,SMALL(IF($G19=$A$2:$A$150,ROW($A$2:$A$150)- MIN(ROW($A$2:$A$150))+1,""),COLUMN()-7)), "")</f>
        <v/>
      </c>
      <c r="K20" s="206">
        <f t="array" ref="K20">IFERROR(INDEX($C$2:$C$150,SMALL(IF($G19=$A$2:$A$150,ROW($A$2:$A$150)- MIN(ROW($A$2:$A$150))+1,""),COLUMN()-7)), "")</f>
        <v/>
      </c>
      <c r="L20" s="206">
        <f t="array" ref="L20">IFERROR(INDEX($C$2:$C$150,SMALL(IF($G19=$A$2:$A$150,ROW($A$2:$A$150)- MIN(ROW($A$2:$A$150))+1,""),COLUMN()-7)), "")</f>
        <v/>
      </c>
      <c r="M20" s="206">
        <f t="array" ref="M20">IFERROR(INDEX($C$2:$C$150,SMALL(IF($G19=$A$2:$A$150,ROW($A$2:$A$150)- MIN(ROW($A$2:$A$150))+1,""),COLUMN()-7)), "")</f>
        <v/>
      </c>
      <c r="N20" s="206">
        <f t="array" ref="N20">IFERROR(INDEX($C$2:$C$150,SMALL(IF($G19=$A$2:$A$150,ROW($A$2:$A$150)- MIN(ROW($A$2:$A$150))+1,""),COLUMN()-7)), "")</f>
        <v/>
      </c>
      <c r="O20" s="206">
        <f t="array" ref="O20">IFERROR(INDEX($C$2:$C$150,SMALL(IF($G19=$A$2:$A$150,ROW($A$2:$A$150)- MIN(ROW($A$2:$A$150))+1,""),COLUMN()-7)), "")</f>
        <v/>
      </c>
      <c r="P20" s="206">
        <f t="array" ref="P20">IFERROR(INDEX($C$2:$C$150,SMALL(IF($G19=$A$2:$A$150,ROW($A$2:$A$150)- MIN(ROW($A$2:$A$150))+1,""),COLUMN()-7)), "")</f>
        <v/>
      </c>
      <c r="Q20" s="207">
        <f t="array" ref="Q20">IFERROR(INDEX($C$2:$C$150,SMALL(IF($G19=$A$2:$A$150,ROW($A$2:$A$150)- MIN(ROW($A$2:$A$150))+1,""),COLUMN()-7)), "")</f>
        <v/>
      </c>
      <c r="S20" s="203">
        <f>_xlfn.NUMBERVALUE('997_Sheet'!I20)</f>
        <v/>
      </c>
      <c r="T20" s="204">
        <f>_xlfn.NUMBERVALUE('997_Sheet'!$D20)</f>
        <v/>
      </c>
      <c r="U20" s="204">
        <f>_xlfn.NUMBERVALUE('997_Sheet'!$M20)</f>
        <v/>
      </c>
      <c r="V20" s="110">
        <f>($H$1+('997_Sheet'!C20*7))</f>
        <v/>
      </c>
      <c r="W20">
        <f>_xlfn.NUMBERVALUE('997_Sheet'!H20)</f>
        <v/>
      </c>
    </row>
    <row r="21">
      <c r="A21" s="30">
        <f>V12</f>
        <v/>
      </c>
      <c r="B21" s="200">
        <f>S12</f>
        <v/>
      </c>
      <c r="C21" s="201">
        <f>T12</f>
        <v/>
      </c>
      <c r="D21" s="202">
        <f>U12</f>
        <v/>
      </c>
      <c r="E21">
        <f>W12</f>
        <v/>
      </c>
      <c r="G21" s="61">
        <f>VLOOKUP(G19,$A:$E,5,FALSE)</f>
        <v/>
      </c>
      <c r="H21" s="208">
        <f t="array" ref="H21">IFERROR(INDEX($D$2:$D$150,SMALL(IF($G19=$A$2:$A$150,ROW($A$2:$A$150)- MIN(ROW($A$2:$A$150))+1,""),COLUMN()-7)), "")</f>
        <v/>
      </c>
      <c r="I21" s="209">
        <f t="array" ref="I21">IFERROR(INDEX($D$2:$D$150,SMALL(IF($G19=$A$2:$A$150,ROW($A$2:$A$150)- MIN(ROW($A$2:$A$150))+1,""),COLUMN()-7)), "")</f>
        <v/>
      </c>
      <c r="J21" s="209">
        <f t="array" ref="J21">IFERROR(INDEX($D$2:$D$150,SMALL(IF($G19=$A$2:$A$150,ROW($A$2:$A$150)- MIN(ROW($A$2:$A$150))+1,""),COLUMN()-7)), "")</f>
        <v/>
      </c>
      <c r="K21" s="209">
        <f t="array" ref="K21">IFERROR(INDEX($D$2:$D$150,SMALL(IF($G19=$A$2:$A$150,ROW($A$2:$A$150)- MIN(ROW($A$2:$A$150))+1,""),COLUMN()-7)), "")</f>
        <v/>
      </c>
      <c r="L21" s="209">
        <f t="array" ref="L21">IFERROR(INDEX($D$2:$D$150,SMALL(IF($G19=$A$2:$A$150,ROW($A$2:$A$150)- MIN(ROW($A$2:$A$150))+1,""),COLUMN()-7)), "")</f>
        <v/>
      </c>
      <c r="M21" s="209">
        <f t="array" ref="M21">IFERROR(INDEX($D$2:$D$150,SMALL(IF($G19=$A$2:$A$150,ROW($A$2:$A$150)- MIN(ROW($A$2:$A$150))+1,""),COLUMN()-7)), "")</f>
        <v/>
      </c>
      <c r="N21" s="209">
        <f t="array" ref="N21">IFERROR(INDEX($D$2:$D$150,SMALL(IF($G19=$A$2:$A$150,ROW($A$2:$A$150)- MIN(ROW($A$2:$A$150))+1,""),COLUMN()-7)), "")</f>
        <v/>
      </c>
      <c r="O21" s="209">
        <f t="array" ref="O21">IFERROR(INDEX($D$2:$D$150,SMALL(IF($G19=$A$2:$A$150,ROW($A$2:$A$150)- MIN(ROW($A$2:$A$150))+1,""),COLUMN()-7)), "")</f>
        <v/>
      </c>
      <c r="P21" s="209">
        <f t="array" ref="P21">IFERROR(INDEX($D$2:$D$150,SMALL(IF($G19=$A$2:$A$150,ROW($A$2:$A$150)- MIN(ROW($A$2:$A$150))+1,""),COLUMN()-7)), "")</f>
        <v/>
      </c>
      <c r="Q21" s="210">
        <f t="array" ref="Q21">IFERROR(INDEX($D$2:$D$150,SMALL(IF($G19=$A$2:$A$150,ROW($A$2:$A$150)- MIN(ROW($A$2:$A$150))+1,""),COLUMN()-7)), "")</f>
        <v/>
      </c>
      <c r="S21" s="203">
        <f>_xlfn.NUMBERVALUE('997_Sheet'!I21)</f>
        <v/>
      </c>
      <c r="T21" s="204">
        <f>_xlfn.NUMBERVALUE('997_Sheet'!$D21)</f>
        <v/>
      </c>
      <c r="U21" s="204">
        <f>_xlfn.NUMBERVALUE('997_Sheet'!$M21)</f>
        <v/>
      </c>
      <c r="V21" s="110">
        <f>($H$1+('997_Sheet'!C21*7))</f>
        <v/>
      </c>
      <c r="W21">
        <f>_xlfn.NUMBERVALUE('997_Sheet'!H21)</f>
        <v/>
      </c>
    </row>
    <row r="22">
      <c r="A22" s="30">
        <f>V31</f>
        <v/>
      </c>
      <c r="B22" s="200">
        <f>S31</f>
        <v/>
      </c>
      <c r="C22" s="201">
        <f>T31</f>
        <v/>
      </c>
      <c r="D22" s="202">
        <f>U31</f>
        <v/>
      </c>
      <c r="E22">
        <f>W31</f>
        <v/>
      </c>
      <c r="G22" s="6" t="n"/>
      <c r="S22" s="189">
        <f>_xlfn.NUMBERVALUE('997_Sheet'!I22)</f>
        <v/>
      </c>
      <c r="T22" s="201">
        <f>_xlfn.NUMBERVALUE('997_Sheet'!$D22)</f>
        <v/>
      </c>
      <c r="U22" s="201">
        <f>_xlfn.NUMBERVALUE('997_Sheet'!$M22)</f>
        <v/>
      </c>
      <c r="V22" s="30">
        <f>($H$1+('997_Sheet'!C22*7))</f>
        <v/>
      </c>
      <c r="W22">
        <f>_xlfn.NUMBERVALUE('997_Sheet'!H22)</f>
        <v/>
      </c>
    </row>
    <row r="23">
      <c r="A23" s="30">
        <f>V30</f>
        <v/>
      </c>
      <c r="B23" s="200">
        <f>S30</f>
        <v/>
      </c>
      <c r="C23" s="201">
        <f>T30</f>
        <v/>
      </c>
      <c r="D23" s="202">
        <f>U30</f>
        <v/>
      </c>
      <c r="E23">
        <f>W30</f>
        <v/>
      </c>
      <c r="G23" s="59">
        <f>$H$1+(7*G24)</f>
        <v/>
      </c>
      <c r="H23" s="126">
        <f t="array" ref="H23">IFERROR(INDEX($B$2:$B$150,SMALL(IF($G23=$A$2:$A$150,ROW($A$2:$A$150)- MIN(ROW($A$2:$A$150))+1,""),COLUMN()-7)), "")</f>
        <v/>
      </c>
      <c r="I23" s="127">
        <f t="array" ref="I23">IFERROR(INDEX($B$2:$B$150,SMALL(IF($G23=$A$2:$A$150,ROW($A$2:$A$150)- MIN(ROW($A$2:$A$150))+1,""),COLUMN()-7)), "")</f>
        <v/>
      </c>
      <c r="J23" s="127">
        <f t="array" ref="J23">IFERROR(INDEX($B$2:$B$150,SMALL(IF($G23=$A$2:$A$150,ROW($A$2:$A$150)- MIN(ROW($A$2:$A$150))+1,""),COLUMN()-7)), "")</f>
        <v/>
      </c>
      <c r="K23" s="127">
        <f t="array" ref="K23">IFERROR(INDEX($B$2:$B$150,SMALL(IF($G23=$A$2:$A$150,ROW($A$2:$A$150)- MIN(ROW($A$2:$A$150))+1,""),COLUMN()-7)), "")</f>
        <v/>
      </c>
      <c r="L23" s="127">
        <f t="array" ref="L23">IFERROR(INDEX($B$2:$B$150,SMALL(IF($G23=$A$2:$A$150,ROW($A$2:$A$150)- MIN(ROW($A$2:$A$150))+1,""),COLUMN()-7)), "")</f>
        <v/>
      </c>
      <c r="M23" s="127">
        <f t="array" ref="M23">IFERROR(INDEX($B$2:$B$150,SMALL(IF($G23=$A$2:$A$150,ROW($A$2:$A$150)- MIN(ROW($A$2:$A$150))+1,""),COLUMN()-7)), "")</f>
        <v/>
      </c>
      <c r="N23" s="127">
        <f t="array" ref="N23">IFERROR(INDEX($B$2:$B$150,SMALL(IF($G23=$A$2:$A$150,ROW($A$2:$A$150)- MIN(ROW($A$2:$A$150))+1,""),COLUMN()-7)), "")</f>
        <v/>
      </c>
      <c r="O23" s="127">
        <f t="array" ref="O23">IFERROR(INDEX($B$2:$B$150,SMALL(IF($G23=$A$2:$A$150,ROW($A$2:$A$150)- MIN(ROW($A$2:$A$150))+1,""),COLUMN()-7)), "")</f>
        <v/>
      </c>
      <c r="P23" s="127">
        <f t="array" ref="P23">IFERROR(INDEX($B$2:$B$150,SMALL(IF($G23=$A$2:$A$150,ROW($A$2:$A$150)- MIN(ROW($A$2:$A$150))+1,""),COLUMN()-7)), "")</f>
        <v/>
      </c>
      <c r="Q23" s="128">
        <f t="array" ref="Q23">IFERROR(INDEX($B$2:$B$150,SMALL(IF($G23=$A$2:$A$150,ROW($A$2:$A$150)- MIN(ROW($A$2:$A$150))+1,""),COLUMN()-7)), "")</f>
        <v/>
      </c>
      <c r="S23" s="189">
        <f>_xlfn.NUMBERVALUE('997_Sheet'!I23)</f>
        <v/>
      </c>
      <c r="T23" s="201">
        <f>_xlfn.NUMBERVALUE('997_Sheet'!$D23)</f>
        <v/>
      </c>
      <c r="U23" s="201">
        <f>_xlfn.NUMBERVALUE('997_Sheet'!$M23)</f>
        <v/>
      </c>
      <c r="V23" s="30">
        <f>($H$1+('997_Sheet'!C23*7))</f>
        <v/>
      </c>
      <c r="W23">
        <f>_xlfn.NUMBERVALUE('997_Sheet'!H23)</f>
        <v/>
      </c>
    </row>
    <row r="24">
      <c r="A24" s="30">
        <f>V29</f>
        <v/>
      </c>
      <c r="B24" s="200">
        <f>S29</f>
        <v/>
      </c>
      <c r="C24" s="201">
        <f>T29</f>
        <v/>
      </c>
      <c r="D24" s="202">
        <f>U29</f>
        <v/>
      </c>
      <c r="E24">
        <f>W29</f>
        <v/>
      </c>
      <c r="G24" s="60" t="n">
        <v>34</v>
      </c>
      <c r="H24" s="205">
        <f t="array" ref="H24">IFERROR(INDEX($C$2:$C$150,SMALL(IF($G23=$A$2:$A$150,ROW($A$2:$A$150)- MIN(ROW($A$2:$A$150))+1,""),COLUMN()-7)), "")</f>
        <v/>
      </c>
      <c r="I24" s="206">
        <f t="array" ref="I24">IFERROR(INDEX($C$2:$C$150,SMALL(IF($G23=$A$2:$A$150,ROW($A$2:$A$150)- MIN(ROW($A$2:$A$150))+1,""),COLUMN()-7)), "")</f>
        <v/>
      </c>
      <c r="J24" s="206">
        <f t="array" ref="J24">IFERROR(INDEX($C$2:$C$150,SMALL(IF($G23=$A$2:$A$150,ROW($A$2:$A$150)- MIN(ROW($A$2:$A$150))+1,""),COLUMN()-7)), "")</f>
        <v/>
      </c>
      <c r="K24" s="206">
        <f t="array" ref="K24">IFERROR(INDEX($C$2:$C$150,SMALL(IF($G23=$A$2:$A$150,ROW($A$2:$A$150)- MIN(ROW($A$2:$A$150))+1,""),COLUMN()-7)), "")</f>
        <v/>
      </c>
      <c r="L24" s="206">
        <f t="array" ref="L24">IFERROR(INDEX($C$2:$C$150,SMALL(IF($G23=$A$2:$A$150,ROW($A$2:$A$150)- MIN(ROW($A$2:$A$150))+1,""),COLUMN()-7)), "")</f>
        <v/>
      </c>
      <c r="M24" s="206">
        <f t="array" ref="M24">IFERROR(INDEX($C$2:$C$150,SMALL(IF($G23=$A$2:$A$150,ROW($A$2:$A$150)- MIN(ROW($A$2:$A$150))+1,""),COLUMN()-7)), "")</f>
        <v/>
      </c>
      <c r="N24" s="206">
        <f t="array" ref="N24">IFERROR(INDEX($C$2:$C$150,SMALL(IF($G23=$A$2:$A$150,ROW($A$2:$A$150)- MIN(ROW($A$2:$A$150))+1,""),COLUMN()-7)), "")</f>
        <v/>
      </c>
      <c r="O24" s="206">
        <f t="array" ref="O24">IFERROR(INDEX($C$2:$C$150,SMALL(IF($G23=$A$2:$A$150,ROW($A$2:$A$150)- MIN(ROW($A$2:$A$150))+1,""),COLUMN()-7)), "")</f>
        <v/>
      </c>
      <c r="P24" s="206">
        <f t="array" ref="P24">IFERROR(INDEX($C$2:$C$150,SMALL(IF($G23=$A$2:$A$150,ROW($A$2:$A$150)- MIN(ROW($A$2:$A$150))+1,""),COLUMN()-7)), "")</f>
        <v/>
      </c>
      <c r="Q24" s="207">
        <f t="array" ref="Q24">IFERROR(INDEX($C$2:$C$150,SMALL(IF($G23=$A$2:$A$150,ROW($A$2:$A$150)- MIN(ROW($A$2:$A$150))+1,""),COLUMN()-7)), "")</f>
        <v/>
      </c>
      <c r="S24" s="189">
        <f>_xlfn.NUMBERVALUE('997_Sheet'!I24)</f>
        <v/>
      </c>
      <c r="T24" s="201">
        <f>_xlfn.NUMBERVALUE('997_Sheet'!$D24)</f>
        <v/>
      </c>
      <c r="U24" s="201">
        <f>_xlfn.NUMBERVALUE('997_Sheet'!$M24)</f>
        <v/>
      </c>
      <c r="V24" s="30">
        <f>($H$1+('997_Sheet'!C24*7))</f>
        <v/>
      </c>
      <c r="W24">
        <f>_xlfn.NUMBERVALUE('997_Sheet'!H24)</f>
        <v/>
      </c>
    </row>
    <row r="25">
      <c r="A25" s="30">
        <f>V28</f>
        <v/>
      </c>
      <c r="B25" s="200">
        <f>S28</f>
        <v/>
      </c>
      <c r="C25" s="201">
        <f>T28</f>
        <v/>
      </c>
      <c r="D25" s="202">
        <f>U28</f>
        <v/>
      </c>
      <c r="E25">
        <f>W28</f>
        <v/>
      </c>
      <c r="G25" s="61">
        <f>VLOOKUP(G23,$A:$E,5,FALSE)</f>
        <v/>
      </c>
      <c r="H25" s="208">
        <f t="array" ref="H25">IFERROR(INDEX($D$2:$D$150,SMALL(IF($G23=$A$2:$A$150,ROW($A$2:$A$150)- MIN(ROW($A$2:$A$150))+1,""),COLUMN()-7)), "")</f>
        <v/>
      </c>
      <c r="I25" s="209">
        <f t="array" ref="I25">IFERROR(INDEX($D$2:$D$150,SMALL(IF($G23=$A$2:$A$150,ROW($A$2:$A$150)- MIN(ROW($A$2:$A$150))+1,""),COLUMN()-7)), "")</f>
        <v/>
      </c>
      <c r="J25" s="209">
        <f t="array" ref="J25">IFERROR(INDEX($D$2:$D$150,SMALL(IF($G23=$A$2:$A$150,ROW($A$2:$A$150)- MIN(ROW($A$2:$A$150))+1,""),COLUMN()-7)), "")</f>
        <v/>
      </c>
      <c r="K25" s="209">
        <f t="array" ref="K25">IFERROR(INDEX($D$2:$D$150,SMALL(IF($G23=$A$2:$A$150,ROW($A$2:$A$150)- MIN(ROW($A$2:$A$150))+1,""),COLUMN()-7)), "")</f>
        <v/>
      </c>
      <c r="L25" s="209">
        <f t="array" ref="L25">IFERROR(INDEX($D$2:$D$150,SMALL(IF($G23=$A$2:$A$150,ROW($A$2:$A$150)- MIN(ROW($A$2:$A$150))+1,""),COLUMN()-7)), "")</f>
        <v/>
      </c>
      <c r="M25" s="209">
        <f t="array" ref="M25">IFERROR(INDEX($D$2:$D$150,SMALL(IF($G23=$A$2:$A$150,ROW($A$2:$A$150)- MIN(ROW($A$2:$A$150))+1,""),COLUMN()-7)), "")</f>
        <v/>
      </c>
      <c r="N25" s="209">
        <f t="array" ref="N25">IFERROR(INDEX($D$2:$D$150,SMALL(IF($G23=$A$2:$A$150,ROW($A$2:$A$150)- MIN(ROW($A$2:$A$150))+1,""),COLUMN()-7)), "")</f>
        <v/>
      </c>
      <c r="O25" s="209">
        <f t="array" ref="O25">IFERROR(INDEX($D$2:$D$150,SMALL(IF($G23=$A$2:$A$150,ROW($A$2:$A$150)- MIN(ROW($A$2:$A$150))+1,""),COLUMN()-7)), "")</f>
        <v/>
      </c>
      <c r="P25" s="209">
        <f t="array" ref="P25">IFERROR(INDEX($D$2:$D$150,SMALL(IF($G23=$A$2:$A$150,ROW($A$2:$A$150)- MIN(ROW($A$2:$A$150))+1,""),COLUMN()-7)), "")</f>
        <v/>
      </c>
      <c r="Q25" s="210">
        <f t="array" ref="Q25">IFERROR(INDEX($D$2:$D$150,SMALL(IF($G23=$A$2:$A$150,ROW($A$2:$A$150)- MIN(ROW($A$2:$A$150))+1,""),COLUMN()-7)), "")</f>
        <v/>
      </c>
      <c r="S25" s="189">
        <f>_xlfn.NUMBERVALUE('997_Sheet'!I25)</f>
        <v/>
      </c>
      <c r="T25" s="201">
        <f>_xlfn.NUMBERVALUE('997_Sheet'!$D25)</f>
        <v/>
      </c>
      <c r="U25" s="201">
        <f>_xlfn.NUMBERVALUE('997_Sheet'!$M25)</f>
        <v/>
      </c>
      <c r="V25" s="30">
        <f>($H$1+('997_Sheet'!C25*7))</f>
        <v/>
      </c>
      <c r="W25">
        <f>_xlfn.NUMBERVALUE('997_Sheet'!H25)</f>
        <v/>
      </c>
    </row>
    <row r="26">
      <c r="A26" s="30">
        <f>V27</f>
        <v/>
      </c>
      <c r="B26" s="200">
        <f>S27</f>
        <v/>
      </c>
      <c r="C26" s="201">
        <f>T27</f>
        <v/>
      </c>
      <c r="D26" s="202">
        <f>U27</f>
        <v/>
      </c>
      <c r="E26">
        <f>W27</f>
        <v/>
      </c>
      <c r="G26" s="6" t="n"/>
      <c r="S26" s="189">
        <f>_xlfn.NUMBERVALUE('997_Sheet'!I26)</f>
        <v/>
      </c>
      <c r="T26" s="201">
        <f>_xlfn.NUMBERVALUE('997_Sheet'!$D26)</f>
        <v/>
      </c>
      <c r="U26" s="201">
        <f>_xlfn.NUMBERVALUE('997_Sheet'!$M26)</f>
        <v/>
      </c>
      <c r="V26" s="30">
        <f>($H$1+('997_Sheet'!C26*7))</f>
        <v/>
      </c>
      <c r="W26">
        <f>_xlfn.NUMBERVALUE('997_Sheet'!H26)</f>
        <v/>
      </c>
    </row>
    <row r="27">
      <c r="A27" s="30">
        <f>V26</f>
        <v/>
      </c>
      <c r="B27" s="200">
        <f>S26</f>
        <v/>
      </c>
      <c r="C27" s="201">
        <f>T26</f>
        <v/>
      </c>
      <c r="D27" s="202">
        <f>U26</f>
        <v/>
      </c>
      <c r="E27">
        <f>W26</f>
        <v/>
      </c>
      <c r="G27" s="59">
        <f>$H$1+(7*G28)</f>
        <v/>
      </c>
      <c r="H27" s="126">
        <f t="array" ref="H27">IFERROR(INDEX($B$2:$B$150,SMALL(IF($G27=$A$2:$A$150,ROW($A$2:$A$150)- MIN(ROW($A$2:$A$150))+1,""),COLUMN()-7)), "")</f>
        <v/>
      </c>
      <c r="I27" s="127">
        <f t="array" ref="I27">IFERROR(INDEX($B$2:$B$150,SMALL(IF($G27=$A$2:$A$150,ROW($A$2:$A$150)- MIN(ROW($A$2:$A$150))+1,""),COLUMN()-7)), "")</f>
        <v/>
      </c>
      <c r="J27" s="127">
        <f t="array" ref="J27">IFERROR(INDEX($B$2:$B$150,SMALL(IF($G27=$A$2:$A$150,ROW($A$2:$A$150)- MIN(ROW($A$2:$A$150))+1,""),COLUMN()-7)), "")</f>
        <v/>
      </c>
      <c r="K27" s="127">
        <f t="array" ref="K27">IFERROR(INDEX($B$2:$B$150,SMALL(IF($G27=$A$2:$A$150,ROW($A$2:$A$150)- MIN(ROW($A$2:$A$150))+1,""),COLUMN()-7)), "")</f>
        <v/>
      </c>
      <c r="L27" s="127">
        <f t="array" ref="L27">IFERROR(INDEX($B$2:$B$150,SMALL(IF($G27=$A$2:$A$150,ROW($A$2:$A$150)- MIN(ROW($A$2:$A$150))+1,""),COLUMN()-7)), "")</f>
        <v/>
      </c>
      <c r="M27" s="127">
        <f t="array" ref="M27">IFERROR(INDEX($B$2:$B$150,SMALL(IF($G27=$A$2:$A$150,ROW($A$2:$A$150)- MIN(ROW($A$2:$A$150))+1,""),COLUMN()-7)), "")</f>
        <v/>
      </c>
      <c r="N27" s="127">
        <f t="array" ref="N27">IFERROR(INDEX($B$2:$B$150,SMALL(IF($G27=$A$2:$A$150,ROW($A$2:$A$150)- MIN(ROW($A$2:$A$150))+1,""),COLUMN()-7)), "")</f>
        <v/>
      </c>
      <c r="O27" s="127">
        <f t="array" ref="O27">IFERROR(INDEX($B$2:$B$150,SMALL(IF($G27=$A$2:$A$150,ROW($A$2:$A$150)- MIN(ROW($A$2:$A$150))+1,""),COLUMN()-7)), "")</f>
        <v/>
      </c>
      <c r="P27" s="127">
        <f t="array" ref="P27">IFERROR(INDEX($B$2:$B$150,SMALL(IF($G27=$A$2:$A$150,ROW($A$2:$A$150)- MIN(ROW($A$2:$A$150))+1,""),COLUMN()-7)), "")</f>
        <v/>
      </c>
      <c r="Q27" s="128">
        <f t="array" ref="Q27">IFERROR(INDEX($B$2:$B$150,SMALL(IF($G27=$A$2:$A$150,ROW($A$2:$A$150)- MIN(ROW($A$2:$A$150))+1,""),COLUMN()-7)), "")</f>
        <v/>
      </c>
      <c r="S27" s="189">
        <f>_xlfn.NUMBERVALUE('997_Sheet'!I27)</f>
        <v/>
      </c>
      <c r="T27" s="201">
        <f>_xlfn.NUMBERVALUE('997_Sheet'!$D27)</f>
        <v/>
      </c>
      <c r="U27" s="201">
        <f>_xlfn.NUMBERVALUE('997_Sheet'!$M27)</f>
        <v/>
      </c>
      <c r="V27" s="30">
        <f>($H$1+('997_Sheet'!C27*7))</f>
        <v/>
      </c>
      <c r="W27">
        <f>_xlfn.NUMBERVALUE('997_Sheet'!H27)</f>
        <v/>
      </c>
    </row>
    <row r="28">
      <c r="A28" s="30">
        <f>V25</f>
        <v/>
      </c>
      <c r="B28" s="200">
        <f>S25</f>
        <v/>
      </c>
      <c r="C28" s="201">
        <f>T25</f>
        <v/>
      </c>
      <c r="D28" s="202">
        <f>U25</f>
        <v/>
      </c>
      <c r="E28">
        <f>W25</f>
        <v/>
      </c>
      <c r="G28" s="60" t="n">
        <v>39</v>
      </c>
      <c r="H28" s="205">
        <f t="array" ref="H28">IFERROR(INDEX($C$2:$C$150,SMALL(IF($G27=$A$2:$A$150,ROW($A$2:$A$150)- MIN(ROW($A$2:$A$150))+1,""),COLUMN()-7)), "")</f>
        <v/>
      </c>
      <c r="I28" s="206">
        <f t="array" ref="I28">IFERROR(INDEX($C$2:$C$150,SMALL(IF($G27=$A$2:$A$150,ROW($A$2:$A$150)- MIN(ROW($A$2:$A$150))+1,""),COLUMN()-7)), "")</f>
        <v/>
      </c>
      <c r="J28" s="206">
        <f t="array" ref="J28">IFERROR(INDEX($C$2:$C$150,SMALL(IF($G27=$A$2:$A$150,ROW($A$2:$A$150)- MIN(ROW($A$2:$A$150))+1,""),COLUMN()-7)), "")</f>
        <v/>
      </c>
      <c r="K28" s="206">
        <f t="array" ref="K28">IFERROR(INDEX($C$2:$C$150,SMALL(IF($G27=$A$2:$A$150,ROW($A$2:$A$150)- MIN(ROW($A$2:$A$150))+1,""),COLUMN()-7)), "")</f>
        <v/>
      </c>
      <c r="L28" s="206">
        <f t="array" ref="L28">IFERROR(INDEX($C$2:$C$150,SMALL(IF($G27=$A$2:$A$150,ROW($A$2:$A$150)- MIN(ROW($A$2:$A$150))+1,""),COLUMN()-7)), "")</f>
        <v/>
      </c>
      <c r="M28" s="206">
        <f t="array" ref="M28">IFERROR(INDEX($C$2:$C$150,SMALL(IF($G27=$A$2:$A$150,ROW($A$2:$A$150)- MIN(ROW($A$2:$A$150))+1,""),COLUMN()-7)), "")</f>
        <v/>
      </c>
      <c r="N28" s="206">
        <f t="array" ref="N28">IFERROR(INDEX($C$2:$C$150,SMALL(IF($G27=$A$2:$A$150,ROW($A$2:$A$150)- MIN(ROW($A$2:$A$150))+1,""),COLUMN()-7)), "")</f>
        <v/>
      </c>
      <c r="O28" s="206">
        <f t="array" ref="O28">IFERROR(INDEX($C$2:$C$150,SMALL(IF($G27=$A$2:$A$150,ROW($A$2:$A$150)- MIN(ROW($A$2:$A$150))+1,""),COLUMN()-7)), "")</f>
        <v/>
      </c>
      <c r="P28" s="206">
        <f t="array" ref="P28">IFERROR(INDEX($C$2:$C$150,SMALL(IF($G27=$A$2:$A$150,ROW($A$2:$A$150)- MIN(ROW($A$2:$A$150))+1,""),COLUMN()-7)), "")</f>
        <v/>
      </c>
      <c r="Q28" s="207">
        <f t="array" ref="Q28">IFERROR(INDEX($C$2:$C$150,SMALL(IF($G27=$A$2:$A$150,ROW($A$2:$A$150)- MIN(ROW($A$2:$A$150))+1,""),COLUMN()-7)), "")</f>
        <v/>
      </c>
      <c r="S28" s="189">
        <f>_xlfn.NUMBERVALUE('997_Sheet'!I28)</f>
        <v/>
      </c>
      <c r="T28" s="201">
        <f>_xlfn.NUMBERVALUE('997_Sheet'!$D28)</f>
        <v/>
      </c>
      <c r="U28" s="201">
        <f>_xlfn.NUMBERVALUE('997_Sheet'!$M28)</f>
        <v/>
      </c>
      <c r="V28" s="30">
        <f>($H$1+('997_Sheet'!C28*7))</f>
        <v/>
      </c>
      <c r="W28">
        <f>_xlfn.NUMBERVALUE('997_Sheet'!H28)</f>
        <v/>
      </c>
    </row>
    <row r="29">
      <c r="A29" s="30">
        <f>V24</f>
        <v/>
      </c>
      <c r="B29" s="200">
        <f>S24</f>
        <v/>
      </c>
      <c r="C29" s="201">
        <f>T24</f>
        <v/>
      </c>
      <c r="D29" s="202">
        <f>U24</f>
        <v/>
      </c>
      <c r="E29">
        <f>W24</f>
        <v/>
      </c>
      <c r="G29" s="61">
        <f>VLOOKUP(G27,$A:$E,5,FALSE)</f>
        <v/>
      </c>
      <c r="H29" s="208">
        <f t="array" ref="H29">IFERROR(INDEX($D$2:$D$150,SMALL(IF($G27=$A$2:$A$150,ROW($A$2:$A$150)- MIN(ROW($A$2:$A$150))+1,""),COLUMN()-7)), "")</f>
        <v/>
      </c>
      <c r="I29" s="209">
        <f t="array" ref="I29">IFERROR(INDEX($D$2:$D$150,SMALL(IF($G27=$A$2:$A$150,ROW($A$2:$A$150)- MIN(ROW($A$2:$A$150))+1,""),COLUMN()-7)), "")</f>
        <v/>
      </c>
      <c r="J29" s="209">
        <f t="array" ref="J29">IFERROR(INDEX($D$2:$D$150,SMALL(IF($G27=$A$2:$A$150,ROW($A$2:$A$150)- MIN(ROW($A$2:$A$150))+1,""),COLUMN()-7)), "")</f>
        <v/>
      </c>
      <c r="K29" s="209">
        <f t="array" ref="K29">IFERROR(INDEX($D$2:$D$150,SMALL(IF($G27=$A$2:$A$150,ROW($A$2:$A$150)- MIN(ROW($A$2:$A$150))+1,""),COLUMN()-7)), "")</f>
        <v/>
      </c>
      <c r="L29" s="209">
        <f t="array" ref="L29">IFERROR(INDEX($D$2:$D$150,SMALL(IF($G27=$A$2:$A$150,ROW($A$2:$A$150)- MIN(ROW($A$2:$A$150))+1,""),COLUMN()-7)), "")</f>
        <v/>
      </c>
      <c r="M29" s="209">
        <f t="array" ref="M29">IFERROR(INDEX($D$2:$D$150,SMALL(IF($G27=$A$2:$A$150,ROW($A$2:$A$150)- MIN(ROW($A$2:$A$150))+1,""),COLUMN()-7)), "")</f>
        <v/>
      </c>
      <c r="N29" s="209">
        <f t="array" ref="N29">IFERROR(INDEX($D$2:$D$150,SMALL(IF($G27=$A$2:$A$150,ROW($A$2:$A$150)- MIN(ROW($A$2:$A$150))+1,""),COLUMN()-7)), "")</f>
        <v/>
      </c>
      <c r="O29" s="209">
        <f t="array" ref="O29">IFERROR(INDEX($D$2:$D$150,SMALL(IF($G27=$A$2:$A$150,ROW($A$2:$A$150)- MIN(ROW($A$2:$A$150))+1,""),COLUMN()-7)), "")</f>
        <v/>
      </c>
      <c r="P29" s="209">
        <f t="array" ref="P29">IFERROR(INDEX($D$2:$D$150,SMALL(IF($G27=$A$2:$A$150,ROW($A$2:$A$150)- MIN(ROW($A$2:$A$150))+1,""),COLUMN()-7)), "")</f>
        <v/>
      </c>
      <c r="Q29" s="210">
        <f t="array" ref="Q29">IFERROR(INDEX($D$2:$D$150,SMALL(IF($G27=$A$2:$A$150,ROW($A$2:$A$150)- MIN(ROW($A$2:$A$150))+1,""),COLUMN()-7)), "")</f>
        <v/>
      </c>
      <c r="S29" s="189">
        <f>_xlfn.NUMBERVALUE('997_Sheet'!I29)</f>
        <v/>
      </c>
      <c r="T29" s="201">
        <f>_xlfn.NUMBERVALUE('997_Sheet'!$D29)</f>
        <v/>
      </c>
      <c r="U29" s="201">
        <f>_xlfn.NUMBERVALUE('997_Sheet'!$M29)</f>
        <v/>
      </c>
      <c r="V29" s="30">
        <f>($H$1+('997_Sheet'!C29*7))</f>
        <v/>
      </c>
      <c r="W29">
        <f>_xlfn.NUMBERVALUE('997_Sheet'!H29)</f>
        <v/>
      </c>
    </row>
    <row r="30">
      <c r="A30" s="30">
        <f>V23</f>
        <v/>
      </c>
      <c r="B30" s="200">
        <f>S23</f>
        <v/>
      </c>
      <c r="C30" s="201">
        <f>T23</f>
        <v/>
      </c>
      <c r="D30" s="202">
        <f>U23</f>
        <v/>
      </c>
      <c r="E30">
        <f>W23</f>
        <v/>
      </c>
      <c r="G30" s="6" t="n"/>
      <c r="S30" s="189">
        <f>_xlfn.NUMBERVALUE('997_Sheet'!I30)</f>
        <v/>
      </c>
      <c r="T30" s="201">
        <f>_xlfn.NUMBERVALUE('997_Sheet'!$D30)</f>
        <v/>
      </c>
      <c r="U30" s="201">
        <f>_xlfn.NUMBERVALUE('997_Sheet'!$M30)</f>
        <v/>
      </c>
      <c r="V30" s="30">
        <f>($H$1+('997_Sheet'!C30*7))</f>
        <v/>
      </c>
      <c r="W30">
        <f>_xlfn.NUMBERVALUE('997_Sheet'!H30)</f>
        <v/>
      </c>
    </row>
    <row r="31">
      <c r="A31" s="30">
        <f>V22</f>
        <v/>
      </c>
      <c r="B31" s="200">
        <f>S22</f>
        <v/>
      </c>
      <c r="C31" s="201">
        <f>T22</f>
        <v/>
      </c>
      <c r="D31" s="202">
        <f>U22</f>
        <v/>
      </c>
      <c r="E31">
        <f>W22</f>
        <v/>
      </c>
      <c r="G31" s="59">
        <f>$H$1+(7*G32)</f>
        <v/>
      </c>
      <c r="H31" s="126">
        <f t="array" ref="H31">IFERROR(INDEX($B$2:$B$150,SMALL(IF($G31=$A$2:$A$150,ROW($A$2:$A$150)- MIN(ROW($A$2:$A$150))+1,""),COLUMN()-7)), "")</f>
        <v/>
      </c>
      <c r="I31" s="127">
        <f t="array" ref="I31">IFERROR(INDEX($B$2:$B$150,SMALL(IF($G31=$A$2:$A$150,ROW($A$2:$A$150)- MIN(ROW($A$2:$A$150))+1,""),COLUMN()-7)), "")</f>
        <v/>
      </c>
      <c r="J31" s="127">
        <f t="array" ref="J31">IFERROR(INDEX($B$2:$B$150,SMALL(IF($G31=$A$2:$A$150,ROW($A$2:$A$150)- MIN(ROW($A$2:$A$150))+1,""),COLUMN()-7)), "")</f>
        <v/>
      </c>
      <c r="K31" s="127">
        <f t="array" ref="K31">IFERROR(INDEX($B$2:$B$150,SMALL(IF($G31=$A$2:$A$150,ROW($A$2:$A$150)- MIN(ROW($A$2:$A$150))+1,""),COLUMN()-7)), "")</f>
        <v/>
      </c>
      <c r="L31" s="127">
        <f t="array" ref="L31">IFERROR(INDEX($B$2:$B$150,SMALL(IF($G31=$A$2:$A$150,ROW($A$2:$A$150)- MIN(ROW($A$2:$A$150))+1,""),COLUMN()-7)), "")</f>
        <v/>
      </c>
      <c r="M31" s="127">
        <f t="array" ref="M31">IFERROR(INDEX($B$2:$B$150,SMALL(IF($G31=$A$2:$A$150,ROW($A$2:$A$150)- MIN(ROW($A$2:$A$150))+1,""),COLUMN()-7)), "")</f>
        <v/>
      </c>
      <c r="N31" s="127">
        <f t="array" ref="N31">IFERROR(INDEX($B$2:$B$150,SMALL(IF($G31=$A$2:$A$150,ROW($A$2:$A$150)- MIN(ROW($A$2:$A$150))+1,""),COLUMN()-7)), "")</f>
        <v/>
      </c>
      <c r="O31" s="127">
        <f t="array" ref="O31">IFERROR(INDEX($B$2:$B$150,SMALL(IF($G31=$A$2:$A$150,ROW($A$2:$A$150)- MIN(ROW($A$2:$A$150))+1,""),COLUMN()-7)), "")</f>
        <v/>
      </c>
      <c r="P31" s="127">
        <f t="array" ref="P31">IFERROR(INDEX($B$2:$B$150,SMALL(IF($G31=$A$2:$A$150,ROW($A$2:$A$150)- MIN(ROW($A$2:$A$150))+1,""),COLUMN()-7)), "")</f>
        <v/>
      </c>
      <c r="Q31" s="128">
        <f t="array" ref="Q31">IFERROR(INDEX($B$2:$B$150,SMALL(IF($G31=$A$2:$A$150,ROW($A$2:$A$150)- MIN(ROW($A$2:$A$150))+1,""),COLUMN()-7)), "")</f>
        <v/>
      </c>
      <c r="S31" s="189">
        <f>_xlfn.NUMBERVALUE('997_Sheet'!I31)</f>
        <v/>
      </c>
      <c r="T31" s="201">
        <f>_xlfn.NUMBERVALUE('997_Sheet'!$D31)</f>
        <v/>
      </c>
      <c r="U31" s="201">
        <f>_xlfn.NUMBERVALUE('997_Sheet'!$M31)</f>
        <v/>
      </c>
      <c r="V31" s="30">
        <f>($H$1+('997_Sheet'!C31*7))</f>
        <v/>
      </c>
      <c r="W31">
        <f>_xlfn.NUMBERVALUE('997_Sheet'!H31)</f>
        <v/>
      </c>
    </row>
    <row r="32">
      <c r="A32" s="30">
        <f>V41</f>
        <v/>
      </c>
      <c r="B32" s="200">
        <f>S41</f>
        <v/>
      </c>
      <c r="C32" s="201">
        <f>T41</f>
        <v/>
      </c>
      <c r="D32" s="202">
        <f>U41</f>
        <v/>
      </c>
      <c r="E32">
        <f>W41</f>
        <v/>
      </c>
      <c r="G32" s="60" t="n">
        <v>43</v>
      </c>
      <c r="H32" s="205">
        <f t="array" ref="H32">IFERROR(INDEX($C$2:$C$150,SMALL(IF($G31=$A$2:$A$150,ROW($A$2:$A$150)- MIN(ROW($A$2:$A$150))+1,""),COLUMN()-7)), "")</f>
        <v/>
      </c>
      <c r="I32" s="206">
        <f t="array" ref="I32">IFERROR(INDEX($C$2:$C$150,SMALL(IF($G31=$A$2:$A$150,ROW($A$2:$A$150)- MIN(ROW($A$2:$A$150))+1,""),COLUMN()-7)), "")</f>
        <v/>
      </c>
      <c r="J32" s="206">
        <f t="array" ref="J32">IFERROR(INDEX($C$2:$C$150,SMALL(IF($G31=$A$2:$A$150,ROW($A$2:$A$150)- MIN(ROW($A$2:$A$150))+1,""),COLUMN()-7)), "")</f>
        <v/>
      </c>
      <c r="K32" s="206">
        <f t="array" ref="K32">IFERROR(INDEX($C$2:$C$150,SMALL(IF($G31=$A$2:$A$150,ROW($A$2:$A$150)- MIN(ROW($A$2:$A$150))+1,""),COLUMN()-7)), "")</f>
        <v/>
      </c>
      <c r="L32" s="206">
        <f t="array" ref="L32">IFERROR(INDEX($C$2:$C$150,SMALL(IF($G31=$A$2:$A$150,ROW($A$2:$A$150)- MIN(ROW($A$2:$A$150))+1,""),COLUMN()-7)), "")</f>
        <v/>
      </c>
      <c r="M32" s="206">
        <f t="array" ref="M32">IFERROR(INDEX($C$2:$C$150,SMALL(IF($G31=$A$2:$A$150,ROW($A$2:$A$150)- MIN(ROW($A$2:$A$150))+1,""),COLUMN()-7)), "")</f>
        <v/>
      </c>
      <c r="N32" s="206">
        <f t="array" ref="N32">IFERROR(INDEX($C$2:$C$150,SMALL(IF($G31=$A$2:$A$150,ROW($A$2:$A$150)- MIN(ROW($A$2:$A$150))+1,""),COLUMN()-7)), "")</f>
        <v/>
      </c>
      <c r="O32" s="206">
        <f t="array" ref="O32">IFERROR(INDEX($C$2:$C$150,SMALL(IF($G31=$A$2:$A$150,ROW($A$2:$A$150)- MIN(ROW($A$2:$A$150))+1,""),COLUMN()-7)), "")</f>
        <v/>
      </c>
      <c r="P32" s="206">
        <f t="array" ref="P32">IFERROR(INDEX($C$2:$C$150,SMALL(IF($G31=$A$2:$A$150,ROW($A$2:$A$150)- MIN(ROW($A$2:$A$150))+1,""),COLUMN()-7)), "")</f>
        <v/>
      </c>
      <c r="Q32" s="207">
        <f t="array" ref="Q32">IFERROR(INDEX($C$2:$C$150,SMALL(IF($G31=$A$2:$A$150,ROW($A$2:$A$150)- MIN(ROW($A$2:$A$150))+1,""),COLUMN()-7)), "")</f>
        <v/>
      </c>
      <c r="S32" s="203">
        <f>_xlfn.NUMBERVALUE('997_Sheet'!I32)</f>
        <v/>
      </c>
      <c r="T32" s="204">
        <f>_xlfn.NUMBERVALUE('997_Sheet'!$D32)</f>
        <v/>
      </c>
      <c r="U32" s="204">
        <f>_xlfn.NUMBERVALUE('997_Sheet'!$M32)</f>
        <v/>
      </c>
      <c r="V32" s="110">
        <f>($H$1+('997_Sheet'!C32*7))</f>
        <v/>
      </c>
      <c r="W32">
        <f>_xlfn.NUMBERVALUE('997_Sheet'!H32)</f>
        <v/>
      </c>
    </row>
    <row r="33">
      <c r="A33" s="30">
        <f>V40</f>
        <v/>
      </c>
      <c r="B33" s="200">
        <f>S40</f>
        <v/>
      </c>
      <c r="C33" s="201">
        <f>T40</f>
        <v/>
      </c>
      <c r="D33" s="202">
        <f>U40</f>
        <v/>
      </c>
      <c r="E33">
        <f>W40</f>
        <v/>
      </c>
      <c r="G33" s="61">
        <f>VLOOKUP(G31,$A:$E,5,FALSE)</f>
        <v/>
      </c>
      <c r="H33" s="208">
        <f t="array" ref="H33">IFERROR(INDEX($D$2:$D$150,SMALL(IF($G31=$A$2:$A$150,ROW($A$2:$A$150)- MIN(ROW($A$2:$A$150))+1,""),COLUMN()-7)), "")</f>
        <v/>
      </c>
      <c r="I33" s="209">
        <f t="array" ref="I33">IFERROR(INDEX($D$2:$D$150,SMALL(IF($G31=$A$2:$A$150,ROW($A$2:$A$150)- MIN(ROW($A$2:$A$150))+1,""),COLUMN()-7)), "")</f>
        <v/>
      </c>
      <c r="J33" s="209">
        <f t="array" ref="J33">IFERROR(INDEX($D$2:$D$150,SMALL(IF($G31=$A$2:$A$150,ROW($A$2:$A$150)- MIN(ROW($A$2:$A$150))+1,""),COLUMN()-7)), "")</f>
        <v/>
      </c>
      <c r="K33" s="209">
        <f t="array" ref="K33">IFERROR(INDEX($D$2:$D$150,SMALL(IF($G31=$A$2:$A$150,ROW($A$2:$A$150)- MIN(ROW($A$2:$A$150))+1,""),COLUMN()-7)), "")</f>
        <v/>
      </c>
      <c r="L33" s="209">
        <f t="array" ref="L33">IFERROR(INDEX($D$2:$D$150,SMALL(IF($G31=$A$2:$A$150,ROW($A$2:$A$150)- MIN(ROW($A$2:$A$150))+1,""),COLUMN()-7)), "")</f>
        <v/>
      </c>
      <c r="M33" s="209">
        <f t="array" ref="M33">IFERROR(INDEX($D$2:$D$150,SMALL(IF($G31=$A$2:$A$150,ROW($A$2:$A$150)- MIN(ROW($A$2:$A$150))+1,""),COLUMN()-7)), "")</f>
        <v/>
      </c>
      <c r="N33" s="209">
        <f t="array" ref="N33">IFERROR(INDEX($D$2:$D$150,SMALL(IF($G31=$A$2:$A$150,ROW($A$2:$A$150)- MIN(ROW($A$2:$A$150))+1,""),COLUMN()-7)), "")</f>
        <v/>
      </c>
      <c r="O33" s="209">
        <f t="array" ref="O33">IFERROR(INDEX($D$2:$D$150,SMALL(IF($G31=$A$2:$A$150,ROW($A$2:$A$150)- MIN(ROW($A$2:$A$150))+1,""),COLUMN()-7)), "")</f>
        <v/>
      </c>
      <c r="P33" s="209">
        <f t="array" ref="P33">IFERROR(INDEX($D$2:$D$150,SMALL(IF($G31=$A$2:$A$150,ROW($A$2:$A$150)- MIN(ROW($A$2:$A$150))+1,""),COLUMN()-7)), "")</f>
        <v/>
      </c>
      <c r="Q33" s="210">
        <f t="array" ref="Q33">IFERROR(INDEX($D$2:$D$150,SMALL(IF($G31=$A$2:$A$150,ROW($A$2:$A$150)- MIN(ROW($A$2:$A$150))+1,""),COLUMN()-7)), "")</f>
        <v/>
      </c>
      <c r="S33" s="203">
        <f>_xlfn.NUMBERVALUE('997_Sheet'!I33)</f>
        <v/>
      </c>
      <c r="T33" s="204">
        <f>_xlfn.NUMBERVALUE('997_Sheet'!$D33)</f>
        <v/>
      </c>
      <c r="U33" s="204">
        <f>_xlfn.NUMBERVALUE('997_Sheet'!$M33)</f>
        <v/>
      </c>
      <c r="V33" s="110">
        <f>($H$1+('997_Sheet'!C33*7))</f>
        <v/>
      </c>
      <c r="W33">
        <f>_xlfn.NUMBERVALUE('997_Sheet'!H33)</f>
        <v/>
      </c>
    </row>
    <row r="34">
      <c r="A34" s="30">
        <f>V39</f>
        <v/>
      </c>
      <c r="B34" s="200">
        <f>S39</f>
        <v/>
      </c>
      <c r="C34" s="201">
        <f>T39</f>
        <v/>
      </c>
      <c r="D34" s="202">
        <f>U39</f>
        <v/>
      </c>
      <c r="E34">
        <f>W39</f>
        <v/>
      </c>
      <c r="G34" s="6" t="n"/>
      <c r="S34" s="203">
        <f>_xlfn.NUMBERVALUE('997_Sheet'!I34)</f>
        <v/>
      </c>
      <c r="T34" s="204">
        <f>_xlfn.NUMBERVALUE('997_Sheet'!$D34)</f>
        <v/>
      </c>
      <c r="U34" s="204">
        <f>_xlfn.NUMBERVALUE('997_Sheet'!$M34)</f>
        <v/>
      </c>
      <c r="V34" s="110">
        <f>($H$1+('997_Sheet'!C34*7))</f>
        <v/>
      </c>
      <c r="W34">
        <f>_xlfn.NUMBERVALUE('997_Sheet'!H34)</f>
        <v/>
      </c>
    </row>
    <row r="35">
      <c r="A35" s="30">
        <f>V38</f>
        <v/>
      </c>
      <c r="B35" s="200">
        <f>S38</f>
        <v/>
      </c>
      <c r="C35" s="201">
        <f>T38</f>
        <v/>
      </c>
      <c r="D35" s="202">
        <f>U38</f>
        <v/>
      </c>
      <c r="E35">
        <f>W38</f>
        <v/>
      </c>
      <c r="G35" s="59">
        <f>$H$1+(7*G36)</f>
        <v/>
      </c>
      <c r="H35" s="126">
        <f t="array" ref="H35">IFERROR(INDEX($B$2:$B$150,SMALL(IF($G35=$A$2:$A$150,ROW($A$2:$A$150)- MIN(ROW($A$2:$A$150))+1,""),COLUMN()-7)), "")</f>
        <v/>
      </c>
      <c r="I35" s="127">
        <f t="array" ref="I35">IFERROR(INDEX($B$2:$B$150,SMALL(IF($G35=$A$2:$A$150,ROW($A$2:$A$150)- MIN(ROW($A$2:$A$150))+1,""),COLUMN()-7)), "")</f>
        <v/>
      </c>
      <c r="J35" s="127">
        <f t="array" ref="J35">IFERROR(INDEX($B$2:$B$150,SMALL(IF($G35=$A$2:$A$150,ROW($A$2:$A$150)- MIN(ROW($A$2:$A$150))+1,""),COLUMN()-7)), "")</f>
        <v/>
      </c>
      <c r="K35" s="127">
        <f t="array" ref="K35">IFERROR(INDEX($B$2:$B$150,SMALL(IF($G35=$A$2:$A$150,ROW($A$2:$A$150)- MIN(ROW($A$2:$A$150))+1,""),COLUMN()-7)), "")</f>
        <v/>
      </c>
      <c r="L35" s="127">
        <f t="array" ref="L35">IFERROR(INDEX($B$2:$B$150,SMALL(IF($G35=$A$2:$A$150,ROW($A$2:$A$150)- MIN(ROW($A$2:$A$150))+1,""),COLUMN()-7)), "")</f>
        <v/>
      </c>
      <c r="M35" s="127">
        <f t="array" ref="M35">IFERROR(INDEX($B$2:$B$150,SMALL(IF($G35=$A$2:$A$150,ROW($A$2:$A$150)- MIN(ROW($A$2:$A$150))+1,""),COLUMN()-7)), "")</f>
        <v/>
      </c>
      <c r="N35" s="127">
        <f t="array" ref="N35">IFERROR(INDEX($B$2:$B$150,SMALL(IF($G35=$A$2:$A$150,ROW($A$2:$A$150)- MIN(ROW($A$2:$A$150))+1,""),COLUMN()-7)), "")</f>
        <v/>
      </c>
      <c r="O35" s="127">
        <f t="array" ref="O35">IFERROR(INDEX($B$2:$B$150,SMALL(IF($G35=$A$2:$A$150,ROW($A$2:$A$150)- MIN(ROW($A$2:$A$150))+1,""),COLUMN()-7)), "")</f>
        <v/>
      </c>
      <c r="P35" s="127">
        <f t="array" ref="P35">IFERROR(INDEX($B$2:$B$150,SMALL(IF($G35=$A$2:$A$150,ROW($A$2:$A$150)- MIN(ROW($A$2:$A$150))+1,""),COLUMN()-7)), "")</f>
        <v/>
      </c>
      <c r="Q35" s="128">
        <f t="array" ref="Q35">IFERROR(INDEX($B$2:$B$150,SMALL(IF($G35=$A$2:$A$150,ROW($A$2:$A$150)- MIN(ROW($A$2:$A$150))+1,""),COLUMN()-7)), "")</f>
        <v/>
      </c>
      <c r="S35" s="203">
        <f>_xlfn.NUMBERVALUE('997_Sheet'!I35)</f>
        <v/>
      </c>
      <c r="T35" s="204">
        <f>_xlfn.NUMBERVALUE('997_Sheet'!$D35)</f>
        <v/>
      </c>
      <c r="U35" s="204">
        <f>_xlfn.NUMBERVALUE('997_Sheet'!$M35)</f>
        <v/>
      </c>
      <c r="V35" s="110">
        <f>($H$1+('997_Sheet'!C35*7))</f>
        <v/>
      </c>
      <c r="W35">
        <f>_xlfn.NUMBERVALUE('997_Sheet'!H35)</f>
        <v/>
      </c>
    </row>
    <row r="36">
      <c r="A36" s="30">
        <f>V37</f>
        <v/>
      </c>
      <c r="B36" s="200">
        <f>S37</f>
        <v/>
      </c>
      <c r="C36" s="201">
        <f>T37</f>
        <v/>
      </c>
      <c r="D36" s="202">
        <f>U37</f>
        <v/>
      </c>
      <c r="E36">
        <f>W37</f>
        <v/>
      </c>
      <c r="G36" s="60" t="n">
        <v>47</v>
      </c>
      <c r="H36" s="205">
        <f t="array" ref="H36">IFERROR(INDEX($C$2:$C$150,SMALL(IF($G35=$A$2:$A$150,ROW($A$2:$A$150)- MIN(ROW($A$2:$A$150))+1,""),COLUMN()-7)), "")</f>
        <v/>
      </c>
      <c r="I36" s="206">
        <f t="array" ref="I36">IFERROR(INDEX($C$2:$C$150,SMALL(IF($G35=$A$2:$A$150,ROW($A$2:$A$150)- MIN(ROW($A$2:$A$150))+1,""),COLUMN()-7)), "")</f>
        <v/>
      </c>
      <c r="J36" s="206">
        <f t="array" ref="J36">IFERROR(INDEX($C$2:$C$150,SMALL(IF($G35=$A$2:$A$150,ROW($A$2:$A$150)- MIN(ROW($A$2:$A$150))+1,""),COLUMN()-7)), "")</f>
        <v/>
      </c>
      <c r="K36" s="206">
        <f t="array" ref="K36">IFERROR(INDEX($C$2:$C$150,SMALL(IF($G35=$A$2:$A$150,ROW($A$2:$A$150)- MIN(ROW($A$2:$A$150))+1,""),COLUMN()-7)), "")</f>
        <v/>
      </c>
      <c r="L36" s="206">
        <f t="array" ref="L36">IFERROR(INDEX($C$2:$C$150,SMALL(IF($G35=$A$2:$A$150,ROW($A$2:$A$150)- MIN(ROW($A$2:$A$150))+1,""),COLUMN()-7)), "")</f>
        <v/>
      </c>
      <c r="M36" s="206">
        <f t="array" ref="M36">IFERROR(INDEX($C$2:$C$150,SMALL(IF($G35=$A$2:$A$150,ROW($A$2:$A$150)- MIN(ROW($A$2:$A$150))+1,""),COLUMN()-7)), "")</f>
        <v/>
      </c>
      <c r="N36" s="206">
        <f t="array" ref="N36">IFERROR(INDEX($C$2:$C$150,SMALL(IF($G35=$A$2:$A$150,ROW($A$2:$A$150)- MIN(ROW($A$2:$A$150))+1,""),COLUMN()-7)), "")</f>
        <v/>
      </c>
      <c r="O36" s="206">
        <f t="array" ref="O36">IFERROR(INDEX($C$2:$C$150,SMALL(IF($G35=$A$2:$A$150,ROW($A$2:$A$150)- MIN(ROW($A$2:$A$150))+1,""),COLUMN()-7)), "")</f>
        <v/>
      </c>
      <c r="P36" s="206">
        <f t="array" ref="P36">IFERROR(INDEX($C$2:$C$150,SMALL(IF($G35=$A$2:$A$150,ROW($A$2:$A$150)- MIN(ROW($A$2:$A$150))+1,""),COLUMN()-7)), "")</f>
        <v/>
      </c>
      <c r="Q36" s="207">
        <f t="array" ref="Q36">IFERROR(INDEX($C$2:$C$150,SMALL(IF($G35=$A$2:$A$150,ROW($A$2:$A$150)- MIN(ROW($A$2:$A$150))+1,""),COLUMN()-7)), "")</f>
        <v/>
      </c>
      <c r="S36" s="203">
        <f>_xlfn.NUMBERVALUE('997_Sheet'!I36)</f>
        <v/>
      </c>
      <c r="T36" s="204">
        <f>_xlfn.NUMBERVALUE('997_Sheet'!$D36)</f>
        <v/>
      </c>
      <c r="U36" s="204">
        <f>_xlfn.NUMBERVALUE('997_Sheet'!$M36)</f>
        <v/>
      </c>
      <c r="V36" s="110">
        <f>($H$1+('997_Sheet'!C36*7))</f>
        <v/>
      </c>
      <c r="W36">
        <f>_xlfn.NUMBERVALUE('997_Sheet'!H36)</f>
        <v/>
      </c>
    </row>
    <row r="37">
      <c r="A37" s="30">
        <f>V36</f>
        <v/>
      </c>
      <c r="B37" s="200">
        <f>S36</f>
        <v/>
      </c>
      <c r="C37" s="201">
        <f>T36</f>
        <v/>
      </c>
      <c r="D37" s="202">
        <f>U36</f>
        <v/>
      </c>
      <c r="E37">
        <f>W36</f>
        <v/>
      </c>
      <c r="G37" s="61">
        <f>VLOOKUP(G35,$A:$E,5,FALSE)</f>
        <v/>
      </c>
      <c r="H37" s="208">
        <f t="array" ref="H37">IFERROR(INDEX($D$2:$D$150,SMALL(IF($G35=$A$2:$A$150,ROW($A$2:$A$150)- MIN(ROW($A$2:$A$150))+1,""),COLUMN()-7)), "")</f>
        <v/>
      </c>
      <c r="I37" s="209">
        <f t="array" ref="I37">IFERROR(INDEX($D$2:$D$150,SMALL(IF($G35=$A$2:$A$150,ROW($A$2:$A$150)- MIN(ROW($A$2:$A$150))+1,""),COLUMN()-7)), "")</f>
        <v/>
      </c>
      <c r="J37" s="209">
        <f t="array" ref="J37">IFERROR(INDEX($D$2:$D$150,SMALL(IF($G35=$A$2:$A$150,ROW($A$2:$A$150)- MIN(ROW($A$2:$A$150))+1,""),COLUMN()-7)), "")</f>
        <v/>
      </c>
      <c r="K37" s="209">
        <f t="array" ref="K37">IFERROR(INDEX($D$2:$D$150,SMALL(IF($G35=$A$2:$A$150,ROW($A$2:$A$150)- MIN(ROW($A$2:$A$150))+1,""),COLUMN()-7)), "")</f>
        <v/>
      </c>
      <c r="L37" s="209">
        <f t="array" ref="L37">IFERROR(INDEX($D$2:$D$150,SMALL(IF($G35=$A$2:$A$150,ROW($A$2:$A$150)- MIN(ROW($A$2:$A$150))+1,""),COLUMN()-7)), "")</f>
        <v/>
      </c>
      <c r="M37" s="209">
        <f t="array" ref="M37">IFERROR(INDEX($D$2:$D$150,SMALL(IF($G35=$A$2:$A$150,ROW($A$2:$A$150)- MIN(ROW($A$2:$A$150))+1,""),COLUMN()-7)), "")</f>
        <v/>
      </c>
      <c r="N37" s="209">
        <f t="array" ref="N37">IFERROR(INDEX($D$2:$D$150,SMALL(IF($G35=$A$2:$A$150,ROW($A$2:$A$150)- MIN(ROW($A$2:$A$150))+1,""),COLUMN()-7)), "")</f>
        <v/>
      </c>
      <c r="O37" s="209">
        <f t="array" ref="O37">IFERROR(INDEX($D$2:$D$150,SMALL(IF($G35=$A$2:$A$150,ROW($A$2:$A$150)- MIN(ROW($A$2:$A$150))+1,""),COLUMN()-7)), "")</f>
        <v/>
      </c>
      <c r="P37" s="209">
        <f t="array" ref="P37">IFERROR(INDEX($D$2:$D$150,SMALL(IF($G35=$A$2:$A$150,ROW($A$2:$A$150)- MIN(ROW($A$2:$A$150))+1,""),COLUMN()-7)), "")</f>
        <v/>
      </c>
      <c r="Q37" s="210">
        <f t="array" ref="Q37">IFERROR(INDEX($D$2:$D$150,SMALL(IF($G35=$A$2:$A$150,ROW($A$2:$A$150)- MIN(ROW($A$2:$A$150))+1,""),COLUMN()-7)), "")</f>
        <v/>
      </c>
      <c r="S37" s="203">
        <f>_xlfn.NUMBERVALUE('997_Sheet'!I37)</f>
        <v/>
      </c>
      <c r="T37" s="204">
        <f>_xlfn.NUMBERVALUE('997_Sheet'!$D37)</f>
        <v/>
      </c>
      <c r="U37" s="204">
        <f>_xlfn.NUMBERVALUE('997_Sheet'!$M37)</f>
        <v/>
      </c>
      <c r="V37" s="110">
        <f>($H$1+('997_Sheet'!C37*7))</f>
        <v/>
      </c>
      <c r="W37">
        <f>_xlfn.NUMBERVALUE('997_Sheet'!H37)</f>
        <v/>
      </c>
    </row>
    <row r="38">
      <c r="A38" s="30">
        <f>V35</f>
        <v/>
      </c>
      <c r="B38" s="200">
        <f>S35</f>
        <v/>
      </c>
      <c r="C38" s="201">
        <f>T35</f>
        <v/>
      </c>
      <c r="D38" s="202">
        <f>U35</f>
        <v/>
      </c>
      <c r="E38">
        <f>W35</f>
        <v/>
      </c>
      <c r="G38" s="6" t="n"/>
      <c r="S38" s="203">
        <f>_xlfn.NUMBERVALUE('997_Sheet'!I38)</f>
        <v/>
      </c>
      <c r="T38" s="204">
        <f>_xlfn.NUMBERVALUE('997_Sheet'!$D38)</f>
        <v/>
      </c>
      <c r="U38" s="204">
        <f>_xlfn.NUMBERVALUE('997_Sheet'!$M38)</f>
        <v/>
      </c>
      <c r="V38" s="110">
        <f>($H$1+('997_Sheet'!C38*7))</f>
        <v/>
      </c>
      <c r="W38">
        <f>_xlfn.NUMBERVALUE('997_Sheet'!H38)</f>
        <v/>
      </c>
    </row>
    <row r="39">
      <c r="A39" s="30">
        <f>V34</f>
        <v/>
      </c>
      <c r="B39" s="200">
        <f>S34</f>
        <v/>
      </c>
      <c r="C39" s="201">
        <f>T34</f>
        <v/>
      </c>
      <c r="D39" s="202">
        <f>U34</f>
        <v/>
      </c>
      <c r="E39">
        <f>W34</f>
        <v/>
      </c>
      <c r="G39" s="59">
        <f>$H$1+(7*G40)</f>
        <v/>
      </c>
      <c r="H39" s="126">
        <f t="array" ref="H39">IFERROR(INDEX($B$2:$B$150,SMALL(IF($G39=$A$2:$A$150,ROW($A$2:$A$150)- MIN(ROW($A$2:$A$150))+1,""),COLUMN()-7)), "")</f>
        <v/>
      </c>
      <c r="I39" s="127">
        <f t="array" ref="I39">IFERROR(INDEX($B$2:$B$150,SMALL(IF($G39=$A$2:$A$150,ROW($A$2:$A$150)- MIN(ROW($A$2:$A$150))+1,""),COLUMN()-7)), "")</f>
        <v/>
      </c>
      <c r="J39" s="127">
        <f t="array" ref="J39">IFERROR(INDEX($B$2:$B$150,SMALL(IF($G39=$A$2:$A$150,ROW($A$2:$A$150)- MIN(ROW($A$2:$A$150))+1,""),COLUMN()-7)), "")</f>
        <v/>
      </c>
      <c r="K39" s="127">
        <f t="array" ref="K39">IFERROR(INDEX($B$2:$B$150,SMALL(IF($G39=$A$2:$A$150,ROW($A$2:$A$150)- MIN(ROW($A$2:$A$150))+1,""),COLUMN()-7)), "")</f>
        <v/>
      </c>
      <c r="L39" s="127">
        <f t="array" ref="L39">IFERROR(INDEX($B$2:$B$150,SMALL(IF($G39=$A$2:$A$150,ROW($A$2:$A$150)- MIN(ROW($A$2:$A$150))+1,""),COLUMN()-7)), "")</f>
        <v/>
      </c>
      <c r="M39" s="127">
        <f t="array" ref="M39">IFERROR(INDEX($B$2:$B$150,SMALL(IF($G39=$A$2:$A$150,ROW($A$2:$A$150)- MIN(ROW($A$2:$A$150))+1,""),COLUMN()-7)), "")</f>
        <v/>
      </c>
      <c r="N39" s="127">
        <f t="array" ref="N39">IFERROR(INDEX($B$2:$B$150,SMALL(IF($G39=$A$2:$A$150,ROW($A$2:$A$150)- MIN(ROW($A$2:$A$150))+1,""),COLUMN()-7)), "")</f>
        <v/>
      </c>
      <c r="O39" s="127">
        <f t="array" ref="O39">IFERROR(INDEX($B$2:$B$150,SMALL(IF($G39=$A$2:$A$150,ROW($A$2:$A$150)- MIN(ROW($A$2:$A$150))+1,""),COLUMN()-7)), "")</f>
        <v/>
      </c>
      <c r="P39" s="127">
        <f t="array" ref="P39">IFERROR(INDEX($B$2:$B$150,SMALL(IF($G39=$A$2:$A$150,ROW($A$2:$A$150)- MIN(ROW($A$2:$A$150))+1,""),COLUMN()-7)), "")</f>
        <v/>
      </c>
      <c r="Q39" s="128">
        <f t="array" ref="Q39">IFERROR(INDEX($B$2:$B$150,SMALL(IF($G39=$A$2:$A$150,ROW($A$2:$A$150)- MIN(ROW($A$2:$A$150))+1,""),COLUMN()-7)), "")</f>
        <v/>
      </c>
      <c r="S39" s="203">
        <f>_xlfn.NUMBERVALUE('997_Sheet'!I39)</f>
        <v/>
      </c>
      <c r="T39" s="204">
        <f>_xlfn.NUMBERVALUE('997_Sheet'!$D39)</f>
        <v/>
      </c>
      <c r="U39" s="204">
        <f>_xlfn.NUMBERVALUE('997_Sheet'!$M39)</f>
        <v/>
      </c>
      <c r="V39" s="110">
        <f>($H$1+('997_Sheet'!C39*7))</f>
        <v/>
      </c>
      <c r="W39">
        <f>_xlfn.NUMBERVALUE('997_Sheet'!H39)</f>
        <v/>
      </c>
    </row>
    <row r="40">
      <c r="A40" s="30">
        <f>V33</f>
        <v/>
      </c>
      <c r="B40" s="200">
        <f>S33</f>
        <v/>
      </c>
      <c r="C40" s="201">
        <f>T33</f>
        <v/>
      </c>
      <c r="D40" s="202">
        <f>U33</f>
        <v/>
      </c>
      <c r="E40">
        <f>W33</f>
        <v/>
      </c>
      <c r="G40" s="60" t="n">
        <v>52</v>
      </c>
      <c r="H40" s="205">
        <f t="array" ref="H40">IFERROR(INDEX($C$2:$C$150,SMALL(IF($G39=$A$2:$A$150,ROW($A$2:$A$150)- MIN(ROW($A$2:$A$150))+1,""),COLUMN()-7)), "")</f>
        <v/>
      </c>
      <c r="I40" s="206">
        <f t="array" ref="I40">IFERROR(INDEX($C$2:$C$150,SMALL(IF($G39=$A$2:$A$150,ROW($A$2:$A$150)- MIN(ROW($A$2:$A$150))+1,""),COLUMN()-7)), "")</f>
        <v/>
      </c>
      <c r="J40" s="206">
        <f t="array" ref="J40">IFERROR(INDEX($C$2:$C$150,SMALL(IF($G39=$A$2:$A$150,ROW($A$2:$A$150)- MIN(ROW($A$2:$A$150))+1,""),COLUMN()-7)), "")</f>
        <v/>
      </c>
      <c r="K40" s="206">
        <f t="array" ref="K40">IFERROR(INDEX($C$2:$C$150,SMALL(IF($G39=$A$2:$A$150,ROW($A$2:$A$150)- MIN(ROW($A$2:$A$150))+1,""),COLUMN()-7)), "")</f>
        <v/>
      </c>
      <c r="L40" s="206">
        <f t="array" ref="L40">IFERROR(INDEX($C$2:$C$150,SMALL(IF($G39=$A$2:$A$150,ROW($A$2:$A$150)- MIN(ROW($A$2:$A$150))+1,""),COLUMN()-7)), "")</f>
        <v/>
      </c>
      <c r="M40" s="206">
        <f t="array" ref="M40">IFERROR(INDEX($C$2:$C$150,SMALL(IF($G39=$A$2:$A$150,ROW($A$2:$A$150)- MIN(ROW($A$2:$A$150))+1,""),COLUMN()-7)), "")</f>
        <v/>
      </c>
      <c r="N40" s="206">
        <f t="array" ref="N40">IFERROR(INDEX($C$2:$C$150,SMALL(IF($G39=$A$2:$A$150,ROW($A$2:$A$150)- MIN(ROW($A$2:$A$150))+1,""),COLUMN()-7)), "")</f>
        <v/>
      </c>
      <c r="O40" s="206">
        <f t="array" ref="O40">IFERROR(INDEX($C$2:$C$150,SMALL(IF($G39=$A$2:$A$150,ROW($A$2:$A$150)- MIN(ROW($A$2:$A$150))+1,""),COLUMN()-7)), "")</f>
        <v/>
      </c>
      <c r="P40" s="206">
        <f t="array" ref="P40">IFERROR(INDEX($C$2:$C$150,SMALL(IF($G39=$A$2:$A$150,ROW($A$2:$A$150)- MIN(ROW($A$2:$A$150))+1,""),COLUMN()-7)), "")</f>
        <v/>
      </c>
      <c r="Q40" s="207">
        <f t="array" ref="Q40">IFERROR(INDEX($C$2:$C$150,SMALL(IF($G39=$A$2:$A$150,ROW($A$2:$A$150)- MIN(ROW($A$2:$A$150))+1,""),COLUMN()-7)), "")</f>
        <v/>
      </c>
      <c r="S40" s="203">
        <f>_xlfn.NUMBERVALUE('997_Sheet'!I40)</f>
        <v/>
      </c>
      <c r="T40" s="204">
        <f>_xlfn.NUMBERVALUE('997_Sheet'!$D40)</f>
        <v/>
      </c>
      <c r="U40" s="204">
        <f>_xlfn.NUMBERVALUE('997_Sheet'!$M40)</f>
        <v/>
      </c>
      <c r="V40" s="110">
        <f>($H$1+('997_Sheet'!C40*7))</f>
        <v/>
      </c>
      <c r="W40">
        <f>_xlfn.NUMBERVALUE('997_Sheet'!H40)</f>
        <v/>
      </c>
    </row>
    <row r="41">
      <c r="A41" s="30">
        <f>V32</f>
        <v/>
      </c>
      <c r="B41" s="200">
        <f>S32</f>
        <v/>
      </c>
      <c r="C41" s="201">
        <f>T32</f>
        <v/>
      </c>
      <c r="D41" s="202">
        <f>U32</f>
        <v/>
      </c>
      <c r="E41">
        <f>W32</f>
        <v/>
      </c>
      <c r="G41" s="61">
        <f>VLOOKUP(G39,$A:$E,5,FALSE)</f>
        <v/>
      </c>
      <c r="H41" s="208">
        <f t="array" ref="H41">IFERROR(INDEX($D$2:$D$150,SMALL(IF($G39=$A$2:$A$150,ROW($A$2:$A$150)- MIN(ROW($A$2:$A$150))+1,""),COLUMN()-7)), "")</f>
        <v/>
      </c>
      <c r="I41" s="209">
        <f t="array" ref="I41">IFERROR(INDEX($D$2:$D$150,SMALL(IF($G39=$A$2:$A$150,ROW($A$2:$A$150)- MIN(ROW($A$2:$A$150))+1,""),COLUMN()-7)), "")</f>
        <v/>
      </c>
      <c r="J41" s="209">
        <f t="array" ref="J41">IFERROR(INDEX($D$2:$D$150,SMALL(IF($G39=$A$2:$A$150,ROW($A$2:$A$150)- MIN(ROW($A$2:$A$150))+1,""),COLUMN()-7)), "")</f>
        <v/>
      </c>
      <c r="K41" s="209">
        <f t="array" ref="K41">IFERROR(INDEX($D$2:$D$150,SMALL(IF($G39=$A$2:$A$150,ROW($A$2:$A$150)- MIN(ROW($A$2:$A$150))+1,""),COLUMN()-7)), "")</f>
        <v/>
      </c>
      <c r="L41" s="209">
        <f t="array" ref="L41">IFERROR(INDEX($D$2:$D$150,SMALL(IF($G39=$A$2:$A$150,ROW($A$2:$A$150)- MIN(ROW($A$2:$A$150))+1,""),COLUMN()-7)), "")</f>
        <v/>
      </c>
      <c r="M41" s="209">
        <f t="array" ref="M41">IFERROR(INDEX($D$2:$D$150,SMALL(IF($G39=$A$2:$A$150,ROW($A$2:$A$150)- MIN(ROW($A$2:$A$150))+1,""),COLUMN()-7)), "")</f>
        <v/>
      </c>
      <c r="N41" s="209">
        <f t="array" ref="N41">IFERROR(INDEX($D$2:$D$150,SMALL(IF($G39=$A$2:$A$150,ROW($A$2:$A$150)- MIN(ROW($A$2:$A$150))+1,""),COLUMN()-7)), "")</f>
        <v/>
      </c>
      <c r="O41" s="209">
        <f t="array" ref="O41">IFERROR(INDEX($D$2:$D$150,SMALL(IF($G39=$A$2:$A$150,ROW($A$2:$A$150)- MIN(ROW($A$2:$A$150))+1,""),COLUMN()-7)), "")</f>
        <v/>
      </c>
      <c r="P41" s="209">
        <f t="array" ref="P41">IFERROR(INDEX($D$2:$D$150,SMALL(IF($G39=$A$2:$A$150,ROW($A$2:$A$150)- MIN(ROW($A$2:$A$150))+1,""),COLUMN()-7)), "")</f>
        <v/>
      </c>
      <c r="Q41" s="210">
        <f t="array" ref="Q41">IFERROR(INDEX($D$2:$D$150,SMALL(IF($G39=$A$2:$A$150,ROW($A$2:$A$150)- MIN(ROW($A$2:$A$150))+1,""),COLUMN()-7)), "")</f>
        <v/>
      </c>
      <c r="S41" s="203">
        <f>_xlfn.NUMBERVALUE('997_Sheet'!I41)</f>
        <v/>
      </c>
      <c r="T41" s="204">
        <f>_xlfn.NUMBERVALUE('997_Sheet'!$D41)</f>
        <v/>
      </c>
      <c r="U41" s="204">
        <f>_xlfn.NUMBERVALUE('997_Sheet'!$M41)</f>
        <v/>
      </c>
      <c r="V41" s="110">
        <f>($H$1+('997_Sheet'!C41*7))</f>
        <v/>
      </c>
      <c r="W41">
        <f>_xlfn.NUMBERVALUE('997_Sheet'!H41)</f>
        <v/>
      </c>
    </row>
    <row r="42">
      <c r="A42" s="30">
        <f>V51</f>
        <v/>
      </c>
      <c r="B42" s="200">
        <f>S51</f>
        <v/>
      </c>
      <c r="C42" s="201">
        <f>T51</f>
        <v/>
      </c>
      <c r="D42" s="202">
        <f>U51</f>
        <v/>
      </c>
      <c r="E42">
        <f>W51</f>
        <v/>
      </c>
      <c r="S42" s="189">
        <f>_xlfn.NUMBERVALUE('997_Sheet'!I42)</f>
        <v/>
      </c>
      <c r="T42" s="201">
        <f>_xlfn.NUMBERVALUE('997_Sheet'!$D42)</f>
        <v/>
      </c>
      <c r="U42" s="201">
        <f>_xlfn.NUMBERVALUE('997_Sheet'!$M42)</f>
        <v/>
      </c>
      <c r="V42" s="30">
        <f>($H$1+('997_Sheet'!C42*7))</f>
        <v/>
      </c>
      <c r="W42">
        <f>_xlfn.NUMBERVALUE('997_Sheet'!H42)</f>
        <v/>
      </c>
    </row>
    <row r="43">
      <c r="A43" s="30">
        <f>V50</f>
        <v/>
      </c>
      <c r="B43" s="200">
        <f>S50</f>
        <v/>
      </c>
      <c r="C43" s="201">
        <f>T50</f>
        <v/>
      </c>
      <c r="D43" s="202">
        <f>U50</f>
        <v/>
      </c>
      <c r="E43">
        <f>W50</f>
        <v/>
      </c>
      <c r="S43" s="189">
        <f>_xlfn.NUMBERVALUE('997_Sheet'!I43)</f>
        <v/>
      </c>
      <c r="T43" s="201">
        <f>_xlfn.NUMBERVALUE('997_Sheet'!$D43)</f>
        <v/>
      </c>
      <c r="U43" s="201">
        <f>_xlfn.NUMBERVALUE('997_Sheet'!$M43)</f>
        <v/>
      </c>
      <c r="V43" s="30">
        <f>($H$1+('997_Sheet'!C43*7))</f>
        <v/>
      </c>
      <c r="W43">
        <f>_xlfn.NUMBERVALUE('997_Sheet'!H43)</f>
        <v/>
      </c>
    </row>
    <row r="44">
      <c r="A44" s="30">
        <f>V49</f>
        <v/>
      </c>
      <c r="B44" s="200">
        <f>S49</f>
        <v/>
      </c>
      <c r="C44" s="201">
        <f>T49</f>
        <v/>
      </c>
      <c r="D44" s="202">
        <f>U49</f>
        <v/>
      </c>
      <c r="E44">
        <f>W49</f>
        <v/>
      </c>
      <c r="S44" s="189">
        <f>_xlfn.NUMBERVALUE('997_Sheet'!I44)</f>
        <v/>
      </c>
      <c r="T44" s="201">
        <f>_xlfn.NUMBERVALUE('997_Sheet'!$D44)</f>
        <v/>
      </c>
      <c r="U44" s="201">
        <f>_xlfn.NUMBERVALUE('997_Sheet'!$M44)</f>
        <v/>
      </c>
      <c r="V44" s="30">
        <f>($H$1+('997_Sheet'!C44*7))</f>
        <v/>
      </c>
      <c r="W44">
        <f>_xlfn.NUMBERVALUE('997_Sheet'!H44)</f>
        <v/>
      </c>
    </row>
    <row r="45">
      <c r="A45" s="30">
        <f>V48</f>
        <v/>
      </c>
      <c r="B45" s="200">
        <f>S48</f>
        <v/>
      </c>
      <c r="C45" s="201">
        <f>T48</f>
        <v/>
      </c>
      <c r="D45" s="202">
        <f>U48</f>
        <v/>
      </c>
      <c r="E45">
        <f>W48</f>
        <v/>
      </c>
      <c r="S45" s="189">
        <f>_xlfn.NUMBERVALUE('997_Sheet'!I45)</f>
        <v/>
      </c>
      <c r="T45" s="201">
        <f>_xlfn.NUMBERVALUE('997_Sheet'!$D45)</f>
        <v/>
      </c>
      <c r="U45" s="201">
        <f>_xlfn.NUMBERVALUE('997_Sheet'!$M45)</f>
        <v/>
      </c>
      <c r="V45" s="30">
        <f>($H$1+('997_Sheet'!C45*7))</f>
        <v/>
      </c>
      <c r="W45">
        <f>_xlfn.NUMBERVALUE('997_Sheet'!H45)</f>
        <v/>
      </c>
    </row>
    <row r="46">
      <c r="A46" s="30">
        <f>V47</f>
        <v/>
      </c>
      <c r="B46" s="200">
        <f>S47</f>
        <v/>
      </c>
      <c r="C46" s="201">
        <f>T47</f>
        <v/>
      </c>
      <c r="D46" s="202">
        <f>U47</f>
        <v/>
      </c>
      <c r="E46">
        <f>W47</f>
        <v/>
      </c>
      <c r="S46" s="189">
        <f>_xlfn.NUMBERVALUE('997_Sheet'!I46)</f>
        <v/>
      </c>
      <c r="T46" s="201">
        <f>_xlfn.NUMBERVALUE('997_Sheet'!$D46)</f>
        <v/>
      </c>
      <c r="U46" s="201">
        <f>_xlfn.NUMBERVALUE('997_Sheet'!$M46)</f>
        <v/>
      </c>
      <c r="V46" s="30">
        <f>($H$1+('997_Sheet'!C46*7))</f>
        <v/>
      </c>
      <c r="W46">
        <f>_xlfn.NUMBERVALUE('997_Sheet'!H46)</f>
        <v/>
      </c>
    </row>
    <row r="47">
      <c r="A47" s="30">
        <f>V46</f>
        <v/>
      </c>
      <c r="B47" s="200">
        <f>S46</f>
        <v/>
      </c>
      <c r="C47" s="201">
        <f>T46</f>
        <v/>
      </c>
      <c r="D47" s="202">
        <f>U46</f>
        <v/>
      </c>
      <c r="E47">
        <f>W46</f>
        <v/>
      </c>
      <c r="S47" s="189">
        <f>_xlfn.NUMBERVALUE('997_Sheet'!I47)</f>
        <v/>
      </c>
      <c r="T47" s="201">
        <f>_xlfn.NUMBERVALUE('997_Sheet'!$D47)</f>
        <v/>
      </c>
      <c r="U47" s="201">
        <f>_xlfn.NUMBERVALUE('997_Sheet'!$M47)</f>
        <v/>
      </c>
      <c r="V47" s="30">
        <f>($H$1+('997_Sheet'!C47*7))</f>
        <v/>
      </c>
      <c r="W47">
        <f>_xlfn.NUMBERVALUE('997_Sheet'!H47)</f>
        <v/>
      </c>
    </row>
    <row r="48">
      <c r="A48" s="30">
        <f>V45</f>
        <v/>
      </c>
      <c r="B48" s="200">
        <f>S45</f>
        <v/>
      </c>
      <c r="C48" s="201">
        <f>T45</f>
        <v/>
      </c>
      <c r="D48" s="202">
        <f>U45</f>
        <v/>
      </c>
      <c r="E48">
        <f>W45</f>
        <v/>
      </c>
      <c r="S48" s="189">
        <f>_xlfn.NUMBERVALUE('997_Sheet'!I48)</f>
        <v/>
      </c>
      <c r="T48" s="201">
        <f>_xlfn.NUMBERVALUE('997_Sheet'!$D48)</f>
        <v/>
      </c>
      <c r="U48" s="201">
        <f>_xlfn.NUMBERVALUE('997_Sheet'!$M48)</f>
        <v/>
      </c>
      <c r="V48" s="30">
        <f>($H$1+('997_Sheet'!C48*7))</f>
        <v/>
      </c>
      <c r="W48">
        <f>_xlfn.NUMBERVALUE('997_Sheet'!H48)</f>
        <v/>
      </c>
    </row>
    <row r="49">
      <c r="A49" s="30">
        <f>V44</f>
        <v/>
      </c>
      <c r="B49" s="200">
        <f>S44</f>
        <v/>
      </c>
      <c r="C49" s="201">
        <f>T44</f>
        <v/>
      </c>
      <c r="D49" s="202">
        <f>U44</f>
        <v/>
      </c>
      <c r="E49">
        <f>W44</f>
        <v/>
      </c>
      <c r="S49" s="189">
        <f>_xlfn.NUMBERVALUE('997_Sheet'!I49)</f>
        <v/>
      </c>
      <c r="T49" s="201">
        <f>_xlfn.NUMBERVALUE('997_Sheet'!$D49)</f>
        <v/>
      </c>
      <c r="U49" s="201">
        <f>_xlfn.NUMBERVALUE('997_Sheet'!$M49)</f>
        <v/>
      </c>
      <c r="V49" s="30">
        <f>($H$1+('997_Sheet'!C49*7))</f>
        <v/>
      </c>
      <c r="W49">
        <f>_xlfn.NUMBERVALUE('997_Sheet'!H49)</f>
        <v/>
      </c>
    </row>
    <row r="50">
      <c r="A50" s="30">
        <f>V43</f>
        <v/>
      </c>
      <c r="B50" s="200">
        <f>S43</f>
        <v/>
      </c>
      <c r="C50" s="201">
        <f>T43</f>
        <v/>
      </c>
      <c r="D50" s="202">
        <f>U43</f>
        <v/>
      </c>
      <c r="E50">
        <f>W43</f>
        <v/>
      </c>
      <c r="S50" s="189">
        <f>_xlfn.NUMBERVALUE('997_Sheet'!I50)</f>
        <v/>
      </c>
      <c r="T50" s="201">
        <f>_xlfn.NUMBERVALUE('997_Sheet'!$D50)</f>
        <v/>
      </c>
      <c r="U50" s="201">
        <f>_xlfn.NUMBERVALUE('997_Sheet'!$M50)</f>
        <v/>
      </c>
      <c r="V50" s="30">
        <f>($H$1+('997_Sheet'!C50*7))</f>
        <v/>
      </c>
      <c r="W50">
        <f>_xlfn.NUMBERVALUE('997_Sheet'!H50)</f>
        <v/>
      </c>
    </row>
    <row r="51">
      <c r="A51" s="30">
        <f>V42</f>
        <v/>
      </c>
      <c r="B51" s="200">
        <f>S42</f>
        <v/>
      </c>
      <c r="C51" s="201">
        <f>T42</f>
        <v/>
      </c>
      <c r="D51" s="202">
        <f>U42</f>
        <v/>
      </c>
      <c r="E51">
        <f>W42</f>
        <v/>
      </c>
      <c r="S51" s="189">
        <f>_xlfn.NUMBERVALUE('997_Sheet'!I51)</f>
        <v/>
      </c>
      <c r="T51" s="201">
        <f>_xlfn.NUMBERVALUE('997_Sheet'!$D51)</f>
        <v/>
      </c>
      <c r="U51" s="201">
        <f>_xlfn.NUMBERVALUE('997_Sheet'!$M51)</f>
        <v/>
      </c>
      <c r="V51" s="30">
        <f>($H$1+('997_Sheet'!C51*7))</f>
        <v/>
      </c>
      <c r="W51">
        <f>_xlfn.NUMBERVALUE('997_Sheet'!H51)</f>
        <v/>
      </c>
    </row>
    <row r="52">
      <c r="A52" s="30">
        <f>V61</f>
        <v/>
      </c>
      <c r="B52" s="189">
        <f>S61</f>
        <v/>
      </c>
      <c r="C52" s="202">
        <f>T61</f>
        <v/>
      </c>
      <c r="D52" s="202">
        <f>U61</f>
        <v/>
      </c>
      <c r="E52">
        <f>W61</f>
        <v/>
      </c>
      <c r="S52" s="203">
        <f>_xlfn.NUMBERVALUE('821_Sheet'!I2)</f>
        <v/>
      </c>
      <c r="T52" s="204">
        <f>_xlfn.NUMBERVALUE('821_Sheet'!$D2)</f>
        <v/>
      </c>
      <c r="U52" s="204">
        <f>_xlfn.NUMBERVALUE('821_Sheet'!$M2)</f>
        <v/>
      </c>
      <c r="V52" s="110">
        <f>($H$1+('821_Sheet'!C2*7))</f>
        <v/>
      </c>
      <c r="W52">
        <f>_xlfn.NUMBERVALUE('821_Sheet'!H2)</f>
        <v/>
      </c>
    </row>
    <row r="53">
      <c r="A53" s="30">
        <f>V60</f>
        <v/>
      </c>
      <c r="B53" s="189">
        <f>S60</f>
        <v/>
      </c>
      <c r="C53" s="202">
        <f>T60</f>
        <v/>
      </c>
      <c r="D53" s="202">
        <f>U60</f>
        <v/>
      </c>
      <c r="E53">
        <f>W60</f>
        <v/>
      </c>
      <c r="S53" s="203">
        <f>_xlfn.NUMBERVALUE('821_Sheet'!I3)</f>
        <v/>
      </c>
      <c r="T53" s="204">
        <f>_xlfn.NUMBERVALUE('821_Sheet'!$D3)</f>
        <v/>
      </c>
      <c r="U53" s="204">
        <f>_xlfn.NUMBERVALUE('821_Sheet'!$M3)</f>
        <v/>
      </c>
      <c r="V53" s="110">
        <f>($H$1+('821_Sheet'!C3*7))</f>
        <v/>
      </c>
      <c r="W53">
        <f>_xlfn.NUMBERVALUE('821_Sheet'!H3)</f>
        <v/>
      </c>
    </row>
    <row r="54">
      <c r="A54" s="30">
        <f>V59</f>
        <v/>
      </c>
      <c r="B54" s="189">
        <f>S59</f>
        <v/>
      </c>
      <c r="C54" s="202">
        <f>T59</f>
        <v/>
      </c>
      <c r="D54" s="202">
        <f>U59</f>
        <v/>
      </c>
      <c r="E54">
        <f>W59</f>
        <v/>
      </c>
      <c r="S54" s="203">
        <f>_xlfn.NUMBERVALUE('821_Sheet'!I4)</f>
        <v/>
      </c>
      <c r="T54" s="204">
        <f>_xlfn.NUMBERVALUE('821_Sheet'!$D4)</f>
        <v/>
      </c>
      <c r="U54" s="204">
        <f>_xlfn.NUMBERVALUE('821_Sheet'!$M4)</f>
        <v/>
      </c>
      <c r="V54" s="110">
        <f>($H$1+('821_Sheet'!C4*7))</f>
        <v/>
      </c>
      <c r="W54">
        <f>_xlfn.NUMBERVALUE('821_Sheet'!H4)</f>
        <v/>
      </c>
    </row>
    <row r="55">
      <c r="A55" s="30">
        <f>V58</f>
        <v/>
      </c>
      <c r="B55" s="189">
        <f>S58</f>
        <v/>
      </c>
      <c r="C55" s="202">
        <f>T58</f>
        <v/>
      </c>
      <c r="D55" s="202">
        <f>U58</f>
        <v/>
      </c>
      <c r="E55">
        <f>W58</f>
        <v/>
      </c>
      <c r="S55" s="203">
        <f>_xlfn.NUMBERVALUE('821_Sheet'!I5)</f>
        <v/>
      </c>
      <c r="T55" s="204">
        <f>_xlfn.NUMBERVALUE('821_Sheet'!$D5)</f>
        <v/>
      </c>
      <c r="U55" s="204">
        <f>_xlfn.NUMBERVALUE('821_Sheet'!$M5)</f>
        <v/>
      </c>
      <c r="V55" s="110">
        <f>($H$1+('821_Sheet'!C5*7))</f>
        <v/>
      </c>
      <c r="W55">
        <f>_xlfn.NUMBERVALUE('821_Sheet'!H5)</f>
        <v/>
      </c>
    </row>
    <row r="56">
      <c r="A56" s="30">
        <f>V57</f>
        <v/>
      </c>
      <c r="B56" s="189">
        <f>S57</f>
        <v/>
      </c>
      <c r="C56" s="202">
        <f>T57</f>
        <v/>
      </c>
      <c r="D56" s="202">
        <f>U57</f>
        <v/>
      </c>
      <c r="E56">
        <f>W57</f>
        <v/>
      </c>
      <c r="S56" s="203">
        <f>_xlfn.NUMBERVALUE('821_Sheet'!I6)</f>
        <v/>
      </c>
      <c r="T56" s="204">
        <f>_xlfn.NUMBERVALUE('821_Sheet'!$D6)</f>
        <v/>
      </c>
      <c r="U56" s="204">
        <f>_xlfn.NUMBERVALUE('821_Sheet'!$M6)</f>
        <v/>
      </c>
      <c r="V56" s="110">
        <f>($H$1+('821_Sheet'!C6*7))</f>
        <v/>
      </c>
      <c r="W56">
        <f>_xlfn.NUMBERVALUE('821_Sheet'!H6)</f>
        <v/>
      </c>
    </row>
    <row r="57">
      <c r="A57" s="30">
        <f>V56</f>
        <v/>
      </c>
      <c r="B57" s="189">
        <f>S56</f>
        <v/>
      </c>
      <c r="C57" s="202">
        <f>T56</f>
        <v/>
      </c>
      <c r="D57" s="202">
        <f>U56</f>
        <v/>
      </c>
      <c r="E57">
        <f>W56</f>
        <v/>
      </c>
      <c r="S57" s="203">
        <f>_xlfn.NUMBERVALUE('821_Sheet'!I7)</f>
        <v/>
      </c>
      <c r="T57" s="204">
        <f>_xlfn.NUMBERVALUE('821_Sheet'!$D7)</f>
        <v/>
      </c>
      <c r="U57" s="204">
        <f>_xlfn.NUMBERVALUE('821_Sheet'!$M7)</f>
        <v/>
      </c>
      <c r="V57" s="110">
        <f>($H$1+('821_Sheet'!C7*7))</f>
        <v/>
      </c>
      <c r="W57">
        <f>_xlfn.NUMBERVALUE('821_Sheet'!H7)</f>
        <v/>
      </c>
    </row>
    <row r="58">
      <c r="A58" s="30">
        <f>V55</f>
        <v/>
      </c>
      <c r="B58" s="189">
        <f>S55</f>
        <v/>
      </c>
      <c r="C58" s="202">
        <f>T55</f>
        <v/>
      </c>
      <c r="D58" s="202">
        <f>U55</f>
        <v/>
      </c>
      <c r="E58">
        <f>W55</f>
        <v/>
      </c>
      <c r="S58" s="203">
        <f>_xlfn.NUMBERVALUE('821_Sheet'!I8)</f>
        <v/>
      </c>
      <c r="T58" s="204">
        <f>_xlfn.NUMBERVALUE('821_Sheet'!$D8)</f>
        <v/>
      </c>
      <c r="U58" s="204">
        <f>_xlfn.NUMBERVALUE('821_Sheet'!$M8)</f>
        <v/>
      </c>
      <c r="V58" s="110">
        <f>($H$1+('821_Sheet'!C8*7))</f>
        <v/>
      </c>
      <c r="W58">
        <f>_xlfn.NUMBERVALUE('821_Sheet'!H8)</f>
        <v/>
      </c>
    </row>
    <row r="59">
      <c r="A59" s="30">
        <f>V54</f>
        <v/>
      </c>
      <c r="B59" s="189">
        <f>S54</f>
        <v/>
      </c>
      <c r="C59" s="202">
        <f>T54</f>
        <v/>
      </c>
      <c r="D59" s="202">
        <f>U54</f>
        <v/>
      </c>
      <c r="E59">
        <f>W54</f>
        <v/>
      </c>
      <c r="S59" s="203">
        <f>_xlfn.NUMBERVALUE('821_Sheet'!I9)</f>
        <v/>
      </c>
      <c r="T59" s="204">
        <f>_xlfn.NUMBERVALUE('821_Sheet'!$D9)</f>
        <v/>
      </c>
      <c r="U59" s="204">
        <f>_xlfn.NUMBERVALUE('821_Sheet'!$M9)</f>
        <v/>
      </c>
      <c r="V59" s="110">
        <f>($H$1+('821_Sheet'!C9*7))</f>
        <v/>
      </c>
      <c r="W59">
        <f>_xlfn.NUMBERVALUE('821_Sheet'!H9)</f>
        <v/>
      </c>
    </row>
    <row r="60">
      <c r="A60" s="30">
        <f>V53</f>
        <v/>
      </c>
      <c r="B60" s="189">
        <f>S53</f>
        <v/>
      </c>
      <c r="C60" s="202">
        <f>T53</f>
        <v/>
      </c>
      <c r="D60" s="202">
        <f>U53</f>
        <v/>
      </c>
      <c r="E60">
        <f>W53</f>
        <v/>
      </c>
      <c r="S60" s="203">
        <f>_xlfn.NUMBERVALUE('821_Sheet'!I10)</f>
        <v/>
      </c>
      <c r="T60" s="204">
        <f>_xlfn.NUMBERVALUE('821_Sheet'!$D10)</f>
        <v/>
      </c>
      <c r="U60" s="204">
        <f>_xlfn.NUMBERVALUE('821_Sheet'!$M10)</f>
        <v/>
      </c>
      <c r="V60" s="110">
        <f>($H$1+('821_Sheet'!C10*7))</f>
        <v/>
      </c>
      <c r="W60">
        <f>_xlfn.NUMBERVALUE('821_Sheet'!H10)</f>
        <v/>
      </c>
    </row>
    <row r="61">
      <c r="A61" s="30">
        <f>V52</f>
        <v/>
      </c>
      <c r="B61" s="189">
        <f>S52</f>
        <v/>
      </c>
      <c r="C61" s="202">
        <f>T52</f>
        <v/>
      </c>
      <c r="D61" s="202">
        <f>U52</f>
        <v/>
      </c>
      <c r="E61">
        <f>W52</f>
        <v/>
      </c>
      <c r="S61" s="203">
        <f>_xlfn.NUMBERVALUE('821_Sheet'!I11)</f>
        <v/>
      </c>
      <c r="T61" s="204">
        <f>_xlfn.NUMBERVALUE('821_Sheet'!$D11)</f>
        <v/>
      </c>
      <c r="U61" s="204">
        <f>_xlfn.NUMBERVALUE('821_Sheet'!$M11)</f>
        <v/>
      </c>
      <c r="V61" s="110">
        <f>($H$1+('821_Sheet'!C11*7))</f>
        <v/>
      </c>
      <c r="W61">
        <f>_xlfn.NUMBERVALUE('821_Sheet'!H11)</f>
        <v/>
      </c>
    </row>
    <row r="62">
      <c r="A62" s="30">
        <f>V71</f>
        <v/>
      </c>
      <c r="B62" s="189">
        <f>S71</f>
        <v/>
      </c>
      <c r="C62" s="202">
        <f>T71</f>
        <v/>
      </c>
      <c r="D62" s="202">
        <f>U71</f>
        <v/>
      </c>
      <c r="E62">
        <f>W71</f>
        <v/>
      </c>
      <c r="S62" s="189">
        <f>_xlfn.NUMBERVALUE('821_Sheet'!I12)</f>
        <v/>
      </c>
      <c r="T62" s="201">
        <f>_xlfn.NUMBERVALUE('821_Sheet'!$D12)</f>
        <v/>
      </c>
      <c r="U62" s="201">
        <f>_xlfn.NUMBERVALUE('821_Sheet'!$M12)</f>
        <v/>
      </c>
      <c r="V62" s="30">
        <f>($H$1+('821_Sheet'!C12*7))</f>
        <v/>
      </c>
      <c r="W62">
        <f>_xlfn.NUMBERVALUE('821_Sheet'!H12)</f>
        <v/>
      </c>
    </row>
    <row r="63">
      <c r="A63" s="30">
        <f>V70</f>
        <v/>
      </c>
      <c r="B63" s="189">
        <f>S70</f>
        <v/>
      </c>
      <c r="C63" s="202">
        <f>T70</f>
        <v/>
      </c>
      <c r="D63" s="202">
        <f>U70</f>
        <v/>
      </c>
      <c r="E63">
        <f>W70</f>
        <v/>
      </c>
      <c r="S63" s="189">
        <f>_xlfn.NUMBERVALUE('821_Sheet'!I13)</f>
        <v/>
      </c>
      <c r="T63" s="201">
        <f>_xlfn.NUMBERVALUE('821_Sheet'!$D13)</f>
        <v/>
      </c>
      <c r="U63" s="201">
        <f>_xlfn.NUMBERVALUE('821_Sheet'!$M13)</f>
        <v/>
      </c>
      <c r="V63" s="30">
        <f>($H$1+('821_Sheet'!C13*7))</f>
        <v/>
      </c>
      <c r="W63">
        <f>_xlfn.NUMBERVALUE('821_Sheet'!H13)</f>
        <v/>
      </c>
    </row>
    <row r="64">
      <c r="A64" s="30">
        <f>V69</f>
        <v/>
      </c>
      <c r="B64" s="189">
        <f>S69</f>
        <v/>
      </c>
      <c r="C64" s="202">
        <f>T69</f>
        <v/>
      </c>
      <c r="D64" s="202">
        <f>U69</f>
        <v/>
      </c>
      <c r="E64">
        <f>W69</f>
        <v/>
      </c>
      <c r="S64" s="189">
        <f>_xlfn.NUMBERVALUE('821_Sheet'!I14)</f>
        <v/>
      </c>
      <c r="T64" s="201">
        <f>_xlfn.NUMBERVALUE('821_Sheet'!$D14)</f>
        <v/>
      </c>
      <c r="U64" s="201">
        <f>_xlfn.NUMBERVALUE('821_Sheet'!$M14)</f>
        <v/>
      </c>
      <c r="V64" s="30">
        <f>($H$1+('821_Sheet'!C14*7))</f>
        <v/>
      </c>
      <c r="W64">
        <f>_xlfn.NUMBERVALUE('821_Sheet'!H14)</f>
        <v/>
      </c>
    </row>
    <row r="65">
      <c r="A65" s="30">
        <f>V68</f>
        <v/>
      </c>
      <c r="B65" s="189">
        <f>S68</f>
        <v/>
      </c>
      <c r="C65" s="202">
        <f>T68</f>
        <v/>
      </c>
      <c r="D65" s="202">
        <f>U68</f>
        <v/>
      </c>
      <c r="E65">
        <f>W68</f>
        <v/>
      </c>
      <c r="S65" s="189">
        <f>_xlfn.NUMBERVALUE('821_Sheet'!I15)</f>
        <v/>
      </c>
      <c r="T65" s="201">
        <f>_xlfn.NUMBERVALUE('821_Sheet'!$D15)</f>
        <v/>
      </c>
      <c r="U65" s="201">
        <f>_xlfn.NUMBERVALUE('821_Sheet'!$M15)</f>
        <v/>
      </c>
      <c r="V65" s="30">
        <f>($H$1+('821_Sheet'!C15*7))</f>
        <v/>
      </c>
      <c r="W65">
        <f>_xlfn.NUMBERVALUE('821_Sheet'!H15)</f>
        <v/>
      </c>
    </row>
    <row r="66">
      <c r="A66" s="30">
        <f>V67</f>
        <v/>
      </c>
      <c r="B66" s="189">
        <f>S67</f>
        <v/>
      </c>
      <c r="C66" s="202">
        <f>T67</f>
        <v/>
      </c>
      <c r="D66" s="202">
        <f>U67</f>
        <v/>
      </c>
      <c r="E66">
        <f>W67</f>
        <v/>
      </c>
      <c r="S66" s="189">
        <f>_xlfn.NUMBERVALUE('821_Sheet'!I16)</f>
        <v/>
      </c>
      <c r="T66" s="201">
        <f>_xlfn.NUMBERVALUE('821_Sheet'!$D16)</f>
        <v/>
      </c>
      <c r="U66" s="201">
        <f>_xlfn.NUMBERVALUE('821_Sheet'!$M16)</f>
        <v/>
      </c>
      <c r="V66" s="30">
        <f>($H$1+('821_Sheet'!C16*7))</f>
        <v/>
      </c>
      <c r="W66">
        <f>_xlfn.NUMBERVALUE('821_Sheet'!H16)</f>
        <v/>
      </c>
    </row>
    <row r="67">
      <c r="A67" s="30">
        <f>V66</f>
        <v/>
      </c>
      <c r="B67" s="189">
        <f>S66</f>
        <v/>
      </c>
      <c r="C67" s="202">
        <f>T66</f>
        <v/>
      </c>
      <c r="D67" s="202">
        <f>U66</f>
        <v/>
      </c>
      <c r="E67">
        <f>W66</f>
        <v/>
      </c>
      <c r="S67" s="189">
        <f>_xlfn.NUMBERVALUE('821_Sheet'!I17)</f>
        <v/>
      </c>
      <c r="T67" s="201">
        <f>_xlfn.NUMBERVALUE('821_Sheet'!$D17)</f>
        <v/>
      </c>
      <c r="U67" s="201">
        <f>_xlfn.NUMBERVALUE('821_Sheet'!$M17)</f>
        <v/>
      </c>
      <c r="V67" s="30">
        <f>($H$1+('821_Sheet'!C17*7))</f>
        <v/>
      </c>
      <c r="W67">
        <f>_xlfn.NUMBERVALUE('821_Sheet'!H17)</f>
        <v/>
      </c>
    </row>
    <row r="68">
      <c r="A68" s="30">
        <f>V65</f>
        <v/>
      </c>
      <c r="B68" s="189">
        <f>S65</f>
        <v/>
      </c>
      <c r="C68" s="202">
        <f>T65</f>
        <v/>
      </c>
      <c r="D68" s="202">
        <f>U65</f>
        <v/>
      </c>
      <c r="E68">
        <f>W65</f>
        <v/>
      </c>
      <c r="S68" s="189">
        <f>_xlfn.NUMBERVALUE('821_Sheet'!I18)</f>
        <v/>
      </c>
      <c r="T68" s="201">
        <f>_xlfn.NUMBERVALUE('821_Sheet'!$D18)</f>
        <v/>
      </c>
      <c r="U68" s="201">
        <f>_xlfn.NUMBERVALUE('821_Sheet'!$M18)</f>
        <v/>
      </c>
      <c r="V68" s="30">
        <f>($H$1+('821_Sheet'!C18*7))</f>
        <v/>
      </c>
      <c r="W68">
        <f>_xlfn.NUMBERVALUE('821_Sheet'!H18)</f>
        <v/>
      </c>
    </row>
    <row r="69">
      <c r="A69" s="30">
        <f>V64</f>
        <v/>
      </c>
      <c r="B69" s="189">
        <f>S64</f>
        <v/>
      </c>
      <c r="C69" s="202">
        <f>T64</f>
        <v/>
      </c>
      <c r="D69" s="202">
        <f>U64</f>
        <v/>
      </c>
      <c r="E69">
        <f>W64</f>
        <v/>
      </c>
      <c r="S69" s="189">
        <f>_xlfn.NUMBERVALUE('821_Sheet'!I19)</f>
        <v/>
      </c>
      <c r="T69" s="201">
        <f>_xlfn.NUMBERVALUE('821_Sheet'!$D19)</f>
        <v/>
      </c>
      <c r="U69" s="201">
        <f>_xlfn.NUMBERVALUE('821_Sheet'!$M19)</f>
        <v/>
      </c>
      <c r="V69" s="30">
        <f>($H$1+('821_Sheet'!C19*7))</f>
        <v/>
      </c>
      <c r="W69">
        <f>_xlfn.NUMBERVALUE('821_Sheet'!H19)</f>
        <v/>
      </c>
    </row>
    <row r="70">
      <c r="A70" s="30">
        <f>V63</f>
        <v/>
      </c>
      <c r="B70" s="189">
        <f>S63</f>
        <v/>
      </c>
      <c r="C70" s="202">
        <f>T63</f>
        <v/>
      </c>
      <c r="D70" s="202">
        <f>U63</f>
        <v/>
      </c>
      <c r="E70">
        <f>W63</f>
        <v/>
      </c>
      <c r="S70" s="189">
        <f>_xlfn.NUMBERVALUE('821_Sheet'!I20)</f>
        <v/>
      </c>
      <c r="T70" s="201">
        <f>_xlfn.NUMBERVALUE('821_Sheet'!$D20)</f>
        <v/>
      </c>
      <c r="U70" s="201">
        <f>_xlfn.NUMBERVALUE('821_Sheet'!$M20)</f>
        <v/>
      </c>
      <c r="V70" s="30">
        <f>($H$1+('821_Sheet'!C20*7))</f>
        <v/>
      </c>
      <c r="W70">
        <f>_xlfn.NUMBERVALUE('821_Sheet'!H20)</f>
        <v/>
      </c>
    </row>
    <row r="71">
      <c r="A71" s="30">
        <f>V62</f>
        <v/>
      </c>
      <c r="B71" s="189">
        <f>S62</f>
        <v/>
      </c>
      <c r="C71" s="202">
        <f>T62</f>
        <v/>
      </c>
      <c r="D71" s="202">
        <f>U62</f>
        <v/>
      </c>
      <c r="E71">
        <f>W62</f>
        <v/>
      </c>
      <c r="S71" s="189">
        <f>_xlfn.NUMBERVALUE('821_Sheet'!I21)</f>
        <v/>
      </c>
      <c r="T71" s="201">
        <f>_xlfn.NUMBERVALUE('821_Sheet'!$D21)</f>
        <v/>
      </c>
      <c r="U71" s="201">
        <f>_xlfn.NUMBERVALUE('821_Sheet'!$M21)</f>
        <v/>
      </c>
      <c r="V71" s="30">
        <f>($H$1+('821_Sheet'!C21*7))</f>
        <v/>
      </c>
      <c r="W71">
        <f>_xlfn.NUMBERVALUE('821_Sheet'!H21)</f>
        <v/>
      </c>
    </row>
    <row r="72">
      <c r="A72" s="30">
        <f>V81</f>
        <v/>
      </c>
      <c r="B72" s="189">
        <f>S81</f>
        <v/>
      </c>
      <c r="C72" s="202">
        <f>T81</f>
        <v/>
      </c>
      <c r="D72" s="202">
        <f>U81</f>
        <v/>
      </c>
      <c r="E72">
        <f>W81</f>
        <v/>
      </c>
      <c r="S72" s="203">
        <f>_xlfn.NUMBERVALUE('821_Sheet'!I22)</f>
        <v/>
      </c>
      <c r="T72" s="204">
        <f>_xlfn.NUMBERVALUE('821_Sheet'!$D22)</f>
        <v/>
      </c>
      <c r="U72" s="204">
        <f>_xlfn.NUMBERVALUE('821_Sheet'!$M22)</f>
        <v/>
      </c>
      <c r="V72" s="110">
        <f>($H$1+('821_Sheet'!C22*7))</f>
        <v/>
      </c>
      <c r="W72">
        <f>_xlfn.NUMBERVALUE('821_Sheet'!H22)</f>
        <v/>
      </c>
    </row>
    <row r="73">
      <c r="A73" s="30">
        <f>V80</f>
        <v/>
      </c>
      <c r="B73" s="189">
        <f>S80</f>
        <v/>
      </c>
      <c r="C73" s="202">
        <f>T80</f>
        <v/>
      </c>
      <c r="D73" s="202">
        <f>U80</f>
        <v/>
      </c>
      <c r="E73">
        <f>W80</f>
        <v/>
      </c>
      <c r="S73" s="203">
        <f>_xlfn.NUMBERVALUE('821_Sheet'!I23)</f>
        <v/>
      </c>
      <c r="T73" s="204">
        <f>_xlfn.NUMBERVALUE('821_Sheet'!$D23)</f>
        <v/>
      </c>
      <c r="U73" s="204">
        <f>_xlfn.NUMBERVALUE('821_Sheet'!$M23)</f>
        <v/>
      </c>
      <c r="V73" s="110">
        <f>($H$1+('821_Sheet'!C23*7))</f>
        <v/>
      </c>
      <c r="W73">
        <f>_xlfn.NUMBERVALUE('821_Sheet'!H23)</f>
        <v/>
      </c>
    </row>
    <row r="74">
      <c r="A74" s="30">
        <f>V79</f>
        <v/>
      </c>
      <c r="B74" s="189">
        <f>S79</f>
        <v/>
      </c>
      <c r="C74" s="202">
        <f>T79</f>
        <v/>
      </c>
      <c r="D74" s="202">
        <f>U79</f>
        <v/>
      </c>
      <c r="E74">
        <f>W79</f>
        <v/>
      </c>
      <c r="S74" s="203">
        <f>_xlfn.NUMBERVALUE('821_Sheet'!I24)</f>
        <v/>
      </c>
      <c r="T74" s="204">
        <f>_xlfn.NUMBERVALUE('821_Sheet'!$D24)</f>
        <v/>
      </c>
      <c r="U74" s="204">
        <f>_xlfn.NUMBERVALUE('821_Sheet'!$M24)</f>
        <v/>
      </c>
      <c r="V74" s="110">
        <f>($H$1+('821_Sheet'!C24*7))</f>
        <v/>
      </c>
      <c r="W74">
        <f>_xlfn.NUMBERVALUE('821_Sheet'!H24)</f>
        <v/>
      </c>
    </row>
    <row r="75">
      <c r="A75" s="30">
        <f>V78</f>
        <v/>
      </c>
      <c r="B75" s="189">
        <f>S78</f>
        <v/>
      </c>
      <c r="C75" s="202">
        <f>T78</f>
        <v/>
      </c>
      <c r="D75" s="202">
        <f>U78</f>
        <v/>
      </c>
      <c r="E75">
        <f>W78</f>
        <v/>
      </c>
      <c r="S75" s="203">
        <f>_xlfn.NUMBERVALUE('821_Sheet'!I25)</f>
        <v/>
      </c>
      <c r="T75" s="204">
        <f>_xlfn.NUMBERVALUE('821_Sheet'!$D25)</f>
        <v/>
      </c>
      <c r="U75" s="204">
        <f>_xlfn.NUMBERVALUE('821_Sheet'!$M25)</f>
        <v/>
      </c>
      <c r="V75" s="110">
        <f>($H$1+('821_Sheet'!C25*7))</f>
        <v/>
      </c>
      <c r="W75">
        <f>_xlfn.NUMBERVALUE('821_Sheet'!H25)</f>
        <v/>
      </c>
    </row>
    <row r="76">
      <c r="A76" s="30">
        <f>V77</f>
        <v/>
      </c>
      <c r="B76" s="189">
        <f>S77</f>
        <v/>
      </c>
      <c r="C76" s="202">
        <f>T77</f>
        <v/>
      </c>
      <c r="D76" s="202">
        <f>U77</f>
        <v/>
      </c>
      <c r="E76">
        <f>W77</f>
        <v/>
      </c>
      <c r="S76" s="203">
        <f>_xlfn.NUMBERVALUE('821_Sheet'!I26)</f>
        <v/>
      </c>
      <c r="T76" s="204">
        <f>_xlfn.NUMBERVALUE('821_Sheet'!$D26)</f>
        <v/>
      </c>
      <c r="U76" s="204">
        <f>_xlfn.NUMBERVALUE('821_Sheet'!$M26)</f>
        <v/>
      </c>
      <c r="V76" s="110">
        <f>($H$1+('821_Sheet'!C26*7))</f>
        <v/>
      </c>
      <c r="W76">
        <f>_xlfn.NUMBERVALUE('821_Sheet'!H26)</f>
        <v/>
      </c>
    </row>
    <row r="77">
      <c r="A77" s="30">
        <f>V76</f>
        <v/>
      </c>
      <c r="B77" s="189">
        <f>S76</f>
        <v/>
      </c>
      <c r="C77" s="202">
        <f>T76</f>
        <v/>
      </c>
      <c r="D77" s="202">
        <f>U76</f>
        <v/>
      </c>
      <c r="E77">
        <f>W76</f>
        <v/>
      </c>
      <c r="S77" s="203">
        <f>_xlfn.NUMBERVALUE('821_Sheet'!I27)</f>
        <v/>
      </c>
      <c r="T77" s="204">
        <f>_xlfn.NUMBERVALUE('821_Sheet'!$D27)</f>
        <v/>
      </c>
      <c r="U77" s="204">
        <f>_xlfn.NUMBERVALUE('821_Sheet'!$M27)</f>
        <v/>
      </c>
      <c r="V77" s="110">
        <f>($H$1+('821_Sheet'!C27*7))</f>
        <v/>
      </c>
      <c r="W77">
        <f>_xlfn.NUMBERVALUE('821_Sheet'!H27)</f>
        <v/>
      </c>
    </row>
    <row r="78">
      <c r="A78" s="30">
        <f>V75</f>
        <v/>
      </c>
      <c r="B78" s="189">
        <f>S75</f>
        <v/>
      </c>
      <c r="C78" s="202">
        <f>T75</f>
        <v/>
      </c>
      <c r="D78" s="202">
        <f>U75</f>
        <v/>
      </c>
      <c r="E78">
        <f>W75</f>
        <v/>
      </c>
      <c r="S78" s="203">
        <f>_xlfn.NUMBERVALUE('821_Sheet'!I28)</f>
        <v/>
      </c>
      <c r="T78" s="204">
        <f>_xlfn.NUMBERVALUE('821_Sheet'!$D28)</f>
        <v/>
      </c>
      <c r="U78" s="204">
        <f>_xlfn.NUMBERVALUE('821_Sheet'!$M28)</f>
        <v/>
      </c>
      <c r="V78" s="110">
        <f>($H$1+('821_Sheet'!C28*7))</f>
        <v/>
      </c>
      <c r="W78">
        <f>_xlfn.NUMBERVALUE('821_Sheet'!H28)</f>
        <v/>
      </c>
    </row>
    <row r="79">
      <c r="A79" s="30">
        <f>V74</f>
        <v/>
      </c>
      <c r="B79" s="189">
        <f>S74</f>
        <v/>
      </c>
      <c r="C79" s="202">
        <f>T74</f>
        <v/>
      </c>
      <c r="D79" s="202">
        <f>U74</f>
        <v/>
      </c>
      <c r="E79">
        <f>W74</f>
        <v/>
      </c>
      <c r="S79" s="203">
        <f>_xlfn.NUMBERVALUE('821_Sheet'!I29)</f>
        <v/>
      </c>
      <c r="T79" s="204">
        <f>_xlfn.NUMBERVALUE('821_Sheet'!$D29)</f>
        <v/>
      </c>
      <c r="U79" s="204">
        <f>_xlfn.NUMBERVALUE('821_Sheet'!$M29)</f>
        <v/>
      </c>
      <c r="V79" s="110">
        <f>($H$1+('821_Sheet'!C29*7))</f>
        <v/>
      </c>
      <c r="W79">
        <f>_xlfn.NUMBERVALUE('821_Sheet'!H29)</f>
        <v/>
      </c>
    </row>
    <row r="80">
      <c r="A80" s="30">
        <f>V73</f>
        <v/>
      </c>
      <c r="B80" s="189">
        <f>S73</f>
        <v/>
      </c>
      <c r="C80" s="202">
        <f>T73</f>
        <v/>
      </c>
      <c r="D80" s="202">
        <f>U73</f>
        <v/>
      </c>
      <c r="E80">
        <f>W73</f>
        <v/>
      </c>
      <c r="S80" s="203">
        <f>_xlfn.NUMBERVALUE('821_Sheet'!I30)</f>
        <v/>
      </c>
      <c r="T80" s="204">
        <f>_xlfn.NUMBERVALUE('821_Sheet'!$D30)</f>
        <v/>
      </c>
      <c r="U80" s="204">
        <f>_xlfn.NUMBERVALUE('821_Sheet'!$M30)</f>
        <v/>
      </c>
      <c r="V80" s="110">
        <f>($H$1+('821_Sheet'!C30*7))</f>
        <v/>
      </c>
      <c r="W80">
        <f>_xlfn.NUMBERVALUE('821_Sheet'!H30)</f>
        <v/>
      </c>
    </row>
    <row r="81">
      <c r="A81" s="30">
        <f>V72</f>
        <v/>
      </c>
      <c r="B81" s="189">
        <f>S72</f>
        <v/>
      </c>
      <c r="C81" s="202">
        <f>T72</f>
        <v/>
      </c>
      <c r="D81" s="202">
        <f>U72</f>
        <v/>
      </c>
      <c r="E81">
        <f>W72</f>
        <v/>
      </c>
      <c r="S81" s="203">
        <f>_xlfn.NUMBERVALUE('821_Sheet'!I31)</f>
        <v/>
      </c>
      <c r="T81" s="204">
        <f>_xlfn.NUMBERVALUE('821_Sheet'!$D31)</f>
        <v/>
      </c>
      <c r="U81" s="204">
        <f>_xlfn.NUMBERVALUE('821_Sheet'!$M31)</f>
        <v/>
      </c>
      <c r="V81" s="110">
        <f>($H$1+('821_Sheet'!C31*7))</f>
        <v/>
      </c>
      <c r="W81">
        <f>_xlfn.NUMBERVALUE('821_Sheet'!H31)</f>
        <v/>
      </c>
    </row>
    <row r="82">
      <c r="A82" s="30">
        <f>V91</f>
        <v/>
      </c>
      <c r="B82" s="189">
        <f>S91</f>
        <v/>
      </c>
      <c r="C82" s="202">
        <f>T91</f>
        <v/>
      </c>
      <c r="D82" s="202">
        <f>U91</f>
        <v/>
      </c>
      <c r="E82">
        <f>W91</f>
        <v/>
      </c>
      <c r="S82" s="189">
        <f>_xlfn.NUMBERVALUE('821_Sheet'!I32)</f>
        <v/>
      </c>
      <c r="T82" s="201">
        <f>_xlfn.NUMBERVALUE('821_Sheet'!$D32)</f>
        <v/>
      </c>
      <c r="U82" s="201">
        <f>_xlfn.NUMBERVALUE('821_Sheet'!$M32)</f>
        <v/>
      </c>
      <c r="V82" s="30">
        <f>($H$1+('821_Sheet'!C32*7))</f>
        <v/>
      </c>
      <c r="W82">
        <f>_xlfn.NUMBERVALUE('821_Sheet'!H32)</f>
        <v/>
      </c>
    </row>
    <row r="83">
      <c r="A83" s="30">
        <f>V90</f>
        <v/>
      </c>
      <c r="B83" s="189">
        <f>S90</f>
        <v/>
      </c>
      <c r="C83" s="202">
        <f>T90</f>
        <v/>
      </c>
      <c r="D83" s="202">
        <f>U90</f>
        <v/>
      </c>
      <c r="E83">
        <f>W90</f>
        <v/>
      </c>
      <c r="S83" s="189">
        <f>_xlfn.NUMBERVALUE('821_Sheet'!I33)</f>
        <v/>
      </c>
      <c r="T83" s="201">
        <f>_xlfn.NUMBERVALUE('821_Sheet'!$D33)</f>
        <v/>
      </c>
      <c r="U83" s="201">
        <f>_xlfn.NUMBERVALUE('821_Sheet'!$M33)</f>
        <v/>
      </c>
      <c r="V83" s="30">
        <f>($H$1+('821_Sheet'!C33*7))</f>
        <v/>
      </c>
      <c r="W83">
        <f>_xlfn.NUMBERVALUE('821_Sheet'!H33)</f>
        <v/>
      </c>
    </row>
    <row r="84">
      <c r="A84" s="30">
        <f>V89</f>
        <v/>
      </c>
      <c r="B84" s="189">
        <f>S89</f>
        <v/>
      </c>
      <c r="C84" s="202">
        <f>T89</f>
        <v/>
      </c>
      <c r="D84" s="202">
        <f>U89</f>
        <v/>
      </c>
      <c r="E84">
        <f>W89</f>
        <v/>
      </c>
      <c r="S84" s="189">
        <f>_xlfn.NUMBERVALUE('821_Sheet'!I34)</f>
        <v/>
      </c>
      <c r="T84" s="201">
        <f>_xlfn.NUMBERVALUE('821_Sheet'!$D34)</f>
        <v/>
      </c>
      <c r="U84" s="201">
        <f>_xlfn.NUMBERVALUE('821_Sheet'!$M34)</f>
        <v/>
      </c>
      <c r="V84" s="30">
        <f>($H$1+('821_Sheet'!C34*7))</f>
        <v/>
      </c>
      <c r="W84">
        <f>_xlfn.NUMBERVALUE('821_Sheet'!H34)</f>
        <v/>
      </c>
    </row>
    <row r="85">
      <c r="A85" s="30">
        <f>V88</f>
        <v/>
      </c>
      <c r="B85" s="189">
        <f>S88</f>
        <v/>
      </c>
      <c r="C85" s="202">
        <f>T88</f>
        <v/>
      </c>
      <c r="D85" s="202">
        <f>U88</f>
        <v/>
      </c>
      <c r="E85">
        <f>W88</f>
        <v/>
      </c>
      <c r="S85" s="189">
        <f>_xlfn.NUMBERVALUE('821_Sheet'!I35)</f>
        <v/>
      </c>
      <c r="T85" s="201">
        <f>_xlfn.NUMBERVALUE('821_Sheet'!$D35)</f>
        <v/>
      </c>
      <c r="U85" s="201">
        <f>_xlfn.NUMBERVALUE('821_Sheet'!$M35)</f>
        <v/>
      </c>
      <c r="V85" s="30">
        <f>($H$1+('821_Sheet'!C35*7))</f>
        <v/>
      </c>
      <c r="W85">
        <f>_xlfn.NUMBERVALUE('821_Sheet'!H35)</f>
        <v/>
      </c>
    </row>
    <row r="86">
      <c r="A86" s="30">
        <f>V87</f>
        <v/>
      </c>
      <c r="B86" s="189">
        <f>S87</f>
        <v/>
      </c>
      <c r="C86" s="202">
        <f>T87</f>
        <v/>
      </c>
      <c r="D86" s="202">
        <f>U87</f>
        <v/>
      </c>
      <c r="E86">
        <f>W87</f>
        <v/>
      </c>
      <c r="S86" s="189">
        <f>_xlfn.NUMBERVALUE('821_Sheet'!I36)</f>
        <v/>
      </c>
      <c r="T86" s="201">
        <f>_xlfn.NUMBERVALUE('821_Sheet'!$D36)</f>
        <v/>
      </c>
      <c r="U86" s="201">
        <f>_xlfn.NUMBERVALUE('821_Sheet'!$M36)</f>
        <v/>
      </c>
      <c r="V86" s="30">
        <f>($H$1+('821_Sheet'!C36*7))</f>
        <v/>
      </c>
      <c r="W86">
        <f>_xlfn.NUMBERVALUE('821_Sheet'!H36)</f>
        <v/>
      </c>
    </row>
    <row r="87">
      <c r="A87" s="30">
        <f>V86</f>
        <v/>
      </c>
      <c r="B87" s="189">
        <f>S86</f>
        <v/>
      </c>
      <c r="C87" s="202">
        <f>T86</f>
        <v/>
      </c>
      <c r="D87" s="202">
        <f>U86</f>
        <v/>
      </c>
      <c r="E87">
        <f>W86</f>
        <v/>
      </c>
      <c r="S87" s="189">
        <f>_xlfn.NUMBERVALUE('821_Sheet'!I37)</f>
        <v/>
      </c>
      <c r="T87" s="201">
        <f>_xlfn.NUMBERVALUE('821_Sheet'!$D37)</f>
        <v/>
      </c>
      <c r="U87" s="201">
        <f>_xlfn.NUMBERVALUE('821_Sheet'!$M37)</f>
        <v/>
      </c>
      <c r="V87" s="30">
        <f>($H$1+('821_Sheet'!C37*7))</f>
        <v/>
      </c>
      <c r="W87">
        <f>_xlfn.NUMBERVALUE('821_Sheet'!H37)</f>
        <v/>
      </c>
    </row>
    <row r="88">
      <c r="A88" s="30">
        <f>V85</f>
        <v/>
      </c>
      <c r="B88" s="189">
        <f>S85</f>
        <v/>
      </c>
      <c r="C88" s="202">
        <f>T85</f>
        <v/>
      </c>
      <c r="D88" s="202">
        <f>U85</f>
        <v/>
      </c>
      <c r="E88">
        <f>W85</f>
        <v/>
      </c>
      <c r="S88" s="189">
        <f>_xlfn.NUMBERVALUE('821_Sheet'!I38)</f>
        <v/>
      </c>
      <c r="T88" s="201">
        <f>_xlfn.NUMBERVALUE('821_Sheet'!$D38)</f>
        <v/>
      </c>
      <c r="U88" s="201">
        <f>_xlfn.NUMBERVALUE('821_Sheet'!$M38)</f>
        <v/>
      </c>
      <c r="V88" s="30">
        <f>($H$1+('821_Sheet'!C38*7))</f>
        <v/>
      </c>
      <c r="W88">
        <f>_xlfn.NUMBERVALUE('821_Sheet'!H38)</f>
        <v/>
      </c>
    </row>
    <row r="89">
      <c r="A89" s="30">
        <f>V84</f>
        <v/>
      </c>
      <c r="B89" s="189">
        <f>S84</f>
        <v/>
      </c>
      <c r="C89" s="202">
        <f>T84</f>
        <v/>
      </c>
      <c r="D89" s="202">
        <f>U84</f>
        <v/>
      </c>
      <c r="E89">
        <f>W84</f>
        <v/>
      </c>
      <c r="S89" s="189">
        <f>_xlfn.NUMBERVALUE('821_Sheet'!I39)</f>
        <v/>
      </c>
      <c r="T89" s="201">
        <f>_xlfn.NUMBERVALUE('821_Sheet'!$D39)</f>
        <v/>
      </c>
      <c r="U89" s="201">
        <f>_xlfn.NUMBERVALUE('821_Sheet'!$M39)</f>
        <v/>
      </c>
      <c r="V89" s="30">
        <f>($H$1+('821_Sheet'!C39*7))</f>
        <v/>
      </c>
      <c r="W89">
        <f>_xlfn.NUMBERVALUE('821_Sheet'!H39)</f>
        <v/>
      </c>
    </row>
    <row r="90">
      <c r="A90" s="30">
        <f>V83</f>
        <v/>
      </c>
      <c r="B90" s="189">
        <f>S83</f>
        <v/>
      </c>
      <c r="C90" s="202">
        <f>T83</f>
        <v/>
      </c>
      <c r="D90" s="202">
        <f>U83</f>
        <v/>
      </c>
      <c r="E90">
        <f>W83</f>
        <v/>
      </c>
      <c r="S90" s="189">
        <f>_xlfn.NUMBERVALUE('821_Sheet'!I40)</f>
        <v/>
      </c>
      <c r="T90" s="201">
        <f>_xlfn.NUMBERVALUE('821_Sheet'!$D40)</f>
        <v/>
      </c>
      <c r="U90" s="201">
        <f>_xlfn.NUMBERVALUE('821_Sheet'!$M40)</f>
        <v/>
      </c>
      <c r="V90" s="30">
        <f>($H$1+('821_Sheet'!C40*7))</f>
        <v/>
      </c>
      <c r="W90">
        <f>_xlfn.NUMBERVALUE('821_Sheet'!H40)</f>
        <v/>
      </c>
    </row>
    <row r="91">
      <c r="A91" s="30">
        <f>V82</f>
        <v/>
      </c>
      <c r="B91" s="189">
        <f>S82</f>
        <v/>
      </c>
      <c r="C91" s="202">
        <f>T82</f>
        <v/>
      </c>
      <c r="D91" s="202">
        <f>U82</f>
        <v/>
      </c>
      <c r="E91">
        <f>W82</f>
        <v/>
      </c>
      <c r="S91" s="189">
        <f>_xlfn.NUMBERVALUE('821_Sheet'!I41)</f>
        <v/>
      </c>
      <c r="T91" s="201">
        <f>_xlfn.NUMBERVALUE('821_Sheet'!$D41)</f>
        <v/>
      </c>
      <c r="U91" s="201">
        <f>_xlfn.NUMBERVALUE('821_Sheet'!$M41)</f>
        <v/>
      </c>
      <c r="V91" s="30">
        <f>($H$1+('821_Sheet'!C41*7))</f>
        <v/>
      </c>
      <c r="W91">
        <f>_xlfn.NUMBERVALUE('821_Sheet'!H41)</f>
        <v/>
      </c>
    </row>
    <row r="92">
      <c r="A92" s="30">
        <f>V101</f>
        <v/>
      </c>
      <c r="B92" s="189">
        <f>S101</f>
        <v/>
      </c>
      <c r="C92" s="202">
        <f>T101</f>
        <v/>
      </c>
      <c r="D92" s="202">
        <f>U101</f>
        <v/>
      </c>
      <c r="E92">
        <f>W101</f>
        <v/>
      </c>
      <c r="S92" s="203">
        <f>_xlfn.NUMBERVALUE('821_Sheet'!I42)</f>
        <v/>
      </c>
      <c r="T92" s="204">
        <f>_xlfn.NUMBERVALUE('821_Sheet'!$D42)</f>
        <v/>
      </c>
      <c r="U92" s="204">
        <f>_xlfn.NUMBERVALUE('821_Sheet'!$M42)</f>
        <v/>
      </c>
      <c r="V92" s="110">
        <f>($H$1+('821_Sheet'!C42*7))</f>
        <v/>
      </c>
      <c r="W92">
        <f>_xlfn.NUMBERVALUE('821_Sheet'!H42)</f>
        <v/>
      </c>
    </row>
    <row r="93">
      <c r="A93" s="30">
        <f>V100</f>
        <v/>
      </c>
      <c r="B93" s="189">
        <f>S100</f>
        <v/>
      </c>
      <c r="C93" s="202">
        <f>T100</f>
        <v/>
      </c>
      <c r="D93" s="202">
        <f>U100</f>
        <v/>
      </c>
      <c r="E93">
        <f>W100</f>
        <v/>
      </c>
      <c r="S93" s="203">
        <f>_xlfn.NUMBERVALUE('821_Sheet'!I43)</f>
        <v/>
      </c>
      <c r="T93" s="204">
        <f>_xlfn.NUMBERVALUE('821_Sheet'!$D43)</f>
        <v/>
      </c>
      <c r="U93" s="204">
        <f>_xlfn.NUMBERVALUE('821_Sheet'!$M43)</f>
        <v/>
      </c>
      <c r="V93" s="110">
        <f>($H$1+('821_Sheet'!C43*7))</f>
        <v/>
      </c>
      <c r="W93">
        <f>_xlfn.NUMBERVALUE('821_Sheet'!H43)</f>
        <v/>
      </c>
    </row>
    <row r="94">
      <c r="A94" s="30">
        <f>V99</f>
        <v/>
      </c>
      <c r="B94" s="189">
        <f>S99</f>
        <v/>
      </c>
      <c r="C94" s="202">
        <f>T99</f>
        <v/>
      </c>
      <c r="D94" s="202">
        <f>U99</f>
        <v/>
      </c>
      <c r="E94">
        <f>W99</f>
        <v/>
      </c>
      <c r="S94" s="203">
        <f>_xlfn.NUMBERVALUE('821_Sheet'!I44)</f>
        <v/>
      </c>
      <c r="T94" s="204">
        <f>_xlfn.NUMBERVALUE('821_Sheet'!$D44)</f>
        <v/>
      </c>
      <c r="U94" s="204">
        <f>_xlfn.NUMBERVALUE('821_Sheet'!$M44)</f>
        <v/>
      </c>
      <c r="V94" s="110">
        <f>($H$1+('821_Sheet'!C44*7))</f>
        <v/>
      </c>
      <c r="W94">
        <f>_xlfn.NUMBERVALUE('821_Sheet'!H44)</f>
        <v/>
      </c>
    </row>
    <row r="95">
      <c r="A95" s="30">
        <f>V98</f>
        <v/>
      </c>
      <c r="B95" s="189">
        <f>S98</f>
        <v/>
      </c>
      <c r="C95" s="202">
        <f>T98</f>
        <v/>
      </c>
      <c r="D95" s="202">
        <f>U98</f>
        <v/>
      </c>
      <c r="E95">
        <f>W98</f>
        <v/>
      </c>
      <c r="S95" s="203">
        <f>_xlfn.NUMBERVALUE('821_Sheet'!I45)</f>
        <v/>
      </c>
      <c r="T95" s="204">
        <f>_xlfn.NUMBERVALUE('821_Sheet'!$D45)</f>
        <v/>
      </c>
      <c r="U95" s="204">
        <f>_xlfn.NUMBERVALUE('821_Sheet'!$M45)</f>
        <v/>
      </c>
      <c r="V95" s="110">
        <f>($H$1+('821_Sheet'!C45*7))</f>
        <v/>
      </c>
      <c r="W95">
        <f>_xlfn.NUMBERVALUE('821_Sheet'!H45)</f>
        <v/>
      </c>
    </row>
    <row r="96">
      <c r="A96" s="30">
        <f>V97</f>
        <v/>
      </c>
      <c r="B96" s="189">
        <f>S97</f>
        <v/>
      </c>
      <c r="C96" s="202">
        <f>T97</f>
        <v/>
      </c>
      <c r="D96" s="202">
        <f>U97</f>
        <v/>
      </c>
      <c r="E96">
        <f>W97</f>
        <v/>
      </c>
      <c r="S96" s="203">
        <f>_xlfn.NUMBERVALUE('821_Sheet'!I46)</f>
        <v/>
      </c>
      <c r="T96" s="204">
        <f>_xlfn.NUMBERVALUE('821_Sheet'!$D46)</f>
        <v/>
      </c>
      <c r="U96" s="204">
        <f>_xlfn.NUMBERVALUE('821_Sheet'!$M46)</f>
        <v/>
      </c>
      <c r="V96" s="110">
        <f>($H$1+('821_Sheet'!C46*7))</f>
        <v/>
      </c>
      <c r="W96">
        <f>_xlfn.NUMBERVALUE('821_Sheet'!H46)</f>
        <v/>
      </c>
    </row>
    <row r="97">
      <c r="A97" s="30">
        <f>V96</f>
        <v/>
      </c>
      <c r="B97" s="189">
        <f>S96</f>
        <v/>
      </c>
      <c r="C97" s="202">
        <f>T96</f>
        <v/>
      </c>
      <c r="D97" s="202">
        <f>U96</f>
        <v/>
      </c>
      <c r="E97">
        <f>W96</f>
        <v/>
      </c>
      <c r="S97" s="203">
        <f>_xlfn.NUMBERVALUE('821_Sheet'!I47)</f>
        <v/>
      </c>
      <c r="T97" s="204">
        <f>_xlfn.NUMBERVALUE('821_Sheet'!$D47)</f>
        <v/>
      </c>
      <c r="U97" s="204">
        <f>_xlfn.NUMBERVALUE('821_Sheet'!$M47)</f>
        <v/>
      </c>
      <c r="V97" s="110">
        <f>($H$1+('821_Sheet'!C47*7))</f>
        <v/>
      </c>
      <c r="W97">
        <f>_xlfn.NUMBERVALUE('821_Sheet'!H47)</f>
        <v/>
      </c>
    </row>
    <row r="98">
      <c r="A98" s="30">
        <f>V95</f>
        <v/>
      </c>
      <c r="B98" s="189">
        <f>S95</f>
        <v/>
      </c>
      <c r="C98" s="202">
        <f>T95</f>
        <v/>
      </c>
      <c r="D98" s="202">
        <f>U95</f>
        <v/>
      </c>
      <c r="E98">
        <f>W95</f>
        <v/>
      </c>
      <c r="S98" s="203">
        <f>_xlfn.NUMBERVALUE('821_Sheet'!I48)</f>
        <v/>
      </c>
      <c r="T98" s="204">
        <f>_xlfn.NUMBERVALUE('821_Sheet'!$D48)</f>
        <v/>
      </c>
      <c r="U98" s="204">
        <f>_xlfn.NUMBERVALUE('821_Sheet'!$M48)</f>
        <v/>
      </c>
      <c r="V98" s="110">
        <f>($H$1+('821_Sheet'!C48*7))</f>
        <v/>
      </c>
      <c r="W98">
        <f>_xlfn.NUMBERVALUE('821_Sheet'!H48)</f>
        <v/>
      </c>
    </row>
    <row r="99">
      <c r="A99" s="30">
        <f>V94</f>
        <v/>
      </c>
      <c r="B99" s="189">
        <f>S94</f>
        <v/>
      </c>
      <c r="C99" s="202">
        <f>T94</f>
        <v/>
      </c>
      <c r="D99" s="202">
        <f>U94</f>
        <v/>
      </c>
      <c r="E99">
        <f>W94</f>
        <v/>
      </c>
      <c r="S99" s="203">
        <f>_xlfn.NUMBERVALUE('821_Sheet'!I49)</f>
        <v/>
      </c>
      <c r="T99" s="204">
        <f>_xlfn.NUMBERVALUE('821_Sheet'!$D49)</f>
        <v/>
      </c>
      <c r="U99" s="204">
        <f>_xlfn.NUMBERVALUE('821_Sheet'!$M49)</f>
        <v/>
      </c>
      <c r="V99" s="110">
        <f>($H$1+('821_Sheet'!C49*7))</f>
        <v/>
      </c>
      <c r="W99">
        <f>_xlfn.NUMBERVALUE('821_Sheet'!H49)</f>
        <v/>
      </c>
    </row>
    <row r="100">
      <c r="A100" s="30">
        <f>V93</f>
        <v/>
      </c>
      <c r="B100" s="189">
        <f>S93</f>
        <v/>
      </c>
      <c r="C100" s="202">
        <f>T93</f>
        <v/>
      </c>
      <c r="D100" s="202">
        <f>U93</f>
        <v/>
      </c>
      <c r="E100">
        <f>W93</f>
        <v/>
      </c>
      <c r="S100" s="203">
        <f>_xlfn.NUMBERVALUE('821_Sheet'!I50)</f>
        <v/>
      </c>
      <c r="T100" s="204">
        <f>_xlfn.NUMBERVALUE('821_Sheet'!$D50)</f>
        <v/>
      </c>
      <c r="U100" s="204">
        <f>_xlfn.NUMBERVALUE('821_Sheet'!$M50)</f>
        <v/>
      </c>
      <c r="V100" s="110">
        <f>($H$1+('821_Sheet'!C50*7))</f>
        <v/>
      </c>
      <c r="W100">
        <f>_xlfn.NUMBERVALUE('821_Sheet'!H50)</f>
        <v/>
      </c>
    </row>
    <row r="101">
      <c r="A101" s="30">
        <f>V92</f>
        <v/>
      </c>
      <c r="B101" s="189">
        <f>S92</f>
        <v/>
      </c>
      <c r="C101" s="202">
        <f>T92</f>
        <v/>
      </c>
      <c r="D101" s="202">
        <f>U92</f>
        <v/>
      </c>
      <c r="E101">
        <f>W92</f>
        <v/>
      </c>
      <c r="S101" s="203">
        <f>_xlfn.NUMBERVALUE('821_Sheet'!I51)</f>
        <v/>
      </c>
      <c r="T101" s="204">
        <f>_xlfn.NUMBERVALUE('821_Sheet'!$D51)</f>
        <v/>
      </c>
      <c r="U101" s="204">
        <f>_xlfn.NUMBERVALUE('821_Sheet'!$M51)</f>
        <v/>
      </c>
      <c r="V101" s="110">
        <f>($H$1+('821_Sheet'!C51*7))</f>
        <v/>
      </c>
      <c r="W101">
        <f>_xlfn.NUMBERVALUE('821_Sheet'!H51)</f>
        <v/>
      </c>
    </row>
    <row r="102">
      <c r="A102" s="30">
        <f>V111</f>
        <v/>
      </c>
      <c r="B102" s="189">
        <f>S111</f>
        <v/>
      </c>
      <c r="C102" s="202">
        <f>T111</f>
        <v/>
      </c>
      <c r="D102" s="202">
        <f>U111</f>
        <v/>
      </c>
      <c r="E102">
        <f>W111</f>
        <v/>
      </c>
      <c r="S102" s="189">
        <f>_xlfn.NUMBERVALUE('821_Sheet'!I52)</f>
        <v/>
      </c>
      <c r="T102" s="201">
        <f>_xlfn.NUMBERVALUE('821_Sheet'!$D52)</f>
        <v/>
      </c>
      <c r="U102" s="201">
        <f>_xlfn.NUMBERVALUE('821_Sheet'!$M52)</f>
        <v/>
      </c>
      <c r="V102" s="30">
        <f>($H$1+('821_Sheet'!C52*7))</f>
        <v/>
      </c>
      <c r="W102">
        <f>_xlfn.NUMBERVALUE('821_Sheet'!H52)</f>
        <v/>
      </c>
    </row>
    <row r="103">
      <c r="A103" s="30">
        <f>V110</f>
        <v/>
      </c>
      <c r="B103" s="189">
        <f>S110</f>
        <v/>
      </c>
      <c r="C103" s="202">
        <f>T110</f>
        <v/>
      </c>
      <c r="D103" s="202">
        <f>U110</f>
        <v/>
      </c>
      <c r="E103">
        <f>W110</f>
        <v/>
      </c>
      <c r="S103" s="189">
        <f>_xlfn.NUMBERVALUE('821_Sheet'!I53)</f>
        <v/>
      </c>
      <c r="T103" s="201">
        <f>_xlfn.NUMBERVALUE('821_Sheet'!$D53)</f>
        <v/>
      </c>
      <c r="U103" s="201">
        <f>_xlfn.NUMBERVALUE('821_Sheet'!$M53)</f>
        <v/>
      </c>
      <c r="V103" s="30">
        <f>($H$1+('821_Sheet'!C53*7))</f>
        <v/>
      </c>
      <c r="W103">
        <f>_xlfn.NUMBERVALUE('821_Sheet'!H53)</f>
        <v/>
      </c>
    </row>
    <row r="104">
      <c r="A104" s="30">
        <f>V109</f>
        <v/>
      </c>
      <c r="B104" s="189">
        <f>S109</f>
        <v/>
      </c>
      <c r="C104" s="202">
        <f>T109</f>
        <v/>
      </c>
      <c r="D104" s="202">
        <f>U109</f>
        <v/>
      </c>
      <c r="E104">
        <f>W109</f>
        <v/>
      </c>
      <c r="S104" s="189">
        <f>_xlfn.NUMBERVALUE('821_Sheet'!I54)</f>
        <v/>
      </c>
      <c r="T104" s="201">
        <f>_xlfn.NUMBERVALUE('821_Sheet'!$D54)</f>
        <v/>
      </c>
      <c r="U104" s="201">
        <f>_xlfn.NUMBERVALUE('821_Sheet'!$M54)</f>
        <v/>
      </c>
      <c r="V104" s="30">
        <f>($H$1+('821_Sheet'!C54*7))</f>
        <v/>
      </c>
      <c r="W104">
        <f>_xlfn.NUMBERVALUE('821_Sheet'!H54)</f>
        <v/>
      </c>
    </row>
    <row r="105">
      <c r="A105" s="30">
        <f>V108</f>
        <v/>
      </c>
      <c r="B105" s="189">
        <f>S108</f>
        <v/>
      </c>
      <c r="C105" s="202">
        <f>T108</f>
        <v/>
      </c>
      <c r="D105" s="202">
        <f>U108</f>
        <v/>
      </c>
      <c r="E105">
        <f>W108</f>
        <v/>
      </c>
      <c r="S105" s="189">
        <f>_xlfn.NUMBERVALUE('821_Sheet'!I55)</f>
        <v/>
      </c>
      <c r="T105" s="201">
        <f>_xlfn.NUMBERVALUE('821_Sheet'!$D55)</f>
        <v/>
      </c>
      <c r="U105" s="201">
        <f>_xlfn.NUMBERVALUE('821_Sheet'!$M55)</f>
        <v/>
      </c>
      <c r="V105" s="30">
        <f>($H$1+('821_Sheet'!C55*7))</f>
        <v/>
      </c>
      <c r="W105">
        <f>_xlfn.NUMBERVALUE('821_Sheet'!H55)</f>
        <v/>
      </c>
    </row>
    <row r="106">
      <c r="A106" s="30">
        <f>V107</f>
        <v/>
      </c>
      <c r="B106" s="189">
        <f>S107</f>
        <v/>
      </c>
      <c r="C106" s="202">
        <f>T107</f>
        <v/>
      </c>
      <c r="D106" s="202">
        <f>U107</f>
        <v/>
      </c>
      <c r="E106">
        <f>W107</f>
        <v/>
      </c>
      <c r="S106" s="189">
        <f>_xlfn.NUMBERVALUE('821_Sheet'!I56)</f>
        <v/>
      </c>
      <c r="T106" s="201">
        <f>_xlfn.NUMBERVALUE('821_Sheet'!$D56)</f>
        <v/>
      </c>
      <c r="U106" s="201">
        <f>_xlfn.NUMBERVALUE('821_Sheet'!$M56)</f>
        <v/>
      </c>
      <c r="V106" s="30">
        <f>($H$1+('821_Sheet'!C56*7))</f>
        <v/>
      </c>
      <c r="W106">
        <f>_xlfn.NUMBERVALUE('821_Sheet'!H56)</f>
        <v/>
      </c>
    </row>
    <row r="107">
      <c r="A107" s="30">
        <f>V106</f>
        <v/>
      </c>
      <c r="B107" s="189">
        <f>S106</f>
        <v/>
      </c>
      <c r="C107" s="202">
        <f>T106</f>
        <v/>
      </c>
      <c r="D107" s="202">
        <f>U106</f>
        <v/>
      </c>
      <c r="E107">
        <f>W106</f>
        <v/>
      </c>
      <c r="S107" s="189">
        <f>_xlfn.NUMBERVALUE('821_Sheet'!I57)</f>
        <v/>
      </c>
      <c r="T107" s="201">
        <f>_xlfn.NUMBERVALUE('821_Sheet'!$D57)</f>
        <v/>
      </c>
      <c r="U107" s="201">
        <f>_xlfn.NUMBERVALUE('821_Sheet'!$M57)</f>
        <v/>
      </c>
      <c r="V107" s="30">
        <f>($H$1+('821_Sheet'!C57*7))</f>
        <v/>
      </c>
      <c r="W107">
        <f>_xlfn.NUMBERVALUE('821_Sheet'!H57)</f>
        <v/>
      </c>
    </row>
    <row r="108">
      <c r="A108" s="30">
        <f>V105</f>
        <v/>
      </c>
      <c r="B108" s="189">
        <f>S105</f>
        <v/>
      </c>
      <c r="C108" s="202">
        <f>T105</f>
        <v/>
      </c>
      <c r="D108" s="202">
        <f>U105</f>
        <v/>
      </c>
      <c r="E108">
        <f>W105</f>
        <v/>
      </c>
      <c r="S108" s="189">
        <f>_xlfn.NUMBERVALUE('821_Sheet'!I58)</f>
        <v/>
      </c>
      <c r="T108" s="201">
        <f>_xlfn.NUMBERVALUE('821_Sheet'!$D58)</f>
        <v/>
      </c>
      <c r="U108" s="201">
        <f>_xlfn.NUMBERVALUE('821_Sheet'!$M58)</f>
        <v/>
      </c>
      <c r="V108" s="30">
        <f>($H$1+('821_Sheet'!C58*7))</f>
        <v/>
      </c>
      <c r="W108">
        <f>_xlfn.NUMBERVALUE('821_Sheet'!H58)</f>
        <v/>
      </c>
    </row>
    <row r="109">
      <c r="A109" s="30">
        <f>V104</f>
        <v/>
      </c>
      <c r="B109" s="189">
        <f>S104</f>
        <v/>
      </c>
      <c r="C109" s="202">
        <f>T104</f>
        <v/>
      </c>
      <c r="D109" s="202">
        <f>U104</f>
        <v/>
      </c>
      <c r="E109">
        <f>W104</f>
        <v/>
      </c>
      <c r="S109" s="189">
        <f>_xlfn.NUMBERVALUE('821_Sheet'!I59)</f>
        <v/>
      </c>
      <c r="T109" s="201">
        <f>_xlfn.NUMBERVALUE('821_Sheet'!$D59)</f>
        <v/>
      </c>
      <c r="U109" s="201">
        <f>_xlfn.NUMBERVALUE('821_Sheet'!$M59)</f>
        <v/>
      </c>
      <c r="V109" s="30">
        <f>($H$1+('821_Sheet'!C59*7))</f>
        <v/>
      </c>
      <c r="W109">
        <f>_xlfn.NUMBERVALUE('821_Sheet'!H59)</f>
        <v/>
      </c>
    </row>
    <row r="110">
      <c r="A110" s="30">
        <f>V103</f>
        <v/>
      </c>
      <c r="B110" s="189">
        <f>S103</f>
        <v/>
      </c>
      <c r="C110" s="202">
        <f>T103</f>
        <v/>
      </c>
      <c r="D110" s="202">
        <f>U103</f>
        <v/>
      </c>
      <c r="E110">
        <f>W103</f>
        <v/>
      </c>
      <c r="S110" s="189">
        <f>_xlfn.NUMBERVALUE('821_Sheet'!I60)</f>
        <v/>
      </c>
      <c r="T110" s="201">
        <f>_xlfn.NUMBERVALUE('821_Sheet'!$D60)</f>
        <v/>
      </c>
      <c r="U110" s="201">
        <f>_xlfn.NUMBERVALUE('821_Sheet'!$M60)</f>
        <v/>
      </c>
      <c r="V110" s="30">
        <f>($H$1+('821_Sheet'!C60*7))</f>
        <v/>
      </c>
      <c r="W110">
        <f>_xlfn.NUMBERVALUE('821_Sheet'!H60)</f>
        <v/>
      </c>
    </row>
    <row r="111">
      <c r="A111" s="30">
        <f>V102</f>
        <v/>
      </c>
      <c r="B111" s="189">
        <f>S102</f>
        <v/>
      </c>
      <c r="C111" s="202">
        <f>T102</f>
        <v/>
      </c>
      <c r="D111" s="202">
        <f>U102</f>
        <v/>
      </c>
      <c r="E111">
        <f>W102</f>
        <v/>
      </c>
      <c r="S111" s="189">
        <f>_xlfn.NUMBERVALUE('821_Sheet'!I61)</f>
        <v/>
      </c>
      <c r="T111" s="201">
        <f>_xlfn.NUMBERVALUE('821_Sheet'!$D61)</f>
        <v/>
      </c>
      <c r="U111" s="201">
        <f>_xlfn.NUMBERVALUE('821_Sheet'!$M61)</f>
        <v/>
      </c>
      <c r="V111" s="30">
        <f>($H$1+('821_Sheet'!C61*7))</f>
        <v/>
      </c>
      <c r="W111">
        <f>_xlfn.NUMBERVALUE('821_Sheet'!H61)</f>
        <v/>
      </c>
    </row>
  </sheetData>
  <pageMargins left="0.7" right="0.7" top="0.75" bottom="0.75" header="0.3" footer="0.3"/>
</worksheet>
</file>

<file path=xl/worksheets/sheet10.xml><?xml version="1.0" encoding="utf-8"?>
<worksheet xmlns="http://schemas.openxmlformats.org/spreadsheetml/2006/main">
  <sheetPr codeName="Sheet5">
    <tabColor rgb="FFFFFF00"/>
    <outlinePr summaryBelow="1" summaryRight="1"/>
    <pageSetUpPr/>
  </sheetPr>
  <dimension ref="A1:W119"/>
  <sheetViews>
    <sheetView workbookViewId="0">
      <selection activeCell="V3" sqref="V3"/>
    </sheetView>
  </sheetViews>
  <sheetFormatPr baseColWidth="8" defaultRowHeight="14.4"/>
  <cols>
    <col width="10.6640625" bestFit="1" customWidth="1" style="171" min="1" max="1"/>
    <col width="14.5546875" bestFit="1" customWidth="1" style="171" min="2" max="2"/>
    <col width="14.33203125" bestFit="1" customWidth="1" style="171" min="3" max="3"/>
    <col width="13.6640625" customWidth="1" style="171" min="4" max="4"/>
    <col width="10.6640625" customWidth="1" style="31" min="7" max="7"/>
    <col width="9.6640625" customWidth="1" style="171" min="8" max="17"/>
    <col width="14.33203125" customWidth="1" style="171" min="22" max="22"/>
    <col width="14.88671875" customWidth="1" style="171" min="23" max="23"/>
  </cols>
  <sheetData>
    <row r="1">
      <c r="A1" t="inlineStr">
        <is>
          <t>End Date</t>
        </is>
      </c>
      <c r="B1" t="inlineStr">
        <is>
          <t>Coverage Level</t>
        </is>
      </c>
      <c r="C1" t="inlineStr">
        <is>
          <t>Coverage Price</t>
        </is>
      </c>
      <c r="D1" t="inlineStr">
        <is>
          <t>Producer Premium Per CWT</t>
        </is>
      </c>
      <c r="G1" s="58" t="inlineStr">
        <is>
          <t>Date:</t>
        </is>
      </c>
      <c r="H1" s="217">
        <f>TODAY()</f>
        <v/>
      </c>
      <c r="S1" t="inlineStr">
        <is>
          <t>Level</t>
        </is>
      </c>
      <c r="T1" t="inlineStr">
        <is>
          <t>Price</t>
        </is>
      </c>
      <c r="U1" t="inlineStr">
        <is>
          <t>Premium</t>
        </is>
      </c>
      <c r="V1" t="inlineStr">
        <is>
          <t>Date</t>
        </is>
      </c>
      <c r="W1" t="inlineStr">
        <is>
          <t>Expected Price</t>
        </is>
      </c>
    </row>
    <row r="2">
      <c r="A2" s="30">
        <f>V11</f>
        <v/>
      </c>
      <c r="B2" s="200">
        <f>S11</f>
        <v/>
      </c>
      <c r="C2" s="201">
        <f>T11</f>
        <v/>
      </c>
      <c r="D2" s="202">
        <f>U11</f>
        <v/>
      </c>
      <c r="E2">
        <f>W11</f>
        <v/>
      </c>
      <c r="R2" s="190" t="n"/>
      <c r="S2" s="189">
        <f>_xlfn.NUMBERVALUE('997_Sheet'!I2)</f>
        <v/>
      </c>
      <c r="T2" s="201">
        <f>_xlfn.NUMBERVALUE('997_Sheet'!$D2)</f>
        <v/>
      </c>
      <c r="U2" s="201">
        <f>_xlfn.NUMBERVALUE('997_Sheet'!$M2)</f>
        <v/>
      </c>
      <c r="V2" s="30">
        <f>($H$1+('997_Sheet'!C2*7))</f>
        <v/>
      </c>
      <c r="W2">
        <f>_xlfn.NUMBERVALUE('997_Sheet'!H2)</f>
        <v/>
      </c>
    </row>
    <row r="3">
      <c r="A3" s="30">
        <f>V10</f>
        <v/>
      </c>
      <c r="B3" s="200">
        <f>S10</f>
        <v/>
      </c>
      <c r="C3" s="201">
        <f>T10</f>
        <v/>
      </c>
      <c r="D3" s="202">
        <f>U10</f>
        <v/>
      </c>
      <c r="E3">
        <f>W10</f>
        <v/>
      </c>
      <c r="G3" s="59">
        <f>$H$1+(7*G4)</f>
        <v/>
      </c>
      <c r="H3" s="62">
        <f t="array" ref="H3">IFERROR(INDEX($B$2:$B$150,SMALL(IF($G3=$A$2:$A$150,ROW($A$2:$A$150)- MIN(ROW($A$2:$A$150))+1,""),COLUMN()-7)), "")</f>
        <v/>
      </c>
      <c r="I3" s="63">
        <f t="array" ref="I3">IFERROR(INDEX($B$2:$B$150,SMALL(IF($G3=$A$2:$A$150,ROW($A$2:$A$150)- MIN(ROW($A$2:$A$150))+1,""),COLUMN()-7)), "")</f>
        <v/>
      </c>
      <c r="J3" s="63">
        <f t="array" ref="J3">IFERROR(INDEX($B$2:$B$150,SMALL(IF($G3=$A$2:$A$150,ROW($A$2:$A$150)- MIN(ROW($A$2:$A$150))+1,""),COLUMN()-7)), "")</f>
        <v/>
      </c>
      <c r="K3" s="63">
        <f t="array" ref="K3">IFERROR(INDEX($B$2:$B$150,SMALL(IF($G3=$A$2:$A$150,ROW($A$2:$A$150)- MIN(ROW($A$2:$A$150))+1,""),COLUMN()-7)), "")</f>
        <v/>
      </c>
      <c r="L3" s="63">
        <f t="array" ref="L3">IFERROR(INDEX($B$2:$B$150,SMALL(IF($G3=$A$2:$A$150,ROW($A$2:$A$150)- MIN(ROW($A$2:$A$150))+1,""),COLUMN()-7)), "")</f>
        <v/>
      </c>
      <c r="M3" s="63">
        <f t="array" ref="M3">IFERROR(INDEX($B$2:$B$150,SMALL(IF($G3=$A$2:$A$150,ROW($A$2:$A$150)- MIN(ROW($A$2:$A$150))+1,""),COLUMN()-7)), "")</f>
        <v/>
      </c>
      <c r="N3" s="63">
        <f t="array" ref="N3">IFERROR(INDEX($B$2:$B$150,SMALL(IF($G3=$A$2:$A$150,ROW($A$2:$A$150)- MIN(ROW($A$2:$A$150))+1,""),COLUMN()-7)), "")</f>
        <v/>
      </c>
      <c r="O3" s="63">
        <f t="array" ref="O3">IFERROR(INDEX($B$2:$B$150,SMALL(IF($G3=$A$2:$A$150,ROW($A$2:$A$150)- MIN(ROW($A$2:$A$150))+1,""),COLUMN()-7)), "")</f>
        <v/>
      </c>
      <c r="P3" s="63">
        <f t="array" ref="P3">IFERROR(INDEX($B$2:$B$150,SMALL(IF($G3=$A$2:$A$150,ROW($A$2:$A$150)- MIN(ROW($A$2:$A$150))+1,""),COLUMN()-7)), "")</f>
        <v/>
      </c>
      <c r="Q3" s="64">
        <f t="array" ref="Q3">IFERROR(INDEX($B$2:$B$150,SMALL(IF($G3=$A$2:$A$150,ROW($A$2:$A$150)- MIN(ROW($A$2:$A$150))+1,""),COLUMN()-7)), "")</f>
        <v/>
      </c>
      <c r="S3" s="189">
        <f>_xlfn.NUMBERVALUE('997_Sheet'!I3)</f>
        <v/>
      </c>
      <c r="T3" s="201">
        <f>_xlfn.NUMBERVALUE('997_Sheet'!$D3)</f>
        <v/>
      </c>
      <c r="U3" s="201">
        <f>_xlfn.NUMBERVALUE('997_Sheet'!$M3)</f>
        <v/>
      </c>
      <c r="V3" s="30">
        <f>($H$1+('997_Sheet'!C3*7))</f>
        <v/>
      </c>
      <c r="W3">
        <f>_xlfn.NUMBERVALUE('997_Sheet'!H3)</f>
        <v/>
      </c>
    </row>
    <row r="4">
      <c r="A4" s="30">
        <f>V9</f>
        <v/>
      </c>
      <c r="B4" s="200">
        <f>S9</f>
        <v/>
      </c>
      <c r="C4" s="201">
        <f>T9</f>
        <v/>
      </c>
      <c r="D4" s="202">
        <f>U9</f>
        <v/>
      </c>
      <c r="E4">
        <f>W9</f>
        <v/>
      </c>
      <c r="G4" s="60" t="n">
        <v>13</v>
      </c>
      <c r="H4" s="218">
        <f t="array" ref="H4">IFERROR(INDEX($C$2:$C$150,SMALL(IF($G3=$A$2:$A$150,ROW($A$2:$A$150)- MIN(ROW($A$2:$A$150))+1,""),COLUMN()-7)), "")</f>
        <v/>
      </c>
      <c r="I4" s="219">
        <f t="array" ref="I4">IFERROR(INDEX($C$2:$C$150,SMALL(IF($G3=$A$2:$A$150,ROW($A$2:$A$150)- MIN(ROW($A$2:$A$150))+1,""),COLUMN()-7)), "")</f>
        <v/>
      </c>
      <c r="J4" s="219">
        <f t="array" ref="J4">IFERROR(INDEX($C$2:$C$150,SMALL(IF($G3=$A$2:$A$150,ROW($A$2:$A$150)- MIN(ROW($A$2:$A$150))+1,""),COLUMN()-7)), "")</f>
        <v/>
      </c>
      <c r="K4" s="219">
        <f t="array" ref="K4">IFERROR(INDEX($C$2:$C$150,SMALL(IF($G3=$A$2:$A$150,ROW($A$2:$A$150)- MIN(ROW($A$2:$A$150))+1,""),COLUMN()-7)), "")</f>
        <v/>
      </c>
      <c r="L4" s="219">
        <f t="array" ref="L4">IFERROR(INDEX($C$2:$C$150,SMALL(IF($G3=$A$2:$A$150,ROW($A$2:$A$150)- MIN(ROW($A$2:$A$150))+1,""),COLUMN()-7)), "")</f>
        <v/>
      </c>
      <c r="M4" s="219">
        <f t="array" ref="M4">IFERROR(INDEX($C$2:$C$150,SMALL(IF($G3=$A$2:$A$150,ROW($A$2:$A$150)- MIN(ROW($A$2:$A$150))+1,""),COLUMN()-7)), "")</f>
        <v/>
      </c>
      <c r="N4" s="219">
        <f t="array" ref="N4">IFERROR(INDEX($C$2:$C$150,SMALL(IF($G3=$A$2:$A$150,ROW($A$2:$A$150)- MIN(ROW($A$2:$A$150))+1,""),COLUMN()-7)), "")</f>
        <v/>
      </c>
      <c r="O4" s="219">
        <f t="array" ref="O4">IFERROR(INDEX($C$2:$C$150,SMALL(IF($G3=$A$2:$A$150,ROW($A$2:$A$150)- MIN(ROW($A$2:$A$150))+1,""),COLUMN()-7)), "")</f>
        <v/>
      </c>
      <c r="P4" s="219">
        <f t="array" ref="P4">IFERROR(INDEX($C$2:$C$150,SMALL(IF($G3=$A$2:$A$150,ROW($A$2:$A$150)- MIN(ROW($A$2:$A$150))+1,""),COLUMN()-7)), "")</f>
        <v/>
      </c>
      <c r="Q4" s="220">
        <f t="array" ref="Q4">IFERROR(INDEX($C$2:$C$150,SMALL(IF($G3=$A$2:$A$150,ROW($A$2:$A$150)- MIN(ROW($A$2:$A$150))+1,""),COLUMN()-7)), "")</f>
        <v/>
      </c>
      <c r="S4" s="189">
        <f>_xlfn.NUMBERVALUE('997_Sheet'!I4)</f>
        <v/>
      </c>
      <c r="T4" s="201">
        <f>_xlfn.NUMBERVALUE('997_Sheet'!$D4)</f>
        <v/>
      </c>
      <c r="U4" s="201">
        <f>_xlfn.NUMBERVALUE('997_Sheet'!$M4)</f>
        <v/>
      </c>
      <c r="V4" s="30">
        <f>($H$1+('997_Sheet'!C4*7))</f>
        <v/>
      </c>
      <c r="W4">
        <f>_xlfn.NUMBERVALUE('997_Sheet'!H4)</f>
        <v/>
      </c>
    </row>
    <row r="5">
      <c r="A5" s="30">
        <f>V8</f>
        <v/>
      </c>
      <c r="B5" s="200">
        <f>S8</f>
        <v/>
      </c>
      <c r="C5" s="201">
        <f>T8</f>
        <v/>
      </c>
      <c r="D5" s="202">
        <f>U8</f>
        <v/>
      </c>
      <c r="E5">
        <f>W8</f>
        <v/>
      </c>
      <c r="G5" s="61">
        <f>VLOOKUP(G3,$A:$E,5,FALSE)</f>
        <v/>
      </c>
      <c r="H5" s="221">
        <f t="array" ref="H5">IFERROR(INDEX($D$2:$D$150,SMALL(IF($G3=$A$2:$A$150,ROW($A$2:$A$150)- MIN(ROW($A$2:$A$150))+1,""),COLUMN()-7)), "")</f>
        <v/>
      </c>
      <c r="I5" s="222">
        <f t="array" ref="I5">IFERROR(INDEX($D$2:$D$150,SMALL(IF($G3=$A$2:$A$150,ROW($A$2:$A$150)- MIN(ROW($A$2:$A$150))+1,""),COLUMN()-7)), "")</f>
        <v/>
      </c>
      <c r="J5" s="222">
        <f t="array" ref="J5">IFERROR(INDEX($D$2:$D$150,SMALL(IF($G3=$A$2:$A$150,ROW($A$2:$A$150)- MIN(ROW($A$2:$A$150))+1,""),COLUMN()-7)), "")</f>
        <v/>
      </c>
      <c r="K5" s="222">
        <f t="array" ref="K5">IFERROR(INDEX($D$2:$D$150,SMALL(IF($G3=$A$2:$A$150,ROW($A$2:$A$150)- MIN(ROW($A$2:$A$150))+1,""),COLUMN()-7)), "")</f>
        <v/>
      </c>
      <c r="L5" s="222">
        <f t="array" ref="L5">IFERROR(INDEX($D$2:$D$150,SMALL(IF($G3=$A$2:$A$150,ROW($A$2:$A$150)- MIN(ROW($A$2:$A$150))+1,""),COLUMN()-7)), "")</f>
        <v/>
      </c>
      <c r="M5" s="222">
        <f t="array" ref="M5">IFERROR(INDEX($D$2:$D$150,SMALL(IF($G3=$A$2:$A$150,ROW($A$2:$A$150)- MIN(ROW($A$2:$A$150))+1,""),COLUMN()-7)), "")</f>
        <v/>
      </c>
      <c r="N5" s="222">
        <f t="array" ref="N5">IFERROR(INDEX($D$2:$D$150,SMALL(IF($G3=$A$2:$A$150,ROW($A$2:$A$150)- MIN(ROW($A$2:$A$150))+1,""),COLUMN()-7)), "")</f>
        <v/>
      </c>
      <c r="O5" s="222">
        <f t="array" ref="O5">IFERROR(INDEX($D$2:$D$150,SMALL(IF($G3=$A$2:$A$150,ROW($A$2:$A$150)- MIN(ROW($A$2:$A$150))+1,""),COLUMN()-7)), "")</f>
        <v/>
      </c>
      <c r="P5" s="222">
        <f t="array" ref="P5">IFERROR(INDEX($D$2:$D$150,SMALL(IF($G3=$A$2:$A$150,ROW($A$2:$A$150)- MIN(ROW($A$2:$A$150))+1,""),COLUMN()-7)), "")</f>
        <v/>
      </c>
      <c r="Q5" s="223">
        <f t="array" ref="Q5">IFERROR(INDEX($D$2:$D$150,SMALL(IF($G3=$A$2:$A$150,ROW($A$2:$A$150)- MIN(ROW($A$2:$A$150))+1,""),COLUMN()-7)), "")</f>
        <v/>
      </c>
      <c r="S5" s="189">
        <f>_xlfn.NUMBERVALUE('997_Sheet'!I5)</f>
        <v/>
      </c>
      <c r="T5" s="201">
        <f>_xlfn.NUMBERVALUE('997_Sheet'!$D5)</f>
        <v/>
      </c>
      <c r="U5" s="201">
        <f>_xlfn.NUMBERVALUE('997_Sheet'!$M5)</f>
        <v/>
      </c>
      <c r="V5" s="30">
        <f>($H$1+('997_Sheet'!C5*7))</f>
        <v/>
      </c>
      <c r="W5">
        <f>_xlfn.NUMBERVALUE('997_Sheet'!H5)</f>
        <v/>
      </c>
    </row>
    <row r="6">
      <c r="A6" s="30">
        <f>V7</f>
        <v/>
      </c>
      <c r="B6" s="200">
        <f>S7</f>
        <v/>
      </c>
      <c r="C6" s="201">
        <f>T7</f>
        <v/>
      </c>
      <c r="D6" s="202">
        <f>U7</f>
        <v/>
      </c>
      <c r="E6">
        <f>W7</f>
        <v/>
      </c>
      <c r="G6" s="6" t="n"/>
      <c r="H6" s="190" t="n"/>
      <c r="I6" s="41" t="n"/>
      <c r="J6" s="41" t="n"/>
      <c r="S6" s="189">
        <f>_xlfn.NUMBERVALUE('997_Sheet'!I6)</f>
        <v/>
      </c>
      <c r="T6" s="201">
        <f>_xlfn.NUMBERVALUE('997_Sheet'!$D6)</f>
        <v/>
      </c>
      <c r="U6" s="201">
        <f>_xlfn.NUMBERVALUE('997_Sheet'!$M6)</f>
        <v/>
      </c>
      <c r="V6" s="30">
        <f>($H$1+('997_Sheet'!C6*7))</f>
        <v/>
      </c>
      <c r="W6">
        <f>_xlfn.NUMBERVALUE('997_Sheet'!H6)</f>
        <v/>
      </c>
    </row>
    <row r="7">
      <c r="A7" s="30">
        <f>V6</f>
        <v/>
      </c>
      <c r="B7" s="200">
        <f>S6</f>
        <v/>
      </c>
      <c r="C7" s="201">
        <f>T6</f>
        <v/>
      </c>
      <c r="D7" s="202">
        <f>U6</f>
        <v/>
      </c>
      <c r="E7">
        <f>W6</f>
        <v/>
      </c>
      <c r="G7" s="59">
        <f>$H$1+(7*G8)</f>
        <v/>
      </c>
      <c r="H7" s="62">
        <f t="array" ref="H7">IFERROR(INDEX($B$2:$B$150,SMALL(IF($G7=$A$2:$A$150,ROW($A$2:$A$150)- MIN(ROW($A$2:$A$150))+1,""),COLUMN()-7)), "")</f>
        <v/>
      </c>
      <c r="I7" s="63">
        <f t="array" ref="I7">IFERROR(INDEX($B$2:$B$150,SMALL(IF($G7=$A$2:$A$150,ROW($A$2:$A$150)- MIN(ROW($A$2:$A$150))+1,""),COLUMN()-7)), "")</f>
        <v/>
      </c>
      <c r="J7" s="63">
        <f t="array" ref="J7">IFERROR(INDEX($B$2:$B$150,SMALL(IF($G7=$A$2:$A$150,ROW($A$2:$A$150)- MIN(ROW($A$2:$A$150))+1,""),COLUMN()-7)), "")</f>
        <v/>
      </c>
      <c r="K7" s="63">
        <f t="array" ref="K7">IFERROR(INDEX($B$2:$B$150,SMALL(IF($G7=$A$2:$A$150,ROW($A$2:$A$150)- MIN(ROW($A$2:$A$150))+1,""),COLUMN()-7)), "")</f>
        <v/>
      </c>
      <c r="L7" s="63">
        <f t="array" ref="L7">IFERROR(INDEX($B$2:$B$150,SMALL(IF($G7=$A$2:$A$150,ROW($A$2:$A$150)- MIN(ROW($A$2:$A$150))+1,""),COLUMN()-7)), "")</f>
        <v/>
      </c>
      <c r="M7" s="63">
        <f t="array" ref="M7">IFERROR(INDEX($B$2:$B$150,SMALL(IF($G7=$A$2:$A$150,ROW($A$2:$A$150)- MIN(ROW($A$2:$A$150))+1,""),COLUMN()-7)), "")</f>
        <v/>
      </c>
      <c r="N7" s="63">
        <f t="array" ref="N7">IFERROR(INDEX($B$2:$B$150,SMALL(IF($G7=$A$2:$A$150,ROW($A$2:$A$150)- MIN(ROW($A$2:$A$150))+1,""),COLUMN()-7)), "")</f>
        <v/>
      </c>
      <c r="O7" s="63">
        <f t="array" ref="O7">IFERROR(INDEX($B$2:$B$150,SMALL(IF($G7=$A$2:$A$150,ROW($A$2:$A$150)- MIN(ROW($A$2:$A$150))+1,""),COLUMN()-7)), "")</f>
        <v/>
      </c>
      <c r="P7" s="63">
        <f t="array" ref="P7">IFERROR(INDEX($B$2:$B$150,SMALL(IF($G7=$A$2:$A$150,ROW($A$2:$A$150)- MIN(ROW($A$2:$A$150))+1,""),COLUMN()-7)), "")</f>
        <v/>
      </c>
      <c r="Q7" s="64">
        <f t="array" ref="Q7">IFERROR(INDEX($B$2:$B$150,SMALL(IF($G7=$A$2:$A$150,ROW($A$2:$A$150)- MIN(ROW($A$2:$A$150))+1,""),COLUMN()-7)), "")</f>
        <v/>
      </c>
      <c r="S7" s="189">
        <f>_xlfn.NUMBERVALUE('997_Sheet'!I7)</f>
        <v/>
      </c>
      <c r="T7" s="201">
        <f>_xlfn.NUMBERVALUE('997_Sheet'!$D7)</f>
        <v/>
      </c>
      <c r="U7" s="201">
        <f>_xlfn.NUMBERVALUE('997_Sheet'!$M7)</f>
        <v/>
      </c>
      <c r="V7" s="30">
        <f>($H$1+('997_Sheet'!C7*7))</f>
        <v/>
      </c>
      <c r="W7">
        <f>_xlfn.NUMBERVALUE('997_Sheet'!H7)</f>
        <v/>
      </c>
    </row>
    <row r="8">
      <c r="A8" s="30">
        <f>V5</f>
        <v/>
      </c>
      <c r="B8" s="200">
        <f>S5</f>
        <v/>
      </c>
      <c r="C8" s="201">
        <f>T5</f>
        <v/>
      </c>
      <c r="D8" s="202">
        <f>U5</f>
        <v/>
      </c>
      <c r="E8">
        <f>W5</f>
        <v/>
      </c>
      <c r="G8" s="60" t="n">
        <v>17</v>
      </c>
      <c r="H8" s="218">
        <f t="array" ref="H8">IFERROR(INDEX($C$2:$C$150,SMALL(IF($G7=$A$2:$A$150,ROW($A$2:$A$150)- MIN(ROW($A$2:$A$150))+1,""),COLUMN()-7)), "")</f>
        <v/>
      </c>
      <c r="I8" s="219">
        <f t="array" ref="I8">IFERROR(INDEX($C$2:$C$150,SMALL(IF($G7=$A$2:$A$150,ROW($A$2:$A$150)- MIN(ROW($A$2:$A$150))+1,""),COLUMN()-7)), "")</f>
        <v/>
      </c>
      <c r="J8" s="219">
        <f t="array" ref="J8">IFERROR(INDEX($C$2:$C$150,SMALL(IF($G7=$A$2:$A$150,ROW($A$2:$A$150)- MIN(ROW($A$2:$A$150))+1,""),COLUMN()-7)), "")</f>
        <v/>
      </c>
      <c r="K8" s="219">
        <f t="array" ref="K8">IFERROR(INDEX($C$2:$C$150,SMALL(IF($G7=$A$2:$A$150,ROW($A$2:$A$150)- MIN(ROW($A$2:$A$150))+1,""),COLUMN()-7)), "")</f>
        <v/>
      </c>
      <c r="L8" s="219">
        <f t="array" ref="L8">IFERROR(INDEX($C$2:$C$150,SMALL(IF($G7=$A$2:$A$150,ROW($A$2:$A$150)- MIN(ROW($A$2:$A$150))+1,""),COLUMN()-7)), "")</f>
        <v/>
      </c>
      <c r="M8" s="219">
        <f t="array" ref="M8">IFERROR(INDEX($C$2:$C$150,SMALL(IF($G7=$A$2:$A$150,ROW($A$2:$A$150)- MIN(ROW($A$2:$A$150))+1,""),COLUMN()-7)), "")</f>
        <v/>
      </c>
      <c r="N8" s="219">
        <f t="array" ref="N8">IFERROR(INDEX($C$2:$C$150,SMALL(IF($G7=$A$2:$A$150,ROW($A$2:$A$150)- MIN(ROW($A$2:$A$150))+1,""),COLUMN()-7)), "")</f>
        <v/>
      </c>
      <c r="O8" s="219">
        <f t="array" ref="O8">IFERROR(INDEX($C$2:$C$150,SMALL(IF($G7=$A$2:$A$150,ROW($A$2:$A$150)- MIN(ROW($A$2:$A$150))+1,""),COLUMN()-7)), "")</f>
        <v/>
      </c>
      <c r="P8" s="219">
        <f t="array" ref="P8">IFERROR(INDEX($C$2:$C$150,SMALL(IF($G7=$A$2:$A$150,ROW($A$2:$A$150)- MIN(ROW($A$2:$A$150))+1,""),COLUMN()-7)), "")</f>
        <v/>
      </c>
      <c r="Q8" s="220">
        <f t="array" ref="Q8">IFERROR(INDEX($C$2:$C$150,SMALL(IF($G7=$A$2:$A$150,ROW($A$2:$A$150)- MIN(ROW($A$2:$A$150))+1,""),COLUMN()-7)), "")</f>
        <v/>
      </c>
      <c r="S8" s="189">
        <f>_xlfn.NUMBERVALUE('997_Sheet'!I8)</f>
        <v/>
      </c>
      <c r="T8" s="201">
        <f>_xlfn.NUMBERVALUE('997_Sheet'!$D8)</f>
        <v/>
      </c>
      <c r="U8" s="201">
        <f>_xlfn.NUMBERVALUE('997_Sheet'!$M8)</f>
        <v/>
      </c>
      <c r="V8" s="30">
        <f>($H$1+('997_Sheet'!C8*7))</f>
        <v/>
      </c>
      <c r="W8">
        <f>_xlfn.NUMBERVALUE('997_Sheet'!H8)</f>
        <v/>
      </c>
    </row>
    <row r="9">
      <c r="A9" s="30">
        <f>V4</f>
        <v/>
      </c>
      <c r="B9" s="200">
        <f>S4</f>
        <v/>
      </c>
      <c r="C9" s="201">
        <f>T4</f>
        <v/>
      </c>
      <c r="D9" s="202">
        <f>U4</f>
        <v/>
      </c>
      <c r="E9">
        <f>W4</f>
        <v/>
      </c>
      <c r="G9" s="61">
        <f>VLOOKUP(G7,$A:$E,5,FALSE)</f>
        <v/>
      </c>
      <c r="H9" s="221">
        <f t="array" ref="H9">IFERROR(INDEX($D$2:$D$150,SMALL(IF($G7=$A$2:$A$150,ROW($A$2:$A$150)- MIN(ROW($A$2:$A$150))+1,""),COLUMN()-7)), "")</f>
        <v/>
      </c>
      <c r="I9" s="222">
        <f t="array" ref="I9">IFERROR(INDEX($D$2:$D$150,SMALL(IF($G7=$A$2:$A$150,ROW($A$2:$A$150)- MIN(ROW($A$2:$A$150))+1,""),COLUMN()-7)), "")</f>
        <v/>
      </c>
      <c r="J9" s="222">
        <f t="array" ref="J9">IFERROR(INDEX($D$2:$D$150,SMALL(IF($G7=$A$2:$A$150,ROW($A$2:$A$150)- MIN(ROW($A$2:$A$150))+1,""),COLUMN()-7)), "")</f>
        <v/>
      </c>
      <c r="K9" s="222">
        <f t="array" ref="K9">IFERROR(INDEX($D$2:$D$150,SMALL(IF($G7=$A$2:$A$150,ROW($A$2:$A$150)- MIN(ROW($A$2:$A$150))+1,""),COLUMN()-7)), "")</f>
        <v/>
      </c>
      <c r="L9" s="222">
        <f t="array" ref="L9">IFERROR(INDEX($D$2:$D$150,SMALL(IF($G7=$A$2:$A$150,ROW($A$2:$A$150)- MIN(ROW($A$2:$A$150))+1,""),COLUMN()-7)), "")</f>
        <v/>
      </c>
      <c r="M9" s="222">
        <f t="array" ref="M9">IFERROR(INDEX($D$2:$D$150,SMALL(IF($G7=$A$2:$A$150,ROW($A$2:$A$150)- MIN(ROW($A$2:$A$150))+1,""),COLUMN()-7)), "")</f>
        <v/>
      </c>
      <c r="N9" s="222">
        <f t="array" ref="N9">IFERROR(INDEX($D$2:$D$150,SMALL(IF($G7=$A$2:$A$150,ROW($A$2:$A$150)- MIN(ROW($A$2:$A$150))+1,""),COLUMN()-7)), "")</f>
        <v/>
      </c>
      <c r="O9" s="222">
        <f t="array" ref="O9">IFERROR(INDEX($D$2:$D$150,SMALL(IF($G7=$A$2:$A$150,ROW($A$2:$A$150)- MIN(ROW($A$2:$A$150))+1,""),COLUMN()-7)), "")</f>
        <v/>
      </c>
      <c r="P9" s="222">
        <f t="array" ref="P9">IFERROR(INDEX($D$2:$D$150,SMALL(IF($G7=$A$2:$A$150,ROW($A$2:$A$150)- MIN(ROW($A$2:$A$150))+1,""),COLUMN()-7)), "")</f>
        <v/>
      </c>
      <c r="Q9" s="223">
        <f t="array" ref="Q9">IFERROR(INDEX($D$2:$D$150,SMALL(IF($G7=$A$2:$A$150,ROW($A$2:$A$150)- MIN(ROW($A$2:$A$150))+1,""),COLUMN()-7)), "")</f>
        <v/>
      </c>
      <c r="S9" s="189">
        <f>_xlfn.NUMBERVALUE('997_Sheet'!I9)</f>
        <v/>
      </c>
      <c r="T9" s="201">
        <f>_xlfn.NUMBERVALUE('997_Sheet'!$D9)</f>
        <v/>
      </c>
      <c r="U9" s="201">
        <f>_xlfn.NUMBERVALUE('997_Sheet'!$M9)</f>
        <v/>
      </c>
      <c r="V9" s="30">
        <f>($H$1+('997_Sheet'!C9*7))</f>
        <v/>
      </c>
      <c r="W9">
        <f>_xlfn.NUMBERVALUE('997_Sheet'!H9)</f>
        <v/>
      </c>
    </row>
    <row r="10">
      <c r="A10" s="30">
        <f>V3</f>
        <v/>
      </c>
      <c r="B10" s="200">
        <f>S3</f>
        <v/>
      </c>
      <c r="C10" s="201">
        <f>T3</f>
        <v/>
      </c>
      <c r="D10" s="202">
        <f>U3</f>
        <v/>
      </c>
      <c r="E10">
        <f>W3</f>
        <v/>
      </c>
      <c r="G10" s="6" t="n"/>
      <c r="H10" s="190" t="n"/>
      <c r="I10" s="41" t="n"/>
      <c r="J10" s="41" t="n"/>
      <c r="S10" s="189">
        <f>_xlfn.NUMBERVALUE('997_Sheet'!I10)</f>
        <v/>
      </c>
      <c r="T10" s="201">
        <f>_xlfn.NUMBERVALUE('997_Sheet'!$D10)</f>
        <v/>
      </c>
      <c r="U10" s="201">
        <f>_xlfn.NUMBERVALUE('997_Sheet'!$M10)</f>
        <v/>
      </c>
      <c r="V10" s="30">
        <f>($H$1+('997_Sheet'!C10*7))</f>
        <v/>
      </c>
      <c r="W10">
        <f>_xlfn.NUMBERVALUE('997_Sheet'!H10)</f>
        <v/>
      </c>
    </row>
    <row r="11">
      <c r="A11" s="30">
        <f>V2</f>
        <v/>
      </c>
      <c r="B11" s="200">
        <f>S2</f>
        <v/>
      </c>
      <c r="C11" s="201">
        <f>T2</f>
        <v/>
      </c>
      <c r="D11" s="202">
        <f>U2</f>
        <v/>
      </c>
      <c r="E11">
        <f>W2</f>
        <v/>
      </c>
      <c r="G11" s="59">
        <f>$H$1+(7*G12)</f>
        <v/>
      </c>
      <c r="H11" s="62">
        <f t="array" ref="H11">IFERROR(INDEX($B$2:$B$150,SMALL(IF($G11=$A$2:$A$150,ROW($A$2:$A$150)- MIN(ROW($A$2:$A$150))+1,""),COLUMN()-7)), "")</f>
        <v/>
      </c>
      <c r="I11" s="63">
        <f t="array" ref="I11">IFERROR(INDEX($B$2:$B$150,SMALL(IF($G11=$A$2:$A$150,ROW($A$2:$A$150)- MIN(ROW($A$2:$A$150))+1,""),COLUMN()-7)), "")</f>
        <v/>
      </c>
      <c r="J11" s="63">
        <f t="array" ref="J11">IFERROR(INDEX($B$2:$B$150,SMALL(IF($G11=$A$2:$A$150,ROW($A$2:$A$150)- MIN(ROW($A$2:$A$150))+1,""),COLUMN()-7)), "")</f>
        <v/>
      </c>
      <c r="K11" s="63">
        <f t="array" ref="K11">IFERROR(INDEX($B$2:$B$150,SMALL(IF($G11=$A$2:$A$150,ROW($A$2:$A$150)- MIN(ROW($A$2:$A$150))+1,""),COLUMN()-7)), "")</f>
        <v/>
      </c>
      <c r="L11" s="63">
        <f t="array" ref="L11">IFERROR(INDEX($B$2:$B$150,SMALL(IF($G11=$A$2:$A$150,ROW($A$2:$A$150)- MIN(ROW($A$2:$A$150))+1,""),COLUMN()-7)), "")</f>
        <v/>
      </c>
      <c r="M11" s="63">
        <f t="array" ref="M11">IFERROR(INDEX($B$2:$B$150,SMALL(IF($G11=$A$2:$A$150,ROW($A$2:$A$150)- MIN(ROW($A$2:$A$150))+1,""),COLUMN()-7)), "")</f>
        <v/>
      </c>
      <c r="N11" s="63">
        <f t="array" ref="N11">IFERROR(INDEX($B$2:$B$150,SMALL(IF($G11=$A$2:$A$150,ROW($A$2:$A$150)- MIN(ROW($A$2:$A$150))+1,""),COLUMN()-7)), "")</f>
        <v/>
      </c>
      <c r="O11" s="63">
        <f t="array" ref="O11">IFERROR(INDEX($B$2:$B$150,SMALL(IF($G11=$A$2:$A$150,ROW($A$2:$A$150)- MIN(ROW($A$2:$A$150))+1,""),COLUMN()-7)), "")</f>
        <v/>
      </c>
      <c r="P11" s="63">
        <f t="array" ref="P11">IFERROR(INDEX($B$2:$B$150,SMALL(IF($G11=$A$2:$A$150,ROW($A$2:$A$150)- MIN(ROW($A$2:$A$150))+1,""),COLUMN()-7)), "")</f>
        <v/>
      </c>
      <c r="Q11" s="64">
        <f t="array" ref="Q11">IFERROR(INDEX($B$2:$B$150,SMALL(IF($G11=$A$2:$A$150,ROW($A$2:$A$150)- MIN(ROW($A$2:$A$150))+1,""),COLUMN()-7)), "")</f>
        <v/>
      </c>
      <c r="S11" s="189">
        <f>_xlfn.NUMBERVALUE('997_Sheet'!I11)</f>
        <v/>
      </c>
      <c r="T11" s="201">
        <f>_xlfn.NUMBERVALUE('997_Sheet'!$D11)</f>
        <v/>
      </c>
      <c r="U11" s="201">
        <f>_xlfn.NUMBERVALUE('997_Sheet'!$M11)</f>
        <v/>
      </c>
      <c r="V11" s="30">
        <f>($H$1+('997_Sheet'!C11*7))</f>
        <v/>
      </c>
      <c r="W11">
        <f>_xlfn.NUMBERVALUE('997_Sheet'!H11)</f>
        <v/>
      </c>
    </row>
    <row r="12">
      <c r="A12" s="30">
        <f>V21</f>
        <v/>
      </c>
      <c r="B12" s="200">
        <f>S21</f>
        <v/>
      </c>
      <c r="C12" s="201">
        <f>T21</f>
        <v/>
      </c>
      <c r="D12" s="202">
        <f>U21</f>
        <v/>
      </c>
      <c r="E12">
        <f>W21</f>
        <v/>
      </c>
      <c r="G12" s="60" t="n">
        <v>21</v>
      </c>
      <c r="H12" s="218">
        <f t="array" ref="H12">IFERROR(INDEX($C$2:$C$150,SMALL(IF($G11=$A$2:$A$150,ROW($A$2:$A$150)- MIN(ROW($A$2:$A$150))+1,""),COLUMN()-7)), "")</f>
        <v/>
      </c>
      <c r="I12" s="219">
        <f t="array" ref="I12">IFERROR(INDEX($C$2:$C$150,SMALL(IF($G11=$A$2:$A$150,ROW($A$2:$A$150)- MIN(ROW($A$2:$A$150))+1,""),COLUMN()-7)), "")</f>
        <v/>
      </c>
      <c r="J12" s="219">
        <f t="array" ref="J12">IFERROR(INDEX($C$2:$C$150,SMALL(IF($G11=$A$2:$A$150,ROW($A$2:$A$150)- MIN(ROW($A$2:$A$150))+1,""),COLUMN()-7)), "")</f>
        <v/>
      </c>
      <c r="K12" s="219">
        <f t="array" ref="K12">IFERROR(INDEX($C$2:$C$150,SMALL(IF($G11=$A$2:$A$150,ROW($A$2:$A$150)- MIN(ROW($A$2:$A$150))+1,""),COLUMN()-7)), "")</f>
        <v/>
      </c>
      <c r="L12" s="219">
        <f t="array" ref="L12">IFERROR(INDEX($C$2:$C$150,SMALL(IF($G11=$A$2:$A$150,ROW($A$2:$A$150)- MIN(ROW($A$2:$A$150))+1,""),COLUMN()-7)), "")</f>
        <v/>
      </c>
      <c r="M12" s="219">
        <f t="array" ref="M12">IFERROR(INDEX($C$2:$C$150,SMALL(IF($G11=$A$2:$A$150,ROW($A$2:$A$150)- MIN(ROW($A$2:$A$150))+1,""),COLUMN()-7)), "")</f>
        <v/>
      </c>
      <c r="N12" s="219">
        <f t="array" ref="N12">IFERROR(INDEX($C$2:$C$150,SMALL(IF($G11=$A$2:$A$150,ROW($A$2:$A$150)- MIN(ROW($A$2:$A$150))+1,""),COLUMN()-7)), "")</f>
        <v/>
      </c>
      <c r="O12" s="219">
        <f t="array" ref="O12">IFERROR(INDEX($C$2:$C$150,SMALL(IF($G11=$A$2:$A$150,ROW($A$2:$A$150)- MIN(ROW($A$2:$A$150))+1,""),COLUMN()-7)), "")</f>
        <v/>
      </c>
      <c r="P12" s="219">
        <f t="array" ref="P12">IFERROR(INDEX($C$2:$C$150,SMALL(IF($G11=$A$2:$A$150,ROW($A$2:$A$150)- MIN(ROW($A$2:$A$150))+1,""),COLUMN()-7)), "")</f>
        <v/>
      </c>
      <c r="Q12" s="220">
        <f t="array" ref="Q12">IFERROR(INDEX($C$2:$C$150,SMALL(IF($G11=$A$2:$A$150,ROW($A$2:$A$150)- MIN(ROW($A$2:$A$150))+1,""),COLUMN()-7)), "")</f>
        <v/>
      </c>
      <c r="S12" s="203">
        <f>_xlfn.NUMBERVALUE('997_Sheet'!I12)</f>
        <v/>
      </c>
      <c r="T12" s="204">
        <f>_xlfn.NUMBERVALUE('997_Sheet'!$D12)</f>
        <v/>
      </c>
      <c r="U12" s="204">
        <f>_xlfn.NUMBERVALUE('997_Sheet'!$M12)</f>
        <v/>
      </c>
      <c r="V12" s="110">
        <f>($H$1+('997_Sheet'!C12*7))</f>
        <v/>
      </c>
      <c r="W12">
        <f>_xlfn.NUMBERVALUE('997_Sheet'!H12)</f>
        <v/>
      </c>
    </row>
    <row r="13">
      <c r="A13" s="30">
        <f>V20</f>
        <v/>
      </c>
      <c r="B13" s="200">
        <f>S20</f>
        <v/>
      </c>
      <c r="C13" s="201">
        <f>T20</f>
        <v/>
      </c>
      <c r="D13" s="202">
        <f>U20</f>
        <v/>
      </c>
      <c r="E13">
        <f>W20</f>
        <v/>
      </c>
      <c r="G13" s="61">
        <f>VLOOKUP(G11,$A:$E,5,FALSE)</f>
        <v/>
      </c>
      <c r="H13" s="221">
        <f t="array" ref="H13">IFERROR(INDEX($D$2:$D$150,SMALL(IF($G11=$A$2:$A$150,ROW($A$2:$A$150)- MIN(ROW($A$2:$A$150))+1,""),COLUMN()-7)), "")</f>
        <v/>
      </c>
      <c r="I13" s="222">
        <f t="array" ref="I13">IFERROR(INDEX($D$2:$D$150,SMALL(IF($G11=$A$2:$A$150,ROW($A$2:$A$150)- MIN(ROW($A$2:$A$150))+1,""),COLUMN()-7)), "")</f>
        <v/>
      </c>
      <c r="J13" s="222">
        <f t="array" ref="J13">IFERROR(INDEX($D$2:$D$150,SMALL(IF($G11=$A$2:$A$150,ROW($A$2:$A$150)- MIN(ROW($A$2:$A$150))+1,""),COLUMN()-7)), "")</f>
        <v/>
      </c>
      <c r="K13" s="222">
        <f t="array" ref="K13">IFERROR(INDEX($D$2:$D$150,SMALL(IF($G11=$A$2:$A$150,ROW($A$2:$A$150)- MIN(ROW($A$2:$A$150))+1,""),COLUMN()-7)), "")</f>
        <v/>
      </c>
      <c r="L13" s="222">
        <f t="array" ref="L13">IFERROR(INDEX($D$2:$D$150,SMALL(IF($G11=$A$2:$A$150,ROW($A$2:$A$150)- MIN(ROW($A$2:$A$150))+1,""),COLUMN()-7)), "")</f>
        <v/>
      </c>
      <c r="M13" s="222">
        <f t="array" ref="M13">IFERROR(INDEX($D$2:$D$150,SMALL(IF($G11=$A$2:$A$150,ROW($A$2:$A$150)- MIN(ROW($A$2:$A$150))+1,""),COLUMN()-7)), "")</f>
        <v/>
      </c>
      <c r="N13" s="222">
        <f t="array" ref="N13">IFERROR(INDEX($D$2:$D$150,SMALL(IF($G11=$A$2:$A$150,ROW($A$2:$A$150)- MIN(ROW($A$2:$A$150))+1,""),COLUMN()-7)), "")</f>
        <v/>
      </c>
      <c r="O13" s="222">
        <f t="array" ref="O13">IFERROR(INDEX($D$2:$D$150,SMALL(IF($G11=$A$2:$A$150,ROW($A$2:$A$150)- MIN(ROW($A$2:$A$150))+1,""),COLUMN()-7)), "")</f>
        <v/>
      </c>
      <c r="P13" s="222">
        <f t="array" ref="P13">IFERROR(INDEX($D$2:$D$150,SMALL(IF($G11=$A$2:$A$150,ROW($A$2:$A$150)- MIN(ROW($A$2:$A$150))+1,""),COLUMN()-7)), "")</f>
        <v/>
      </c>
      <c r="Q13" s="223">
        <f t="array" ref="Q13">IFERROR(INDEX($D$2:$D$150,SMALL(IF($G11=$A$2:$A$150,ROW($A$2:$A$150)- MIN(ROW($A$2:$A$150))+1,""),COLUMN()-7)), "")</f>
        <v/>
      </c>
      <c r="S13" s="203">
        <f>_xlfn.NUMBERVALUE('997_Sheet'!I13)</f>
        <v/>
      </c>
      <c r="T13" s="204">
        <f>_xlfn.NUMBERVALUE('997_Sheet'!$D13)</f>
        <v/>
      </c>
      <c r="U13" s="204">
        <f>_xlfn.NUMBERVALUE('997_Sheet'!$M13)</f>
        <v/>
      </c>
      <c r="V13" s="110">
        <f>($H$1+('997_Sheet'!C13*7))</f>
        <v/>
      </c>
      <c r="W13">
        <f>_xlfn.NUMBERVALUE('997_Sheet'!H13)</f>
        <v/>
      </c>
    </row>
    <row r="14">
      <c r="A14" s="30">
        <f>V19</f>
        <v/>
      </c>
      <c r="B14" s="200">
        <f>S19</f>
        <v/>
      </c>
      <c r="C14" s="201">
        <f>T19</f>
        <v/>
      </c>
      <c r="D14" s="202">
        <f>U19</f>
        <v/>
      </c>
      <c r="E14">
        <f>W19</f>
        <v/>
      </c>
      <c r="G14" s="6" t="n"/>
      <c r="S14" s="203">
        <f>_xlfn.NUMBERVALUE('997_Sheet'!I14)</f>
        <v/>
      </c>
      <c r="T14" s="204">
        <f>_xlfn.NUMBERVALUE('997_Sheet'!$D14)</f>
        <v/>
      </c>
      <c r="U14" s="204">
        <f>_xlfn.NUMBERVALUE('997_Sheet'!$M14)</f>
        <v/>
      </c>
      <c r="V14" s="110">
        <f>($H$1+('997_Sheet'!C14*7))</f>
        <v/>
      </c>
      <c r="W14">
        <f>_xlfn.NUMBERVALUE('997_Sheet'!H14)</f>
        <v/>
      </c>
    </row>
    <row r="15">
      <c r="A15" s="30">
        <f>V18</f>
        <v/>
      </c>
      <c r="B15" s="200">
        <f>S18</f>
        <v/>
      </c>
      <c r="C15" s="201">
        <f>T18</f>
        <v/>
      </c>
      <c r="D15" s="202">
        <f>U18</f>
        <v/>
      </c>
      <c r="E15">
        <f>W18</f>
        <v/>
      </c>
      <c r="G15" s="59">
        <f>$H$1+(7*G16)</f>
        <v/>
      </c>
      <c r="H15" s="62">
        <f t="array" ref="H15">IFERROR(INDEX($B$2:$B$150,SMALL(IF($G15=$A$2:$A$150,ROW($A$2:$A$150)- MIN(ROW($A$2:$A$150))+1,""),COLUMN()-7)), "")</f>
        <v/>
      </c>
      <c r="I15" s="63">
        <f t="array" ref="I15">IFERROR(INDEX($B$2:$B$150,SMALL(IF($G15=$A$2:$A$150,ROW($A$2:$A$150)- MIN(ROW($A$2:$A$150))+1,""),COLUMN()-7)), "")</f>
        <v/>
      </c>
      <c r="J15" s="63">
        <f t="array" ref="J15">IFERROR(INDEX($B$2:$B$150,SMALL(IF($G15=$A$2:$A$150,ROW($A$2:$A$150)- MIN(ROW($A$2:$A$150))+1,""),COLUMN()-7)), "")</f>
        <v/>
      </c>
      <c r="K15" s="63">
        <f t="array" ref="K15">IFERROR(INDEX($B$2:$B$150,SMALL(IF($G15=$A$2:$A$150,ROW($A$2:$A$150)- MIN(ROW($A$2:$A$150))+1,""),COLUMN()-7)), "")</f>
        <v/>
      </c>
      <c r="L15" s="63">
        <f t="array" ref="L15">IFERROR(INDEX($B$2:$B$150,SMALL(IF($G15=$A$2:$A$150,ROW($A$2:$A$150)- MIN(ROW($A$2:$A$150))+1,""),COLUMN()-7)), "")</f>
        <v/>
      </c>
      <c r="M15" s="63">
        <f t="array" ref="M15">IFERROR(INDEX($B$2:$B$150,SMALL(IF($G15=$A$2:$A$150,ROW($A$2:$A$150)- MIN(ROW($A$2:$A$150))+1,""),COLUMN()-7)), "")</f>
        <v/>
      </c>
      <c r="N15" s="63">
        <f t="array" ref="N15">IFERROR(INDEX($B$2:$B$150,SMALL(IF($G15=$A$2:$A$150,ROW($A$2:$A$150)- MIN(ROW($A$2:$A$150))+1,""),COLUMN()-7)), "")</f>
        <v/>
      </c>
      <c r="O15" s="63">
        <f t="array" ref="O15">IFERROR(INDEX($B$2:$B$150,SMALL(IF($G15=$A$2:$A$150,ROW($A$2:$A$150)- MIN(ROW($A$2:$A$150))+1,""),COLUMN()-7)), "")</f>
        <v/>
      </c>
      <c r="P15" s="63">
        <f t="array" ref="P15">IFERROR(INDEX($B$2:$B$150,SMALL(IF($G15=$A$2:$A$150,ROW($A$2:$A$150)- MIN(ROW($A$2:$A$150))+1,""),COLUMN()-7)), "")</f>
        <v/>
      </c>
      <c r="Q15" s="64">
        <f t="array" ref="Q15">IFERROR(INDEX($B$2:$B$150,SMALL(IF($G15=$A$2:$A$150,ROW($A$2:$A$150)- MIN(ROW($A$2:$A$150))+1,""),COLUMN()-7)), "")</f>
        <v/>
      </c>
      <c r="S15" s="203">
        <f>_xlfn.NUMBERVALUE('997_Sheet'!I15)</f>
        <v/>
      </c>
      <c r="T15" s="204">
        <f>_xlfn.NUMBERVALUE('997_Sheet'!$D15)</f>
        <v/>
      </c>
      <c r="U15" s="204">
        <f>_xlfn.NUMBERVALUE('997_Sheet'!$M15)</f>
        <v/>
      </c>
      <c r="V15" s="110">
        <f>($H$1+('997_Sheet'!C15*7))</f>
        <v/>
      </c>
      <c r="W15">
        <f>_xlfn.NUMBERVALUE('997_Sheet'!H15)</f>
        <v/>
      </c>
    </row>
    <row r="16">
      <c r="A16" s="30">
        <f>V17</f>
        <v/>
      </c>
      <c r="B16" s="200">
        <f>S17</f>
        <v/>
      </c>
      <c r="C16" s="201">
        <f>T17</f>
        <v/>
      </c>
      <c r="D16" s="202">
        <f>U17</f>
        <v/>
      </c>
      <c r="E16">
        <f>W17</f>
        <v/>
      </c>
      <c r="G16" s="60" t="n">
        <v>26</v>
      </c>
      <c r="H16" s="218">
        <f t="array" ref="H16">IFERROR(INDEX($C$2:$C$150,SMALL(IF($G15=$A$2:$A$150,ROW($A$2:$A$150)- MIN(ROW($A$2:$A$150))+1,""),COLUMN()-7)), "")</f>
        <v/>
      </c>
      <c r="I16" s="219">
        <f t="array" ref="I16">IFERROR(INDEX($C$2:$C$150,SMALL(IF($G15=$A$2:$A$150,ROW($A$2:$A$150)- MIN(ROW($A$2:$A$150))+1,""),COLUMN()-7)), "")</f>
        <v/>
      </c>
      <c r="J16" s="219">
        <f t="array" ref="J16">IFERROR(INDEX($C$2:$C$150,SMALL(IF($G15=$A$2:$A$150,ROW($A$2:$A$150)- MIN(ROW($A$2:$A$150))+1,""),COLUMN()-7)), "")</f>
        <v/>
      </c>
      <c r="K16" s="219">
        <f t="array" ref="K16">IFERROR(INDEX($C$2:$C$150,SMALL(IF($G15=$A$2:$A$150,ROW($A$2:$A$150)- MIN(ROW($A$2:$A$150))+1,""),COLUMN()-7)), "")</f>
        <v/>
      </c>
      <c r="L16" s="219">
        <f t="array" ref="L16">IFERROR(INDEX($C$2:$C$150,SMALL(IF($G15=$A$2:$A$150,ROW($A$2:$A$150)- MIN(ROW($A$2:$A$150))+1,""),COLUMN()-7)), "")</f>
        <v/>
      </c>
      <c r="M16" s="219">
        <f t="array" ref="M16">IFERROR(INDEX($C$2:$C$150,SMALL(IF($G15=$A$2:$A$150,ROW($A$2:$A$150)- MIN(ROW($A$2:$A$150))+1,""),COLUMN()-7)), "")</f>
        <v/>
      </c>
      <c r="N16" s="219">
        <f t="array" ref="N16">IFERROR(INDEX($C$2:$C$150,SMALL(IF($G15=$A$2:$A$150,ROW($A$2:$A$150)- MIN(ROW($A$2:$A$150))+1,""),COLUMN()-7)), "")</f>
        <v/>
      </c>
      <c r="O16" s="219">
        <f t="array" ref="O16">IFERROR(INDEX($C$2:$C$150,SMALL(IF($G15=$A$2:$A$150,ROW($A$2:$A$150)- MIN(ROW($A$2:$A$150))+1,""),COLUMN()-7)), "")</f>
        <v/>
      </c>
      <c r="P16" s="219">
        <f t="array" ref="P16">IFERROR(INDEX($C$2:$C$150,SMALL(IF($G15=$A$2:$A$150,ROW($A$2:$A$150)- MIN(ROW($A$2:$A$150))+1,""),COLUMN()-7)), "")</f>
        <v/>
      </c>
      <c r="Q16" s="220">
        <f t="array" ref="Q16">IFERROR(INDEX($C$2:$C$150,SMALL(IF($G15=$A$2:$A$150,ROW($A$2:$A$150)- MIN(ROW($A$2:$A$150))+1,""),COLUMN()-7)), "")</f>
        <v/>
      </c>
      <c r="S16" s="203">
        <f>_xlfn.NUMBERVALUE('997_Sheet'!I16)</f>
        <v/>
      </c>
      <c r="T16" s="204">
        <f>_xlfn.NUMBERVALUE('997_Sheet'!$D16)</f>
        <v/>
      </c>
      <c r="U16" s="204">
        <f>_xlfn.NUMBERVALUE('997_Sheet'!$M16)</f>
        <v/>
      </c>
      <c r="V16" s="110">
        <f>($H$1+('997_Sheet'!C16*7))</f>
        <v/>
      </c>
      <c r="W16">
        <f>_xlfn.NUMBERVALUE('997_Sheet'!H16)</f>
        <v/>
      </c>
    </row>
    <row r="17">
      <c r="A17" s="30">
        <f>V16</f>
        <v/>
      </c>
      <c r="B17" s="200">
        <f>S16</f>
        <v/>
      </c>
      <c r="C17" s="201">
        <f>T16</f>
        <v/>
      </c>
      <c r="D17" s="202">
        <f>U16</f>
        <v/>
      </c>
      <c r="E17">
        <f>W16</f>
        <v/>
      </c>
      <c r="G17" s="61">
        <f>VLOOKUP(G15,$A:$E,5,FALSE)</f>
        <v/>
      </c>
      <c r="H17" s="221">
        <f t="array" ref="H17">IFERROR(INDEX($D$2:$D$150,SMALL(IF($G15=$A$2:$A$150,ROW($A$2:$A$150)- MIN(ROW($A$2:$A$150))+1,""),COLUMN()-7)), "")</f>
        <v/>
      </c>
      <c r="I17" s="222">
        <f t="array" ref="I17">IFERROR(INDEX($D$2:$D$150,SMALL(IF($G15=$A$2:$A$150,ROW($A$2:$A$150)- MIN(ROW($A$2:$A$150))+1,""),COLUMN()-7)), "")</f>
        <v/>
      </c>
      <c r="J17" s="222">
        <f t="array" ref="J17">IFERROR(INDEX($D$2:$D$150,SMALL(IF($G15=$A$2:$A$150,ROW($A$2:$A$150)- MIN(ROW($A$2:$A$150))+1,""),COLUMN()-7)), "")</f>
        <v/>
      </c>
      <c r="K17" s="222">
        <f t="array" ref="K17">IFERROR(INDEX($D$2:$D$150,SMALL(IF($G15=$A$2:$A$150,ROW($A$2:$A$150)- MIN(ROW($A$2:$A$150))+1,""),COLUMN()-7)), "")</f>
        <v/>
      </c>
      <c r="L17" s="222">
        <f t="array" ref="L17">IFERROR(INDEX($D$2:$D$150,SMALL(IF($G15=$A$2:$A$150,ROW($A$2:$A$150)- MIN(ROW($A$2:$A$150))+1,""),COLUMN()-7)), "")</f>
        <v/>
      </c>
      <c r="M17" s="222">
        <f t="array" ref="M17">IFERROR(INDEX($D$2:$D$150,SMALL(IF($G15=$A$2:$A$150,ROW($A$2:$A$150)- MIN(ROW($A$2:$A$150))+1,""),COLUMN()-7)), "")</f>
        <v/>
      </c>
      <c r="N17" s="222">
        <f t="array" ref="N17">IFERROR(INDEX($D$2:$D$150,SMALL(IF($G15=$A$2:$A$150,ROW($A$2:$A$150)- MIN(ROW($A$2:$A$150))+1,""),COLUMN()-7)), "")</f>
        <v/>
      </c>
      <c r="O17" s="222">
        <f t="array" ref="O17">IFERROR(INDEX($D$2:$D$150,SMALL(IF($G15=$A$2:$A$150,ROW($A$2:$A$150)- MIN(ROW($A$2:$A$150))+1,""),COLUMN()-7)), "")</f>
        <v/>
      </c>
      <c r="P17" s="222">
        <f t="array" ref="P17">IFERROR(INDEX($D$2:$D$150,SMALL(IF($G15=$A$2:$A$150,ROW($A$2:$A$150)- MIN(ROW($A$2:$A$150))+1,""),COLUMN()-7)), "")</f>
        <v/>
      </c>
      <c r="Q17" s="223">
        <f t="array" ref="Q17">IFERROR(INDEX($D$2:$D$150,SMALL(IF($G15=$A$2:$A$150,ROW($A$2:$A$150)- MIN(ROW($A$2:$A$150))+1,""),COLUMN()-7)), "")</f>
        <v/>
      </c>
      <c r="S17" s="203">
        <f>_xlfn.NUMBERVALUE('997_Sheet'!I17)</f>
        <v/>
      </c>
      <c r="T17" s="204">
        <f>_xlfn.NUMBERVALUE('997_Sheet'!$D17)</f>
        <v/>
      </c>
      <c r="U17" s="204">
        <f>_xlfn.NUMBERVALUE('997_Sheet'!$M17)</f>
        <v/>
      </c>
      <c r="V17" s="110">
        <f>($H$1+('997_Sheet'!C17*7))</f>
        <v/>
      </c>
      <c r="W17">
        <f>_xlfn.NUMBERVALUE('997_Sheet'!H17)</f>
        <v/>
      </c>
    </row>
    <row r="18">
      <c r="A18" s="30">
        <f>V15</f>
        <v/>
      </c>
      <c r="B18" s="200">
        <f>S15</f>
        <v/>
      </c>
      <c r="C18" s="201">
        <f>T15</f>
        <v/>
      </c>
      <c r="D18" s="202">
        <f>U15</f>
        <v/>
      </c>
      <c r="E18">
        <f>W15</f>
        <v/>
      </c>
      <c r="G18" s="6" t="n"/>
      <c r="S18" s="203">
        <f>_xlfn.NUMBERVALUE('997_Sheet'!I18)</f>
        <v/>
      </c>
      <c r="T18" s="204">
        <f>_xlfn.NUMBERVALUE('997_Sheet'!$D18)</f>
        <v/>
      </c>
      <c r="U18" s="204">
        <f>_xlfn.NUMBERVALUE('997_Sheet'!$M18)</f>
        <v/>
      </c>
      <c r="V18" s="110">
        <f>($H$1+('997_Sheet'!C18*7))</f>
        <v/>
      </c>
      <c r="W18">
        <f>_xlfn.NUMBERVALUE('997_Sheet'!H18)</f>
        <v/>
      </c>
    </row>
    <row r="19">
      <c r="A19" s="30">
        <f>V14</f>
        <v/>
      </c>
      <c r="B19" s="200">
        <f>S14</f>
        <v/>
      </c>
      <c r="C19" s="201">
        <f>T14</f>
        <v/>
      </c>
      <c r="D19" s="202">
        <f>U14</f>
        <v/>
      </c>
      <c r="E19">
        <f>W14</f>
        <v/>
      </c>
      <c r="G19" s="59">
        <f>$H$1+(7*G20)</f>
        <v/>
      </c>
      <c r="H19" s="62">
        <f t="array" ref="H19">IFERROR(INDEX($B$2:$B$150,SMALL(IF($G19=$A$2:$A$150,ROW($A$2:$A$150)- MIN(ROW($A$2:$A$150))+1,""),COLUMN()-7)), "")</f>
        <v/>
      </c>
      <c r="I19" s="63">
        <f t="array" ref="I19">IFERROR(INDEX($B$2:$B$150,SMALL(IF($G19=$A$2:$A$150,ROW($A$2:$A$150)- MIN(ROW($A$2:$A$150))+1,""),COLUMN()-7)), "")</f>
        <v/>
      </c>
      <c r="J19" s="63">
        <f t="array" ref="J19">IFERROR(INDEX($B$2:$B$150,SMALL(IF($G19=$A$2:$A$150,ROW($A$2:$A$150)- MIN(ROW($A$2:$A$150))+1,""),COLUMN()-7)), "")</f>
        <v/>
      </c>
      <c r="K19" s="63">
        <f t="array" ref="K19">IFERROR(INDEX($B$2:$B$150,SMALL(IF($G19=$A$2:$A$150,ROW($A$2:$A$150)- MIN(ROW($A$2:$A$150))+1,""),COLUMN()-7)), "")</f>
        <v/>
      </c>
      <c r="L19" s="63">
        <f t="array" ref="L19">IFERROR(INDEX($B$2:$B$150,SMALL(IF($G19=$A$2:$A$150,ROW($A$2:$A$150)- MIN(ROW($A$2:$A$150))+1,""),COLUMN()-7)), "")</f>
        <v/>
      </c>
      <c r="M19" s="63">
        <f t="array" ref="M19">IFERROR(INDEX($B$2:$B$150,SMALL(IF($G19=$A$2:$A$150,ROW($A$2:$A$150)- MIN(ROW($A$2:$A$150))+1,""),COLUMN()-7)), "")</f>
        <v/>
      </c>
      <c r="N19" s="63">
        <f t="array" ref="N19">IFERROR(INDEX($B$2:$B$150,SMALL(IF($G19=$A$2:$A$150,ROW($A$2:$A$150)- MIN(ROW($A$2:$A$150))+1,""),COLUMN()-7)), "")</f>
        <v/>
      </c>
      <c r="O19" s="63">
        <f t="array" ref="O19">IFERROR(INDEX($B$2:$B$150,SMALL(IF($G19=$A$2:$A$150,ROW($A$2:$A$150)- MIN(ROW($A$2:$A$150))+1,""),COLUMN()-7)), "")</f>
        <v/>
      </c>
      <c r="P19" s="63">
        <f t="array" ref="P19">IFERROR(INDEX($B$2:$B$150,SMALL(IF($G19=$A$2:$A$150,ROW($A$2:$A$150)- MIN(ROW($A$2:$A$150))+1,""),COLUMN()-7)), "")</f>
        <v/>
      </c>
      <c r="Q19" s="64">
        <f t="array" ref="Q19">IFERROR(INDEX($B$2:$B$150,SMALL(IF($G19=$A$2:$A$150,ROW($A$2:$A$150)- MIN(ROW($A$2:$A$150))+1,""),COLUMN()-7)), "")</f>
        <v/>
      </c>
      <c r="S19" s="203">
        <f>_xlfn.NUMBERVALUE('997_Sheet'!I19)</f>
        <v/>
      </c>
      <c r="T19" s="204">
        <f>_xlfn.NUMBERVALUE('997_Sheet'!$D19)</f>
        <v/>
      </c>
      <c r="U19" s="204">
        <f>_xlfn.NUMBERVALUE('997_Sheet'!$M19)</f>
        <v/>
      </c>
      <c r="V19" s="110">
        <f>($H$1+('997_Sheet'!C19*7))</f>
        <v/>
      </c>
      <c r="W19">
        <f>_xlfn.NUMBERVALUE('997_Sheet'!H19)</f>
        <v/>
      </c>
    </row>
    <row r="20">
      <c r="A20" s="30">
        <f>V13</f>
        <v/>
      </c>
      <c r="B20" s="200">
        <f>S13</f>
        <v/>
      </c>
      <c r="C20" s="201">
        <f>T13</f>
        <v/>
      </c>
      <c r="D20" s="202">
        <f>U13</f>
        <v/>
      </c>
      <c r="E20">
        <f>W13</f>
        <v/>
      </c>
      <c r="G20" s="60" t="n">
        <v>30</v>
      </c>
      <c r="H20" s="218">
        <f t="array" ref="H20">IFERROR(INDEX($C$2:$C$150,SMALL(IF($G19=$A$2:$A$150,ROW($A$2:$A$150)- MIN(ROW($A$2:$A$150))+1,""),COLUMN()-7)), "")</f>
        <v/>
      </c>
      <c r="I20" s="219">
        <f t="array" ref="I20">IFERROR(INDEX($C$2:$C$150,SMALL(IF($G19=$A$2:$A$150,ROW($A$2:$A$150)- MIN(ROW($A$2:$A$150))+1,""),COLUMN()-7)), "")</f>
        <v/>
      </c>
      <c r="J20" s="219">
        <f t="array" ref="J20">IFERROR(INDEX($C$2:$C$150,SMALL(IF($G19=$A$2:$A$150,ROW($A$2:$A$150)- MIN(ROW($A$2:$A$150))+1,""),COLUMN()-7)), "")</f>
        <v/>
      </c>
      <c r="K20" s="219">
        <f t="array" ref="K20">IFERROR(INDEX($C$2:$C$150,SMALL(IF($G19=$A$2:$A$150,ROW($A$2:$A$150)- MIN(ROW($A$2:$A$150))+1,""),COLUMN()-7)), "")</f>
        <v/>
      </c>
      <c r="L20" s="219">
        <f t="array" ref="L20">IFERROR(INDEX($C$2:$C$150,SMALL(IF($G19=$A$2:$A$150,ROW($A$2:$A$150)- MIN(ROW($A$2:$A$150))+1,""),COLUMN()-7)), "")</f>
        <v/>
      </c>
      <c r="M20" s="219">
        <f t="array" ref="M20">IFERROR(INDEX($C$2:$C$150,SMALL(IF($G19=$A$2:$A$150,ROW($A$2:$A$150)- MIN(ROW($A$2:$A$150))+1,""),COLUMN()-7)), "")</f>
        <v/>
      </c>
      <c r="N20" s="219">
        <f t="array" ref="N20">IFERROR(INDEX($C$2:$C$150,SMALL(IF($G19=$A$2:$A$150,ROW($A$2:$A$150)- MIN(ROW($A$2:$A$150))+1,""),COLUMN()-7)), "")</f>
        <v/>
      </c>
      <c r="O20" s="219">
        <f t="array" ref="O20">IFERROR(INDEX($C$2:$C$150,SMALL(IF($G19=$A$2:$A$150,ROW($A$2:$A$150)- MIN(ROW($A$2:$A$150))+1,""),COLUMN()-7)), "")</f>
        <v/>
      </c>
      <c r="P20" s="219">
        <f t="array" ref="P20">IFERROR(INDEX($C$2:$C$150,SMALL(IF($G19=$A$2:$A$150,ROW($A$2:$A$150)- MIN(ROW($A$2:$A$150))+1,""),COLUMN()-7)), "")</f>
        <v/>
      </c>
      <c r="Q20" s="220">
        <f t="array" ref="Q20">IFERROR(INDEX($C$2:$C$150,SMALL(IF($G19=$A$2:$A$150,ROW($A$2:$A$150)- MIN(ROW($A$2:$A$150))+1,""),COLUMN()-7)), "")</f>
        <v/>
      </c>
      <c r="S20" s="203">
        <f>_xlfn.NUMBERVALUE('997_Sheet'!I20)</f>
        <v/>
      </c>
      <c r="T20" s="204">
        <f>_xlfn.NUMBERVALUE('997_Sheet'!$D20)</f>
        <v/>
      </c>
      <c r="U20" s="204">
        <f>_xlfn.NUMBERVALUE('997_Sheet'!$M20)</f>
        <v/>
      </c>
      <c r="V20" s="110">
        <f>($H$1+('997_Sheet'!C20*7))</f>
        <v/>
      </c>
      <c r="W20">
        <f>_xlfn.NUMBERVALUE('997_Sheet'!H20)</f>
        <v/>
      </c>
    </row>
    <row r="21">
      <c r="A21" s="30">
        <f>V12</f>
        <v/>
      </c>
      <c r="B21" s="200">
        <f>S12</f>
        <v/>
      </c>
      <c r="C21" s="201">
        <f>T12</f>
        <v/>
      </c>
      <c r="D21" s="202">
        <f>U12</f>
        <v/>
      </c>
      <c r="E21">
        <f>W12</f>
        <v/>
      </c>
      <c r="G21" s="61">
        <f>VLOOKUP(G19,$A:$E,5,FALSE)</f>
        <v/>
      </c>
      <c r="H21" s="221">
        <f t="array" ref="H21">IFERROR(INDEX($D$2:$D$150,SMALL(IF($G19=$A$2:$A$150,ROW($A$2:$A$150)- MIN(ROW($A$2:$A$150))+1,""),COLUMN()-7)), "")</f>
        <v/>
      </c>
      <c r="I21" s="222">
        <f t="array" ref="I21">IFERROR(INDEX($D$2:$D$150,SMALL(IF($G19=$A$2:$A$150,ROW($A$2:$A$150)- MIN(ROW($A$2:$A$150))+1,""),COLUMN()-7)), "")</f>
        <v/>
      </c>
      <c r="J21" s="222">
        <f t="array" ref="J21">IFERROR(INDEX($D$2:$D$150,SMALL(IF($G19=$A$2:$A$150,ROW($A$2:$A$150)- MIN(ROW($A$2:$A$150))+1,""),COLUMN()-7)), "")</f>
        <v/>
      </c>
      <c r="K21" s="222">
        <f t="array" ref="K21">IFERROR(INDEX($D$2:$D$150,SMALL(IF($G19=$A$2:$A$150,ROW($A$2:$A$150)- MIN(ROW($A$2:$A$150))+1,""),COLUMN()-7)), "")</f>
        <v/>
      </c>
      <c r="L21" s="222">
        <f t="array" ref="L21">IFERROR(INDEX($D$2:$D$150,SMALL(IF($G19=$A$2:$A$150,ROW($A$2:$A$150)- MIN(ROW($A$2:$A$150))+1,""),COLUMN()-7)), "")</f>
        <v/>
      </c>
      <c r="M21" s="222">
        <f t="array" ref="M21">IFERROR(INDEX($D$2:$D$150,SMALL(IF($G19=$A$2:$A$150,ROW($A$2:$A$150)- MIN(ROW($A$2:$A$150))+1,""),COLUMN()-7)), "")</f>
        <v/>
      </c>
      <c r="N21" s="222">
        <f t="array" ref="N21">IFERROR(INDEX($D$2:$D$150,SMALL(IF($G19=$A$2:$A$150,ROW($A$2:$A$150)- MIN(ROW($A$2:$A$150))+1,""),COLUMN()-7)), "")</f>
        <v/>
      </c>
      <c r="O21" s="222">
        <f t="array" ref="O21">IFERROR(INDEX($D$2:$D$150,SMALL(IF($G19=$A$2:$A$150,ROW($A$2:$A$150)- MIN(ROW($A$2:$A$150))+1,""),COLUMN()-7)), "")</f>
        <v/>
      </c>
      <c r="P21" s="222">
        <f t="array" ref="P21">IFERROR(INDEX($D$2:$D$150,SMALL(IF($G19=$A$2:$A$150,ROW($A$2:$A$150)- MIN(ROW($A$2:$A$150))+1,""),COLUMN()-7)), "")</f>
        <v/>
      </c>
      <c r="Q21" s="223">
        <f t="array" ref="Q21">IFERROR(INDEX($D$2:$D$150,SMALL(IF($G19=$A$2:$A$150,ROW($A$2:$A$150)- MIN(ROW($A$2:$A$150))+1,""),COLUMN()-7)), "")</f>
        <v/>
      </c>
      <c r="S21" s="203">
        <f>_xlfn.NUMBERVALUE('997_Sheet'!I21)</f>
        <v/>
      </c>
      <c r="T21" s="204">
        <f>_xlfn.NUMBERVALUE('997_Sheet'!$D21)</f>
        <v/>
      </c>
      <c r="U21" s="204">
        <f>_xlfn.NUMBERVALUE('997_Sheet'!$M21)</f>
        <v/>
      </c>
      <c r="V21" s="110">
        <f>($H$1+('997_Sheet'!C21*7))</f>
        <v/>
      </c>
      <c r="W21">
        <f>_xlfn.NUMBERVALUE('997_Sheet'!H21)</f>
        <v/>
      </c>
    </row>
    <row r="22">
      <c r="A22" s="30">
        <f>V31</f>
        <v/>
      </c>
      <c r="B22" s="200">
        <f>S31</f>
        <v/>
      </c>
      <c r="C22" s="201">
        <f>T31</f>
        <v/>
      </c>
      <c r="D22" s="202">
        <f>U31</f>
        <v/>
      </c>
      <c r="E22">
        <f>W31</f>
        <v/>
      </c>
      <c r="G22" s="6" t="n"/>
      <c r="S22" s="189">
        <f>_xlfn.NUMBERVALUE('997_Sheet'!I22)</f>
        <v/>
      </c>
      <c r="T22" s="201">
        <f>_xlfn.NUMBERVALUE('997_Sheet'!$D22)</f>
        <v/>
      </c>
      <c r="U22" s="201">
        <f>_xlfn.NUMBERVALUE('997_Sheet'!$M22)</f>
        <v/>
      </c>
      <c r="V22" s="30">
        <f>($H$1+('997_Sheet'!C22*7))</f>
        <v/>
      </c>
      <c r="W22">
        <f>_xlfn.NUMBERVALUE('997_Sheet'!H22)</f>
        <v/>
      </c>
    </row>
    <row r="23">
      <c r="A23" s="30">
        <f>V30</f>
        <v/>
      </c>
      <c r="B23" s="200">
        <f>S30</f>
        <v/>
      </c>
      <c r="C23" s="201">
        <f>T30</f>
        <v/>
      </c>
      <c r="D23" s="202">
        <f>U30</f>
        <v/>
      </c>
      <c r="E23">
        <f>W30</f>
        <v/>
      </c>
      <c r="G23" s="59">
        <f>$H$1+(7*G24)</f>
        <v/>
      </c>
      <c r="H23" s="62">
        <f t="array" ref="H23">IFERROR(INDEX($B$2:$B$150,SMALL(IF($G23=$A$2:$A$150,ROW($A$2:$A$150)- MIN(ROW($A$2:$A$150))+1,""),COLUMN()-7)), "")</f>
        <v/>
      </c>
      <c r="I23" s="63">
        <f t="array" ref="I23">IFERROR(INDEX($B$2:$B$150,SMALL(IF($G23=$A$2:$A$150,ROW($A$2:$A$150)- MIN(ROW($A$2:$A$150))+1,""),COLUMN()-7)), "")</f>
        <v/>
      </c>
      <c r="J23" s="63">
        <f t="array" ref="J23">IFERROR(INDEX($B$2:$B$150,SMALL(IF($G23=$A$2:$A$150,ROW($A$2:$A$150)- MIN(ROW($A$2:$A$150))+1,""),COLUMN()-7)), "")</f>
        <v/>
      </c>
      <c r="K23" s="63">
        <f t="array" ref="K23">IFERROR(INDEX($B$2:$B$150,SMALL(IF($G23=$A$2:$A$150,ROW($A$2:$A$150)- MIN(ROW($A$2:$A$150))+1,""),COLUMN()-7)), "")</f>
        <v/>
      </c>
      <c r="L23" s="63">
        <f t="array" ref="L23">IFERROR(INDEX($B$2:$B$150,SMALL(IF($G23=$A$2:$A$150,ROW($A$2:$A$150)- MIN(ROW($A$2:$A$150))+1,""),COLUMN()-7)), "")</f>
        <v/>
      </c>
      <c r="M23" s="63">
        <f t="array" ref="M23">IFERROR(INDEX($B$2:$B$150,SMALL(IF($G23=$A$2:$A$150,ROW($A$2:$A$150)- MIN(ROW($A$2:$A$150))+1,""),COLUMN()-7)), "")</f>
        <v/>
      </c>
      <c r="N23" s="63">
        <f t="array" ref="N23">IFERROR(INDEX($B$2:$B$150,SMALL(IF($G23=$A$2:$A$150,ROW($A$2:$A$150)- MIN(ROW($A$2:$A$150))+1,""),COLUMN()-7)), "")</f>
        <v/>
      </c>
      <c r="O23" s="63">
        <f t="array" ref="O23">IFERROR(INDEX($B$2:$B$150,SMALL(IF($G23=$A$2:$A$150,ROW($A$2:$A$150)- MIN(ROW($A$2:$A$150))+1,""),COLUMN()-7)), "")</f>
        <v/>
      </c>
      <c r="P23" s="63">
        <f t="array" ref="P23">IFERROR(INDEX($B$2:$B$150,SMALL(IF($G23=$A$2:$A$150,ROW($A$2:$A$150)- MIN(ROW($A$2:$A$150))+1,""),COLUMN()-7)), "")</f>
        <v/>
      </c>
      <c r="Q23" s="64">
        <f t="array" ref="Q23">IFERROR(INDEX($B$2:$B$150,SMALL(IF($G23=$A$2:$A$150,ROW($A$2:$A$150)- MIN(ROW($A$2:$A$150))+1,""),COLUMN()-7)), "")</f>
        <v/>
      </c>
      <c r="S23" s="189">
        <f>_xlfn.NUMBERVALUE('997_Sheet'!I23)</f>
        <v/>
      </c>
      <c r="T23" s="201">
        <f>_xlfn.NUMBERVALUE('997_Sheet'!$D23)</f>
        <v/>
      </c>
      <c r="U23" s="201">
        <f>_xlfn.NUMBERVALUE('997_Sheet'!$M23)</f>
        <v/>
      </c>
      <c r="V23" s="30">
        <f>($H$1+('997_Sheet'!C23*7))</f>
        <v/>
      </c>
      <c r="W23">
        <f>_xlfn.NUMBERVALUE('997_Sheet'!H23)</f>
        <v/>
      </c>
    </row>
    <row r="24">
      <c r="A24" s="30">
        <f>V29</f>
        <v/>
      </c>
      <c r="B24" s="200">
        <f>S29</f>
        <v/>
      </c>
      <c r="C24" s="201">
        <f>T29</f>
        <v/>
      </c>
      <c r="D24" s="202">
        <f>U29</f>
        <v/>
      </c>
      <c r="E24">
        <f>W29</f>
        <v/>
      </c>
      <c r="G24" s="60" t="n">
        <v>34</v>
      </c>
      <c r="H24" s="218">
        <f t="array" ref="H24">IFERROR(INDEX($C$2:$C$150,SMALL(IF($G23=$A$2:$A$150,ROW($A$2:$A$150)- MIN(ROW($A$2:$A$150))+1,""),COLUMN()-7)), "")</f>
        <v/>
      </c>
      <c r="I24" s="219">
        <f t="array" ref="I24">IFERROR(INDEX($C$2:$C$150,SMALL(IF($G23=$A$2:$A$150,ROW($A$2:$A$150)- MIN(ROW($A$2:$A$150))+1,""),COLUMN()-7)), "")</f>
        <v/>
      </c>
      <c r="J24" s="219">
        <f t="array" ref="J24">IFERROR(INDEX($C$2:$C$150,SMALL(IF($G23=$A$2:$A$150,ROW($A$2:$A$150)- MIN(ROW($A$2:$A$150))+1,""),COLUMN()-7)), "")</f>
        <v/>
      </c>
      <c r="K24" s="219">
        <f t="array" ref="K24">IFERROR(INDEX($C$2:$C$150,SMALL(IF($G23=$A$2:$A$150,ROW($A$2:$A$150)- MIN(ROW($A$2:$A$150))+1,""),COLUMN()-7)), "")</f>
        <v/>
      </c>
      <c r="L24" s="219">
        <f t="array" ref="L24">IFERROR(INDEX($C$2:$C$150,SMALL(IF($G23=$A$2:$A$150,ROW($A$2:$A$150)- MIN(ROW($A$2:$A$150))+1,""),COLUMN()-7)), "")</f>
        <v/>
      </c>
      <c r="M24" s="219">
        <f t="array" ref="M24">IFERROR(INDEX($C$2:$C$150,SMALL(IF($G23=$A$2:$A$150,ROW($A$2:$A$150)- MIN(ROW($A$2:$A$150))+1,""),COLUMN()-7)), "")</f>
        <v/>
      </c>
      <c r="N24" s="219">
        <f t="array" ref="N24">IFERROR(INDEX($C$2:$C$150,SMALL(IF($G23=$A$2:$A$150,ROW($A$2:$A$150)- MIN(ROW($A$2:$A$150))+1,""),COLUMN()-7)), "")</f>
        <v/>
      </c>
      <c r="O24" s="219">
        <f t="array" ref="O24">IFERROR(INDEX($C$2:$C$150,SMALL(IF($G23=$A$2:$A$150,ROW($A$2:$A$150)- MIN(ROW($A$2:$A$150))+1,""),COLUMN()-7)), "")</f>
        <v/>
      </c>
      <c r="P24" s="219">
        <f t="array" ref="P24">IFERROR(INDEX($C$2:$C$150,SMALL(IF($G23=$A$2:$A$150,ROW($A$2:$A$150)- MIN(ROW($A$2:$A$150))+1,""),COLUMN()-7)), "")</f>
        <v/>
      </c>
      <c r="Q24" s="220">
        <f t="array" ref="Q24">IFERROR(INDEX($C$2:$C$150,SMALL(IF($G23=$A$2:$A$150,ROW($A$2:$A$150)- MIN(ROW($A$2:$A$150))+1,""),COLUMN()-7)), "")</f>
        <v/>
      </c>
      <c r="S24" s="189">
        <f>_xlfn.NUMBERVALUE('997_Sheet'!I24)</f>
        <v/>
      </c>
      <c r="T24" s="201">
        <f>_xlfn.NUMBERVALUE('997_Sheet'!$D24)</f>
        <v/>
      </c>
      <c r="U24" s="201">
        <f>_xlfn.NUMBERVALUE('997_Sheet'!$M24)</f>
        <v/>
      </c>
      <c r="V24" s="30">
        <f>($H$1+('997_Sheet'!C24*7))</f>
        <v/>
      </c>
      <c r="W24">
        <f>_xlfn.NUMBERVALUE('997_Sheet'!H24)</f>
        <v/>
      </c>
    </row>
    <row r="25">
      <c r="A25" s="30">
        <f>V28</f>
        <v/>
      </c>
      <c r="B25" s="200">
        <f>S28</f>
        <v/>
      </c>
      <c r="C25" s="201">
        <f>T28</f>
        <v/>
      </c>
      <c r="D25" s="202">
        <f>U28</f>
        <v/>
      </c>
      <c r="E25">
        <f>W28</f>
        <v/>
      </c>
      <c r="G25" s="61">
        <f>VLOOKUP(G23,$A:$E,5,FALSE)</f>
        <v/>
      </c>
      <c r="H25" s="221">
        <f t="array" ref="H25">IFERROR(INDEX($D$2:$D$150,SMALL(IF($G23=$A$2:$A$150,ROW($A$2:$A$150)- MIN(ROW($A$2:$A$150))+1,""),COLUMN()-7)), "")</f>
        <v/>
      </c>
      <c r="I25" s="222">
        <f t="array" ref="I25">IFERROR(INDEX($D$2:$D$150,SMALL(IF($G23=$A$2:$A$150,ROW($A$2:$A$150)- MIN(ROW($A$2:$A$150))+1,""),COLUMN()-7)), "")</f>
        <v/>
      </c>
      <c r="J25" s="222">
        <f t="array" ref="J25">IFERROR(INDEX($D$2:$D$150,SMALL(IF($G23=$A$2:$A$150,ROW($A$2:$A$150)- MIN(ROW($A$2:$A$150))+1,""),COLUMN()-7)), "")</f>
        <v/>
      </c>
      <c r="K25" s="222">
        <f t="array" ref="K25">IFERROR(INDEX($D$2:$D$150,SMALL(IF($G23=$A$2:$A$150,ROW($A$2:$A$150)- MIN(ROW($A$2:$A$150))+1,""),COLUMN()-7)), "")</f>
        <v/>
      </c>
      <c r="L25" s="222">
        <f t="array" ref="L25">IFERROR(INDEX($D$2:$D$150,SMALL(IF($G23=$A$2:$A$150,ROW($A$2:$A$150)- MIN(ROW($A$2:$A$150))+1,""),COLUMN()-7)), "")</f>
        <v/>
      </c>
      <c r="M25" s="222">
        <f t="array" ref="M25">IFERROR(INDEX($D$2:$D$150,SMALL(IF($G23=$A$2:$A$150,ROW($A$2:$A$150)- MIN(ROW($A$2:$A$150))+1,""),COLUMN()-7)), "")</f>
        <v/>
      </c>
      <c r="N25" s="222">
        <f t="array" ref="N25">IFERROR(INDEX($D$2:$D$150,SMALL(IF($G23=$A$2:$A$150,ROW($A$2:$A$150)- MIN(ROW($A$2:$A$150))+1,""),COLUMN()-7)), "")</f>
        <v/>
      </c>
      <c r="O25" s="222">
        <f t="array" ref="O25">IFERROR(INDEX($D$2:$D$150,SMALL(IF($G23=$A$2:$A$150,ROW($A$2:$A$150)- MIN(ROW($A$2:$A$150))+1,""),COLUMN()-7)), "")</f>
        <v/>
      </c>
      <c r="P25" s="222">
        <f t="array" ref="P25">IFERROR(INDEX($D$2:$D$150,SMALL(IF($G23=$A$2:$A$150,ROW($A$2:$A$150)- MIN(ROW($A$2:$A$150))+1,""),COLUMN()-7)), "")</f>
        <v/>
      </c>
      <c r="Q25" s="223">
        <f t="array" ref="Q25">IFERROR(INDEX($D$2:$D$150,SMALL(IF($G23=$A$2:$A$150,ROW($A$2:$A$150)- MIN(ROW($A$2:$A$150))+1,""),COLUMN()-7)), "")</f>
        <v/>
      </c>
      <c r="S25" s="189">
        <f>_xlfn.NUMBERVALUE('997_Sheet'!I25)</f>
        <v/>
      </c>
      <c r="T25" s="201">
        <f>_xlfn.NUMBERVALUE('997_Sheet'!$D25)</f>
        <v/>
      </c>
      <c r="U25" s="201">
        <f>_xlfn.NUMBERVALUE('997_Sheet'!$M25)</f>
        <v/>
      </c>
      <c r="V25" s="30">
        <f>($H$1+('997_Sheet'!C25*7))</f>
        <v/>
      </c>
      <c r="W25">
        <f>_xlfn.NUMBERVALUE('997_Sheet'!H25)</f>
        <v/>
      </c>
    </row>
    <row r="26">
      <c r="A26" s="30">
        <f>V27</f>
        <v/>
      </c>
      <c r="B26" s="200">
        <f>S27</f>
        <v/>
      </c>
      <c r="C26" s="201">
        <f>T27</f>
        <v/>
      </c>
      <c r="D26" s="202">
        <f>U27</f>
        <v/>
      </c>
      <c r="E26">
        <f>W27</f>
        <v/>
      </c>
      <c r="G26" s="6" t="n"/>
      <c r="S26" s="189">
        <f>_xlfn.NUMBERVALUE('997_Sheet'!I26)</f>
        <v/>
      </c>
      <c r="T26" s="201">
        <f>_xlfn.NUMBERVALUE('997_Sheet'!$D26)</f>
        <v/>
      </c>
      <c r="U26" s="201">
        <f>_xlfn.NUMBERVALUE('997_Sheet'!$M26)</f>
        <v/>
      </c>
      <c r="V26" s="30">
        <f>($H$1+('997_Sheet'!C26*7))</f>
        <v/>
      </c>
      <c r="W26">
        <f>_xlfn.NUMBERVALUE('997_Sheet'!H26)</f>
        <v/>
      </c>
    </row>
    <row r="27">
      <c r="A27" s="30">
        <f>V26</f>
        <v/>
      </c>
      <c r="B27" s="200">
        <f>S26</f>
        <v/>
      </c>
      <c r="C27" s="201">
        <f>T26</f>
        <v/>
      </c>
      <c r="D27" s="202">
        <f>U26</f>
        <v/>
      </c>
      <c r="E27">
        <f>W26</f>
        <v/>
      </c>
      <c r="G27" s="59">
        <f>$H$1+(7*G28)</f>
        <v/>
      </c>
      <c r="H27" s="62">
        <f t="array" ref="H27">IFERROR(INDEX($B$2:$B$150,SMALL(IF($G27=$A$2:$A$150,ROW($A$2:$A$150)- MIN(ROW($A$2:$A$150))+1,""),COLUMN()-7)), "")</f>
        <v/>
      </c>
      <c r="I27" s="63">
        <f t="array" ref="I27">IFERROR(INDEX($B$2:$B$150,SMALL(IF($G27=$A$2:$A$150,ROW($A$2:$A$150)- MIN(ROW($A$2:$A$150))+1,""),COLUMN()-7)), "")</f>
        <v/>
      </c>
      <c r="J27" s="63">
        <f t="array" ref="J27">IFERROR(INDEX($B$2:$B$150,SMALL(IF($G27=$A$2:$A$150,ROW($A$2:$A$150)- MIN(ROW($A$2:$A$150))+1,""),COLUMN()-7)), "")</f>
        <v/>
      </c>
      <c r="K27" s="63">
        <f t="array" ref="K27">IFERROR(INDEX($B$2:$B$150,SMALL(IF($G27=$A$2:$A$150,ROW($A$2:$A$150)- MIN(ROW($A$2:$A$150))+1,""),COLUMN()-7)), "")</f>
        <v/>
      </c>
      <c r="L27" s="63">
        <f t="array" ref="L27">IFERROR(INDEX($B$2:$B$150,SMALL(IF($G27=$A$2:$A$150,ROW($A$2:$A$150)- MIN(ROW($A$2:$A$150))+1,""),COLUMN()-7)), "")</f>
        <v/>
      </c>
      <c r="M27" s="63">
        <f t="array" ref="M27">IFERROR(INDEX($B$2:$B$150,SMALL(IF($G27=$A$2:$A$150,ROW($A$2:$A$150)- MIN(ROW($A$2:$A$150))+1,""),COLUMN()-7)), "")</f>
        <v/>
      </c>
      <c r="N27" s="63">
        <f t="array" ref="N27">IFERROR(INDEX($B$2:$B$150,SMALL(IF($G27=$A$2:$A$150,ROW($A$2:$A$150)- MIN(ROW($A$2:$A$150))+1,""),COLUMN()-7)), "")</f>
        <v/>
      </c>
      <c r="O27" s="63">
        <f t="array" ref="O27">IFERROR(INDEX($B$2:$B$150,SMALL(IF($G27=$A$2:$A$150,ROW($A$2:$A$150)- MIN(ROW($A$2:$A$150))+1,""),COLUMN()-7)), "")</f>
        <v/>
      </c>
      <c r="P27" s="63">
        <f t="array" ref="P27">IFERROR(INDEX($B$2:$B$150,SMALL(IF($G27=$A$2:$A$150,ROW($A$2:$A$150)- MIN(ROW($A$2:$A$150))+1,""),COLUMN()-7)), "")</f>
        <v/>
      </c>
      <c r="Q27" s="64">
        <f t="array" ref="Q27">IFERROR(INDEX($B$2:$B$150,SMALL(IF($G27=$A$2:$A$150,ROW($A$2:$A$150)- MIN(ROW($A$2:$A$150))+1,""),COLUMN()-7)), "")</f>
        <v/>
      </c>
      <c r="S27" s="189">
        <f>_xlfn.NUMBERVALUE('997_Sheet'!I27)</f>
        <v/>
      </c>
      <c r="T27" s="201">
        <f>_xlfn.NUMBERVALUE('997_Sheet'!$D27)</f>
        <v/>
      </c>
      <c r="U27" s="201">
        <f>_xlfn.NUMBERVALUE('997_Sheet'!$M27)</f>
        <v/>
      </c>
      <c r="V27" s="30">
        <f>($H$1+('997_Sheet'!C27*7))</f>
        <v/>
      </c>
      <c r="W27">
        <f>_xlfn.NUMBERVALUE('997_Sheet'!H27)</f>
        <v/>
      </c>
    </row>
    <row r="28">
      <c r="A28" s="30">
        <f>V25</f>
        <v/>
      </c>
      <c r="B28" s="200">
        <f>S25</f>
        <v/>
      </c>
      <c r="C28" s="201">
        <f>T25</f>
        <v/>
      </c>
      <c r="D28" s="202">
        <f>U25</f>
        <v/>
      </c>
      <c r="E28">
        <f>W25</f>
        <v/>
      </c>
      <c r="G28" s="60" t="n">
        <v>39</v>
      </c>
      <c r="H28" s="218">
        <f t="array" ref="H28">IFERROR(INDEX($C$2:$C$150,SMALL(IF($G27=$A$2:$A$150,ROW($A$2:$A$150)- MIN(ROW($A$2:$A$150))+1,""),COLUMN()-7)), "")</f>
        <v/>
      </c>
      <c r="I28" s="219">
        <f t="array" ref="I28">IFERROR(INDEX($C$2:$C$150,SMALL(IF($G27=$A$2:$A$150,ROW($A$2:$A$150)- MIN(ROW($A$2:$A$150))+1,""),COLUMN()-7)), "")</f>
        <v/>
      </c>
      <c r="J28" s="219">
        <f t="array" ref="J28">IFERROR(INDEX($C$2:$C$150,SMALL(IF($G27=$A$2:$A$150,ROW($A$2:$A$150)- MIN(ROW($A$2:$A$150))+1,""),COLUMN()-7)), "")</f>
        <v/>
      </c>
      <c r="K28" s="219">
        <f t="array" ref="K28">IFERROR(INDEX($C$2:$C$150,SMALL(IF($G27=$A$2:$A$150,ROW($A$2:$A$150)- MIN(ROW($A$2:$A$150))+1,""),COLUMN()-7)), "")</f>
        <v/>
      </c>
      <c r="L28" s="219">
        <f t="array" ref="L28">IFERROR(INDEX($C$2:$C$150,SMALL(IF($G27=$A$2:$A$150,ROW($A$2:$A$150)- MIN(ROW($A$2:$A$150))+1,""),COLUMN()-7)), "")</f>
        <v/>
      </c>
      <c r="M28" s="219">
        <f t="array" ref="M28">IFERROR(INDEX($C$2:$C$150,SMALL(IF($G27=$A$2:$A$150,ROW($A$2:$A$150)- MIN(ROW($A$2:$A$150))+1,""),COLUMN()-7)), "")</f>
        <v/>
      </c>
      <c r="N28" s="219">
        <f t="array" ref="N28">IFERROR(INDEX($C$2:$C$150,SMALL(IF($G27=$A$2:$A$150,ROW($A$2:$A$150)- MIN(ROW($A$2:$A$150))+1,""),COLUMN()-7)), "")</f>
        <v/>
      </c>
      <c r="O28" s="219">
        <f t="array" ref="O28">IFERROR(INDEX($C$2:$C$150,SMALL(IF($G27=$A$2:$A$150,ROW($A$2:$A$150)- MIN(ROW($A$2:$A$150))+1,""),COLUMN()-7)), "")</f>
        <v/>
      </c>
      <c r="P28" s="219">
        <f t="array" ref="P28">IFERROR(INDEX($C$2:$C$150,SMALL(IF($G27=$A$2:$A$150,ROW($A$2:$A$150)- MIN(ROW($A$2:$A$150))+1,""),COLUMN()-7)), "")</f>
        <v/>
      </c>
      <c r="Q28" s="220">
        <f t="array" ref="Q28">IFERROR(INDEX($C$2:$C$150,SMALL(IF($G27=$A$2:$A$150,ROW($A$2:$A$150)- MIN(ROW($A$2:$A$150))+1,""),COLUMN()-7)), "")</f>
        <v/>
      </c>
      <c r="S28" s="189">
        <f>_xlfn.NUMBERVALUE('997_Sheet'!I28)</f>
        <v/>
      </c>
      <c r="T28" s="201">
        <f>_xlfn.NUMBERVALUE('997_Sheet'!$D28)</f>
        <v/>
      </c>
      <c r="U28" s="201">
        <f>_xlfn.NUMBERVALUE('997_Sheet'!$M28)</f>
        <v/>
      </c>
      <c r="V28" s="30">
        <f>($H$1+('997_Sheet'!C28*7))</f>
        <v/>
      </c>
      <c r="W28">
        <f>_xlfn.NUMBERVALUE('997_Sheet'!H28)</f>
        <v/>
      </c>
    </row>
    <row r="29">
      <c r="A29" s="30">
        <f>V24</f>
        <v/>
      </c>
      <c r="B29" s="200">
        <f>S24</f>
        <v/>
      </c>
      <c r="C29" s="201">
        <f>T24</f>
        <v/>
      </c>
      <c r="D29" s="202">
        <f>U24</f>
        <v/>
      </c>
      <c r="E29">
        <f>W24</f>
        <v/>
      </c>
      <c r="G29" s="61">
        <f>VLOOKUP(G27,$A:$E,5,FALSE)</f>
        <v/>
      </c>
      <c r="H29" s="221">
        <f t="array" ref="H29">IFERROR(INDEX($D$2:$D$150,SMALL(IF($G27=$A$2:$A$150,ROW($A$2:$A$150)- MIN(ROW($A$2:$A$150))+1,""),COLUMN()-7)), "")</f>
        <v/>
      </c>
      <c r="I29" s="222">
        <f t="array" ref="I29">IFERROR(INDEX($D$2:$D$150,SMALL(IF($G27=$A$2:$A$150,ROW($A$2:$A$150)- MIN(ROW($A$2:$A$150))+1,""),COLUMN()-7)), "")</f>
        <v/>
      </c>
      <c r="J29" s="222">
        <f t="array" ref="J29">IFERROR(INDEX($D$2:$D$150,SMALL(IF($G27=$A$2:$A$150,ROW($A$2:$A$150)- MIN(ROW($A$2:$A$150))+1,""),COLUMN()-7)), "")</f>
        <v/>
      </c>
      <c r="K29" s="222">
        <f t="array" ref="K29">IFERROR(INDEX($D$2:$D$150,SMALL(IF($G27=$A$2:$A$150,ROW($A$2:$A$150)- MIN(ROW($A$2:$A$150))+1,""),COLUMN()-7)), "")</f>
        <v/>
      </c>
      <c r="L29" s="222">
        <f t="array" ref="L29">IFERROR(INDEX($D$2:$D$150,SMALL(IF($G27=$A$2:$A$150,ROW($A$2:$A$150)- MIN(ROW($A$2:$A$150))+1,""),COLUMN()-7)), "")</f>
        <v/>
      </c>
      <c r="M29" s="222">
        <f t="array" ref="M29">IFERROR(INDEX($D$2:$D$150,SMALL(IF($G27=$A$2:$A$150,ROW($A$2:$A$150)- MIN(ROW($A$2:$A$150))+1,""),COLUMN()-7)), "")</f>
        <v/>
      </c>
      <c r="N29" s="222">
        <f t="array" ref="N29">IFERROR(INDEX($D$2:$D$150,SMALL(IF($G27=$A$2:$A$150,ROW($A$2:$A$150)- MIN(ROW($A$2:$A$150))+1,""),COLUMN()-7)), "")</f>
        <v/>
      </c>
      <c r="O29" s="222">
        <f t="array" ref="O29">IFERROR(INDEX($D$2:$D$150,SMALL(IF($G27=$A$2:$A$150,ROW($A$2:$A$150)- MIN(ROW($A$2:$A$150))+1,""),COLUMN()-7)), "")</f>
        <v/>
      </c>
      <c r="P29" s="222">
        <f t="array" ref="P29">IFERROR(INDEX($D$2:$D$150,SMALL(IF($G27=$A$2:$A$150,ROW($A$2:$A$150)- MIN(ROW($A$2:$A$150))+1,""),COLUMN()-7)), "")</f>
        <v/>
      </c>
      <c r="Q29" s="223">
        <f t="array" ref="Q29">IFERROR(INDEX($D$2:$D$150,SMALL(IF($G27=$A$2:$A$150,ROW($A$2:$A$150)- MIN(ROW($A$2:$A$150))+1,""),COLUMN()-7)), "")</f>
        <v/>
      </c>
      <c r="S29" s="189">
        <f>_xlfn.NUMBERVALUE('997_Sheet'!I29)</f>
        <v/>
      </c>
      <c r="T29" s="201">
        <f>_xlfn.NUMBERVALUE('997_Sheet'!$D29)</f>
        <v/>
      </c>
      <c r="U29" s="201">
        <f>_xlfn.NUMBERVALUE('997_Sheet'!$M29)</f>
        <v/>
      </c>
      <c r="V29" s="30">
        <f>($H$1+('997_Sheet'!C29*7))</f>
        <v/>
      </c>
      <c r="W29">
        <f>_xlfn.NUMBERVALUE('997_Sheet'!H29)</f>
        <v/>
      </c>
    </row>
    <row r="30">
      <c r="A30" s="30">
        <f>V23</f>
        <v/>
      </c>
      <c r="B30" s="200">
        <f>S23</f>
        <v/>
      </c>
      <c r="C30" s="201">
        <f>T23</f>
        <v/>
      </c>
      <c r="D30" s="202">
        <f>U23</f>
        <v/>
      </c>
      <c r="E30">
        <f>W23</f>
        <v/>
      </c>
      <c r="G30" s="6" t="n"/>
      <c r="S30" s="189">
        <f>_xlfn.NUMBERVALUE('997_Sheet'!I30)</f>
        <v/>
      </c>
      <c r="T30" s="201">
        <f>_xlfn.NUMBERVALUE('997_Sheet'!$D30)</f>
        <v/>
      </c>
      <c r="U30" s="201">
        <f>_xlfn.NUMBERVALUE('997_Sheet'!$M30)</f>
        <v/>
      </c>
      <c r="V30" s="30">
        <f>($H$1+('997_Sheet'!C30*7))</f>
        <v/>
      </c>
      <c r="W30">
        <f>_xlfn.NUMBERVALUE('997_Sheet'!H30)</f>
        <v/>
      </c>
    </row>
    <row r="31">
      <c r="A31" s="30">
        <f>V22</f>
        <v/>
      </c>
      <c r="B31" s="200">
        <f>S22</f>
        <v/>
      </c>
      <c r="C31" s="201">
        <f>T22</f>
        <v/>
      </c>
      <c r="D31" s="202">
        <f>U22</f>
        <v/>
      </c>
      <c r="E31">
        <f>W22</f>
        <v/>
      </c>
      <c r="G31" s="59">
        <f>$H$1+(7*G32)</f>
        <v/>
      </c>
      <c r="H31" s="62">
        <f t="array" ref="H31">IFERROR(INDEX($B$2:$B$150,SMALL(IF($G31=$A$2:$A$150,ROW($A$2:$A$150)- MIN(ROW($A$2:$A$150))+1,""),COLUMN()-7)), "")</f>
        <v/>
      </c>
      <c r="I31" s="63">
        <f t="array" ref="I31">IFERROR(INDEX($B$2:$B$150,SMALL(IF($G31=$A$2:$A$150,ROW($A$2:$A$150)- MIN(ROW($A$2:$A$150))+1,""),COLUMN()-7)), "")</f>
        <v/>
      </c>
      <c r="J31" s="63">
        <f t="array" ref="J31">IFERROR(INDEX($B$2:$B$150,SMALL(IF($G31=$A$2:$A$150,ROW($A$2:$A$150)- MIN(ROW($A$2:$A$150))+1,""),COLUMN()-7)), "")</f>
        <v/>
      </c>
      <c r="K31" s="63">
        <f t="array" ref="K31">IFERROR(INDEX($B$2:$B$150,SMALL(IF($G31=$A$2:$A$150,ROW($A$2:$A$150)- MIN(ROW($A$2:$A$150))+1,""),COLUMN()-7)), "")</f>
        <v/>
      </c>
      <c r="L31" s="63">
        <f t="array" ref="L31">IFERROR(INDEX($B$2:$B$150,SMALL(IF($G31=$A$2:$A$150,ROW($A$2:$A$150)- MIN(ROW($A$2:$A$150))+1,""),COLUMN()-7)), "")</f>
        <v/>
      </c>
      <c r="M31" s="63">
        <f t="array" ref="M31">IFERROR(INDEX($B$2:$B$150,SMALL(IF($G31=$A$2:$A$150,ROW($A$2:$A$150)- MIN(ROW($A$2:$A$150))+1,""),COLUMN()-7)), "")</f>
        <v/>
      </c>
      <c r="N31" s="63">
        <f t="array" ref="N31">IFERROR(INDEX($B$2:$B$150,SMALL(IF($G31=$A$2:$A$150,ROW($A$2:$A$150)- MIN(ROW($A$2:$A$150))+1,""),COLUMN()-7)), "")</f>
        <v/>
      </c>
      <c r="O31" s="63">
        <f t="array" ref="O31">IFERROR(INDEX($B$2:$B$150,SMALL(IF($G31=$A$2:$A$150,ROW($A$2:$A$150)- MIN(ROW($A$2:$A$150))+1,""),COLUMN()-7)), "")</f>
        <v/>
      </c>
      <c r="P31" s="63">
        <f t="array" ref="P31">IFERROR(INDEX($B$2:$B$150,SMALL(IF($G31=$A$2:$A$150,ROW($A$2:$A$150)- MIN(ROW($A$2:$A$150))+1,""),COLUMN()-7)), "")</f>
        <v/>
      </c>
      <c r="Q31" s="64">
        <f t="array" ref="Q31">IFERROR(INDEX($B$2:$B$150,SMALL(IF($G31=$A$2:$A$150,ROW($A$2:$A$150)- MIN(ROW($A$2:$A$150))+1,""),COLUMN()-7)), "")</f>
        <v/>
      </c>
      <c r="S31" s="189">
        <f>_xlfn.NUMBERVALUE('997_Sheet'!I31)</f>
        <v/>
      </c>
      <c r="T31" s="201">
        <f>_xlfn.NUMBERVALUE('997_Sheet'!$D31)</f>
        <v/>
      </c>
      <c r="U31" s="201">
        <f>_xlfn.NUMBERVALUE('997_Sheet'!$M31)</f>
        <v/>
      </c>
      <c r="V31" s="30">
        <f>($H$1+('997_Sheet'!C31*7))</f>
        <v/>
      </c>
      <c r="W31">
        <f>_xlfn.NUMBERVALUE('997_Sheet'!H31)</f>
        <v/>
      </c>
    </row>
    <row r="32">
      <c r="A32" s="30">
        <f>V41</f>
        <v/>
      </c>
      <c r="B32" s="200">
        <f>S41</f>
        <v/>
      </c>
      <c r="C32" s="201">
        <f>T41</f>
        <v/>
      </c>
      <c r="D32" s="202">
        <f>U41</f>
        <v/>
      </c>
      <c r="E32">
        <f>W41</f>
        <v/>
      </c>
      <c r="G32" s="60" t="n">
        <v>43</v>
      </c>
      <c r="H32" s="218">
        <f t="array" ref="H32">IFERROR(INDEX($C$2:$C$150,SMALL(IF($G31=$A$2:$A$150,ROW($A$2:$A$150)- MIN(ROW($A$2:$A$150))+1,""),COLUMN()-7)), "")</f>
        <v/>
      </c>
      <c r="I32" s="219">
        <f t="array" ref="I32">IFERROR(INDEX($C$2:$C$150,SMALL(IF($G31=$A$2:$A$150,ROW($A$2:$A$150)- MIN(ROW($A$2:$A$150))+1,""),COLUMN()-7)), "")</f>
        <v/>
      </c>
      <c r="J32" s="219">
        <f t="array" ref="J32">IFERROR(INDEX($C$2:$C$150,SMALL(IF($G31=$A$2:$A$150,ROW($A$2:$A$150)- MIN(ROW($A$2:$A$150))+1,""),COLUMN()-7)), "")</f>
        <v/>
      </c>
      <c r="K32" s="219">
        <f t="array" ref="K32">IFERROR(INDEX($C$2:$C$150,SMALL(IF($G31=$A$2:$A$150,ROW($A$2:$A$150)- MIN(ROW($A$2:$A$150))+1,""),COLUMN()-7)), "")</f>
        <v/>
      </c>
      <c r="L32" s="219">
        <f t="array" ref="L32">IFERROR(INDEX($C$2:$C$150,SMALL(IF($G31=$A$2:$A$150,ROW($A$2:$A$150)- MIN(ROW($A$2:$A$150))+1,""),COLUMN()-7)), "")</f>
        <v/>
      </c>
      <c r="M32" s="219">
        <f t="array" ref="M32">IFERROR(INDEX($C$2:$C$150,SMALL(IF($G31=$A$2:$A$150,ROW($A$2:$A$150)- MIN(ROW($A$2:$A$150))+1,""),COLUMN()-7)), "")</f>
        <v/>
      </c>
      <c r="N32" s="219">
        <f t="array" ref="N32">IFERROR(INDEX($C$2:$C$150,SMALL(IF($G31=$A$2:$A$150,ROW($A$2:$A$150)- MIN(ROW($A$2:$A$150))+1,""),COLUMN()-7)), "")</f>
        <v/>
      </c>
      <c r="O32" s="219">
        <f t="array" ref="O32">IFERROR(INDEX($C$2:$C$150,SMALL(IF($G31=$A$2:$A$150,ROW($A$2:$A$150)- MIN(ROW($A$2:$A$150))+1,""),COLUMN()-7)), "")</f>
        <v/>
      </c>
      <c r="P32" s="219">
        <f t="array" ref="P32">IFERROR(INDEX($C$2:$C$150,SMALL(IF($G31=$A$2:$A$150,ROW($A$2:$A$150)- MIN(ROW($A$2:$A$150))+1,""),COLUMN()-7)), "")</f>
        <v/>
      </c>
      <c r="Q32" s="220">
        <f t="array" ref="Q32">IFERROR(INDEX($C$2:$C$150,SMALL(IF($G31=$A$2:$A$150,ROW($A$2:$A$150)- MIN(ROW($A$2:$A$150))+1,""),COLUMN()-7)), "")</f>
        <v/>
      </c>
      <c r="S32" s="203">
        <f>_xlfn.NUMBERVALUE('997_Sheet'!I32)</f>
        <v/>
      </c>
      <c r="T32" s="204">
        <f>_xlfn.NUMBERVALUE('997_Sheet'!$D32)</f>
        <v/>
      </c>
      <c r="U32" s="204">
        <f>_xlfn.NUMBERVALUE('997_Sheet'!$M32)</f>
        <v/>
      </c>
      <c r="V32" s="110">
        <f>($H$1+('997_Sheet'!C32*7))</f>
        <v/>
      </c>
      <c r="W32">
        <f>_xlfn.NUMBERVALUE('997_Sheet'!H32)</f>
        <v/>
      </c>
    </row>
    <row r="33">
      <c r="A33" s="30">
        <f>V40</f>
        <v/>
      </c>
      <c r="B33" s="200">
        <f>S40</f>
        <v/>
      </c>
      <c r="C33" s="201">
        <f>T40</f>
        <v/>
      </c>
      <c r="D33" s="202">
        <f>U40</f>
        <v/>
      </c>
      <c r="E33">
        <f>W40</f>
        <v/>
      </c>
      <c r="G33" s="61">
        <f>VLOOKUP(G31,$A:$E,5,FALSE)</f>
        <v/>
      </c>
      <c r="H33" s="221">
        <f t="array" ref="H33">IFERROR(INDEX($D$2:$D$150,SMALL(IF($G31=$A$2:$A$150,ROW($A$2:$A$150)- MIN(ROW($A$2:$A$150))+1,""),COLUMN()-7)), "")</f>
        <v/>
      </c>
      <c r="I33" s="222">
        <f t="array" ref="I33">IFERROR(INDEX($D$2:$D$150,SMALL(IF($G31=$A$2:$A$150,ROW($A$2:$A$150)- MIN(ROW($A$2:$A$150))+1,""),COLUMN()-7)), "")</f>
        <v/>
      </c>
      <c r="J33" s="222">
        <f t="array" ref="J33">IFERROR(INDEX($D$2:$D$150,SMALL(IF($G31=$A$2:$A$150,ROW($A$2:$A$150)- MIN(ROW($A$2:$A$150))+1,""),COLUMN()-7)), "")</f>
        <v/>
      </c>
      <c r="K33" s="222">
        <f t="array" ref="K33">IFERROR(INDEX($D$2:$D$150,SMALL(IF($G31=$A$2:$A$150,ROW($A$2:$A$150)- MIN(ROW($A$2:$A$150))+1,""),COLUMN()-7)), "")</f>
        <v/>
      </c>
      <c r="L33" s="222">
        <f t="array" ref="L33">IFERROR(INDEX($D$2:$D$150,SMALL(IF($G31=$A$2:$A$150,ROW($A$2:$A$150)- MIN(ROW($A$2:$A$150))+1,""),COLUMN()-7)), "")</f>
        <v/>
      </c>
      <c r="M33" s="222">
        <f t="array" ref="M33">IFERROR(INDEX($D$2:$D$150,SMALL(IF($G31=$A$2:$A$150,ROW($A$2:$A$150)- MIN(ROW($A$2:$A$150))+1,""),COLUMN()-7)), "")</f>
        <v/>
      </c>
      <c r="N33" s="222">
        <f t="array" ref="N33">IFERROR(INDEX($D$2:$D$150,SMALL(IF($G31=$A$2:$A$150,ROW($A$2:$A$150)- MIN(ROW($A$2:$A$150))+1,""),COLUMN()-7)), "")</f>
        <v/>
      </c>
      <c r="O33" s="222">
        <f t="array" ref="O33">IFERROR(INDEX($D$2:$D$150,SMALL(IF($G31=$A$2:$A$150,ROW($A$2:$A$150)- MIN(ROW($A$2:$A$150))+1,""),COLUMN()-7)), "")</f>
        <v/>
      </c>
      <c r="P33" s="222">
        <f t="array" ref="P33">IFERROR(INDEX($D$2:$D$150,SMALL(IF($G31=$A$2:$A$150,ROW($A$2:$A$150)- MIN(ROW($A$2:$A$150))+1,""),COLUMN()-7)), "")</f>
        <v/>
      </c>
      <c r="Q33" s="223">
        <f t="array" ref="Q33">IFERROR(INDEX($D$2:$D$150,SMALL(IF($G31=$A$2:$A$150,ROW($A$2:$A$150)- MIN(ROW($A$2:$A$150))+1,""),COLUMN()-7)), "")</f>
        <v/>
      </c>
      <c r="S33" s="203">
        <f>_xlfn.NUMBERVALUE('997_Sheet'!I33)</f>
        <v/>
      </c>
      <c r="T33" s="204">
        <f>_xlfn.NUMBERVALUE('997_Sheet'!$D33)</f>
        <v/>
      </c>
      <c r="U33" s="204">
        <f>_xlfn.NUMBERVALUE('997_Sheet'!$M33)</f>
        <v/>
      </c>
      <c r="V33" s="110">
        <f>($H$1+('997_Sheet'!C33*7))</f>
        <v/>
      </c>
      <c r="W33">
        <f>_xlfn.NUMBERVALUE('997_Sheet'!H33)</f>
        <v/>
      </c>
    </row>
    <row r="34">
      <c r="A34" s="30">
        <f>V39</f>
        <v/>
      </c>
      <c r="B34" s="200">
        <f>S39</f>
        <v/>
      </c>
      <c r="C34" s="201">
        <f>T39</f>
        <v/>
      </c>
      <c r="D34" s="202">
        <f>U39</f>
        <v/>
      </c>
      <c r="E34">
        <f>W39</f>
        <v/>
      </c>
      <c r="G34" s="6" t="n"/>
      <c r="S34" s="203">
        <f>_xlfn.NUMBERVALUE('997_Sheet'!I34)</f>
        <v/>
      </c>
      <c r="T34" s="204">
        <f>_xlfn.NUMBERVALUE('997_Sheet'!$D34)</f>
        <v/>
      </c>
      <c r="U34" s="204">
        <f>_xlfn.NUMBERVALUE('997_Sheet'!$M34)</f>
        <v/>
      </c>
      <c r="V34" s="110">
        <f>($H$1+('997_Sheet'!C34*7))</f>
        <v/>
      </c>
      <c r="W34">
        <f>_xlfn.NUMBERVALUE('997_Sheet'!H34)</f>
        <v/>
      </c>
    </row>
    <row r="35">
      <c r="A35" s="30">
        <f>V38</f>
        <v/>
      </c>
      <c r="B35" s="200">
        <f>S38</f>
        <v/>
      </c>
      <c r="C35" s="201">
        <f>T38</f>
        <v/>
      </c>
      <c r="D35" s="202">
        <f>U38</f>
        <v/>
      </c>
      <c r="E35">
        <f>W38</f>
        <v/>
      </c>
      <c r="G35" s="59">
        <f>$H$1+(7*G36)</f>
        <v/>
      </c>
      <c r="H35" s="62">
        <f t="array" ref="H35">IFERROR(INDEX($B$2:$B$150,SMALL(IF($G35=$A$2:$A$150,ROW($A$2:$A$150)- MIN(ROW($A$2:$A$150))+1,""),COLUMN()-7)), "")</f>
        <v/>
      </c>
      <c r="I35" s="63">
        <f t="array" ref="I35">IFERROR(INDEX($B$2:$B$150,SMALL(IF($G35=$A$2:$A$150,ROW($A$2:$A$150)- MIN(ROW($A$2:$A$150))+1,""),COLUMN()-7)), "")</f>
        <v/>
      </c>
      <c r="J35" s="63">
        <f t="array" ref="J35">IFERROR(INDEX($B$2:$B$150,SMALL(IF($G35=$A$2:$A$150,ROW($A$2:$A$150)- MIN(ROW($A$2:$A$150))+1,""),COLUMN()-7)), "")</f>
        <v/>
      </c>
      <c r="K35" s="63">
        <f t="array" ref="K35">IFERROR(INDEX($B$2:$B$150,SMALL(IF($G35=$A$2:$A$150,ROW($A$2:$A$150)- MIN(ROW($A$2:$A$150))+1,""),COLUMN()-7)), "")</f>
        <v/>
      </c>
      <c r="L35" s="63">
        <f t="array" ref="L35">IFERROR(INDEX($B$2:$B$150,SMALL(IF($G35=$A$2:$A$150,ROW($A$2:$A$150)- MIN(ROW($A$2:$A$150))+1,""),COLUMN()-7)), "")</f>
        <v/>
      </c>
      <c r="M35" s="63">
        <f t="array" ref="M35">IFERROR(INDEX($B$2:$B$150,SMALL(IF($G35=$A$2:$A$150,ROW($A$2:$A$150)- MIN(ROW($A$2:$A$150))+1,""),COLUMN()-7)), "")</f>
        <v/>
      </c>
      <c r="N35" s="63">
        <f t="array" ref="N35">IFERROR(INDEX($B$2:$B$150,SMALL(IF($G35=$A$2:$A$150,ROW($A$2:$A$150)- MIN(ROW($A$2:$A$150))+1,""),COLUMN()-7)), "")</f>
        <v/>
      </c>
      <c r="O35" s="63">
        <f t="array" ref="O35">IFERROR(INDEX($B$2:$B$150,SMALL(IF($G35=$A$2:$A$150,ROW($A$2:$A$150)- MIN(ROW($A$2:$A$150))+1,""),COLUMN()-7)), "")</f>
        <v/>
      </c>
      <c r="P35" s="63">
        <f t="array" ref="P35">IFERROR(INDEX($B$2:$B$150,SMALL(IF($G35=$A$2:$A$150,ROW($A$2:$A$150)- MIN(ROW($A$2:$A$150))+1,""),COLUMN()-7)), "")</f>
        <v/>
      </c>
      <c r="Q35" s="64">
        <f t="array" ref="Q35">IFERROR(INDEX($B$2:$B$150,SMALL(IF($G35=$A$2:$A$150,ROW($A$2:$A$150)- MIN(ROW($A$2:$A$150))+1,""),COLUMN()-7)), "")</f>
        <v/>
      </c>
      <c r="S35" s="203">
        <f>_xlfn.NUMBERVALUE('997_Sheet'!I35)</f>
        <v/>
      </c>
      <c r="T35" s="204">
        <f>_xlfn.NUMBERVALUE('997_Sheet'!$D35)</f>
        <v/>
      </c>
      <c r="U35" s="204">
        <f>_xlfn.NUMBERVALUE('997_Sheet'!$M35)</f>
        <v/>
      </c>
      <c r="V35" s="110">
        <f>($H$1+('997_Sheet'!C35*7))</f>
        <v/>
      </c>
      <c r="W35">
        <f>_xlfn.NUMBERVALUE('997_Sheet'!H35)</f>
        <v/>
      </c>
    </row>
    <row r="36">
      <c r="A36" s="30">
        <f>V37</f>
        <v/>
      </c>
      <c r="B36" s="200">
        <f>S37</f>
        <v/>
      </c>
      <c r="C36" s="201">
        <f>T37</f>
        <v/>
      </c>
      <c r="D36" s="202">
        <f>U37</f>
        <v/>
      </c>
      <c r="E36">
        <f>W37</f>
        <v/>
      </c>
      <c r="G36" s="60" t="n">
        <v>47</v>
      </c>
      <c r="H36" s="218">
        <f t="array" ref="H36">IFERROR(INDEX($C$2:$C$150,SMALL(IF($G35=$A$2:$A$150,ROW($A$2:$A$150)- MIN(ROW($A$2:$A$150))+1,""),COLUMN()-7)), "")</f>
        <v/>
      </c>
      <c r="I36" s="219">
        <f t="array" ref="I36">IFERROR(INDEX($C$2:$C$150,SMALL(IF($G35=$A$2:$A$150,ROW($A$2:$A$150)- MIN(ROW($A$2:$A$150))+1,""),COLUMN()-7)), "")</f>
        <v/>
      </c>
      <c r="J36" s="219">
        <f t="array" ref="J36">IFERROR(INDEX($C$2:$C$150,SMALL(IF($G35=$A$2:$A$150,ROW($A$2:$A$150)- MIN(ROW($A$2:$A$150))+1,""),COLUMN()-7)), "")</f>
        <v/>
      </c>
      <c r="K36" s="219">
        <f t="array" ref="K36">IFERROR(INDEX($C$2:$C$150,SMALL(IF($G35=$A$2:$A$150,ROW($A$2:$A$150)- MIN(ROW($A$2:$A$150))+1,""),COLUMN()-7)), "")</f>
        <v/>
      </c>
      <c r="L36" s="219">
        <f t="array" ref="L36">IFERROR(INDEX($C$2:$C$150,SMALL(IF($G35=$A$2:$A$150,ROW($A$2:$A$150)- MIN(ROW($A$2:$A$150))+1,""),COLUMN()-7)), "")</f>
        <v/>
      </c>
      <c r="M36" s="219">
        <f t="array" ref="M36">IFERROR(INDEX($C$2:$C$150,SMALL(IF($G35=$A$2:$A$150,ROW($A$2:$A$150)- MIN(ROW($A$2:$A$150))+1,""),COLUMN()-7)), "")</f>
        <v/>
      </c>
      <c r="N36" s="219">
        <f t="array" ref="N36">IFERROR(INDEX($C$2:$C$150,SMALL(IF($G35=$A$2:$A$150,ROW($A$2:$A$150)- MIN(ROW($A$2:$A$150))+1,""),COLUMN()-7)), "")</f>
        <v/>
      </c>
      <c r="O36" s="219">
        <f t="array" ref="O36">IFERROR(INDEX($C$2:$C$150,SMALL(IF($G35=$A$2:$A$150,ROW($A$2:$A$150)- MIN(ROW($A$2:$A$150))+1,""),COLUMN()-7)), "")</f>
        <v/>
      </c>
      <c r="P36" s="219">
        <f t="array" ref="P36">IFERROR(INDEX($C$2:$C$150,SMALL(IF($G35=$A$2:$A$150,ROW($A$2:$A$150)- MIN(ROW($A$2:$A$150))+1,""),COLUMN()-7)), "")</f>
        <v/>
      </c>
      <c r="Q36" s="220">
        <f t="array" ref="Q36">IFERROR(INDEX($C$2:$C$150,SMALL(IF($G35=$A$2:$A$150,ROW($A$2:$A$150)- MIN(ROW($A$2:$A$150))+1,""),COLUMN()-7)), "")</f>
        <v/>
      </c>
      <c r="S36" s="203">
        <f>_xlfn.NUMBERVALUE('997_Sheet'!I36)</f>
        <v/>
      </c>
      <c r="T36" s="204">
        <f>_xlfn.NUMBERVALUE('997_Sheet'!$D36)</f>
        <v/>
      </c>
      <c r="U36" s="204">
        <f>_xlfn.NUMBERVALUE('997_Sheet'!$M36)</f>
        <v/>
      </c>
      <c r="V36" s="110">
        <f>($H$1+('997_Sheet'!C36*7))</f>
        <v/>
      </c>
      <c r="W36">
        <f>_xlfn.NUMBERVALUE('997_Sheet'!H36)</f>
        <v/>
      </c>
    </row>
    <row r="37">
      <c r="A37" s="30">
        <f>V36</f>
        <v/>
      </c>
      <c r="B37" s="200">
        <f>S36</f>
        <v/>
      </c>
      <c r="C37" s="201">
        <f>T36</f>
        <v/>
      </c>
      <c r="D37" s="202">
        <f>U36</f>
        <v/>
      </c>
      <c r="E37">
        <f>W36</f>
        <v/>
      </c>
      <c r="G37" s="61">
        <f>VLOOKUP(G35,$A:$E,5,FALSE)</f>
        <v/>
      </c>
      <c r="H37" s="221">
        <f t="array" ref="H37">IFERROR(INDEX($D$2:$D$150,SMALL(IF($G35=$A$2:$A$150,ROW($A$2:$A$150)- MIN(ROW($A$2:$A$150))+1,""),COLUMN()-7)), "")</f>
        <v/>
      </c>
      <c r="I37" s="222">
        <f t="array" ref="I37">IFERROR(INDEX($D$2:$D$150,SMALL(IF($G35=$A$2:$A$150,ROW($A$2:$A$150)- MIN(ROW($A$2:$A$150))+1,""),COLUMN()-7)), "")</f>
        <v/>
      </c>
      <c r="J37" s="222">
        <f t="array" ref="J37">IFERROR(INDEX($D$2:$D$150,SMALL(IF($G35=$A$2:$A$150,ROW($A$2:$A$150)- MIN(ROW($A$2:$A$150))+1,""),COLUMN()-7)), "")</f>
        <v/>
      </c>
      <c r="K37" s="222">
        <f t="array" ref="K37">IFERROR(INDEX($D$2:$D$150,SMALL(IF($G35=$A$2:$A$150,ROW($A$2:$A$150)- MIN(ROW($A$2:$A$150))+1,""),COLUMN()-7)), "")</f>
        <v/>
      </c>
      <c r="L37" s="222">
        <f t="array" ref="L37">IFERROR(INDEX($D$2:$D$150,SMALL(IF($G35=$A$2:$A$150,ROW($A$2:$A$150)- MIN(ROW($A$2:$A$150))+1,""),COLUMN()-7)), "")</f>
        <v/>
      </c>
      <c r="M37" s="222">
        <f t="array" ref="M37">IFERROR(INDEX($D$2:$D$150,SMALL(IF($G35=$A$2:$A$150,ROW($A$2:$A$150)- MIN(ROW($A$2:$A$150))+1,""),COLUMN()-7)), "")</f>
        <v/>
      </c>
      <c r="N37" s="222">
        <f t="array" ref="N37">IFERROR(INDEX($D$2:$D$150,SMALL(IF($G35=$A$2:$A$150,ROW($A$2:$A$150)- MIN(ROW($A$2:$A$150))+1,""),COLUMN()-7)), "")</f>
        <v/>
      </c>
      <c r="O37" s="222">
        <f t="array" ref="O37">IFERROR(INDEX($D$2:$D$150,SMALL(IF($G35=$A$2:$A$150,ROW($A$2:$A$150)- MIN(ROW($A$2:$A$150))+1,""),COLUMN()-7)), "")</f>
        <v/>
      </c>
      <c r="P37" s="222">
        <f t="array" ref="P37">IFERROR(INDEX($D$2:$D$150,SMALL(IF($G35=$A$2:$A$150,ROW($A$2:$A$150)- MIN(ROW($A$2:$A$150))+1,""),COLUMN()-7)), "")</f>
        <v/>
      </c>
      <c r="Q37" s="223">
        <f t="array" ref="Q37">IFERROR(INDEX($D$2:$D$150,SMALL(IF($G35=$A$2:$A$150,ROW($A$2:$A$150)- MIN(ROW($A$2:$A$150))+1,""),COLUMN()-7)), "")</f>
        <v/>
      </c>
      <c r="S37" s="203">
        <f>_xlfn.NUMBERVALUE('997_Sheet'!I37)</f>
        <v/>
      </c>
      <c r="T37" s="204">
        <f>_xlfn.NUMBERVALUE('997_Sheet'!$D37)</f>
        <v/>
      </c>
      <c r="U37" s="204">
        <f>_xlfn.NUMBERVALUE('997_Sheet'!$M37)</f>
        <v/>
      </c>
      <c r="V37" s="110">
        <f>($H$1+('997_Sheet'!C37*7))</f>
        <v/>
      </c>
      <c r="W37">
        <f>_xlfn.NUMBERVALUE('997_Sheet'!H37)</f>
        <v/>
      </c>
    </row>
    <row r="38">
      <c r="A38" s="30">
        <f>V35</f>
        <v/>
      </c>
      <c r="B38" s="200">
        <f>S35</f>
        <v/>
      </c>
      <c r="C38" s="201">
        <f>T35</f>
        <v/>
      </c>
      <c r="D38" s="202">
        <f>U35</f>
        <v/>
      </c>
      <c r="E38">
        <f>W35</f>
        <v/>
      </c>
      <c r="G38" s="6" t="n"/>
      <c r="S38" s="203">
        <f>_xlfn.NUMBERVALUE('997_Sheet'!I38)</f>
        <v/>
      </c>
      <c r="T38" s="204">
        <f>_xlfn.NUMBERVALUE('997_Sheet'!$D38)</f>
        <v/>
      </c>
      <c r="U38" s="204">
        <f>_xlfn.NUMBERVALUE('997_Sheet'!$M38)</f>
        <v/>
      </c>
      <c r="V38" s="110">
        <f>($H$1+('997_Sheet'!C38*7))</f>
        <v/>
      </c>
      <c r="W38">
        <f>_xlfn.NUMBERVALUE('997_Sheet'!H38)</f>
        <v/>
      </c>
    </row>
    <row r="39">
      <c r="A39" s="30">
        <f>V34</f>
        <v/>
      </c>
      <c r="B39" s="200">
        <f>S34</f>
        <v/>
      </c>
      <c r="C39" s="201">
        <f>T34</f>
        <v/>
      </c>
      <c r="D39" s="202">
        <f>U34</f>
        <v/>
      </c>
      <c r="E39">
        <f>W34</f>
        <v/>
      </c>
      <c r="G39" s="59">
        <f>$H$1+(7*G40)</f>
        <v/>
      </c>
      <c r="H39" s="62">
        <f t="array" ref="H39">IFERROR(INDEX($B$2:$B$150,SMALL(IF($G39=$A$2:$A$150,ROW($A$2:$A$150)- MIN(ROW($A$2:$A$150))+1,""),COLUMN()-7)), "")</f>
        <v/>
      </c>
      <c r="I39" s="63">
        <f t="array" ref="I39">IFERROR(INDEX($B$2:$B$150,SMALL(IF($G39=$A$2:$A$150,ROW($A$2:$A$150)- MIN(ROW($A$2:$A$150))+1,""),COLUMN()-7)), "")</f>
        <v/>
      </c>
      <c r="J39" s="63">
        <f t="array" ref="J39">IFERROR(INDEX($B$2:$B$150,SMALL(IF($G39=$A$2:$A$150,ROW($A$2:$A$150)- MIN(ROW($A$2:$A$150))+1,""),COLUMN()-7)), "")</f>
        <v/>
      </c>
      <c r="K39" s="63">
        <f t="array" ref="K39">IFERROR(INDEX($B$2:$B$150,SMALL(IF($G39=$A$2:$A$150,ROW($A$2:$A$150)- MIN(ROW($A$2:$A$150))+1,""),COLUMN()-7)), "")</f>
        <v/>
      </c>
      <c r="L39" s="63">
        <f t="array" ref="L39">IFERROR(INDEX($B$2:$B$150,SMALL(IF($G39=$A$2:$A$150,ROW($A$2:$A$150)- MIN(ROW($A$2:$A$150))+1,""),COLUMN()-7)), "")</f>
        <v/>
      </c>
      <c r="M39" s="63">
        <f t="array" ref="M39">IFERROR(INDEX($B$2:$B$150,SMALL(IF($G39=$A$2:$A$150,ROW($A$2:$A$150)- MIN(ROW($A$2:$A$150))+1,""),COLUMN()-7)), "")</f>
        <v/>
      </c>
      <c r="N39" s="63">
        <f t="array" ref="N39">IFERROR(INDEX($B$2:$B$150,SMALL(IF($G39=$A$2:$A$150,ROW($A$2:$A$150)- MIN(ROW($A$2:$A$150))+1,""),COLUMN()-7)), "")</f>
        <v/>
      </c>
      <c r="O39" s="63">
        <f t="array" ref="O39">IFERROR(INDEX($B$2:$B$150,SMALL(IF($G39=$A$2:$A$150,ROW($A$2:$A$150)- MIN(ROW($A$2:$A$150))+1,""),COLUMN()-7)), "")</f>
        <v/>
      </c>
      <c r="P39" s="63">
        <f t="array" ref="P39">IFERROR(INDEX($B$2:$B$150,SMALL(IF($G39=$A$2:$A$150,ROW($A$2:$A$150)- MIN(ROW($A$2:$A$150))+1,""),COLUMN()-7)), "")</f>
        <v/>
      </c>
      <c r="Q39" s="64">
        <f t="array" ref="Q39">IFERROR(INDEX($B$2:$B$150,SMALL(IF($G39=$A$2:$A$150,ROW($A$2:$A$150)- MIN(ROW($A$2:$A$150))+1,""),COLUMN()-7)), "")</f>
        <v/>
      </c>
      <c r="S39" s="203">
        <f>_xlfn.NUMBERVALUE('997_Sheet'!I39)</f>
        <v/>
      </c>
      <c r="T39" s="204">
        <f>_xlfn.NUMBERVALUE('997_Sheet'!$D39)</f>
        <v/>
      </c>
      <c r="U39" s="204">
        <f>_xlfn.NUMBERVALUE('997_Sheet'!$M39)</f>
        <v/>
      </c>
      <c r="V39" s="110">
        <f>($H$1+('997_Sheet'!C39*7))</f>
        <v/>
      </c>
      <c r="W39">
        <f>_xlfn.NUMBERVALUE('997_Sheet'!H39)</f>
        <v/>
      </c>
    </row>
    <row r="40">
      <c r="A40" s="30">
        <f>V33</f>
        <v/>
      </c>
      <c r="B40" s="200">
        <f>S33</f>
        <v/>
      </c>
      <c r="C40" s="201">
        <f>T33</f>
        <v/>
      </c>
      <c r="D40" s="202">
        <f>U33</f>
        <v/>
      </c>
      <c r="E40">
        <f>W33</f>
        <v/>
      </c>
      <c r="G40" s="60" t="n">
        <v>52</v>
      </c>
      <c r="H40" s="218">
        <f t="array" ref="H40">IFERROR(INDEX($C$2:$C$150,SMALL(IF($G39=$A$2:$A$150,ROW($A$2:$A$150)- MIN(ROW($A$2:$A$150))+1,""),COLUMN()-7)), "")</f>
        <v/>
      </c>
      <c r="I40" s="219">
        <f t="array" ref="I40">IFERROR(INDEX($C$2:$C$150,SMALL(IF($G39=$A$2:$A$150,ROW($A$2:$A$150)- MIN(ROW($A$2:$A$150))+1,""),COLUMN()-7)), "")</f>
        <v/>
      </c>
      <c r="J40" s="219">
        <f t="array" ref="J40">IFERROR(INDEX($C$2:$C$150,SMALL(IF($G39=$A$2:$A$150,ROW($A$2:$A$150)- MIN(ROW($A$2:$A$150))+1,""),COLUMN()-7)), "")</f>
        <v/>
      </c>
      <c r="K40" s="219">
        <f t="array" ref="K40">IFERROR(INDEX($C$2:$C$150,SMALL(IF($G39=$A$2:$A$150,ROW($A$2:$A$150)- MIN(ROW($A$2:$A$150))+1,""),COLUMN()-7)), "")</f>
        <v/>
      </c>
      <c r="L40" s="219">
        <f t="array" ref="L40">IFERROR(INDEX($C$2:$C$150,SMALL(IF($G39=$A$2:$A$150,ROW($A$2:$A$150)- MIN(ROW($A$2:$A$150))+1,""),COLUMN()-7)), "")</f>
        <v/>
      </c>
      <c r="M40" s="219">
        <f t="array" ref="M40">IFERROR(INDEX($C$2:$C$150,SMALL(IF($G39=$A$2:$A$150,ROW($A$2:$A$150)- MIN(ROW($A$2:$A$150))+1,""),COLUMN()-7)), "")</f>
        <v/>
      </c>
      <c r="N40" s="219">
        <f t="array" ref="N40">IFERROR(INDEX($C$2:$C$150,SMALL(IF($G39=$A$2:$A$150,ROW($A$2:$A$150)- MIN(ROW($A$2:$A$150))+1,""),COLUMN()-7)), "")</f>
        <v/>
      </c>
      <c r="O40" s="219">
        <f t="array" ref="O40">IFERROR(INDEX($C$2:$C$150,SMALL(IF($G39=$A$2:$A$150,ROW($A$2:$A$150)- MIN(ROW($A$2:$A$150))+1,""),COLUMN()-7)), "")</f>
        <v/>
      </c>
      <c r="P40" s="219">
        <f t="array" ref="P40">IFERROR(INDEX($C$2:$C$150,SMALL(IF($G39=$A$2:$A$150,ROW($A$2:$A$150)- MIN(ROW($A$2:$A$150))+1,""),COLUMN()-7)), "")</f>
        <v/>
      </c>
      <c r="Q40" s="220">
        <f t="array" ref="Q40">IFERROR(INDEX($C$2:$C$150,SMALL(IF($G39=$A$2:$A$150,ROW($A$2:$A$150)- MIN(ROW($A$2:$A$150))+1,""),COLUMN()-7)), "")</f>
        <v/>
      </c>
      <c r="S40" s="203">
        <f>_xlfn.NUMBERVALUE('997_Sheet'!I40)</f>
        <v/>
      </c>
      <c r="T40" s="204">
        <f>_xlfn.NUMBERVALUE('997_Sheet'!$D40)</f>
        <v/>
      </c>
      <c r="U40" s="204">
        <f>_xlfn.NUMBERVALUE('997_Sheet'!$M40)</f>
        <v/>
      </c>
      <c r="V40" s="110">
        <f>($H$1+('997_Sheet'!C40*7))</f>
        <v/>
      </c>
      <c r="W40">
        <f>_xlfn.NUMBERVALUE('997_Sheet'!H40)</f>
        <v/>
      </c>
    </row>
    <row r="41">
      <c r="A41" s="30">
        <f>V32</f>
        <v/>
      </c>
      <c r="B41" s="200">
        <f>S32</f>
        <v/>
      </c>
      <c r="C41" s="201">
        <f>T32</f>
        <v/>
      </c>
      <c r="D41" s="202">
        <f>U32</f>
        <v/>
      </c>
      <c r="E41">
        <f>W32</f>
        <v/>
      </c>
      <c r="G41" s="61">
        <f>VLOOKUP(G39,$A:$E,5,FALSE)</f>
        <v/>
      </c>
      <c r="H41" s="221">
        <f t="array" ref="H41">IFERROR(INDEX($D$2:$D$150,SMALL(IF($G39=$A$2:$A$150,ROW($A$2:$A$150)- MIN(ROW($A$2:$A$150))+1,""),COLUMN()-7)), "")</f>
        <v/>
      </c>
      <c r="I41" s="222">
        <f t="array" ref="I41">IFERROR(INDEX($D$2:$D$150,SMALL(IF($G39=$A$2:$A$150,ROW($A$2:$A$150)- MIN(ROW($A$2:$A$150))+1,""),COLUMN()-7)), "")</f>
        <v/>
      </c>
      <c r="J41" s="222">
        <f t="array" ref="J41">IFERROR(INDEX($D$2:$D$150,SMALL(IF($G39=$A$2:$A$150,ROW($A$2:$A$150)- MIN(ROW($A$2:$A$150))+1,""),COLUMN()-7)), "")</f>
        <v/>
      </c>
      <c r="K41" s="222">
        <f t="array" ref="K41">IFERROR(INDEX($D$2:$D$150,SMALL(IF($G39=$A$2:$A$150,ROW($A$2:$A$150)- MIN(ROW($A$2:$A$150))+1,""),COLUMN()-7)), "")</f>
        <v/>
      </c>
      <c r="L41" s="222">
        <f t="array" ref="L41">IFERROR(INDEX($D$2:$D$150,SMALL(IF($G39=$A$2:$A$150,ROW($A$2:$A$150)- MIN(ROW($A$2:$A$150))+1,""),COLUMN()-7)), "")</f>
        <v/>
      </c>
      <c r="M41" s="222">
        <f t="array" ref="M41">IFERROR(INDEX($D$2:$D$150,SMALL(IF($G39=$A$2:$A$150,ROW($A$2:$A$150)- MIN(ROW($A$2:$A$150))+1,""),COLUMN()-7)), "")</f>
        <v/>
      </c>
      <c r="N41" s="222">
        <f t="array" ref="N41">IFERROR(INDEX($D$2:$D$150,SMALL(IF($G39=$A$2:$A$150,ROW($A$2:$A$150)- MIN(ROW($A$2:$A$150))+1,""),COLUMN()-7)), "")</f>
        <v/>
      </c>
      <c r="O41" s="222">
        <f t="array" ref="O41">IFERROR(INDEX($D$2:$D$150,SMALL(IF($G39=$A$2:$A$150,ROW($A$2:$A$150)- MIN(ROW($A$2:$A$150))+1,""),COLUMN()-7)), "")</f>
        <v/>
      </c>
      <c r="P41" s="222">
        <f t="array" ref="P41">IFERROR(INDEX($D$2:$D$150,SMALL(IF($G39=$A$2:$A$150,ROW($A$2:$A$150)- MIN(ROW($A$2:$A$150))+1,""),COLUMN()-7)), "")</f>
        <v/>
      </c>
      <c r="Q41" s="223">
        <f t="array" ref="Q41">IFERROR(INDEX($D$2:$D$150,SMALL(IF($G39=$A$2:$A$150,ROW($A$2:$A$150)- MIN(ROW($A$2:$A$150))+1,""),COLUMN()-7)), "")</f>
        <v/>
      </c>
      <c r="S41" s="203">
        <f>_xlfn.NUMBERVALUE('997_Sheet'!I41)</f>
        <v/>
      </c>
      <c r="T41" s="204">
        <f>_xlfn.NUMBERVALUE('997_Sheet'!$D41)</f>
        <v/>
      </c>
      <c r="U41" s="204">
        <f>_xlfn.NUMBERVALUE('997_Sheet'!$M41)</f>
        <v/>
      </c>
      <c r="V41" s="110">
        <f>($H$1+('997_Sheet'!C41*7))</f>
        <v/>
      </c>
      <c r="W41">
        <f>_xlfn.NUMBERVALUE('997_Sheet'!H41)</f>
        <v/>
      </c>
    </row>
    <row r="42">
      <c r="A42" s="30">
        <f>V51</f>
        <v/>
      </c>
      <c r="B42" s="200">
        <f>S51</f>
        <v/>
      </c>
      <c r="C42" s="201">
        <f>T51</f>
        <v/>
      </c>
      <c r="D42" s="202">
        <f>U51</f>
        <v/>
      </c>
      <c r="E42">
        <f>W51</f>
        <v/>
      </c>
      <c r="S42" s="189">
        <f>_xlfn.NUMBERVALUE('997_Sheet'!I42)</f>
        <v/>
      </c>
      <c r="T42" s="201">
        <f>_xlfn.NUMBERVALUE('997_Sheet'!$D42)</f>
        <v/>
      </c>
      <c r="U42" s="201">
        <f>_xlfn.NUMBERVALUE('997_Sheet'!$M42)</f>
        <v/>
      </c>
      <c r="V42" s="30">
        <f>($H$1+('997_Sheet'!C42*7))</f>
        <v/>
      </c>
      <c r="W42">
        <f>_xlfn.NUMBERVALUE('997_Sheet'!H42)</f>
        <v/>
      </c>
    </row>
    <row r="43">
      <c r="A43" s="30">
        <f>V50</f>
        <v/>
      </c>
      <c r="B43" s="200">
        <f>S50</f>
        <v/>
      </c>
      <c r="C43" s="201">
        <f>T50</f>
        <v/>
      </c>
      <c r="D43" s="202">
        <f>U50</f>
        <v/>
      </c>
      <c r="E43">
        <f>W50</f>
        <v/>
      </c>
      <c r="S43" s="189">
        <f>_xlfn.NUMBERVALUE('997_Sheet'!I43)</f>
        <v/>
      </c>
      <c r="T43" s="201">
        <f>_xlfn.NUMBERVALUE('997_Sheet'!$D43)</f>
        <v/>
      </c>
      <c r="U43" s="201">
        <f>_xlfn.NUMBERVALUE('997_Sheet'!$M43)</f>
        <v/>
      </c>
      <c r="V43" s="30">
        <f>($H$1+('997_Sheet'!C43*7))</f>
        <v/>
      </c>
      <c r="W43">
        <f>_xlfn.NUMBERVALUE('997_Sheet'!H43)</f>
        <v/>
      </c>
    </row>
    <row r="44">
      <c r="A44" s="30">
        <f>V49</f>
        <v/>
      </c>
      <c r="B44" s="200">
        <f>S49</f>
        <v/>
      </c>
      <c r="C44" s="201">
        <f>T49</f>
        <v/>
      </c>
      <c r="D44" s="202">
        <f>U49</f>
        <v/>
      </c>
      <c r="E44">
        <f>W49</f>
        <v/>
      </c>
      <c r="S44" s="189">
        <f>_xlfn.NUMBERVALUE('997_Sheet'!I44)</f>
        <v/>
      </c>
      <c r="T44" s="201">
        <f>_xlfn.NUMBERVALUE('997_Sheet'!$D44)</f>
        <v/>
      </c>
      <c r="U44" s="201">
        <f>_xlfn.NUMBERVALUE('997_Sheet'!$M44)</f>
        <v/>
      </c>
      <c r="V44" s="30">
        <f>($H$1+('997_Sheet'!C44*7))</f>
        <v/>
      </c>
      <c r="W44">
        <f>_xlfn.NUMBERVALUE('997_Sheet'!H44)</f>
        <v/>
      </c>
    </row>
    <row r="45">
      <c r="A45" s="30">
        <f>V48</f>
        <v/>
      </c>
      <c r="B45" s="200">
        <f>S48</f>
        <v/>
      </c>
      <c r="C45" s="201">
        <f>T48</f>
        <v/>
      </c>
      <c r="D45" s="202">
        <f>U48</f>
        <v/>
      </c>
      <c r="E45">
        <f>W48</f>
        <v/>
      </c>
      <c r="S45" s="189">
        <f>_xlfn.NUMBERVALUE('997_Sheet'!I45)</f>
        <v/>
      </c>
      <c r="T45" s="201">
        <f>_xlfn.NUMBERVALUE('997_Sheet'!$D45)</f>
        <v/>
      </c>
      <c r="U45" s="201">
        <f>_xlfn.NUMBERVALUE('997_Sheet'!$M45)</f>
        <v/>
      </c>
      <c r="V45" s="30">
        <f>($H$1+('997_Sheet'!C45*7))</f>
        <v/>
      </c>
      <c r="W45">
        <f>_xlfn.NUMBERVALUE('997_Sheet'!H45)</f>
        <v/>
      </c>
    </row>
    <row r="46">
      <c r="A46" s="30">
        <f>V47</f>
        <v/>
      </c>
      <c r="B46" s="200">
        <f>S47</f>
        <v/>
      </c>
      <c r="C46" s="201">
        <f>T47</f>
        <v/>
      </c>
      <c r="D46" s="202">
        <f>U47</f>
        <v/>
      </c>
      <c r="E46">
        <f>W47</f>
        <v/>
      </c>
      <c r="S46" s="189">
        <f>_xlfn.NUMBERVALUE('997_Sheet'!I46)</f>
        <v/>
      </c>
      <c r="T46" s="201">
        <f>_xlfn.NUMBERVALUE('997_Sheet'!$D46)</f>
        <v/>
      </c>
      <c r="U46" s="201">
        <f>_xlfn.NUMBERVALUE('997_Sheet'!$M46)</f>
        <v/>
      </c>
      <c r="V46" s="30">
        <f>($H$1+('997_Sheet'!C46*7))</f>
        <v/>
      </c>
      <c r="W46">
        <f>_xlfn.NUMBERVALUE('997_Sheet'!H46)</f>
        <v/>
      </c>
    </row>
    <row r="47">
      <c r="A47" s="30">
        <f>V46</f>
        <v/>
      </c>
      <c r="B47" s="200">
        <f>S46</f>
        <v/>
      </c>
      <c r="C47" s="201">
        <f>T46</f>
        <v/>
      </c>
      <c r="D47" s="202">
        <f>U46</f>
        <v/>
      </c>
      <c r="E47">
        <f>W46</f>
        <v/>
      </c>
      <c r="S47" s="189">
        <f>_xlfn.NUMBERVALUE('997_Sheet'!I47)</f>
        <v/>
      </c>
      <c r="T47" s="201">
        <f>_xlfn.NUMBERVALUE('997_Sheet'!$D47)</f>
        <v/>
      </c>
      <c r="U47" s="201">
        <f>_xlfn.NUMBERVALUE('997_Sheet'!$M47)</f>
        <v/>
      </c>
      <c r="V47" s="30">
        <f>($H$1+('997_Sheet'!C47*7))</f>
        <v/>
      </c>
      <c r="W47">
        <f>_xlfn.NUMBERVALUE('997_Sheet'!H47)</f>
        <v/>
      </c>
    </row>
    <row r="48">
      <c r="A48" s="30">
        <f>V45</f>
        <v/>
      </c>
      <c r="B48" s="200">
        <f>S45</f>
        <v/>
      </c>
      <c r="C48" s="201">
        <f>T45</f>
        <v/>
      </c>
      <c r="D48" s="202">
        <f>U45</f>
        <v/>
      </c>
      <c r="E48">
        <f>W45</f>
        <v/>
      </c>
      <c r="S48" s="189">
        <f>_xlfn.NUMBERVALUE('997_Sheet'!I48)</f>
        <v/>
      </c>
      <c r="T48" s="201">
        <f>_xlfn.NUMBERVALUE('997_Sheet'!$D48)</f>
        <v/>
      </c>
      <c r="U48" s="201">
        <f>_xlfn.NUMBERVALUE('997_Sheet'!$M48)</f>
        <v/>
      </c>
      <c r="V48" s="30">
        <f>($H$1+('997_Sheet'!C48*7))</f>
        <v/>
      </c>
      <c r="W48">
        <f>_xlfn.NUMBERVALUE('997_Sheet'!H48)</f>
        <v/>
      </c>
    </row>
    <row r="49">
      <c r="A49" s="30">
        <f>V44</f>
        <v/>
      </c>
      <c r="B49" s="200">
        <f>S44</f>
        <v/>
      </c>
      <c r="C49" s="201">
        <f>T44</f>
        <v/>
      </c>
      <c r="D49" s="202">
        <f>U44</f>
        <v/>
      </c>
      <c r="E49">
        <f>W44</f>
        <v/>
      </c>
      <c r="S49" s="189">
        <f>_xlfn.NUMBERVALUE('997_Sheet'!I49)</f>
        <v/>
      </c>
      <c r="T49" s="201">
        <f>_xlfn.NUMBERVALUE('997_Sheet'!$D49)</f>
        <v/>
      </c>
      <c r="U49" s="201">
        <f>_xlfn.NUMBERVALUE('997_Sheet'!$M49)</f>
        <v/>
      </c>
      <c r="V49" s="30">
        <f>($H$1+('997_Sheet'!C49*7))</f>
        <v/>
      </c>
      <c r="W49">
        <f>_xlfn.NUMBERVALUE('997_Sheet'!H49)</f>
        <v/>
      </c>
    </row>
    <row r="50">
      <c r="A50" s="30">
        <f>V43</f>
        <v/>
      </c>
      <c r="B50" s="200">
        <f>S43</f>
        <v/>
      </c>
      <c r="C50" s="201">
        <f>T43</f>
        <v/>
      </c>
      <c r="D50" s="202">
        <f>U43</f>
        <v/>
      </c>
      <c r="E50">
        <f>W43</f>
        <v/>
      </c>
      <c r="S50" s="189">
        <f>_xlfn.NUMBERVALUE('997_Sheet'!I50)</f>
        <v/>
      </c>
      <c r="T50" s="201">
        <f>_xlfn.NUMBERVALUE('997_Sheet'!$D50)</f>
        <v/>
      </c>
      <c r="U50" s="201">
        <f>_xlfn.NUMBERVALUE('997_Sheet'!$M50)</f>
        <v/>
      </c>
      <c r="V50" s="30">
        <f>($H$1+('997_Sheet'!C50*7))</f>
        <v/>
      </c>
      <c r="W50">
        <f>_xlfn.NUMBERVALUE('997_Sheet'!H50)</f>
        <v/>
      </c>
    </row>
    <row r="51">
      <c r="A51" s="30">
        <f>V42</f>
        <v/>
      </c>
      <c r="B51" s="200">
        <f>S42</f>
        <v/>
      </c>
      <c r="C51" s="201">
        <f>T42</f>
        <v/>
      </c>
      <c r="D51" s="202">
        <f>U42</f>
        <v/>
      </c>
      <c r="E51">
        <f>W42</f>
        <v/>
      </c>
      <c r="S51" s="189">
        <f>_xlfn.NUMBERVALUE('997_Sheet'!I51)</f>
        <v/>
      </c>
      <c r="T51" s="201">
        <f>_xlfn.NUMBERVALUE('997_Sheet'!$D51)</f>
        <v/>
      </c>
      <c r="U51" s="201">
        <f>_xlfn.NUMBERVALUE('997_Sheet'!$M51)</f>
        <v/>
      </c>
      <c r="V51" s="30">
        <f>($H$1+('997_Sheet'!C51*7))</f>
        <v/>
      </c>
      <c r="W51">
        <f>_xlfn.NUMBERVALUE('997_Sheet'!H51)</f>
        <v/>
      </c>
    </row>
    <row r="52">
      <c r="A52" s="30">
        <f>V61</f>
        <v/>
      </c>
      <c r="B52" s="189">
        <f>S61</f>
        <v/>
      </c>
      <c r="C52" s="202">
        <f>T61</f>
        <v/>
      </c>
      <c r="D52" s="202">
        <f>U61</f>
        <v/>
      </c>
      <c r="E52">
        <f>W61</f>
        <v/>
      </c>
      <c r="S52" s="203">
        <f>_xlfn.NUMBERVALUE('821_Sheet'!I2)</f>
        <v/>
      </c>
      <c r="T52" s="204">
        <f>_xlfn.NUMBERVALUE('821_Sheet'!$D2)</f>
        <v/>
      </c>
      <c r="U52" s="204">
        <f>_xlfn.NUMBERVALUE('821_Sheet'!$M2)</f>
        <v/>
      </c>
      <c r="V52" s="110">
        <f>($H$1+('821_Sheet'!C2*7))</f>
        <v/>
      </c>
      <c r="W52">
        <f>_xlfn.NUMBERVALUE('821_Sheet'!H2)</f>
        <v/>
      </c>
    </row>
    <row r="53">
      <c r="A53" s="30">
        <f>V60</f>
        <v/>
      </c>
      <c r="B53" s="189">
        <f>S60</f>
        <v/>
      </c>
      <c r="C53" s="202">
        <f>T60</f>
        <v/>
      </c>
      <c r="D53" s="202">
        <f>U60</f>
        <v/>
      </c>
      <c r="E53">
        <f>W60</f>
        <v/>
      </c>
      <c r="S53" s="203">
        <f>_xlfn.NUMBERVALUE('821_Sheet'!I3)</f>
        <v/>
      </c>
      <c r="T53" s="204">
        <f>_xlfn.NUMBERVALUE('821_Sheet'!$D3)</f>
        <v/>
      </c>
      <c r="U53" s="204">
        <f>_xlfn.NUMBERVALUE('821_Sheet'!$M3)</f>
        <v/>
      </c>
      <c r="V53" s="110">
        <f>($H$1+('821_Sheet'!C3*7))</f>
        <v/>
      </c>
      <c r="W53">
        <f>_xlfn.NUMBERVALUE('821_Sheet'!H3)</f>
        <v/>
      </c>
    </row>
    <row r="54">
      <c r="A54" s="30">
        <f>V59</f>
        <v/>
      </c>
      <c r="B54" s="189">
        <f>S59</f>
        <v/>
      </c>
      <c r="C54" s="202">
        <f>T59</f>
        <v/>
      </c>
      <c r="D54" s="202">
        <f>U59</f>
        <v/>
      </c>
      <c r="E54">
        <f>W59</f>
        <v/>
      </c>
      <c r="S54" s="203">
        <f>_xlfn.NUMBERVALUE('821_Sheet'!I4)</f>
        <v/>
      </c>
      <c r="T54" s="204">
        <f>_xlfn.NUMBERVALUE('821_Sheet'!$D4)</f>
        <v/>
      </c>
      <c r="U54" s="204">
        <f>_xlfn.NUMBERVALUE('821_Sheet'!$M4)</f>
        <v/>
      </c>
      <c r="V54" s="110">
        <f>($H$1+('821_Sheet'!C4*7))</f>
        <v/>
      </c>
      <c r="W54">
        <f>_xlfn.NUMBERVALUE('821_Sheet'!H4)</f>
        <v/>
      </c>
    </row>
    <row r="55">
      <c r="A55" s="30">
        <f>V58</f>
        <v/>
      </c>
      <c r="B55" s="189">
        <f>S58</f>
        <v/>
      </c>
      <c r="C55" s="202">
        <f>T58</f>
        <v/>
      </c>
      <c r="D55" s="202">
        <f>U58</f>
        <v/>
      </c>
      <c r="E55">
        <f>W58</f>
        <v/>
      </c>
      <c r="S55" s="203">
        <f>_xlfn.NUMBERVALUE('821_Sheet'!I5)</f>
        <v/>
      </c>
      <c r="T55" s="204">
        <f>_xlfn.NUMBERVALUE('821_Sheet'!$D5)</f>
        <v/>
      </c>
      <c r="U55" s="204">
        <f>_xlfn.NUMBERVALUE('821_Sheet'!$M5)</f>
        <v/>
      </c>
      <c r="V55" s="110">
        <f>($H$1+('821_Sheet'!C5*7))</f>
        <v/>
      </c>
      <c r="W55">
        <f>_xlfn.NUMBERVALUE('821_Sheet'!H5)</f>
        <v/>
      </c>
    </row>
    <row r="56">
      <c r="A56" s="30">
        <f>V57</f>
        <v/>
      </c>
      <c r="B56" s="189">
        <f>S57</f>
        <v/>
      </c>
      <c r="C56" s="202">
        <f>T57</f>
        <v/>
      </c>
      <c r="D56" s="202">
        <f>U57</f>
        <v/>
      </c>
      <c r="E56">
        <f>W57</f>
        <v/>
      </c>
      <c r="S56" s="203">
        <f>_xlfn.NUMBERVALUE('821_Sheet'!I6)</f>
        <v/>
      </c>
      <c r="T56" s="204">
        <f>_xlfn.NUMBERVALUE('821_Sheet'!$D6)</f>
        <v/>
      </c>
      <c r="U56" s="204">
        <f>_xlfn.NUMBERVALUE('821_Sheet'!$M6)</f>
        <v/>
      </c>
      <c r="V56" s="110">
        <f>($H$1+('821_Sheet'!C6*7))</f>
        <v/>
      </c>
      <c r="W56">
        <f>_xlfn.NUMBERVALUE('821_Sheet'!H6)</f>
        <v/>
      </c>
    </row>
    <row r="57">
      <c r="A57" s="30">
        <f>V56</f>
        <v/>
      </c>
      <c r="B57" s="189">
        <f>S56</f>
        <v/>
      </c>
      <c r="C57" s="202">
        <f>T56</f>
        <v/>
      </c>
      <c r="D57" s="202">
        <f>U56</f>
        <v/>
      </c>
      <c r="E57">
        <f>W56</f>
        <v/>
      </c>
      <c r="S57" s="203">
        <f>_xlfn.NUMBERVALUE('821_Sheet'!I7)</f>
        <v/>
      </c>
      <c r="T57" s="204">
        <f>_xlfn.NUMBERVALUE('821_Sheet'!$D7)</f>
        <v/>
      </c>
      <c r="U57" s="204">
        <f>_xlfn.NUMBERVALUE('821_Sheet'!$M7)</f>
        <v/>
      </c>
      <c r="V57" s="110">
        <f>($H$1+('821_Sheet'!C7*7))</f>
        <v/>
      </c>
      <c r="W57">
        <f>_xlfn.NUMBERVALUE('821_Sheet'!H7)</f>
        <v/>
      </c>
    </row>
    <row r="58">
      <c r="A58" s="30">
        <f>V55</f>
        <v/>
      </c>
      <c r="B58" s="189">
        <f>S55</f>
        <v/>
      </c>
      <c r="C58" s="202">
        <f>T55</f>
        <v/>
      </c>
      <c r="D58" s="202">
        <f>U55</f>
        <v/>
      </c>
      <c r="E58">
        <f>W55</f>
        <v/>
      </c>
      <c r="S58" s="203">
        <f>_xlfn.NUMBERVALUE('821_Sheet'!I8)</f>
        <v/>
      </c>
      <c r="T58" s="204">
        <f>_xlfn.NUMBERVALUE('821_Sheet'!$D8)</f>
        <v/>
      </c>
      <c r="U58" s="204">
        <f>_xlfn.NUMBERVALUE('821_Sheet'!$M8)</f>
        <v/>
      </c>
      <c r="V58" s="110">
        <f>($H$1+('821_Sheet'!C8*7))</f>
        <v/>
      </c>
      <c r="W58">
        <f>_xlfn.NUMBERVALUE('821_Sheet'!H8)</f>
        <v/>
      </c>
    </row>
    <row r="59">
      <c r="A59" s="30">
        <f>V54</f>
        <v/>
      </c>
      <c r="B59" s="189">
        <f>S54</f>
        <v/>
      </c>
      <c r="C59" s="202">
        <f>T54</f>
        <v/>
      </c>
      <c r="D59" s="202">
        <f>U54</f>
        <v/>
      </c>
      <c r="E59">
        <f>W54</f>
        <v/>
      </c>
      <c r="S59" s="203">
        <f>_xlfn.NUMBERVALUE('821_Sheet'!I9)</f>
        <v/>
      </c>
      <c r="T59" s="204">
        <f>_xlfn.NUMBERVALUE('821_Sheet'!$D9)</f>
        <v/>
      </c>
      <c r="U59" s="204">
        <f>_xlfn.NUMBERVALUE('821_Sheet'!$M9)</f>
        <v/>
      </c>
      <c r="V59" s="110">
        <f>($H$1+('821_Sheet'!C9*7))</f>
        <v/>
      </c>
      <c r="W59">
        <f>_xlfn.NUMBERVALUE('821_Sheet'!H9)</f>
        <v/>
      </c>
    </row>
    <row r="60">
      <c r="A60" s="30">
        <f>V53</f>
        <v/>
      </c>
      <c r="B60" s="189">
        <f>S53</f>
        <v/>
      </c>
      <c r="C60" s="202">
        <f>T53</f>
        <v/>
      </c>
      <c r="D60" s="202">
        <f>U53</f>
        <v/>
      </c>
      <c r="E60">
        <f>W53</f>
        <v/>
      </c>
      <c r="S60" s="203">
        <f>_xlfn.NUMBERVALUE('821_Sheet'!I10)</f>
        <v/>
      </c>
      <c r="T60" s="204">
        <f>_xlfn.NUMBERVALUE('821_Sheet'!$D10)</f>
        <v/>
      </c>
      <c r="U60" s="204">
        <f>_xlfn.NUMBERVALUE('821_Sheet'!$M10)</f>
        <v/>
      </c>
      <c r="V60" s="110">
        <f>($H$1+('821_Sheet'!C10*7))</f>
        <v/>
      </c>
      <c r="W60">
        <f>_xlfn.NUMBERVALUE('821_Sheet'!H10)</f>
        <v/>
      </c>
    </row>
    <row r="61">
      <c r="A61" s="30">
        <f>V52</f>
        <v/>
      </c>
      <c r="B61" s="189">
        <f>S52</f>
        <v/>
      </c>
      <c r="C61" s="202">
        <f>T52</f>
        <v/>
      </c>
      <c r="D61" s="202">
        <f>U52</f>
        <v/>
      </c>
      <c r="E61">
        <f>W52</f>
        <v/>
      </c>
      <c r="S61" s="203">
        <f>_xlfn.NUMBERVALUE('821_Sheet'!I11)</f>
        <v/>
      </c>
      <c r="T61" s="204">
        <f>_xlfn.NUMBERVALUE('821_Sheet'!$D11)</f>
        <v/>
      </c>
      <c r="U61" s="204">
        <f>_xlfn.NUMBERVALUE('821_Sheet'!$M11)</f>
        <v/>
      </c>
      <c r="V61" s="110">
        <f>($H$1+('821_Sheet'!C11*7))</f>
        <v/>
      </c>
      <c r="W61">
        <f>_xlfn.NUMBERVALUE('821_Sheet'!H11)</f>
        <v/>
      </c>
    </row>
    <row r="62">
      <c r="A62" s="30">
        <f>V71</f>
        <v/>
      </c>
      <c r="B62" s="189">
        <f>S71</f>
        <v/>
      </c>
      <c r="C62" s="202">
        <f>T71</f>
        <v/>
      </c>
      <c r="D62" s="202">
        <f>U71</f>
        <v/>
      </c>
      <c r="E62">
        <f>W71</f>
        <v/>
      </c>
      <c r="S62" s="189">
        <f>_xlfn.NUMBERVALUE('821_Sheet'!I12)</f>
        <v/>
      </c>
      <c r="T62" s="201">
        <f>_xlfn.NUMBERVALUE('821_Sheet'!$D12)</f>
        <v/>
      </c>
      <c r="U62" s="201">
        <f>_xlfn.NUMBERVALUE('821_Sheet'!$M12)</f>
        <v/>
      </c>
      <c r="V62" s="30">
        <f>($H$1+('821_Sheet'!C12*7))</f>
        <v/>
      </c>
      <c r="W62">
        <f>_xlfn.NUMBERVALUE('821_Sheet'!H12)</f>
        <v/>
      </c>
    </row>
    <row r="63">
      <c r="A63" s="30">
        <f>V70</f>
        <v/>
      </c>
      <c r="B63" s="189">
        <f>S70</f>
        <v/>
      </c>
      <c r="C63" s="202">
        <f>T70</f>
        <v/>
      </c>
      <c r="D63" s="202">
        <f>U70</f>
        <v/>
      </c>
      <c r="E63">
        <f>W70</f>
        <v/>
      </c>
      <c r="S63" s="189">
        <f>_xlfn.NUMBERVALUE('821_Sheet'!I13)</f>
        <v/>
      </c>
      <c r="T63" s="201">
        <f>_xlfn.NUMBERVALUE('821_Sheet'!$D13)</f>
        <v/>
      </c>
      <c r="U63" s="201">
        <f>_xlfn.NUMBERVALUE('821_Sheet'!$M13)</f>
        <v/>
      </c>
      <c r="V63" s="30">
        <f>($H$1+('821_Sheet'!C13*7))</f>
        <v/>
      </c>
      <c r="W63">
        <f>_xlfn.NUMBERVALUE('821_Sheet'!H13)</f>
        <v/>
      </c>
    </row>
    <row r="64">
      <c r="A64" s="30">
        <f>V69</f>
        <v/>
      </c>
      <c r="B64" s="189">
        <f>S69</f>
        <v/>
      </c>
      <c r="C64" s="202">
        <f>T69</f>
        <v/>
      </c>
      <c r="D64" s="202">
        <f>U69</f>
        <v/>
      </c>
      <c r="E64">
        <f>W69</f>
        <v/>
      </c>
      <c r="S64" s="189">
        <f>_xlfn.NUMBERVALUE('821_Sheet'!I14)</f>
        <v/>
      </c>
      <c r="T64" s="201">
        <f>_xlfn.NUMBERVALUE('821_Sheet'!$D14)</f>
        <v/>
      </c>
      <c r="U64" s="201">
        <f>_xlfn.NUMBERVALUE('821_Sheet'!$M14)</f>
        <v/>
      </c>
      <c r="V64" s="30">
        <f>($H$1+('821_Sheet'!C14*7))</f>
        <v/>
      </c>
      <c r="W64">
        <f>_xlfn.NUMBERVALUE('821_Sheet'!H14)</f>
        <v/>
      </c>
    </row>
    <row r="65">
      <c r="A65" s="30">
        <f>V68</f>
        <v/>
      </c>
      <c r="B65" s="189">
        <f>S68</f>
        <v/>
      </c>
      <c r="C65" s="202">
        <f>T68</f>
        <v/>
      </c>
      <c r="D65" s="202">
        <f>U68</f>
        <v/>
      </c>
      <c r="E65">
        <f>W68</f>
        <v/>
      </c>
      <c r="S65" s="189">
        <f>_xlfn.NUMBERVALUE('821_Sheet'!I15)</f>
        <v/>
      </c>
      <c r="T65" s="201">
        <f>_xlfn.NUMBERVALUE('821_Sheet'!$D15)</f>
        <v/>
      </c>
      <c r="U65" s="201">
        <f>_xlfn.NUMBERVALUE('821_Sheet'!$M15)</f>
        <v/>
      </c>
      <c r="V65" s="30">
        <f>($H$1+('821_Sheet'!C15*7))</f>
        <v/>
      </c>
      <c r="W65">
        <f>_xlfn.NUMBERVALUE('821_Sheet'!H15)</f>
        <v/>
      </c>
    </row>
    <row r="66">
      <c r="A66" s="30">
        <f>V67</f>
        <v/>
      </c>
      <c r="B66" s="189">
        <f>S67</f>
        <v/>
      </c>
      <c r="C66" s="202">
        <f>T67</f>
        <v/>
      </c>
      <c r="D66" s="202">
        <f>U67</f>
        <v/>
      </c>
      <c r="E66">
        <f>W67</f>
        <v/>
      </c>
      <c r="S66" s="189">
        <f>_xlfn.NUMBERVALUE('821_Sheet'!I16)</f>
        <v/>
      </c>
      <c r="T66" s="201">
        <f>_xlfn.NUMBERVALUE('821_Sheet'!$D16)</f>
        <v/>
      </c>
      <c r="U66" s="201">
        <f>_xlfn.NUMBERVALUE('821_Sheet'!$M16)</f>
        <v/>
      </c>
      <c r="V66" s="30">
        <f>($H$1+('821_Sheet'!C16*7))</f>
        <v/>
      </c>
      <c r="W66">
        <f>_xlfn.NUMBERVALUE('821_Sheet'!H16)</f>
        <v/>
      </c>
    </row>
    <row r="67">
      <c r="A67" s="30">
        <f>V66</f>
        <v/>
      </c>
      <c r="B67" s="189">
        <f>S66</f>
        <v/>
      </c>
      <c r="C67" s="202">
        <f>T66</f>
        <v/>
      </c>
      <c r="D67" s="202">
        <f>U66</f>
        <v/>
      </c>
      <c r="E67">
        <f>W66</f>
        <v/>
      </c>
      <c r="S67" s="189">
        <f>_xlfn.NUMBERVALUE('821_Sheet'!I17)</f>
        <v/>
      </c>
      <c r="T67" s="201">
        <f>_xlfn.NUMBERVALUE('821_Sheet'!$D17)</f>
        <v/>
      </c>
      <c r="U67" s="201">
        <f>_xlfn.NUMBERVALUE('821_Sheet'!$M17)</f>
        <v/>
      </c>
      <c r="V67" s="30">
        <f>($H$1+('821_Sheet'!C17*7))</f>
        <v/>
      </c>
      <c r="W67">
        <f>_xlfn.NUMBERVALUE('821_Sheet'!H17)</f>
        <v/>
      </c>
    </row>
    <row r="68">
      <c r="A68" s="30">
        <f>V65</f>
        <v/>
      </c>
      <c r="B68" s="189">
        <f>S65</f>
        <v/>
      </c>
      <c r="C68" s="202">
        <f>T65</f>
        <v/>
      </c>
      <c r="D68" s="202">
        <f>U65</f>
        <v/>
      </c>
      <c r="E68">
        <f>W65</f>
        <v/>
      </c>
      <c r="S68" s="189">
        <f>_xlfn.NUMBERVALUE('821_Sheet'!I18)</f>
        <v/>
      </c>
      <c r="T68" s="201">
        <f>_xlfn.NUMBERVALUE('821_Sheet'!$D18)</f>
        <v/>
      </c>
      <c r="U68" s="201">
        <f>_xlfn.NUMBERVALUE('821_Sheet'!$M18)</f>
        <v/>
      </c>
      <c r="V68" s="30">
        <f>($H$1+('821_Sheet'!C18*7))</f>
        <v/>
      </c>
      <c r="W68">
        <f>_xlfn.NUMBERVALUE('821_Sheet'!H18)</f>
        <v/>
      </c>
    </row>
    <row r="69">
      <c r="A69" s="30">
        <f>V64</f>
        <v/>
      </c>
      <c r="B69" s="189">
        <f>S64</f>
        <v/>
      </c>
      <c r="C69" s="202">
        <f>T64</f>
        <v/>
      </c>
      <c r="D69" s="202">
        <f>U64</f>
        <v/>
      </c>
      <c r="E69">
        <f>W64</f>
        <v/>
      </c>
      <c r="S69" s="189">
        <f>_xlfn.NUMBERVALUE('821_Sheet'!I19)</f>
        <v/>
      </c>
      <c r="T69" s="201">
        <f>_xlfn.NUMBERVALUE('821_Sheet'!$D19)</f>
        <v/>
      </c>
      <c r="U69" s="201">
        <f>_xlfn.NUMBERVALUE('821_Sheet'!$M19)</f>
        <v/>
      </c>
      <c r="V69" s="30">
        <f>($H$1+('821_Sheet'!C19*7))</f>
        <v/>
      </c>
      <c r="W69">
        <f>_xlfn.NUMBERVALUE('821_Sheet'!H19)</f>
        <v/>
      </c>
    </row>
    <row r="70">
      <c r="A70" s="30">
        <f>V63</f>
        <v/>
      </c>
      <c r="B70" s="189">
        <f>S63</f>
        <v/>
      </c>
      <c r="C70" s="202">
        <f>T63</f>
        <v/>
      </c>
      <c r="D70" s="202">
        <f>U63</f>
        <v/>
      </c>
      <c r="E70">
        <f>W63</f>
        <v/>
      </c>
      <c r="S70" s="189">
        <f>_xlfn.NUMBERVALUE('821_Sheet'!I20)</f>
        <v/>
      </c>
      <c r="T70" s="201">
        <f>_xlfn.NUMBERVALUE('821_Sheet'!$D20)</f>
        <v/>
      </c>
      <c r="U70" s="201">
        <f>_xlfn.NUMBERVALUE('821_Sheet'!$M20)</f>
        <v/>
      </c>
      <c r="V70" s="30">
        <f>($H$1+('821_Sheet'!C20*7))</f>
        <v/>
      </c>
      <c r="W70">
        <f>_xlfn.NUMBERVALUE('821_Sheet'!H20)</f>
        <v/>
      </c>
    </row>
    <row r="71">
      <c r="A71" s="30">
        <f>V62</f>
        <v/>
      </c>
      <c r="B71" s="189">
        <f>S62</f>
        <v/>
      </c>
      <c r="C71" s="202">
        <f>T62</f>
        <v/>
      </c>
      <c r="D71" s="202">
        <f>U62</f>
        <v/>
      </c>
      <c r="E71">
        <f>W62</f>
        <v/>
      </c>
      <c r="S71" s="189">
        <f>_xlfn.NUMBERVALUE('821_Sheet'!I21)</f>
        <v/>
      </c>
      <c r="T71" s="201">
        <f>_xlfn.NUMBERVALUE('821_Sheet'!$D21)</f>
        <v/>
      </c>
      <c r="U71" s="201">
        <f>_xlfn.NUMBERVALUE('821_Sheet'!$M21)</f>
        <v/>
      </c>
      <c r="V71" s="30">
        <f>($H$1+('821_Sheet'!C21*7))</f>
        <v/>
      </c>
      <c r="W71">
        <f>_xlfn.NUMBERVALUE('821_Sheet'!H21)</f>
        <v/>
      </c>
    </row>
    <row r="72">
      <c r="A72" s="30">
        <f>V81</f>
        <v/>
      </c>
      <c r="B72" s="189">
        <f>S81</f>
        <v/>
      </c>
      <c r="C72" s="202">
        <f>T81</f>
        <v/>
      </c>
      <c r="D72" s="202">
        <f>U81</f>
        <v/>
      </c>
      <c r="E72">
        <f>W81</f>
        <v/>
      </c>
      <c r="S72" s="203">
        <f>_xlfn.NUMBERVALUE('821_Sheet'!I22)</f>
        <v/>
      </c>
      <c r="T72" s="204">
        <f>_xlfn.NUMBERVALUE('821_Sheet'!$D22)</f>
        <v/>
      </c>
      <c r="U72" s="204">
        <f>_xlfn.NUMBERVALUE('821_Sheet'!$M22)</f>
        <v/>
      </c>
      <c r="V72" s="110">
        <f>($H$1+('821_Sheet'!C22*7))</f>
        <v/>
      </c>
      <c r="W72">
        <f>_xlfn.NUMBERVALUE('821_Sheet'!H22)</f>
        <v/>
      </c>
    </row>
    <row r="73">
      <c r="A73" s="30">
        <f>V80</f>
        <v/>
      </c>
      <c r="B73" s="189">
        <f>S80</f>
        <v/>
      </c>
      <c r="C73" s="202">
        <f>T80</f>
        <v/>
      </c>
      <c r="D73" s="202">
        <f>U80</f>
        <v/>
      </c>
      <c r="E73">
        <f>W80</f>
        <v/>
      </c>
      <c r="S73" s="203">
        <f>_xlfn.NUMBERVALUE('821_Sheet'!I23)</f>
        <v/>
      </c>
      <c r="T73" s="204">
        <f>_xlfn.NUMBERVALUE('821_Sheet'!$D23)</f>
        <v/>
      </c>
      <c r="U73" s="204">
        <f>_xlfn.NUMBERVALUE('821_Sheet'!$M23)</f>
        <v/>
      </c>
      <c r="V73" s="110">
        <f>($H$1+('821_Sheet'!C23*7))</f>
        <v/>
      </c>
      <c r="W73">
        <f>_xlfn.NUMBERVALUE('821_Sheet'!H23)</f>
        <v/>
      </c>
    </row>
    <row r="74">
      <c r="A74" s="30">
        <f>V79</f>
        <v/>
      </c>
      <c r="B74" s="189">
        <f>S79</f>
        <v/>
      </c>
      <c r="C74" s="202">
        <f>T79</f>
        <v/>
      </c>
      <c r="D74" s="202">
        <f>U79</f>
        <v/>
      </c>
      <c r="E74">
        <f>W79</f>
        <v/>
      </c>
      <c r="S74" s="203">
        <f>_xlfn.NUMBERVALUE('821_Sheet'!I24)</f>
        <v/>
      </c>
      <c r="T74" s="204">
        <f>_xlfn.NUMBERVALUE('821_Sheet'!$D24)</f>
        <v/>
      </c>
      <c r="U74" s="204">
        <f>_xlfn.NUMBERVALUE('821_Sheet'!$M24)</f>
        <v/>
      </c>
      <c r="V74" s="110">
        <f>($H$1+('821_Sheet'!C24*7))</f>
        <v/>
      </c>
      <c r="W74">
        <f>_xlfn.NUMBERVALUE('821_Sheet'!H24)</f>
        <v/>
      </c>
    </row>
    <row r="75">
      <c r="A75" s="30">
        <f>V78</f>
        <v/>
      </c>
      <c r="B75" s="189">
        <f>S78</f>
        <v/>
      </c>
      <c r="C75" s="202">
        <f>T78</f>
        <v/>
      </c>
      <c r="D75" s="202">
        <f>U78</f>
        <v/>
      </c>
      <c r="E75">
        <f>W78</f>
        <v/>
      </c>
      <c r="S75" s="203">
        <f>_xlfn.NUMBERVALUE('821_Sheet'!I25)</f>
        <v/>
      </c>
      <c r="T75" s="204">
        <f>_xlfn.NUMBERVALUE('821_Sheet'!$D25)</f>
        <v/>
      </c>
      <c r="U75" s="204">
        <f>_xlfn.NUMBERVALUE('821_Sheet'!$M25)</f>
        <v/>
      </c>
      <c r="V75" s="110">
        <f>($H$1+('821_Sheet'!C25*7))</f>
        <v/>
      </c>
      <c r="W75">
        <f>_xlfn.NUMBERVALUE('821_Sheet'!H25)</f>
        <v/>
      </c>
    </row>
    <row r="76">
      <c r="A76" s="30">
        <f>V77</f>
        <v/>
      </c>
      <c r="B76" s="189">
        <f>S77</f>
        <v/>
      </c>
      <c r="C76" s="202">
        <f>T77</f>
        <v/>
      </c>
      <c r="D76" s="202">
        <f>U77</f>
        <v/>
      </c>
      <c r="E76">
        <f>W77</f>
        <v/>
      </c>
      <c r="S76" s="203">
        <f>_xlfn.NUMBERVALUE('821_Sheet'!I26)</f>
        <v/>
      </c>
      <c r="T76" s="204">
        <f>_xlfn.NUMBERVALUE('821_Sheet'!$D26)</f>
        <v/>
      </c>
      <c r="U76" s="204">
        <f>_xlfn.NUMBERVALUE('821_Sheet'!$M26)</f>
        <v/>
      </c>
      <c r="V76" s="110">
        <f>($H$1+('821_Sheet'!C26*7))</f>
        <v/>
      </c>
      <c r="W76">
        <f>_xlfn.NUMBERVALUE('821_Sheet'!H26)</f>
        <v/>
      </c>
    </row>
    <row r="77">
      <c r="A77" s="30">
        <f>V76</f>
        <v/>
      </c>
      <c r="B77" s="189">
        <f>S76</f>
        <v/>
      </c>
      <c r="C77" s="202">
        <f>T76</f>
        <v/>
      </c>
      <c r="D77" s="202">
        <f>U76</f>
        <v/>
      </c>
      <c r="E77">
        <f>W76</f>
        <v/>
      </c>
      <c r="S77" s="203">
        <f>_xlfn.NUMBERVALUE('821_Sheet'!I27)</f>
        <v/>
      </c>
      <c r="T77" s="204">
        <f>_xlfn.NUMBERVALUE('821_Sheet'!$D27)</f>
        <v/>
      </c>
      <c r="U77" s="204">
        <f>_xlfn.NUMBERVALUE('821_Sheet'!$M27)</f>
        <v/>
      </c>
      <c r="V77" s="110">
        <f>($H$1+('821_Sheet'!C27*7))</f>
        <v/>
      </c>
      <c r="W77">
        <f>_xlfn.NUMBERVALUE('821_Sheet'!H27)</f>
        <v/>
      </c>
    </row>
    <row r="78">
      <c r="A78" s="30">
        <f>V75</f>
        <v/>
      </c>
      <c r="B78" s="189">
        <f>S75</f>
        <v/>
      </c>
      <c r="C78" s="202">
        <f>T75</f>
        <v/>
      </c>
      <c r="D78" s="202">
        <f>U75</f>
        <v/>
      </c>
      <c r="E78">
        <f>W75</f>
        <v/>
      </c>
      <c r="S78" s="203">
        <f>_xlfn.NUMBERVALUE('821_Sheet'!I28)</f>
        <v/>
      </c>
      <c r="T78" s="204">
        <f>_xlfn.NUMBERVALUE('821_Sheet'!$D28)</f>
        <v/>
      </c>
      <c r="U78" s="204">
        <f>_xlfn.NUMBERVALUE('821_Sheet'!$M28)</f>
        <v/>
      </c>
      <c r="V78" s="110">
        <f>($H$1+('821_Sheet'!C28*7))</f>
        <v/>
      </c>
      <c r="W78">
        <f>_xlfn.NUMBERVALUE('821_Sheet'!H28)</f>
        <v/>
      </c>
    </row>
    <row r="79">
      <c r="A79" s="30">
        <f>V74</f>
        <v/>
      </c>
      <c r="B79" s="189">
        <f>S74</f>
        <v/>
      </c>
      <c r="C79" s="202">
        <f>T74</f>
        <v/>
      </c>
      <c r="D79" s="202">
        <f>U74</f>
        <v/>
      </c>
      <c r="E79">
        <f>W74</f>
        <v/>
      </c>
      <c r="S79" s="203">
        <f>_xlfn.NUMBERVALUE('821_Sheet'!I29)</f>
        <v/>
      </c>
      <c r="T79" s="204">
        <f>_xlfn.NUMBERVALUE('821_Sheet'!$D29)</f>
        <v/>
      </c>
      <c r="U79" s="204">
        <f>_xlfn.NUMBERVALUE('821_Sheet'!$M29)</f>
        <v/>
      </c>
      <c r="V79" s="110">
        <f>($H$1+('821_Sheet'!C29*7))</f>
        <v/>
      </c>
      <c r="W79">
        <f>_xlfn.NUMBERVALUE('821_Sheet'!H29)</f>
        <v/>
      </c>
    </row>
    <row r="80">
      <c r="A80" s="30">
        <f>V73</f>
        <v/>
      </c>
      <c r="B80" s="189">
        <f>S73</f>
        <v/>
      </c>
      <c r="C80" s="202">
        <f>T73</f>
        <v/>
      </c>
      <c r="D80" s="202">
        <f>U73</f>
        <v/>
      </c>
      <c r="E80">
        <f>W73</f>
        <v/>
      </c>
      <c r="S80" s="203">
        <f>_xlfn.NUMBERVALUE('821_Sheet'!I30)</f>
        <v/>
      </c>
      <c r="T80" s="204">
        <f>_xlfn.NUMBERVALUE('821_Sheet'!$D30)</f>
        <v/>
      </c>
      <c r="U80" s="204">
        <f>_xlfn.NUMBERVALUE('821_Sheet'!$M30)</f>
        <v/>
      </c>
      <c r="V80" s="110">
        <f>($H$1+('821_Sheet'!C30*7))</f>
        <v/>
      </c>
      <c r="W80">
        <f>_xlfn.NUMBERVALUE('821_Sheet'!H30)</f>
        <v/>
      </c>
    </row>
    <row r="81">
      <c r="A81" s="30">
        <f>V72</f>
        <v/>
      </c>
      <c r="B81" s="189">
        <f>S72</f>
        <v/>
      </c>
      <c r="C81" s="202">
        <f>T72</f>
        <v/>
      </c>
      <c r="D81" s="202">
        <f>U72</f>
        <v/>
      </c>
      <c r="E81">
        <f>W72</f>
        <v/>
      </c>
      <c r="S81" s="203">
        <f>_xlfn.NUMBERVALUE('821_Sheet'!I31)</f>
        <v/>
      </c>
      <c r="T81" s="204">
        <f>_xlfn.NUMBERVALUE('821_Sheet'!$D31)</f>
        <v/>
      </c>
      <c r="U81" s="204">
        <f>_xlfn.NUMBERVALUE('821_Sheet'!$M31)</f>
        <v/>
      </c>
      <c r="V81" s="110">
        <f>($H$1+('821_Sheet'!C31*7))</f>
        <v/>
      </c>
      <c r="W81">
        <f>_xlfn.NUMBERVALUE('821_Sheet'!H31)</f>
        <v/>
      </c>
    </row>
    <row r="82">
      <c r="A82" s="30">
        <f>V91</f>
        <v/>
      </c>
      <c r="B82" s="189">
        <f>S91</f>
        <v/>
      </c>
      <c r="C82" s="202">
        <f>T91</f>
        <v/>
      </c>
      <c r="D82" s="202">
        <f>U91</f>
        <v/>
      </c>
      <c r="E82">
        <f>W91</f>
        <v/>
      </c>
      <c r="S82" s="189">
        <f>_xlfn.NUMBERVALUE('821_Sheet'!I32)</f>
        <v/>
      </c>
      <c r="T82" s="201">
        <f>_xlfn.NUMBERVALUE('821_Sheet'!$D32)</f>
        <v/>
      </c>
      <c r="U82" s="201">
        <f>_xlfn.NUMBERVALUE('821_Sheet'!$M32)</f>
        <v/>
      </c>
      <c r="V82" s="30">
        <f>($H$1+('821_Sheet'!C32*7))</f>
        <v/>
      </c>
      <c r="W82">
        <f>_xlfn.NUMBERVALUE('821_Sheet'!H32)</f>
        <v/>
      </c>
    </row>
    <row r="83">
      <c r="A83" s="30">
        <f>V90</f>
        <v/>
      </c>
      <c r="B83" s="189">
        <f>S90</f>
        <v/>
      </c>
      <c r="C83" s="202">
        <f>T90</f>
        <v/>
      </c>
      <c r="D83" s="202">
        <f>U90</f>
        <v/>
      </c>
      <c r="E83">
        <f>W90</f>
        <v/>
      </c>
      <c r="S83" s="189">
        <f>_xlfn.NUMBERVALUE('821_Sheet'!I33)</f>
        <v/>
      </c>
      <c r="T83" s="201">
        <f>_xlfn.NUMBERVALUE('821_Sheet'!$D33)</f>
        <v/>
      </c>
      <c r="U83" s="201">
        <f>_xlfn.NUMBERVALUE('821_Sheet'!$M33)</f>
        <v/>
      </c>
      <c r="V83" s="30">
        <f>($H$1+('821_Sheet'!C33*7))</f>
        <v/>
      </c>
      <c r="W83">
        <f>_xlfn.NUMBERVALUE('821_Sheet'!H33)</f>
        <v/>
      </c>
    </row>
    <row r="84">
      <c r="A84" s="30">
        <f>V89</f>
        <v/>
      </c>
      <c r="B84" s="189">
        <f>S89</f>
        <v/>
      </c>
      <c r="C84" s="202">
        <f>T89</f>
        <v/>
      </c>
      <c r="D84" s="202">
        <f>U89</f>
        <v/>
      </c>
      <c r="E84">
        <f>W89</f>
        <v/>
      </c>
      <c r="S84" s="189">
        <f>_xlfn.NUMBERVALUE('821_Sheet'!I34)</f>
        <v/>
      </c>
      <c r="T84" s="201">
        <f>_xlfn.NUMBERVALUE('821_Sheet'!$D34)</f>
        <v/>
      </c>
      <c r="U84" s="201">
        <f>_xlfn.NUMBERVALUE('821_Sheet'!$M34)</f>
        <v/>
      </c>
      <c r="V84" s="30">
        <f>($H$1+('821_Sheet'!C34*7))</f>
        <v/>
      </c>
      <c r="W84">
        <f>_xlfn.NUMBERVALUE('821_Sheet'!H34)</f>
        <v/>
      </c>
    </row>
    <row r="85">
      <c r="A85" s="30">
        <f>V88</f>
        <v/>
      </c>
      <c r="B85" s="189">
        <f>S88</f>
        <v/>
      </c>
      <c r="C85" s="202">
        <f>T88</f>
        <v/>
      </c>
      <c r="D85" s="202">
        <f>U88</f>
        <v/>
      </c>
      <c r="E85">
        <f>W88</f>
        <v/>
      </c>
      <c r="S85" s="189">
        <f>_xlfn.NUMBERVALUE('821_Sheet'!I35)</f>
        <v/>
      </c>
      <c r="T85" s="201">
        <f>_xlfn.NUMBERVALUE('821_Sheet'!$D35)</f>
        <v/>
      </c>
      <c r="U85" s="201">
        <f>_xlfn.NUMBERVALUE('821_Sheet'!$M35)</f>
        <v/>
      </c>
      <c r="V85" s="30">
        <f>($H$1+('821_Sheet'!C35*7))</f>
        <v/>
      </c>
      <c r="W85">
        <f>_xlfn.NUMBERVALUE('821_Sheet'!H35)</f>
        <v/>
      </c>
    </row>
    <row r="86">
      <c r="A86" s="30">
        <f>V87</f>
        <v/>
      </c>
      <c r="B86" s="189">
        <f>S87</f>
        <v/>
      </c>
      <c r="C86" s="202">
        <f>T87</f>
        <v/>
      </c>
      <c r="D86" s="202">
        <f>U87</f>
        <v/>
      </c>
      <c r="E86">
        <f>W87</f>
        <v/>
      </c>
      <c r="S86" s="189">
        <f>_xlfn.NUMBERVALUE('821_Sheet'!I36)</f>
        <v/>
      </c>
      <c r="T86" s="201">
        <f>_xlfn.NUMBERVALUE('821_Sheet'!$D36)</f>
        <v/>
      </c>
      <c r="U86" s="201">
        <f>_xlfn.NUMBERVALUE('821_Sheet'!$M36)</f>
        <v/>
      </c>
      <c r="V86" s="30">
        <f>($H$1+('821_Sheet'!C36*7))</f>
        <v/>
      </c>
      <c r="W86">
        <f>_xlfn.NUMBERVALUE('821_Sheet'!H36)</f>
        <v/>
      </c>
    </row>
    <row r="87">
      <c r="A87" s="30">
        <f>V86</f>
        <v/>
      </c>
      <c r="B87" s="189">
        <f>S86</f>
        <v/>
      </c>
      <c r="C87" s="202">
        <f>T86</f>
        <v/>
      </c>
      <c r="D87" s="202">
        <f>U86</f>
        <v/>
      </c>
      <c r="E87">
        <f>W86</f>
        <v/>
      </c>
      <c r="S87" s="189">
        <f>_xlfn.NUMBERVALUE('821_Sheet'!I37)</f>
        <v/>
      </c>
      <c r="T87" s="201">
        <f>_xlfn.NUMBERVALUE('821_Sheet'!$D37)</f>
        <v/>
      </c>
      <c r="U87" s="201">
        <f>_xlfn.NUMBERVALUE('821_Sheet'!$M37)</f>
        <v/>
      </c>
      <c r="V87" s="30">
        <f>($H$1+('821_Sheet'!C37*7))</f>
        <v/>
      </c>
      <c r="W87">
        <f>_xlfn.NUMBERVALUE('821_Sheet'!H37)</f>
        <v/>
      </c>
    </row>
    <row r="88">
      <c r="A88" s="30">
        <f>V85</f>
        <v/>
      </c>
      <c r="B88" s="189">
        <f>S85</f>
        <v/>
      </c>
      <c r="C88" s="202">
        <f>T85</f>
        <v/>
      </c>
      <c r="D88" s="202">
        <f>U85</f>
        <v/>
      </c>
      <c r="E88">
        <f>W85</f>
        <v/>
      </c>
      <c r="S88" s="189">
        <f>_xlfn.NUMBERVALUE('821_Sheet'!I38)</f>
        <v/>
      </c>
      <c r="T88" s="201">
        <f>_xlfn.NUMBERVALUE('821_Sheet'!$D38)</f>
        <v/>
      </c>
      <c r="U88" s="201">
        <f>_xlfn.NUMBERVALUE('821_Sheet'!$M38)</f>
        <v/>
      </c>
      <c r="V88" s="30">
        <f>($H$1+('821_Sheet'!C38*7))</f>
        <v/>
      </c>
      <c r="W88">
        <f>_xlfn.NUMBERVALUE('821_Sheet'!H38)</f>
        <v/>
      </c>
    </row>
    <row r="89">
      <c r="A89" s="30">
        <f>V84</f>
        <v/>
      </c>
      <c r="B89" s="189">
        <f>S84</f>
        <v/>
      </c>
      <c r="C89" s="202">
        <f>T84</f>
        <v/>
      </c>
      <c r="D89" s="202">
        <f>U84</f>
        <v/>
      </c>
      <c r="E89">
        <f>W84</f>
        <v/>
      </c>
      <c r="S89" s="189">
        <f>_xlfn.NUMBERVALUE('821_Sheet'!I39)</f>
        <v/>
      </c>
      <c r="T89" s="201">
        <f>_xlfn.NUMBERVALUE('821_Sheet'!$D39)</f>
        <v/>
      </c>
      <c r="U89" s="201">
        <f>_xlfn.NUMBERVALUE('821_Sheet'!$M39)</f>
        <v/>
      </c>
      <c r="V89" s="30">
        <f>($H$1+('821_Sheet'!C39*7))</f>
        <v/>
      </c>
      <c r="W89">
        <f>_xlfn.NUMBERVALUE('821_Sheet'!H39)</f>
        <v/>
      </c>
    </row>
    <row r="90">
      <c r="A90" s="30">
        <f>V83</f>
        <v/>
      </c>
      <c r="B90" s="189">
        <f>S83</f>
        <v/>
      </c>
      <c r="C90" s="202">
        <f>T83</f>
        <v/>
      </c>
      <c r="D90" s="202">
        <f>U83</f>
        <v/>
      </c>
      <c r="E90">
        <f>W83</f>
        <v/>
      </c>
      <c r="S90" s="189">
        <f>_xlfn.NUMBERVALUE('821_Sheet'!I40)</f>
        <v/>
      </c>
      <c r="T90" s="201">
        <f>_xlfn.NUMBERVALUE('821_Sheet'!$D40)</f>
        <v/>
      </c>
      <c r="U90" s="201">
        <f>_xlfn.NUMBERVALUE('821_Sheet'!$M40)</f>
        <v/>
      </c>
      <c r="V90" s="30">
        <f>($H$1+('821_Sheet'!C40*7))</f>
        <v/>
      </c>
      <c r="W90">
        <f>_xlfn.NUMBERVALUE('821_Sheet'!H40)</f>
        <v/>
      </c>
    </row>
    <row r="91">
      <c r="A91" s="30">
        <f>V82</f>
        <v/>
      </c>
      <c r="B91" s="189">
        <f>S82</f>
        <v/>
      </c>
      <c r="C91" s="202">
        <f>T82</f>
        <v/>
      </c>
      <c r="D91" s="202">
        <f>U82</f>
        <v/>
      </c>
      <c r="E91">
        <f>W82</f>
        <v/>
      </c>
      <c r="S91" s="189">
        <f>_xlfn.NUMBERVALUE('821_Sheet'!I41)</f>
        <v/>
      </c>
      <c r="T91" s="201">
        <f>_xlfn.NUMBERVALUE('821_Sheet'!$D41)</f>
        <v/>
      </c>
      <c r="U91" s="201">
        <f>_xlfn.NUMBERVALUE('821_Sheet'!$M41)</f>
        <v/>
      </c>
      <c r="V91" s="30">
        <f>($H$1+('821_Sheet'!C41*7))</f>
        <v/>
      </c>
      <c r="W91">
        <f>_xlfn.NUMBERVALUE('821_Sheet'!H41)</f>
        <v/>
      </c>
    </row>
    <row r="92">
      <c r="A92" s="30">
        <f>V101</f>
        <v/>
      </c>
      <c r="B92" s="189">
        <f>S101</f>
        <v/>
      </c>
      <c r="C92" s="202">
        <f>T101</f>
        <v/>
      </c>
      <c r="D92" s="202">
        <f>U101</f>
        <v/>
      </c>
      <c r="E92">
        <f>W101</f>
        <v/>
      </c>
      <c r="S92" s="203">
        <f>_xlfn.NUMBERVALUE('821_Sheet'!I42)</f>
        <v/>
      </c>
      <c r="T92" s="204">
        <f>_xlfn.NUMBERVALUE('821_Sheet'!$D42)</f>
        <v/>
      </c>
      <c r="U92" s="204">
        <f>_xlfn.NUMBERVALUE('821_Sheet'!$M42)</f>
        <v/>
      </c>
      <c r="V92" s="110">
        <f>($H$1+('821_Sheet'!C42*7))</f>
        <v/>
      </c>
      <c r="W92">
        <f>_xlfn.NUMBERVALUE('821_Sheet'!H42)</f>
        <v/>
      </c>
    </row>
    <row r="93">
      <c r="A93" s="30">
        <f>V100</f>
        <v/>
      </c>
      <c r="B93" s="189">
        <f>S100</f>
        <v/>
      </c>
      <c r="C93" s="202">
        <f>T100</f>
        <v/>
      </c>
      <c r="D93" s="202">
        <f>U100</f>
        <v/>
      </c>
      <c r="E93">
        <f>W100</f>
        <v/>
      </c>
      <c r="S93" s="203">
        <f>_xlfn.NUMBERVALUE('821_Sheet'!I43)</f>
        <v/>
      </c>
      <c r="T93" s="204">
        <f>_xlfn.NUMBERVALUE('821_Sheet'!$D43)</f>
        <v/>
      </c>
      <c r="U93" s="204">
        <f>_xlfn.NUMBERVALUE('821_Sheet'!$M43)</f>
        <v/>
      </c>
      <c r="V93" s="110">
        <f>($H$1+('821_Sheet'!C43*7))</f>
        <v/>
      </c>
      <c r="W93">
        <f>_xlfn.NUMBERVALUE('821_Sheet'!H43)</f>
        <v/>
      </c>
    </row>
    <row r="94">
      <c r="A94" s="30">
        <f>V99</f>
        <v/>
      </c>
      <c r="B94" s="189">
        <f>S99</f>
        <v/>
      </c>
      <c r="C94" s="202">
        <f>T99</f>
        <v/>
      </c>
      <c r="D94" s="202">
        <f>U99</f>
        <v/>
      </c>
      <c r="E94">
        <f>W99</f>
        <v/>
      </c>
      <c r="S94" s="203">
        <f>_xlfn.NUMBERVALUE('821_Sheet'!I44)</f>
        <v/>
      </c>
      <c r="T94" s="204">
        <f>_xlfn.NUMBERVALUE('821_Sheet'!$D44)</f>
        <v/>
      </c>
      <c r="U94" s="204">
        <f>_xlfn.NUMBERVALUE('821_Sheet'!$M44)</f>
        <v/>
      </c>
      <c r="V94" s="110">
        <f>($H$1+('821_Sheet'!C44*7))</f>
        <v/>
      </c>
      <c r="W94">
        <f>_xlfn.NUMBERVALUE('821_Sheet'!H44)</f>
        <v/>
      </c>
    </row>
    <row r="95">
      <c r="A95" s="30">
        <f>V98</f>
        <v/>
      </c>
      <c r="B95" s="189">
        <f>S98</f>
        <v/>
      </c>
      <c r="C95" s="202">
        <f>T98</f>
        <v/>
      </c>
      <c r="D95" s="202">
        <f>U98</f>
        <v/>
      </c>
      <c r="E95">
        <f>W98</f>
        <v/>
      </c>
      <c r="S95" s="203">
        <f>_xlfn.NUMBERVALUE('821_Sheet'!I45)</f>
        <v/>
      </c>
      <c r="T95" s="204">
        <f>_xlfn.NUMBERVALUE('821_Sheet'!$D45)</f>
        <v/>
      </c>
      <c r="U95" s="204">
        <f>_xlfn.NUMBERVALUE('821_Sheet'!$M45)</f>
        <v/>
      </c>
      <c r="V95" s="110">
        <f>($H$1+('821_Sheet'!C45*7))</f>
        <v/>
      </c>
      <c r="W95">
        <f>_xlfn.NUMBERVALUE('821_Sheet'!H45)</f>
        <v/>
      </c>
    </row>
    <row r="96">
      <c r="A96" s="30">
        <f>V97</f>
        <v/>
      </c>
      <c r="B96" s="189">
        <f>S97</f>
        <v/>
      </c>
      <c r="C96" s="202">
        <f>T97</f>
        <v/>
      </c>
      <c r="D96" s="202">
        <f>U97</f>
        <v/>
      </c>
      <c r="E96">
        <f>W97</f>
        <v/>
      </c>
      <c r="S96" s="203">
        <f>_xlfn.NUMBERVALUE('821_Sheet'!I46)</f>
        <v/>
      </c>
      <c r="T96" s="204">
        <f>_xlfn.NUMBERVALUE('821_Sheet'!$D46)</f>
        <v/>
      </c>
      <c r="U96" s="204">
        <f>_xlfn.NUMBERVALUE('821_Sheet'!$M46)</f>
        <v/>
      </c>
      <c r="V96" s="110">
        <f>($H$1+('821_Sheet'!C46*7))</f>
        <v/>
      </c>
      <c r="W96">
        <f>_xlfn.NUMBERVALUE('821_Sheet'!H46)</f>
        <v/>
      </c>
    </row>
    <row r="97">
      <c r="A97" s="30">
        <f>V96</f>
        <v/>
      </c>
      <c r="B97" s="189">
        <f>S96</f>
        <v/>
      </c>
      <c r="C97" s="202">
        <f>T96</f>
        <v/>
      </c>
      <c r="D97" s="202">
        <f>U96</f>
        <v/>
      </c>
      <c r="E97">
        <f>W96</f>
        <v/>
      </c>
      <c r="S97" s="203">
        <f>_xlfn.NUMBERVALUE('821_Sheet'!I47)</f>
        <v/>
      </c>
      <c r="T97" s="204">
        <f>_xlfn.NUMBERVALUE('821_Sheet'!$D47)</f>
        <v/>
      </c>
      <c r="U97" s="204">
        <f>_xlfn.NUMBERVALUE('821_Sheet'!$M47)</f>
        <v/>
      </c>
      <c r="V97" s="110">
        <f>($H$1+('821_Sheet'!C47*7))</f>
        <v/>
      </c>
      <c r="W97">
        <f>_xlfn.NUMBERVALUE('821_Sheet'!H47)</f>
        <v/>
      </c>
    </row>
    <row r="98">
      <c r="A98" s="30">
        <f>V95</f>
        <v/>
      </c>
      <c r="B98" s="189">
        <f>S95</f>
        <v/>
      </c>
      <c r="C98" s="202">
        <f>T95</f>
        <v/>
      </c>
      <c r="D98" s="202">
        <f>U95</f>
        <v/>
      </c>
      <c r="E98">
        <f>W95</f>
        <v/>
      </c>
      <c r="S98" s="203">
        <f>_xlfn.NUMBERVALUE('821_Sheet'!I48)</f>
        <v/>
      </c>
      <c r="T98" s="204">
        <f>_xlfn.NUMBERVALUE('821_Sheet'!$D48)</f>
        <v/>
      </c>
      <c r="U98" s="204">
        <f>_xlfn.NUMBERVALUE('821_Sheet'!$M48)</f>
        <v/>
      </c>
      <c r="V98" s="110">
        <f>($H$1+('821_Sheet'!C48*7))</f>
        <v/>
      </c>
      <c r="W98">
        <f>_xlfn.NUMBERVALUE('821_Sheet'!H48)</f>
        <v/>
      </c>
    </row>
    <row r="99">
      <c r="A99" s="30">
        <f>V94</f>
        <v/>
      </c>
      <c r="B99" s="189">
        <f>S94</f>
        <v/>
      </c>
      <c r="C99" s="202">
        <f>T94</f>
        <v/>
      </c>
      <c r="D99" s="202">
        <f>U94</f>
        <v/>
      </c>
      <c r="E99">
        <f>W94</f>
        <v/>
      </c>
      <c r="S99" s="203">
        <f>_xlfn.NUMBERVALUE('821_Sheet'!I49)</f>
        <v/>
      </c>
      <c r="T99" s="204">
        <f>_xlfn.NUMBERVALUE('821_Sheet'!$D49)</f>
        <v/>
      </c>
      <c r="U99" s="204">
        <f>_xlfn.NUMBERVALUE('821_Sheet'!$M49)</f>
        <v/>
      </c>
      <c r="V99" s="110">
        <f>($H$1+('821_Sheet'!C49*7))</f>
        <v/>
      </c>
      <c r="W99">
        <f>_xlfn.NUMBERVALUE('821_Sheet'!H49)</f>
        <v/>
      </c>
    </row>
    <row r="100">
      <c r="A100" s="30">
        <f>V93</f>
        <v/>
      </c>
      <c r="B100" s="189">
        <f>S93</f>
        <v/>
      </c>
      <c r="C100" s="202">
        <f>T93</f>
        <v/>
      </c>
      <c r="D100" s="202">
        <f>U93</f>
        <v/>
      </c>
      <c r="E100">
        <f>W93</f>
        <v/>
      </c>
      <c r="S100" s="203">
        <f>_xlfn.NUMBERVALUE('821_Sheet'!I50)</f>
        <v/>
      </c>
      <c r="T100" s="204">
        <f>_xlfn.NUMBERVALUE('821_Sheet'!$D50)</f>
        <v/>
      </c>
      <c r="U100" s="204">
        <f>_xlfn.NUMBERVALUE('821_Sheet'!$M50)</f>
        <v/>
      </c>
      <c r="V100" s="110">
        <f>($H$1+('821_Sheet'!C50*7))</f>
        <v/>
      </c>
      <c r="W100">
        <f>_xlfn.NUMBERVALUE('821_Sheet'!H50)</f>
        <v/>
      </c>
    </row>
    <row r="101">
      <c r="A101" s="30">
        <f>V92</f>
        <v/>
      </c>
      <c r="B101" s="189">
        <f>S92</f>
        <v/>
      </c>
      <c r="C101" s="202">
        <f>T92</f>
        <v/>
      </c>
      <c r="D101" s="202">
        <f>U92</f>
        <v/>
      </c>
      <c r="E101">
        <f>W92</f>
        <v/>
      </c>
      <c r="S101" s="203">
        <f>_xlfn.NUMBERVALUE('821_Sheet'!I51)</f>
        <v/>
      </c>
      <c r="T101" s="204">
        <f>_xlfn.NUMBERVALUE('821_Sheet'!$D51)</f>
        <v/>
      </c>
      <c r="U101" s="204">
        <f>_xlfn.NUMBERVALUE('821_Sheet'!$M51)</f>
        <v/>
      </c>
      <c r="V101" s="110">
        <f>($H$1+('821_Sheet'!C51*7))</f>
        <v/>
      </c>
      <c r="W101">
        <f>_xlfn.NUMBERVALUE('821_Sheet'!H51)</f>
        <v/>
      </c>
    </row>
    <row r="102">
      <c r="A102" s="30">
        <f>V111</f>
        <v/>
      </c>
      <c r="B102" s="189">
        <f>S111</f>
        <v/>
      </c>
      <c r="C102" s="202">
        <f>T111</f>
        <v/>
      </c>
      <c r="D102" s="202">
        <f>U111</f>
        <v/>
      </c>
      <c r="E102">
        <f>W111</f>
        <v/>
      </c>
      <c r="S102" s="189">
        <f>_xlfn.NUMBERVALUE('821_Sheet'!I52)</f>
        <v/>
      </c>
      <c r="T102" s="201">
        <f>_xlfn.NUMBERVALUE('821_Sheet'!$D52)</f>
        <v/>
      </c>
      <c r="U102" s="201">
        <f>_xlfn.NUMBERVALUE('821_Sheet'!$M52)</f>
        <v/>
      </c>
      <c r="V102" s="30">
        <f>($H$1+('821_Sheet'!C52*7))</f>
        <v/>
      </c>
      <c r="W102">
        <f>_xlfn.NUMBERVALUE('821_Sheet'!H52)</f>
        <v/>
      </c>
    </row>
    <row r="103">
      <c r="A103" s="30">
        <f>V110</f>
        <v/>
      </c>
      <c r="B103" s="189">
        <f>S110</f>
        <v/>
      </c>
      <c r="C103" s="202">
        <f>T110</f>
        <v/>
      </c>
      <c r="D103" s="202">
        <f>U110</f>
        <v/>
      </c>
      <c r="E103">
        <f>W110</f>
        <v/>
      </c>
      <c r="S103" s="189">
        <f>_xlfn.NUMBERVALUE('821_Sheet'!I53)</f>
        <v/>
      </c>
      <c r="T103" s="201">
        <f>_xlfn.NUMBERVALUE('821_Sheet'!$D53)</f>
        <v/>
      </c>
      <c r="U103" s="201">
        <f>_xlfn.NUMBERVALUE('821_Sheet'!$M53)</f>
        <v/>
      </c>
      <c r="V103" s="30">
        <f>($H$1+('821_Sheet'!C53*7))</f>
        <v/>
      </c>
      <c r="W103">
        <f>_xlfn.NUMBERVALUE('821_Sheet'!H53)</f>
        <v/>
      </c>
    </row>
    <row r="104">
      <c r="A104" s="30">
        <f>V109</f>
        <v/>
      </c>
      <c r="B104" s="189">
        <f>S109</f>
        <v/>
      </c>
      <c r="C104" s="202">
        <f>T109</f>
        <v/>
      </c>
      <c r="D104" s="202">
        <f>U109</f>
        <v/>
      </c>
      <c r="E104">
        <f>W109</f>
        <v/>
      </c>
      <c r="S104" s="189">
        <f>_xlfn.NUMBERVALUE('821_Sheet'!I54)</f>
        <v/>
      </c>
      <c r="T104" s="201">
        <f>_xlfn.NUMBERVALUE('821_Sheet'!$D54)</f>
        <v/>
      </c>
      <c r="U104" s="201">
        <f>_xlfn.NUMBERVALUE('821_Sheet'!$M54)</f>
        <v/>
      </c>
      <c r="V104" s="30">
        <f>($H$1+('821_Sheet'!C54*7))</f>
        <v/>
      </c>
      <c r="W104">
        <f>_xlfn.NUMBERVALUE('821_Sheet'!H54)</f>
        <v/>
      </c>
    </row>
    <row r="105">
      <c r="A105" s="30">
        <f>V108</f>
        <v/>
      </c>
      <c r="B105" s="189">
        <f>S108</f>
        <v/>
      </c>
      <c r="C105" s="202">
        <f>T108</f>
        <v/>
      </c>
      <c r="D105" s="202">
        <f>U108</f>
        <v/>
      </c>
      <c r="E105">
        <f>W108</f>
        <v/>
      </c>
      <c r="S105" s="189">
        <f>_xlfn.NUMBERVALUE('821_Sheet'!I55)</f>
        <v/>
      </c>
      <c r="T105" s="201">
        <f>_xlfn.NUMBERVALUE('821_Sheet'!$D55)</f>
        <v/>
      </c>
      <c r="U105" s="201">
        <f>_xlfn.NUMBERVALUE('821_Sheet'!$M55)</f>
        <v/>
      </c>
      <c r="V105" s="30">
        <f>($H$1+('821_Sheet'!C55*7))</f>
        <v/>
      </c>
      <c r="W105">
        <f>_xlfn.NUMBERVALUE('821_Sheet'!H55)</f>
        <v/>
      </c>
    </row>
    <row r="106">
      <c r="A106" s="30">
        <f>V107</f>
        <v/>
      </c>
      <c r="B106" s="189">
        <f>S107</f>
        <v/>
      </c>
      <c r="C106" s="202">
        <f>T107</f>
        <v/>
      </c>
      <c r="D106" s="202">
        <f>U107</f>
        <v/>
      </c>
      <c r="E106">
        <f>W107</f>
        <v/>
      </c>
      <c r="S106" s="189">
        <f>_xlfn.NUMBERVALUE('821_Sheet'!I56)</f>
        <v/>
      </c>
      <c r="T106" s="201">
        <f>_xlfn.NUMBERVALUE('821_Sheet'!$D56)</f>
        <v/>
      </c>
      <c r="U106" s="201">
        <f>_xlfn.NUMBERVALUE('821_Sheet'!$M56)</f>
        <v/>
      </c>
      <c r="V106" s="30">
        <f>($H$1+('821_Sheet'!C56*7))</f>
        <v/>
      </c>
      <c r="W106">
        <f>_xlfn.NUMBERVALUE('821_Sheet'!H56)</f>
        <v/>
      </c>
    </row>
    <row r="107">
      <c r="A107" s="30">
        <f>V106</f>
        <v/>
      </c>
      <c r="B107" s="189">
        <f>S106</f>
        <v/>
      </c>
      <c r="C107" s="202">
        <f>T106</f>
        <v/>
      </c>
      <c r="D107" s="202">
        <f>U106</f>
        <v/>
      </c>
      <c r="E107">
        <f>W106</f>
        <v/>
      </c>
      <c r="S107" s="189">
        <f>_xlfn.NUMBERVALUE('821_Sheet'!I57)</f>
        <v/>
      </c>
      <c r="T107" s="201">
        <f>_xlfn.NUMBERVALUE('821_Sheet'!$D57)</f>
        <v/>
      </c>
      <c r="U107" s="201">
        <f>_xlfn.NUMBERVALUE('821_Sheet'!$M57)</f>
        <v/>
      </c>
      <c r="V107" s="30">
        <f>($H$1+('821_Sheet'!C57*7))</f>
        <v/>
      </c>
      <c r="W107">
        <f>_xlfn.NUMBERVALUE('821_Sheet'!H57)</f>
        <v/>
      </c>
    </row>
    <row r="108">
      <c r="A108" s="30">
        <f>V105</f>
        <v/>
      </c>
      <c r="B108" s="189">
        <f>S105</f>
        <v/>
      </c>
      <c r="C108" s="202">
        <f>T105</f>
        <v/>
      </c>
      <c r="D108" s="202">
        <f>U105</f>
        <v/>
      </c>
      <c r="E108">
        <f>W105</f>
        <v/>
      </c>
      <c r="S108" s="189">
        <f>_xlfn.NUMBERVALUE('821_Sheet'!I58)</f>
        <v/>
      </c>
      <c r="T108" s="201">
        <f>_xlfn.NUMBERVALUE('821_Sheet'!$D58)</f>
        <v/>
      </c>
      <c r="U108" s="201">
        <f>_xlfn.NUMBERVALUE('821_Sheet'!$M58)</f>
        <v/>
      </c>
      <c r="V108" s="30">
        <f>($H$1+('821_Sheet'!C58*7))</f>
        <v/>
      </c>
      <c r="W108">
        <f>_xlfn.NUMBERVALUE('821_Sheet'!H58)</f>
        <v/>
      </c>
    </row>
    <row r="109">
      <c r="A109" s="30">
        <f>V104</f>
        <v/>
      </c>
      <c r="B109" s="189">
        <f>S104</f>
        <v/>
      </c>
      <c r="C109" s="202">
        <f>T104</f>
        <v/>
      </c>
      <c r="D109" s="202">
        <f>U104</f>
        <v/>
      </c>
      <c r="E109">
        <f>W104</f>
        <v/>
      </c>
      <c r="S109" s="189">
        <f>_xlfn.NUMBERVALUE('821_Sheet'!I59)</f>
        <v/>
      </c>
      <c r="T109" s="201">
        <f>_xlfn.NUMBERVALUE('821_Sheet'!$D59)</f>
        <v/>
      </c>
      <c r="U109" s="201">
        <f>_xlfn.NUMBERVALUE('821_Sheet'!$M59)</f>
        <v/>
      </c>
      <c r="V109" s="30">
        <f>($H$1+('821_Sheet'!C59*7))</f>
        <v/>
      </c>
      <c r="W109">
        <f>_xlfn.NUMBERVALUE('821_Sheet'!H59)</f>
        <v/>
      </c>
    </row>
    <row r="110">
      <c r="A110" s="30">
        <f>V103</f>
        <v/>
      </c>
      <c r="B110" s="189">
        <f>S103</f>
        <v/>
      </c>
      <c r="C110" s="202">
        <f>T103</f>
        <v/>
      </c>
      <c r="D110" s="202">
        <f>U103</f>
        <v/>
      </c>
      <c r="E110">
        <f>W103</f>
        <v/>
      </c>
      <c r="S110" s="189">
        <f>_xlfn.NUMBERVALUE('821_Sheet'!I60)</f>
        <v/>
      </c>
      <c r="T110" s="201">
        <f>_xlfn.NUMBERVALUE('821_Sheet'!$D60)</f>
        <v/>
      </c>
      <c r="U110" s="201">
        <f>_xlfn.NUMBERVALUE('821_Sheet'!$M60)</f>
        <v/>
      </c>
      <c r="V110" s="30">
        <f>($H$1+('821_Sheet'!C60*7))</f>
        <v/>
      </c>
      <c r="W110">
        <f>_xlfn.NUMBERVALUE('821_Sheet'!H60)</f>
        <v/>
      </c>
    </row>
    <row r="111">
      <c r="A111" s="30">
        <f>V102</f>
        <v/>
      </c>
      <c r="B111" s="189">
        <f>S102</f>
        <v/>
      </c>
      <c r="C111" s="202">
        <f>T102</f>
        <v/>
      </c>
      <c r="D111" s="202">
        <f>U102</f>
        <v/>
      </c>
      <c r="E111">
        <f>W102</f>
        <v/>
      </c>
      <c r="S111" s="189">
        <f>_xlfn.NUMBERVALUE('821_Sheet'!I61)</f>
        <v/>
      </c>
      <c r="T111" s="201">
        <f>_xlfn.NUMBERVALUE('821_Sheet'!$D61)</f>
        <v/>
      </c>
      <c r="U111" s="201">
        <f>_xlfn.NUMBERVALUE('821_Sheet'!$M61)</f>
        <v/>
      </c>
      <c r="V111" s="30">
        <f>($H$1+('821_Sheet'!C61*7))</f>
        <v/>
      </c>
      <c r="W111">
        <f>_xlfn.NUMBERVALUE('821_Sheet'!H61)</f>
        <v/>
      </c>
    </row>
    <row r="112">
      <c r="A112" s="30" t="n"/>
    </row>
    <row r="113">
      <c r="A113" s="30" t="n"/>
    </row>
    <row r="114">
      <c r="A114" s="30" t="n"/>
    </row>
    <row r="115">
      <c r="A115" s="30" t="n"/>
    </row>
    <row r="116">
      <c r="A116" s="30" t="n"/>
    </row>
    <row r="117">
      <c r="A117" s="30" t="n"/>
    </row>
    <row r="118">
      <c r="A118" s="30" t="n"/>
    </row>
    <row r="119">
      <c r="A119" s="30" t="n"/>
    </row>
  </sheetData>
  <pageMargins left="0.7" right="0.7" top="0.75" bottom="0.75" header="0.3" footer="0.3"/>
</worksheet>
</file>

<file path=xl/worksheets/sheet11.xml><?xml version="1.0" encoding="utf-8"?>
<worksheet xmlns="http://schemas.openxmlformats.org/spreadsheetml/2006/main">
  <sheetPr codeName="Sheet11">
    <tabColor rgb="FFE4C9FF"/>
    <outlinePr summaryBelow="1" summaryRight="1"/>
    <pageSetUpPr/>
  </sheetPr>
  <dimension ref="A1:AM101"/>
  <sheetViews>
    <sheetView showGridLines="0" workbookViewId="0">
      <selection activeCell="O11" sqref="O11"/>
    </sheetView>
  </sheetViews>
  <sheetFormatPr baseColWidth="8" defaultRowHeight="14.4"/>
  <cols>
    <col width="0.6640625" customWidth="1" style="171" min="1" max="2"/>
    <col width="1.44140625" customWidth="1" style="171" min="3" max="3"/>
    <col width="15.6640625" customWidth="1" style="171" min="4" max="6"/>
    <col width="2.88671875" customWidth="1" style="171" min="7" max="7"/>
    <col width="15.6640625" customWidth="1" style="171" min="8" max="10"/>
    <col width="1.44140625" customWidth="1" style="171" min="11" max="11"/>
    <col width="0.6640625" customWidth="1" style="171" min="12" max="13"/>
    <col width="9.109375" customWidth="1" style="171" min="14" max="14"/>
    <col width="14.6640625" customWidth="1" style="171" min="15" max="16"/>
    <col width="15.6640625" customWidth="1" style="171" min="17" max="19"/>
    <col width="2.88671875" customWidth="1" style="171" min="20" max="20"/>
    <col width="9.109375" customWidth="1" style="171" min="21" max="21"/>
    <col width="14.6640625" customWidth="1" style="171" min="22" max="23"/>
    <col width="15.6640625" customWidth="1" style="171" min="24" max="26"/>
    <col width="2.88671875" customWidth="1" style="171" min="27" max="27"/>
    <col width="9.109375" customWidth="1" style="171" min="28" max="28"/>
    <col width="14.6640625" customWidth="1" style="171" min="29" max="30"/>
    <col width="15.6640625" customWidth="1" style="171" min="31" max="33"/>
    <col width="16.5546875" customWidth="1" style="171" min="37" max="37"/>
  </cols>
  <sheetData>
    <row r="1" ht="3.75" customHeight="1" s="171">
      <c r="A1" s="1" t="n"/>
      <c r="B1" s="1" t="n"/>
      <c r="C1" s="1" t="n"/>
      <c r="D1" s="1" t="n"/>
      <c r="E1" s="1" t="n"/>
      <c r="F1" s="1" t="n"/>
      <c r="G1" s="1" t="n"/>
      <c r="H1" s="1" t="n"/>
      <c r="I1" s="1" t="n"/>
      <c r="J1" s="1" t="n"/>
      <c r="K1" s="1" t="n"/>
      <c r="L1" s="1" t="n"/>
      <c r="M1" s="1" t="n"/>
    </row>
    <row r="2" ht="3.75" customHeight="1" s="171">
      <c r="A2" s="1" t="n"/>
      <c r="B2" s="2" t="n"/>
      <c r="C2" s="2" t="n"/>
      <c r="D2" s="2" t="n"/>
      <c r="E2" s="2" t="n"/>
      <c r="F2" s="2" t="n"/>
      <c r="G2" s="2" t="n"/>
      <c r="H2" s="2" t="n"/>
      <c r="I2" s="2" t="n"/>
      <c r="J2" s="2" t="n"/>
      <c r="K2" s="2" t="n"/>
      <c r="L2" s="2" t="n"/>
      <c r="M2" s="1" t="n"/>
    </row>
    <row r="3" ht="15" customHeight="1" s="171">
      <c r="A3" s="1" t="n"/>
      <c r="B3" s="2" t="n"/>
      <c r="C3" s="170" t="inlineStr">
        <is>
          <t xml:space="preserve"> 2024 Feeder Cattle LRP Insurance Quotes</t>
        </is>
      </c>
      <c r="K3" s="4" t="n"/>
      <c r="L3" s="2" t="n"/>
      <c r="M3" s="1" t="n"/>
    </row>
    <row r="4" ht="15" customHeight="1" s="171">
      <c r="A4" s="1" t="n"/>
      <c r="B4" s="2" t="n"/>
      <c r="K4" s="4" t="n"/>
      <c r="L4" s="2" t="n"/>
      <c r="M4" s="1" t="n"/>
    </row>
    <row r="5" ht="15" customHeight="1" s="171">
      <c r="A5" s="1" t="n"/>
      <c r="B5" s="2" t="n"/>
      <c r="K5" s="4" t="n"/>
      <c r="L5" s="2" t="n"/>
      <c r="M5" s="1" t="n"/>
    </row>
    <row r="6" ht="13.5" customHeight="1" s="171">
      <c r="A6" s="1" t="n"/>
      <c r="B6" s="2" t="n"/>
      <c r="C6" s="3" t="n"/>
      <c r="D6" s="176" t="inlineStr">
        <is>
          <t>Feeder Cattle - IA - Heifer Weight 2 (812)</t>
        </is>
      </c>
      <c r="J6" s="112">
        <f>'LRP-812'!H1</f>
        <v/>
      </c>
      <c r="K6" s="3" t="n"/>
      <c r="L6" s="2" t="n"/>
      <c r="M6" s="1" t="n"/>
    </row>
    <row r="7" hidden="1" ht="15" customHeight="1" s="171">
      <c r="A7" s="1" t="n"/>
      <c r="B7" s="2" t="n"/>
      <c r="C7" s="3" t="n"/>
      <c r="D7" s="5" t="inlineStr">
        <is>
          <t>Date:</t>
        </is>
      </c>
      <c r="E7" s="6">
        <f>#REF!</f>
        <v/>
      </c>
      <c r="K7" s="3" t="n"/>
      <c r="L7" s="2" t="n"/>
      <c r="M7" s="1" t="n"/>
    </row>
    <row r="8" ht="7.5" customHeight="1" s="171">
      <c r="A8" s="1" t="n"/>
      <c r="B8" s="2" t="n"/>
      <c r="C8" s="3" t="n"/>
      <c r="D8" s="3" t="n"/>
      <c r="E8" s="3" t="n"/>
      <c r="F8" s="3" t="n"/>
      <c r="G8" s="3" t="n"/>
      <c r="H8" s="3" t="n"/>
      <c r="I8" s="3" t="n"/>
      <c r="J8" s="3" t="n"/>
      <c r="K8" s="3" t="n"/>
      <c r="L8" s="2" t="n"/>
      <c r="M8" s="1" t="n"/>
    </row>
    <row r="9">
      <c r="A9" s="1" t="n"/>
      <c r="B9" s="2" t="n"/>
      <c r="C9" s="3" t="n"/>
      <c r="D9" s="173" t="inlineStr">
        <is>
          <t>13 Weeks</t>
        </is>
      </c>
      <c r="E9" s="47" t="inlineStr">
        <is>
          <t xml:space="preserve">End Date: </t>
        </is>
      </c>
      <c r="F9" s="74">
        <f>'LRP-812'!$G$3</f>
        <v/>
      </c>
      <c r="G9" s="3" t="n"/>
      <c r="H9" s="173" t="inlineStr">
        <is>
          <t>17 Weeks</t>
        </is>
      </c>
      <c r="I9" s="47" t="inlineStr">
        <is>
          <t xml:space="preserve">End Date: </t>
        </is>
      </c>
      <c r="J9" s="74">
        <f>'LRP-812'!$G$7</f>
        <v/>
      </c>
      <c r="K9" s="7" t="n"/>
      <c r="L9" s="2" t="n"/>
      <c r="M9" s="1" t="n"/>
    </row>
    <row r="10">
      <c r="A10" s="1" t="n"/>
      <c r="B10" s="2" t="n"/>
      <c r="C10" s="3" t="n"/>
      <c r="D10" s="174" t="n"/>
      <c r="E10" s="47" t="inlineStr">
        <is>
          <t xml:space="preserve">Forecast Price: </t>
        </is>
      </c>
      <c r="F10" s="224">
        <f>'LRP-812'!$G$5</f>
        <v/>
      </c>
      <c r="G10" s="3" t="n"/>
      <c r="H10" s="174" t="n"/>
      <c r="I10" s="47" t="inlineStr">
        <is>
          <t xml:space="preserve">Forecast Price: </t>
        </is>
      </c>
      <c r="J10" s="224">
        <f>'LRP-812'!$G$9</f>
        <v/>
      </c>
      <c r="K10" s="225" t="n"/>
      <c r="L10" s="2" t="n"/>
      <c r="M10" s="1" t="n"/>
    </row>
    <row r="11">
      <c r="A11" s="1" t="n"/>
      <c r="B11" s="2" t="n"/>
      <c r="C11" s="3" t="n"/>
      <c r="D11" s="11" t="inlineStr">
        <is>
          <t>Coverage Level</t>
        </is>
      </c>
      <c r="E11" s="12" t="inlineStr">
        <is>
          <t>Coverage Price</t>
        </is>
      </c>
      <c r="F11" s="13" t="inlineStr">
        <is>
          <t>Prod. Premium</t>
        </is>
      </c>
      <c r="G11" s="3" t="n"/>
      <c r="H11" s="11" t="inlineStr">
        <is>
          <t>Coverage Level</t>
        </is>
      </c>
      <c r="I11" s="12" t="inlineStr">
        <is>
          <t>Coverage Price</t>
        </is>
      </c>
      <c r="J11" s="13" t="inlineStr">
        <is>
          <t>Prod. Premium</t>
        </is>
      </c>
      <c r="K11" s="14" t="n"/>
      <c r="L11" s="2" t="n"/>
      <c r="M11" s="1" t="n"/>
    </row>
    <row r="12">
      <c r="A12" s="1" t="n"/>
      <c r="B12" s="2" t="n"/>
      <c r="C12" s="3" t="n"/>
      <c r="D12" s="115">
        <f>'LRP-812'!$H3</f>
        <v/>
      </c>
      <c r="E12" s="226">
        <f>'LRP-812'!$H4</f>
        <v/>
      </c>
      <c r="F12" s="227">
        <f>'LRP-812'!$H5</f>
        <v/>
      </c>
      <c r="G12" s="3" t="n"/>
      <c r="H12" s="115">
        <f>'LRP-812'!$H7</f>
        <v/>
      </c>
      <c r="I12" s="226">
        <f>'LRP-812'!$H8</f>
        <v/>
      </c>
      <c r="J12" s="227">
        <f>'LRP-812'!$H9</f>
        <v/>
      </c>
      <c r="K12" s="225" t="n"/>
      <c r="L12" s="2" t="n"/>
      <c r="M12" s="1" t="n"/>
    </row>
    <row r="13">
      <c r="A13" s="1" t="n"/>
      <c r="B13" s="2" t="n"/>
      <c r="C13" s="3" t="n"/>
      <c r="D13" s="118">
        <f>'LRP-812'!$I3</f>
        <v/>
      </c>
      <c r="E13" s="228">
        <f>'LRP-812'!$I4</f>
        <v/>
      </c>
      <c r="F13" s="229">
        <f>'LRP-812'!$I5</f>
        <v/>
      </c>
      <c r="G13" s="3" t="n"/>
      <c r="H13" s="118">
        <f>'LRP-812'!$I7</f>
        <v/>
      </c>
      <c r="I13" s="228">
        <f>'LRP-812'!$I8</f>
        <v/>
      </c>
      <c r="J13" s="229">
        <f>'LRP-812'!$I9</f>
        <v/>
      </c>
      <c r="K13" s="225" t="n"/>
      <c r="L13" s="2" t="n"/>
      <c r="M13" s="1" t="n"/>
    </row>
    <row r="14">
      <c r="A14" s="1" t="n"/>
      <c r="B14" s="2" t="n"/>
      <c r="C14" s="3" t="n"/>
      <c r="D14" s="115">
        <f>'LRP-812'!$J3</f>
        <v/>
      </c>
      <c r="E14" s="226">
        <f>'LRP-812'!$J4</f>
        <v/>
      </c>
      <c r="F14" s="227">
        <f>'LRP-812'!$J5</f>
        <v/>
      </c>
      <c r="G14" s="3" t="n"/>
      <c r="H14" s="115">
        <f>'LRP-812'!$J7</f>
        <v/>
      </c>
      <c r="I14" s="226">
        <f>'LRP-812'!$J8</f>
        <v/>
      </c>
      <c r="J14" s="227">
        <f>'LRP-812'!$J9</f>
        <v/>
      </c>
      <c r="K14" s="225" t="n"/>
      <c r="L14" s="2" t="n"/>
      <c r="M14" s="1" t="n"/>
    </row>
    <row r="15">
      <c r="A15" s="1" t="n"/>
      <c r="B15" s="2" t="n"/>
      <c r="C15" s="3" t="n"/>
      <c r="D15" s="118">
        <f>'LRP-812'!$K3</f>
        <v/>
      </c>
      <c r="E15" s="228">
        <f>'LRP-812'!$K4</f>
        <v/>
      </c>
      <c r="F15" s="229">
        <f>'LRP-812'!$K5</f>
        <v/>
      </c>
      <c r="G15" s="3" t="n"/>
      <c r="H15" s="118">
        <f>'LRP-812'!$K7</f>
        <v/>
      </c>
      <c r="I15" s="228">
        <f>'LRP-812'!$K8</f>
        <v/>
      </c>
      <c r="J15" s="229">
        <f>'LRP-812'!$K9</f>
        <v/>
      </c>
      <c r="K15" s="225" t="n"/>
      <c r="L15" s="2" t="n"/>
      <c r="M15" s="1" t="n"/>
    </row>
    <row r="16">
      <c r="A16" s="1" t="n"/>
      <c r="B16" s="2" t="n"/>
      <c r="C16" s="3" t="n"/>
      <c r="D16" s="115">
        <f>'LRP-812'!$L3</f>
        <v/>
      </c>
      <c r="E16" s="226">
        <f>'LRP-812'!$L4</f>
        <v/>
      </c>
      <c r="F16" s="227">
        <f>'LRP-812'!$L5</f>
        <v/>
      </c>
      <c r="G16" s="3" t="n"/>
      <c r="H16" s="115">
        <f>'LRP-812'!$L7</f>
        <v/>
      </c>
      <c r="I16" s="226">
        <f>'LRP-812'!$L8</f>
        <v/>
      </c>
      <c r="J16" s="227">
        <f>'LRP-812'!$L9</f>
        <v/>
      </c>
      <c r="K16" s="225" t="n"/>
      <c r="L16" s="2" t="n"/>
      <c r="M16" s="1" t="n"/>
    </row>
    <row r="17">
      <c r="A17" s="1" t="n"/>
      <c r="B17" s="2" t="n"/>
      <c r="C17" s="3" t="n"/>
      <c r="D17" s="118">
        <f>'LRP-812'!$M3</f>
        <v/>
      </c>
      <c r="E17" s="228">
        <f>'LRP-812'!$M4</f>
        <v/>
      </c>
      <c r="F17" s="229">
        <f>'LRP-812'!$M5</f>
        <v/>
      </c>
      <c r="G17" s="3" t="n"/>
      <c r="H17" s="118">
        <f>'LRP-812'!$M7</f>
        <v/>
      </c>
      <c r="I17" s="228">
        <f>'LRP-812'!$M8</f>
        <v/>
      </c>
      <c r="J17" s="229">
        <f>'LRP-812'!$M9</f>
        <v/>
      </c>
      <c r="K17" s="225" t="n"/>
      <c r="L17" s="2" t="n"/>
      <c r="M17" s="1" t="n"/>
    </row>
    <row r="18">
      <c r="A18" s="1" t="n"/>
      <c r="B18" s="2" t="n"/>
      <c r="C18" s="3" t="n"/>
      <c r="D18" s="115">
        <f>'LRP-812'!$N3</f>
        <v/>
      </c>
      <c r="E18" s="226">
        <f>'LRP-812'!$N4</f>
        <v/>
      </c>
      <c r="F18" s="227">
        <f>'LRP-812'!$N5</f>
        <v/>
      </c>
      <c r="G18" s="3" t="n"/>
      <c r="H18" s="115">
        <f>'LRP-812'!$N7</f>
        <v/>
      </c>
      <c r="I18" s="226">
        <f>'LRP-812'!$N8</f>
        <v/>
      </c>
      <c r="J18" s="227">
        <f>'LRP-812'!$N9</f>
        <v/>
      </c>
      <c r="K18" s="225" t="n"/>
      <c r="L18" s="2" t="n"/>
      <c r="M18" s="1" t="n"/>
    </row>
    <row r="19">
      <c r="A19" s="1" t="n"/>
      <c r="B19" s="2" t="n"/>
      <c r="C19" s="3" t="n"/>
      <c r="D19" s="118">
        <f>'LRP-812'!$O3</f>
        <v/>
      </c>
      <c r="E19" s="228">
        <f>'LRP-812'!$O4</f>
        <v/>
      </c>
      <c r="F19" s="229">
        <f>'LRP-812'!$O5</f>
        <v/>
      </c>
      <c r="G19" s="3" t="n"/>
      <c r="H19" s="118">
        <f>'LRP-812'!$O7</f>
        <v/>
      </c>
      <c r="I19" s="228">
        <f>'LRP-812'!$O8</f>
        <v/>
      </c>
      <c r="J19" s="229">
        <f>'LRP-812'!$O9</f>
        <v/>
      </c>
      <c r="K19" s="225" t="n"/>
      <c r="L19" s="2" t="n"/>
      <c r="M19" s="1" t="n"/>
    </row>
    <row r="20">
      <c r="A20" s="1" t="n"/>
      <c r="B20" s="2" t="n"/>
      <c r="C20" s="3" t="n"/>
      <c r="D20" s="115">
        <f>'LRP-812'!$P3</f>
        <v/>
      </c>
      <c r="E20" s="226">
        <f>'LRP-812'!$P4</f>
        <v/>
      </c>
      <c r="F20" s="227">
        <f>'LRP-812'!$P5</f>
        <v/>
      </c>
      <c r="G20" s="3" t="n"/>
      <c r="H20" s="115">
        <f>'LRP-812'!$P7</f>
        <v/>
      </c>
      <c r="I20" s="226">
        <f>'LRP-812'!$P8</f>
        <v/>
      </c>
      <c r="J20" s="227">
        <f>'LRP-812'!$P9</f>
        <v/>
      </c>
      <c r="K20" s="225" t="n"/>
      <c r="L20" s="2" t="n"/>
      <c r="M20" s="1" t="n"/>
      <c r="AK20" s="121" t="n"/>
      <c r="AL20" s="121" t="n"/>
      <c r="AM20" s="121" t="n"/>
    </row>
    <row r="21">
      <c r="A21" s="1" t="n"/>
      <c r="B21" s="2" t="n"/>
      <c r="C21" s="3" t="n"/>
      <c r="D21" s="122">
        <f>'LRP-812'!$Q3</f>
        <v/>
      </c>
      <c r="E21" s="230">
        <f>'LRP-812'!$Q4</f>
        <v/>
      </c>
      <c r="F21" s="231">
        <f>'LRP-812'!$Q5</f>
        <v/>
      </c>
      <c r="G21" s="3" t="n"/>
      <c r="H21" s="122">
        <f>'LRP-812'!$Q7</f>
        <v/>
      </c>
      <c r="I21" s="230">
        <f>'LRP-812'!$Q8</f>
        <v/>
      </c>
      <c r="J21" s="231">
        <f>'LRP-812'!$Q9</f>
        <v/>
      </c>
      <c r="K21" s="225" t="n"/>
      <c r="L21" s="2" t="n"/>
      <c r="M21" s="1" t="n"/>
      <c r="AK21" s="121" t="n"/>
      <c r="AL21" s="121" t="n"/>
      <c r="AM21" s="121" t="n"/>
    </row>
    <row r="22" ht="7.5" customHeight="1" s="171">
      <c r="A22" s="1" t="n"/>
      <c r="B22" s="2" t="n"/>
      <c r="C22" s="3" t="n"/>
      <c r="D22" s="3" t="n"/>
      <c r="E22" s="3" t="n"/>
      <c r="F22" s="3" t="n"/>
      <c r="G22" s="3" t="n"/>
      <c r="H22" s="3" t="n"/>
      <c r="I22" s="3" t="n"/>
      <c r="J22" s="3" t="n"/>
      <c r="K22" s="3" t="n"/>
      <c r="L22" s="2" t="n"/>
      <c r="M22" s="1" t="n"/>
      <c r="AK22" s="121" t="n"/>
      <c r="AL22" s="121" t="n"/>
      <c r="AM22" s="121" t="n"/>
    </row>
    <row r="23">
      <c r="A23" s="1" t="n"/>
      <c r="B23" s="2" t="n"/>
      <c r="C23" s="3" t="n"/>
      <c r="D23" s="173" t="inlineStr">
        <is>
          <t>21 Weeks</t>
        </is>
      </c>
      <c r="E23" s="47" t="inlineStr">
        <is>
          <t xml:space="preserve">End Date: </t>
        </is>
      </c>
      <c r="F23" s="74">
        <f>'LRP-812'!$G$11</f>
        <v/>
      </c>
      <c r="G23" s="3" t="n"/>
      <c r="H23" s="173" t="inlineStr">
        <is>
          <t>26 Weeks</t>
        </is>
      </c>
      <c r="I23" s="47" t="inlineStr">
        <is>
          <t xml:space="preserve">End Date: </t>
        </is>
      </c>
      <c r="J23" s="74">
        <f>'LRP-812'!$G$15</f>
        <v/>
      </c>
      <c r="K23" s="7" t="n"/>
      <c r="L23" s="2" t="n"/>
      <c r="M23" s="1" t="n"/>
      <c r="AK23" s="121" t="n"/>
      <c r="AL23" s="121" t="n"/>
      <c r="AM23" s="121" t="n"/>
    </row>
    <row r="24">
      <c r="A24" s="1" t="n"/>
      <c r="B24" s="2" t="n"/>
      <c r="C24" s="3" t="n"/>
      <c r="D24" s="174" t="n"/>
      <c r="E24" s="47" t="inlineStr">
        <is>
          <t xml:space="preserve">Forecast Price: </t>
        </is>
      </c>
      <c r="F24" s="224">
        <f>'LRP-812'!$G$13</f>
        <v/>
      </c>
      <c r="G24" s="3" t="n"/>
      <c r="H24" s="174" t="n"/>
      <c r="I24" s="47" t="inlineStr">
        <is>
          <t xml:space="preserve">Forecast Price: </t>
        </is>
      </c>
      <c r="J24" s="224">
        <f>'LRP-812'!$G$17</f>
        <v/>
      </c>
      <c r="K24" s="225" t="n"/>
      <c r="L24" s="2" t="n"/>
      <c r="M24" s="1" t="n"/>
      <c r="AK24" s="121" t="n"/>
      <c r="AL24" s="121" t="n"/>
      <c r="AM24" s="121" t="n"/>
    </row>
    <row r="25">
      <c r="A25" s="1" t="n"/>
      <c r="B25" s="2" t="n"/>
      <c r="C25" s="3" t="n"/>
      <c r="D25" s="11" t="inlineStr">
        <is>
          <t>Coverage Level</t>
        </is>
      </c>
      <c r="E25" s="12" t="inlineStr">
        <is>
          <t>Coverage Price</t>
        </is>
      </c>
      <c r="F25" s="13" t="inlineStr">
        <is>
          <t>Prod. Premium</t>
        </is>
      </c>
      <c r="G25" s="3" t="n"/>
      <c r="H25" s="11" t="inlineStr">
        <is>
          <t>Coverage Level</t>
        </is>
      </c>
      <c r="I25" s="12" t="inlineStr">
        <is>
          <t>Coverage Price</t>
        </is>
      </c>
      <c r="J25" s="13" t="inlineStr">
        <is>
          <t>Prod. Premium</t>
        </is>
      </c>
      <c r="K25" s="14" t="n"/>
      <c r="L25" s="2" t="n"/>
      <c r="M25" s="1" t="n"/>
      <c r="AK25" s="121" t="n"/>
      <c r="AL25" s="121" t="n"/>
      <c r="AM25" s="121" t="n"/>
    </row>
    <row r="26">
      <c r="A26" s="1" t="n"/>
      <c r="B26" s="2" t="n"/>
      <c r="C26" s="3" t="n"/>
      <c r="D26" s="115">
        <f>'LRP-812'!$H11</f>
        <v/>
      </c>
      <c r="E26" s="226">
        <f>'LRP-812'!$H12</f>
        <v/>
      </c>
      <c r="F26" s="227">
        <f>'LRP-812'!$H13</f>
        <v/>
      </c>
      <c r="G26" s="3" t="n"/>
      <c r="H26" s="115">
        <f>'LRP-812'!$H15</f>
        <v/>
      </c>
      <c r="I26" s="226">
        <f>'LRP-812'!$H16</f>
        <v/>
      </c>
      <c r="J26" s="227">
        <f>'LRP-812'!$H17</f>
        <v/>
      </c>
      <c r="K26" s="225" t="n"/>
      <c r="L26" s="2" t="n"/>
      <c r="M26" s="1" t="n"/>
      <c r="AK26" s="121" t="n"/>
      <c r="AL26" s="121" t="n"/>
      <c r="AM26" s="121" t="n"/>
    </row>
    <row r="27">
      <c r="A27" s="1" t="n"/>
      <c r="B27" s="2" t="n"/>
      <c r="C27" s="3" t="n"/>
      <c r="D27" s="118">
        <f>'LRP-812'!$I11</f>
        <v/>
      </c>
      <c r="E27" s="228">
        <f>'LRP-812'!$I12</f>
        <v/>
      </c>
      <c r="F27" s="229">
        <f>'LRP-812'!$I13</f>
        <v/>
      </c>
      <c r="G27" s="3" t="n"/>
      <c r="H27" s="118">
        <f>'LRP-812'!$I15</f>
        <v/>
      </c>
      <c r="I27" s="228">
        <f>'LRP-812'!$I16</f>
        <v/>
      </c>
      <c r="J27" s="229">
        <f>'LRP-812'!$I17</f>
        <v/>
      </c>
      <c r="K27" s="225" t="n"/>
      <c r="L27" s="2" t="n"/>
      <c r="M27" s="1" t="n"/>
      <c r="AK27" s="121" t="n"/>
      <c r="AL27" s="121" t="n"/>
      <c r="AM27" s="121" t="n"/>
    </row>
    <row r="28">
      <c r="A28" s="1" t="n"/>
      <c r="B28" s="2" t="n"/>
      <c r="C28" s="3" t="n"/>
      <c r="D28" s="115">
        <f>'LRP-812'!$J11</f>
        <v/>
      </c>
      <c r="E28" s="226">
        <f>'LRP-812'!$J12</f>
        <v/>
      </c>
      <c r="F28" s="227">
        <f>'LRP-812'!$J13</f>
        <v/>
      </c>
      <c r="G28" s="3" t="n"/>
      <c r="H28" s="115">
        <f>'LRP-812'!$J15</f>
        <v/>
      </c>
      <c r="I28" s="226">
        <f>'LRP-812'!$J16</f>
        <v/>
      </c>
      <c r="J28" s="227">
        <f>'LRP-812'!$J17</f>
        <v/>
      </c>
      <c r="K28" s="225" t="n"/>
      <c r="L28" s="2" t="n"/>
      <c r="M28" s="1" t="n"/>
      <c r="AK28" s="121" t="n"/>
      <c r="AL28" s="121" t="n"/>
      <c r="AM28" s="121" t="n"/>
    </row>
    <row r="29">
      <c r="A29" s="1" t="n"/>
      <c r="B29" s="2" t="n"/>
      <c r="C29" s="3" t="n"/>
      <c r="D29" s="118">
        <f>'LRP-812'!$K11</f>
        <v/>
      </c>
      <c r="E29" s="228">
        <f>'LRP-812'!$K12</f>
        <v/>
      </c>
      <c r="F29" s="229">
        <f>'LRP-812'!$K13</f>
        <v/>
      </c>
      <c r="G29" s="3" t="n"/>
      <c r="H29" s="118">
        <f>'LRP-812'!$K15</f>
        <v/>
      </c>
      <c r="I29" s="228">
        <f>'LRP-812'!$K16</f>
        <v/>
      </c>
      <c r="J29" s="229">
        <f>'LRP-812'!$K17</f>
        <v/>
      </c>
      <c r="K29" s="225" t="n"/>
      <c r="L29" s="2" t="n"/>
      <c r="M29" s="1" t="n"/>
      <c r="AK29" s="121" t="n"/>
      <c r="AL29" s="121" t="n"/>
      <c r="AM29" s="121" t="n"/>
    </row>
    <row r="30">
      <c r="A30" s="1" t="n"/>
      <c r="B30" s="2" t="n"/>
      <c r="C30" s="3" t="n"/>
      <c r="D30" s="115">
        <f>'LRP-812'!$L11</f>
        <v/>
      </c>
      <c r="E30" s="226">
        <f>'LRP-812'!$L12</f>
        <v/>
      </c>
      <c r="F30" s="227">
        <f>'LRP-812'!$L13</f>
        <v/>
      </c>
      <c r="G30" s="3" t="n"/>
      <c r="H30" s="115">
        <f>'LRP-812'!$L15</f>
        <v/>
      </c>
      <c r="I30" s="226">
        <f>'LRP-812'!$L16</f>
        <v/>
      </c>
      <c r="J30" s="227">
        <f>'LRP-812'!$L17</f>
        <v/>
      </c>
      <c r="K30" s="225" t="n"/>
      <c r="L30" s="2" t="n"/>
      <c r="M30" s="1" t="n"/>
      <c r="AK30" s="121" t="n"/>
      <c r="AL30" s="121" t="n"/>
      <c r="AM30" s="121" t="n"/>
    </row>
    <row r="31">
      <c r="A31" s="1" t="n"/>
      <c r="B31" s="2" t="n"/>
      <c r="C31" s="3" t="n"/>
      <c r="D31" s="118">
        <f>'LRP-812'!$M11</f>
        <v/>
      </c>
      <c r="E31" s="228">
        <f>'LRP-812'!$M12</f>
        <v/>
      </c>
      <c r="F31" s="229">
        <f>'LRP-812'!$M13</f>
        <v/>
      </c>
      <c r="G31" s="3" t="n"/>
      <c r="H31" s="118">
        <f>'LRP-812'!$M15</f>
        <v/>
      </c>
      <c r="I31" s="228">
        <f>'LRP-812'!$M16</f>
        <v/>
      </c>
      <c r="J31" s="229">
        <f>'LRP-812'!$M17</f>
        <v/>
      </c>
      <c r="K31" s="225" t="n"/>
      <c r="L31" s="2" t="n"/>
      <c r="M31" s="1" t="n"/>
      <c r="AK31" s="121" t="n"/>
      <c r="AL31" s="121" t="n"/>
      <c r="AM31" s="121" t="n"/>
    </row>
    <row r="32">
      <c r="A32" s="1" t="n"/>
      <c r="B32" s="2" t="n"/>
      <c r="C32" s="3" t="n"/>
      <c r="D32" s="115">
        <f>'LRP-812'!$N11</f>
        <v/>
      </c>
      <c r="E32" s="226">
        <f>'LRP-812'!$N12</f>
        <v/>
      </c>
      <c r="F32" s="227">
        <f>'LRP-812'!$N13</f>
        <v/>
      </c>
      <c r="G32" s="3" t="n"/>
      <c r="H32" s="115">
        <f>'LRP-812'!$N15</f>
        <v/>
      </c>
      <c r="I32" s="226">
        <f>'LRP-812'!$N16</f>
        <v/>
      </c>
      <c r="J32" s="227">
        <f>'LRP-812'!$N17</f>
        <v/>
      </c>
      <c r="K32" s="225" t="n"/>
      <c r="L32" s="2" t="n"/>
      <c r="M32" s="1" t="n"/>
      <c r="AK32" s="121" t="n"/>
      <c r="AL32" s="121" t="n"/>
      <c r="AM32" s="121" t="n"/>
    </row>
    <row r="33">
      <c r="A33" s="1" t="n"/>
      <c r="B33" s="2" t="n"/>
      <c r="C33" s="3" t="n"/>
      <c r="D33" s="118">
        <f>'LRP-812'!$O11</f>
        <v/>
      </c>
      <c r="E33" s="228">
        <f>'LRP-812'!$O12</f>
        <v/>
      </c>
      <c r="F33" s="229">
        <f>'LRP-812'!$O13</f>
        <v/>
      </c>
      <c r="G33" s="3" t="n"/>
      <c r="H33" s="118">
        <f>'LRP-812'!$O15</f>
        <v/>
      </c>
      <c r="I33" s="228">
        <f>'LRP-812'!$O16</f>
        <v/>
      </c>
      <c r="J33" s="229">
        <f>'LRP-812'!$O17</f>
        <v/>
      </c>
      <c r="K33" s="225" t="n"/>
      <c r="L33" s="2" t="n"/>
      <c r="M33" s="1" t="n"/>
      <c r="AK33" s="121" t="n"/>
      <c r="AL33" s="121" t="n"/>
      <c r="AM33" s="121" t="n"/>
    </row>
    <row r="34">
      <c r="A34" s="1" t="n"/>
      <c r="B34" s="2" t="n"/>
      <c r="C34" s="3" t="n"/>
      <c r="D34" s="115">
        <f>'LRP-812'!$P11</f>
        <v/>
      </c>
      <c r="E34" s="226">
        <f>'LRP-812'!$P12</f>
        <v/>
      </c>
      <c r="F34" s="227">
        <f>'LRP-812'!$P13</f>
        <v/>
      </c>
      <c r="G34" s="3" t="n"/>
      <c r="H34" s="115">
        <f>'LRP-812'!$P15</f>
        <v/>
      </c>
      <c r="I34" s="226">
        <f>'LRP-812'!$P16</f>
        <v/>
      </c>
      <c r="J34" s="227">
        <f>'LRP-812'!$P17</f>
        <v/>
      </c>
      <c r="K34" s="225" t="n"/>
      <c r="L34" s="2" t="n"/>
      <c r="M34" s="1" t="n"/>
      <c r="AK34" s="121" t="n"/>
      <c r="AL34" s="121" t="n"/>
      <c r="AM34" s="121" t="n"/>
    </row>
    <row r="35">
      <c r="A35" s="1" t="n"/>
      <c r="B35" s="2" t="n"/>
      <c r="C35" s="3" t="n"/>
      <c r="D35" s="122">
        <f>'LRP-812'!$Q11</f>
        <v/>
      </c>
      <c r="E35" s="230">
        <f>'LRP-812'!$Q12</f>
        <v/>
      </c>
      <c r="F35" s="231">
        <f>'LRP-812'!$Q13</f>
        <v/>
      </c>
      <c r="G35" s="3" t="n"/>
      <c r="H35" s="122">
        <f>'LRP-812'!$Q15</f>
        <v/>
      </c>
      <c r="I35" s="230">
        <f>'LRP-812'!$Q16</f>
        <v/>
      </c>
      <c r="J35" s="231">
        <f>'LRP-812'!$Q17</f>
        <v/>
      </c>
      <c r="K35" s="225" t="n"/>
      <c r="L35" s="2" t="n"/>
      <c r="M35" s="1" t="n"/>
      <c r="AK35" s="121" t="n"/>
      <c r="AL35" s="121" t="n"/>
      <c r="AM35" s="121" t="n"/>
    </row>
    <row r="36" ht="7.5" customHeight="1" s="171">
      <c r="A36" s="1" t="n"/>
      <c r="B36" s="2" t="n"/>
      <c r="C36" s="3" t="n"/>
      <c r="D36" s="3" t="n"/>
      <c r="E36" s="3" t="n"/>
      <c r="F36" s="3" t="n"/>
      <c r="G36" s="3" t="n"/>
      <c r="H36" s="3" t="n"/>
      <c r="I36" s="3" t="n"/>
      <c r="J36" s="3" t="n"/>
      <c r="K36" s="3" t="n"/>
      <c r="L36" s="2" t="n"/>
      <c r="M36" s="1" t="n"/>
      <c r="AK36" s="121" t="n"/>
      <c r="AL36" s="121" t="n"/>
      <c r="AM36" s="121" t="n"/>
    </row>
    <row r="37">
      <c r="A37" s="1" t="n"/>
      <c r="B37" s="2" t="n"/>
      <c r="C37" s="3" t="n"/>
      <c r="D37" s="173" t="inlineStr">
        <is>
          <t>30 Weeks</t>
        </is>
      </c>
      <c r="E37" s="47" t="inlineStr">
        <is>
          <t xml:space="preserve">End Date: </t>
        </is>
      </c>
      <c r="F37" s="74">
        <f>'LRP-812'!$G$19</f>
        <v/>
      </c>
      <c r="G37" s="3" t="n"/>
      <c r="H37" s="173" t="inlineStr">
        <is>
          <t>34 Weeks</t>
        </is>
      </c>
      <c r="I37" s="47" t="inlineStr">
        <is>
          <t xml:space="preserve">End Date: </t>
        </is>
      </c>
      <c r="J37" s="74">
        <f>'LRP-812'!$G$23</f>
        <v/>
      </c>
      <c r="K37" s="7" t="n"/>
      <c r="L37" s="2" t="n"/>
      <c r="M37" s="1" t="n"/>
      <c r="AK37" s="121" t="n"/>
      <c r="AL37" s="121" t="n"/>
      <c r="AM37" s="121" t="n"/>
    </row>
    <row r="38">
      <c r="A38" s="1" t="n"/>
      <c r="B38" s="2" t="n"/>
      <c r="C38" s="3" t="n"/>
      <c r="D38" s="174" t="n"/>
      <c r="E38" s="47" t="inlineStr">
        <is>
          <t xml:space="preserve">Forecast Price: </t>
        </is>
      </c>
      <c r="F38" s="224">
        <f>'LRP-812'!$G$21</f>
        <v/>
      </c>
      <c r="G38" s="3" t="n"/>
      <c r="H38" s="174" t="n"/>
      <c r="I38" s="47" t="inlineStr">
        <is>
          <t xml:space="preserve">Forecast Price: </t>
        </is>
      </c>
      <c r="J38" s="224">
        <f>'LRP-812'!$G$25</f>
        <v/>
      </c>
      <c r="K38" s="225" t="n"/>
      <c r="L38" s="2" t="n"/>
      <c r="M38" s="1" t="n"/>
      <c r="AK38" s="121" t="n"/>
      <c r="AL38" s="121" t="n"/>
      <c r="AM38" s="121" t="n"/>
    </row>
    <row r="39">
      <c r="A39" s="1" t="n"/>
      <c r="B39" s="2" t="n"/>
      <c r="C39" s="3" t="n"/>
      <c r="D39" s="11" t="inlineStr">
        <is>
          <t>Coverage Level</t>
        </is>
      </c>
      <c r="E39" s="12" t="inlineStr">
        <is>
          <t>Coverage Price</t>
        </is>
      </c>
      <c r="F39" s="13" t="inlineStr">
        <is>
          <t>Prod. Premium</t>
        </is>
      </c>
      <c r="G39" s="3" t="n"/>
      <c r="H39" s="11" t="inlineStr">
        <is>
          <t>Coverage Level</t>
        </is>
      </c>
      <c r="I39" s="12" t="inlineStr">
        <is>
          <t>Coverage Price</t>
        </is>
      </c>
      <c r="J39" s="13" t="inlineStr">
        <is>
          <t>Prod. Premium</t>
        </is>
      </c>
      <c r="K39" s="14" t="n"/>
      <c r="L39" s="2" t="n"/>
      <c r="M39" s="1" t="n"/>
      <c r="AK39" s="121" t="n"/>
      <c r="AL39" s="121" t="n"/>
      <c r="AM39" s="121" t="n"/>
    </row>
    <row r="40">
      <c r="A40" s="1" t="n"/>
      <c r="B40" s="2" t="n"/>
      <c r="C40" s="3" t="n"/>
      <c r="D40" s="115">
        <f>'LRP-812'!$H19</f>
        <v/>
      </c>
      <c r="E40" s="226">
        <f>'LRP-812'!$H20</f>
        <v/>
      </c>
      <c r="F40" s="227">
        <f>'LRP-812'!$H21</f>
        <v/>
      </c>
      <c r="G40" s="3" t="n"/>
      <c r="H40" s="115">
        <f>'LRP-812'!$H23</f>
        <v/>
      </c>
      <c r="I40" s="226">
        <f>'LRP-812'!$H24</f>
        <v/>
      </c>
      <c r="J40" s="227">
        <f>'LRP-812'!$H25</f>
        <v/>
      </c>
      <c r="K40" s="225" t="n"/>
      <c r="L40" s="2" t="n"/>
      <c r="M40" s="1" t="n"/>
      <c r="AK40" s="121" t="n"/>
      <c r="AL40" s="121" t="n"/>
      <c r="AM40" s="121" t="n"/>
    </row>
    <row r="41">
      <c r="A41" s="1" t="n"/>
      <c r="B41" s="2" t="n"/>
      <c r="C41" s="3" t="n"/>
      <c r="D41" s="118">
        <f>'LRP-812'!$I19</f>
        <v/>
      </c>
      <c r="E41" s="228">
        <f>'LRP-812'!$I20</f>
        <v/>
      </c>
      <c r="F41" s="229">
        <f>'LRP-812'!$I21</f>
        <v/>
      </c>
      <c r="G41" s="3" t="n"/>
      <c r="H41" s="118">
        <f>'LRP-812'!$I23</f>
        <v/>
      </c>
      <c r="I41" s="228">
        <f>'LRP-812'!$I24</f>
        <v/>
      </c>
      <c r="J41" s="229">
        <f>'LRP-812'!$I25</f>
        <v/>
      </c>
      <c r="K41" s="225" t="n"/>
      <c r="L41" s="2" t="n"/>
      <c r="M41" s="1" t="n"/>
      <c r="AK41" s="121" t="n"/>
      <c r="AL41" s="121" t="n"/>
      <c r="AM41" s="121" t="n"/>
    </row>
    <row r="42">
      <c r="A42" s="1" t="n"/>
      <c r="B42" s="2" t="n"/>
      <c r="C42" s="3" t="n"/>
      <c r="D42" s="115">
        <f>'LRP-812'!$J19</f>
        <v/>
      </c>
      <c r="E42" s="226">
        <f>'LRP-812'!$J20</f>
        <v/>
      </c>
      <c r="F42" s="227">
        <f>'LRP-812'!$J21</f>
        <v/>
      </c>
      <c r="G42" s="3" t="n"/>
      <c r="H42" s="115">
        <f>'LRP-812'!$J23</f>
        <v/>
      </c>
      <c r="I42" s="226">
        <f>'LRP-812'!$J24</f>
        <v/>
      </c>
      <c r="J42" s="227">
        <f>'LRP-812'!$J25</f>
        <v/>
      </c>
      <c r="K42" s="225" t="n"/>
      <c r="L42" s="2" t="n"/>
      <c r="M42" s="1" t="n"/>
      <c r="AK42" s="121" t="n"/>
      <c r="AL42" s="121" t="n"/>
      <c r="AM42" s="121" t="n"/>
    </row>
    <row r="43">
      <c r="A43" s="1" t="n"/>
      <c r="B43" s="2" t="n"/>
      <c r="C43" s="3" t="n"/>
      <c r="D43" s="118">
        <f>'LRP-812'!$K19</f>
        <v/>
      </c>
      <c r="E43" s="228">
        <f>'LRP-812'!$K20</f>
        <v/>
      </c>
      <c r="F43" s="229">
        <f>'LRP-812'!$K21</f>
        <v/>
      </c>
      <c r="G43" s="3" t="n"/>
      <c r="H43" s="118">
        <f>'LRP-812'!$K23</f>
        <v/>
      </c>
      <c r="I43" s="228">
        <f>'LRP-812'!$K24</f>
        <v/>
      </c>
      <c r="J43" s="229">
        <f>'LRP-812'!$K25</f>
        <v/>
      </c>
      <c r="K43" s="225" t="n"/>
      <c r="L43" s="2" t="n"/>
      <c r="M43" s="1" t="n"/>
      <c r="AK43" s="121" t="n"/>
      <c r="AL43" s="121" t="n"/>
      <c r="AM43" s="121" t="n"/>
    </row>
    <row r="44">
      <c r="A44" s="1" t="n"/>
      <c r="B44" s="2" t="n"/>
      <c r="C44" s="3" t="n"/>
      <c r="D44" s="115">
        <f>'LRP-812'!$L19</f>
        <v/>
      </c>
      <c r="E44" s="226">
        <f>'LRP-812'!$L20</f>
        <v/>
      </c>
      <c r="F44" s="227">
        <f>'LRP-812'!$L21</f>
        <v/>
      </c>
      <c r="G44" s="3" t="n"/>
      <c r="H44" s="115">
        <f>'LRP-812'!$L23</f>
        <v/>
      </c>
      <c r="I44" s="226">
        <f>'LRP-812'!$L24</f>
        <v/>
      </c>
      <c r="J44" s="227">
        <f>'LRP-812'!$L25</f>
        <v/>
      </c>
      <c r="K44" s="225" t="n"/>
      <c r="L44" s="2" t="n"/>
      <c r="M44" s="1" t="n"/>
      <c r="AK44" s="121" t="n"/>
      <c r="AL44" s="121" t="n"/>
      <c r="AM44" s="121" t="n"/>
    </row>
    <row r="45">
      <c r="A45" s="1" t="n"/>
      <c r="B45" s="2" t="n"/>
      <c r="C45" s="3" t="n"/>
      <c r="D45" s="118">
        <f>'LRP-812'!$M19</f>
        <v/>
      </c>
      <c r="E45" s="228">
        <f>'LRP-812'!$M20</f>
        <v/>
      </c>
      <c r="F45" s="229">
        <f>'LRP-812'!$M21</f>
        <v/>
      </c>
      <c r="G45" s="3" t="n"/>
      <c r="H45" s="118">
        <f>'LRP-812'!$M23</f>
        <v/>
      </c>
      <c r="I45" s="228">
        <f>'LRP-812'!$M24</f>
        <v/>
      </c>
      <c r="J45" s="229">
        <f>'LRP-812'!$M25</f>
        <v/>
      </c>
      <c r="K45" s="225" t="n"/>
      <c r="L45" s="2" t="n"/>
      <c r="M45" s="1" t="n"/>
      <c r="AK45" s="121" t="n"/>
      <c r="AL45" s="121" t="n"/>
      <c r="AM45" s="121" t="n"/>
    </row>
    <row r="46">
      <c r="A46" s="1" t="n"/>
      <c r="B46" s="2" t="n"/>
      <c r="C46" s="3" t="n"/>
      <c r="D46" s="115">
        <f>'LRP-812'!$N19</f>
        <v/>
      </c>
      <c r="E46" s="226">
        <f>'LRP-812'!$N20</f>
        <v/>
      </c>
      <c r="F46" s="227">
        <f>'LRP-812'!$N21</f>
        <v/>
      </c>
      <c r="G46" s="3" t="n"/>
      <c r="H46" s="115">
        <f>'LRP-812'!$N23</f>
        <v/>
      </c>
      <c r="I46" s="226">
        <f>'LRP-812'!$N24</f>
        <v/>
      </c>
      <c r="J46" s="227">
        <f>'LRP-812'!$N25</f>
        <v/>
      </c>
      <c r="K46" s="225" t="n"/>
      <c r="L46" s="2" t="n"/>
      <c r="M46" s="1" t="n"/>
      <c r="AK46" s="121" t="n"/>
      <c r="AL46" s="121" t="n"/>
      <c r="AM46" s="121" t="n"/>
    </row>
    <row r="47">
      <c r="A47" s="1" t="n"/>
      <c r="B47" s="2" t="n"/>
      <c r="C47" s="3" t="n"/>
      <c r="D47" s="118">
        <f>'LRP-812'!$O19</f>
        <v/>
      </c>
      <c r="E47" s="228">
        <f>'LRP-812'!$O20</f>
        <v/>
      </c>
      <c r="F47" s="229">
        <f>'LRP-812'!$O21</f>
        <v/>
      </c>
      <c r="G47" s="3" t="n"/>
      <c r="H47" s="118">
        <f>'LRP-812'!$O23</f>
        <v/>
      </c>
      <c r="I47" s="228">
        <f>'LRP-812'!$O24</f>
        <v/>
      </c>
      <c r="J47" s="229">
        <f>'LRP-812'!$O25</f>
        <v/>
      </c>
      <c r="K47" s="225" t="n"/>
      <c r="L47" s="2" t="n"/>
      <c r="M47" s="1" t="n"/>
      <c r="AK47" s="121" t="n"/>
      <c r="AL47" s="121" t="n"/>
      <c r="AM47" s="121" t="n"/>
    </row>
    <row r="48">
      <c r="A48" s="1" t="n"/>
      <c r="B48" s="2" t="n"/>
      <c r="C48" s="3" t="n"/>
      <c r="D48" s="115">
        <f>'LRP-812'!$P19</f>
        <v/>
      </c>
      <c r="E48" s="226">
        <f>'LRP-812'!$P20</f>
        <v/>
      </c>
      <c r="F48" s="227">
        <f>'LRP-812'!$P21</f>
        <v/>
      </c>
      <c r="G48" s="3" t="n"/>
      <c r="H48" s="115">
        <f>'LRP-812'!$P23</f>
        <v/>
      </c>
      <c r="I48" s="226">
        <f>'LRP-812'!$P24</f>
        <v/>
      </c>
      <c r="J48" s="227">
        <f>'LRP-812'!$P25</f>
        <v/>
      </c>
      <c r="K48" s="225" t="n"/>
      <c r="L48" s="2" t="n"/>
      <c r="M48" s="1" t="n"/>
      <c r="AK48" s="121" t="n"/>
      <c r="AL48" s="121" t="n"/>
      <c r="AM48" s="121" t="n"/>
    </row>
    <row r="49">
      <c r="A49" s="1" t="n"/>
      <c r="B49" s="2" t="n"/>
      <c r="C49" s="3" t="n"/>
      <c r="D49" s="122">
        <f>'LRP-812'!$Q19</f>
        <v/>
      </c>
      <c r="E49" s="230">
        <f>'LRP-812'!$Q20</f>
        <v/>
      </c>
      <c r="F49" s="231">
        <f>'LRP-812'!$Q21</f>
        <v/>
      </c>
      <c r="G49" s="3" t="n"/>
      <c r="H49" s="122">
        <f>'LRP-812'!$Q23</f>
        <v/>
      </c>
      <c r="I49" s="230">
        <f>'LRP-812'!$Q24</f>
        <v/>
      </c>
      <c r="J49" s="231">
        <f>'LRP-812'!$Q25</f>
        <v/>
      </c>
      <c r="K49" s="225" t="n"/>
      <c r="L49" s="2" t="n"/>
      <c r="M49" s="1" t="n"/>
      <c r="AK49" s="121" t="n"/>
      <c r="AL49" s="121" t="n"/>
      <c r="AM49" s="121" t="n"/>
    </row>
    <row r="50" ht="7.5" customHeight="1" s="171">
      <c r="A50" s="1" t="n"/>
      <c r="B50" s="2" t="n"/>
      <c r="C50" s="3" t="n"/>
      <c r="D50" s="125" t="n"/>
      <c r="E50" s="226" t="n"/>
      <c r="F50" s="225" t="n"/>
      <c r="G50" s="3" t="n"/>
      <c r="H50" s="125" t="n"/>
      <c r="I50" s="226" t="n"/>
      <c r="J50" s="225" t="n"/>
      <c r="K50" s="225" t="n"/>
      <c r="L50" s="2" t="n"/>
      <c r="M50" s="1" t="n"/>
      <c r="AK50" s="121" t="n"/>
      <c r="AL50" s="121" t="n"/>
      <c r="AM50" s="121" t="n"/>
    </row>
    <row r="51" ht="3.75" customHeight="1" s="171">
      <c r="A51" s="1" t="n"/>
      <c r="B51" s="2" t="n"/>
      <c r="C51" s="2" t="n"/>
      <c r="D51" s="2" t="n"/>
      <c r="E51" s="2" t="n"/>
      <c r="F51" s="2" t="n"/>
      <c r="G51" s="2" t="n"/>
      <c r="H51" s="2" t="n"/>
      <c r="I51" s="2" t="n"/>
      <c r="J51" s="2" t="n"/>
      <c r="K51" s="2" t="n"/>
      <c r="L51" s="2" t="n"/>
      <c r="M51" s="1" t="n"/>
      <c r="AK51" s="121" t="n"/>
      <c r="AL51" s="121" t="n"/>
      <c r="AM51" s="121" t="n"/>
    </row>
    <row r="52" ht="3.75" customHeight="1" s="171">
      <c r="A52" s="1" t="n"/>
      <c r="B52" s="1" t="n"/>
      <c r="C52" s="1" t="n"/>
      <c r="D52" s="1" t="n"/>
      <c r="E52" s="1" t="n"/>
      <c r="F52" s="1" t="n"/>
      <c r="G52" s="1" t="n"/>
      <c r="H52" s="1" t="n"/>
      <c r="I52" s="1" t="n"/>
      <c r="J52" s="1" t="n"/>
      <c r="K52" s="1" t="n"/>
      <c r="L52" s="1" t="n"/>
      <c r="M52" s="1" t="n"/>
      <c r="AK52" s="121" t="n"/>
      <c r="AL52" s="121" t="n"/>
      <c r="AM52" s="121" t="n"/>
    </row>
    <row r="53" ht="15" customHeight="1" s="171">
      <c r="AK53" s="121" t="n"/>
      <c r="AL53" s="121" t="n"/>
      <c r="AM53" s="121" t="n"/>
    </row>
    <row r="54" ht="15" customHeight="1" s="171">
      <c r="AK54" s="121" t="n"/>
      <c r="AL54" s="121" t="n"/>
      <c r="AM54" s="121" t="n"/>
    </row>
    <row r="55" ht="3.75" customHeight="1" s="171">
      <c r="A55" s="1" t="n"/>
      <c r="B55" s="1" t="n"/>
      <c r="C55" s="1" t="n"/>
      <c r="D55" s="1" t="n"/>
      <c r="E55" s="1" t="n"/>
      <c r="F55" s="1" t="n"/>
      <c r="G55" s="1" t="n"/>
      <c r="H55" s="1" t="n"/>
      <c r="I55" s="1" t="n"/>
      <c r="J55" s="1" t="n"/>
      <c r="K55" s="1" t="n"/>
      <c r="L55" s="1" t="n"/>
      <c r="M55" s="1" t="n"/>
      <c r="AK55" s="121" t="n"/>
      <c r="AL55" s="121" t="n"/>
      <c r="AM55" s="121" t="n"/>
    </row>
    <row r="56" ht="3.75" customHeight="1" s="171">
      <c r="A56" s="1" t="n"/>
      <c r="B56" s="2" t="n"/>
      <c r="C56" s="2" t="n"/>
      <c r="D56" s="2" t="n"/>
      <c r="E56" s="2" t="n"/>
      <c r="F56" s="2" t="n"/>
      <c r="G56" s="2" t="n"/>
      <c r="H56" s="2" t="n"/>
      <c r="I56" s="2" t="n"/>
      <c r="J56" s="2" t="n"/>
      <c r="K56" s="2" t="n"/>
      <c r="L56" s="2" t="n"/>
      <c r="M56" s="1" t="n"/>
      <c r="AK56" s="121" t="n"/>
      <c r="AL56" s="121" t="n"/>
      <c r="AM56" s="121" t="n"/>
    </row>
    <row r="57" ht="15" customHeight="1" s="171">
      <c r="A57" s="1" t="n"/>
      <c r="B57" s="2" t="n"/>
      <c r="C57" s="170">
        <f>C3</f>
        <v/>
      </c>
      <c r="K57" s="4" t="n"/>
      <c r="L57" s="2" t="n"/>
      <c r="M57" s="1" t="n"/>
      <c r="AK57" s="121" t="n"/>
      <c r="AL57" s="121" t="n"/>
      <c r="AM57" s="121" t="n"/>
    </row>
    <row r="58" ht="15" customHeight="1" s="171">
      <c r="A58" s="1" t="n"/>
      <c r="B58" s="2" t="n"/>
      <c r="K58" s="4" t="n"/>
      <c r="L58" s="2" t="n"/>
      <c r="M58" s="1" t="n"/>
      <c r="AK58" s="121" t="n"/>
      <c r="AL58" s="121" t="n"/>
      <c r="AM58" s="121" t="n"/>
    </row>
    <row r="59" ht="15" customHeight="1" s="171">
      <c r="A59" s="1" t="n"/>
      <c r="B59" s="2" t="n"/>
      <c r="K59" s="4" t="n"/>
      <c r="L59" s="2" t="n"/>
      <c r="M59" s="1" t="n"/>
      <c r="AK59" s="121" t="n"/>
      <c r="AL59" s="121" t="n"/>
      <c r="AM59" s="121" t="n"/>
    </row>
    <row r="60" ht="7.5" customHeight="1" s="171">
      <c r="A60" s="1" t="n"/>
      <c r="B60" s="2" t="n"/>
      <c r="C60" s="3" t="n"/>
      <c r="D60" s="3" t="n"/>
      <c r="E60" s="3" t="n"/>
      <c r="F60" s="3" t="n"/>
      <c r="G60" s="3" t="n"/>
      <c r="H60" s="3" t="n"/>
      <c r="I60" s="3" t="n"/>
      <c r="J60" s="3" t="n"/>
      <c r="K60" s="3" t="n"/>
      <c r="L60" s="2" t="n"/>
      <c r="M60" s="1" t="n"/>
      <c r="AK60" s="121" t="n"/>
      <c r="AL60" s="121" t="n"/>
      <c r="AM60" s="121" t="n"/>
    </row>
    <row r="61">
      <c r="A61" s="1" t="n"/>
      <c r="B61" s="2" t="n"/>
      <c r="C61" s="3" t="n"/>
      <c r="D61" s="173" t="inlineStr">
        <is>
          <t>39 Weeks</t>
        </is>
      </c>
      <c r="E61" s="47" t="inlineStr">
        <is>
          <t xml:space="preserve">End Date: </t>
        </is>
      </c>
      <c r="F61" s="74">
        <f>'LRP-812'!$G$27</f>
        <v/>
      </c>
      <c r="G61" s="3" t="n"/>
      <c r="H61" s="173" t="inlineStr">
        <is>
          <t>43 Weeks</t>
        </is>
      </c>
      <c r="I61" s="47" t="inlineStr">
        <is>
          <t xml:space="preserve">End Date: </t>
        </is>
      </c>
      <c r="J61" s="74">
        <f>'LRP-812'!$G$31</f>
        <v/>
      </c>
      <c r="K61" s="7" t="n"/>
      <c r="L61" s="2" t="n"/>
      <c r="M61" s="1" t="n"/>
      <c r="AD61" s="121" t="n"/>
      <c r="AE61" s="121" t="n"/>
      <c r="AF61" s="121" t="n"/>
    </row>
    <row r="62">
      <c r="A62" s="1" t="n"/>
      <c r="B62" s="2" t="n"/>
      <c r="C62" s="3" t="n"/>
      <c r="D62" s="174" t="n"/>
      <c r="E62" s="47" t="inlineStr">
        <is>
          <t xml:space="preserve">Forecast Price: </t>
        </is>
      </c>
      <c r="F62" s="224">
        <f>'LRP-812'!$G$29</f>
        <v/>
      </c>
      <c r="G62" s="3" t="n"/>
      <c r="H62" s="174" t="n"/>
      <c r="I62" s="47" t="inlineStr">
        <is>
          <t xml:space="preserve">Forecast Price: </t>
        </is>
      </c>
      <c r="J62" s="224">
        <f>'LRP-812'!$G$33</f>
        <v/>
      </c>
      <c r="K62" s="225" t="n"/>
      <c r="L62" s="2" t="n"/>
      <c r="M62" s="1" t="n"/>
      <c r="AD62" s="121" t="n"/>
      <c r="AE62" s="121" t="n"/>
      <c r="AF62" s="121" t="n"/>
    </row>
    <row r="63">
      <c r="A63" s="1" t="n"/>
      <c r="B63" s="2" t="n"/>
      <c r="C63" s="3" t="n"/>
      <c r="D63" s="11" t="inlineStr">
        <is>
          <t>Coverage Level</t>
        </is>
      </c>
      <c r="E63" s="12" t="inlineStr">
        <is>
          <t>Coverage Price</t>
        </is>
      </c>
      <c r="F63" s="13" t="inlineStr">
        <is>
          <t>Prod. Premium</t>
        </is>
      </c>
      <c r="G63" s="3" t="n"/>
      <c r="H63" s="11" t="inlineStr">
        <is>
          <t>Coverage Level</t>
        </is>
      </c>
      <c r="I63" s="12" t="inlineStr">
        <is>
          <t>Coverage Price</t>
        </is>
      </c>
      <c r="J63" s="13" t="inlineStr">
        <is>
          <t>Prod. Premium</t>
        </is>
      </c>
      <c r="K63" s="14" t="n"/>
      <c r="L63" s="2" t="n"/>
      <c r="M63" s="1" t="n"/>
    </row>
    <row r="64">
      <c r="A64" s="1" t="n"/>
      <c r="B64" s="2" t="n"/>
      <c r="C64" s="3" t="n"/>
      <c r="D64" s="115">
        <f>'LRP-812'!$H27</f>
        <v/>
      </c>
      <c r="E64" s="226">
        <f>'LRP-812'!$H28</f>
        <v/>
      </c>
      <c r="F64" s="227">
        <f>'LRP-812'!$H29</f>
        <v/>
      </c>
      <c r="G64" s="3" t="n"/>
      <c r="H64" s="115">
        <f>'LRP-812'!$H31</f>
        <v/>
      </c>
      <c r="I64" s="226">
        <f>'LRP-812'!$H32</f>
        <v/>
      </c>
      <c r="J64" s="227">
        <f>'LRP-812'!$H33</f>
        <v/>
      </c>
      <c r="K64" s="225" t="n"/>
      <c r="L64" s="2" t="n"/>
      <c r="M64" s="1" t="n"/>
    </row>
    <row r="65">
      <c r="A65" s="1" t="n"/>
      <c r="B65" s="2" t="n"/>
      <c r="C65" s="3" t="n"/>
      <c r="D65" s="118">
        <f>'LRP-812'!$I27</f>
        <v/>
      </c>
      <c r="E65" s="228">
        <f>'LRP-812'!$I28</f>
        <v/>
      </c>
      <c r="F65" s="229">
        <f>'LRP-812'!$I29</f>
        <v/>
      </c>
      <c r="G65" s="3" t="n"/>
      <c r="H65" s="118">
        <f>'LRP-812'!$I31</f>
        <v/>
      </c>
      <c r="I65" s="228">
        <f>'LRP-812'!$I32</f>
        <v/>
      </c>
      <c r="J65" s="229">
        <f>'LRP-812'!$I33</f>
        <v/>
      </c>
      <c r="K65" s="225" t="n"/>
      <c r="L65" s="2" t="n"/>
      <c r="M65" s="1" t="n"/>
    </row>
    <row r="66">
      <c r="A66" s="1" t="n"/>
      <c r="B66" s="2" t="n"/>
      <c r="C66" s="3" t="n"/>
      <c r="D66" s="115">
        <f>'LRP-812'!$J27</f>
        <v/>
      </c>
      <c r="E66" s="226">
        <f>'LRP-812'!$J28</f>
        <v/>
      </c>
      <c r="F66" s="227">
        <f>'LRP-812'!$J29</f>
        <v/>
      </c>
      <c r="G66" s="3" t="n"/>
      <c r="H66" s="115">
        <f>'LRP-812'!$J31</f>
        <v/>
      </c>
      <c r="I66" s="226">
        <f>'LRP-812'!$J32</f>
        <v/>
      </c>
      <c r="J66" s="227">
        <f>'LRP-812'!$J33</f>
        <v/>
      </c>
      <c r="K66" s="225" t="n"/>
      <c r="L66" s="2" t="n"/>
      <c r="M66" s="1" t="n"/>
    </row>
    <row r="67">
      <c r="A67" s="1" t="n"/>
      <c r="B67" s="2" t="n"/>
      <c r="C67" s="3" t="n"/>
      <c r="D67" s="118">
        <f>'LRP-812'!$K27</f>
        <v/>
      </c>
      <c r="E67" s="228">
        <f>'LRP-812'!$K28</f>
        <v/>
      </c>
      <c r="F67" s="229">
        <f>'LRP-812'!$K29</f>
        <v/>
      </c>
      <c r="G67" s="3" t="n"/>
      <c r="H67" s="118">
        <f>'LRP-812'!$K31</f>
        <v/>
      </c>
      <c r="I67" s="228">
        <f>'LRP-812'!$K32</f>
        <v/>
      </c>
      <c r="J67" s="229">
        <f>'LRP-812'!$K33</f>
        <v/>
      </c>
      <c r="K67" s="225" t="n"/>
      <c r="L67" s="2" t="n"/>
      <c r="M67" s="1" t="n"/>
    </row>
    <row r="68">
      <c r="A68" s="1" t="n"/>
      <c r="B68" s="2" t="n"/>
      <c r="C68" s="3" t="n"/>
      <c r="D68" s="115">
        <f>'LRP-812'!$L27</f>
        <v/>
      </c>
      <c r="E68" s="226">
        <f>'LRP-812'!$L28</f>
        <v/>
      </c>
      <c r="F68" s="227">
        <f>'LRP-812'!$L29</f>
        <v/>
      </c>
      <c r="G68" s="3" t="n"/>
      <c r="H68" s="115">
        <f>'LRP-812'!$L31</f>
        <v/>
      </c>
      <c r="I68" s="226">
        <f>'LRP-812'!$L32</f>
        <v/>
      </c>
      <c r="J68" s="227">
        <f>'LRP-812'!$L33</f>
        <v/>
      </c>
      <c r="K68" s="225" t="n"/>
      <c r="L68" s="2" t="n"/>
      <c r="M68" s="1" t="n"/>
    </row>
    <row r="69">
      <c r="A69" s="1" t="n"/>
      <c r="B69" s="2" t="n"/>
      <c r="C69" s="3" t="n"/>
      <c r="D69" s="118">
        <f>'LRP-812'!$M27</f>
        <v/>
      </c>
      <c r="E69" s="228">
        <f>'LRP-812'!$M28</f>
        <v/>
      </c>
      <c r="F69" s="229">
        <f>'LRP-812'!$M29</f>
        <v/>
      </c>
      <c r="G69" s="3" t="n"/>
      <c r="H69" s="118">
        <f>'LRP-812'!$M31</f>
        <v/>
      </c>
      <c r="I69" s="228">
        <f>'LRP-812'!$M32</f>
        <v/>
      </c>
      <c r="J69" s="229">
        <f>'LRP-812'!$M33</f>
        <v/>
      </c>
      <c r="K69" s="225" t="n"/>
      <c r="L69" s="2" t="n"/>
      <c r="M69" s="1" t="n"/>
    </row>
    <row r="70">
      <c r="A70" s="1" t="n"/>
      <c r="B70" s="2" t="n"/>
      <c r="C70" s="3" t="n"/>
      <c r="D70" s="115">
        <f>'LRP-812'!$N27</f>
        <v/>
      </c>
      <c r="E70" s="226">
        <f>'LRP-812'!$N28</f>
        <v/>
      </c>
      <c r="F70" s="227">
        <f>'LRP-812'!$N29</f>
        <v/>
      </c>
      <c r="G70" s="3" t="n"/>
      <c r="H70" s="115">
        <f>'LRP-812'!$N31</f>
        <v/>
      </c>
      <c r="I70" s="226">
        <f>'LRP-812'!$N32</f>
        <v/>
      </c>
      <c r="J70" s="227">
        <f>'LRP-812'!$N33</f>
        <v/>
      </c>
      <c r="K70" s="225" t="n"/>
      <c r="L70" s="2" t="n"/>
      <c r="M70" s="1" t="n"/>
    </row>
    <row r="71">
      <c r="A71" s="1" t="n"/>
      <c r="B71" s="2" t="n"/>
      <c r="C71" s="3" t="n"/>
      <c r="D71" s="118">
        <f>'LRP-812'!$O27</f>
        <v/>
      </c>
      <c r="E71" s="228">
        <f>'LRP-812'!$O28</f>
        <v/>
      </c>
      <c r="F71" s="229">
        <f>'LRP-812'!$O29</f>
        <v/>
      </c>
      <c r="G71" s="3" t="n"/>
      <c r="H71" s="118">
        <f>'LRP-812'!$O31</f>
        <v/>
      </c>
      <c r="I71" s="228">
        <f>'LRP-812'!$O32</f>
        <v/>
      </c>
      <c r="J71" s="229">
        <f>'LRP-812'!$O33</f>
        <v/>
      </c>
      <c r="K71" s="225" t="n"/>
      <c r="L71" s="2" t="n"/>
      <c r="M71" s="1" t="n"/>
    </row>
    <row r="72">
      <c r="A72" s="1" t="n"/>
      <c r="B72" s="2" t="n"/>
      <c r="C72" s="3" t="n"/>
      <c r="D72" s="115">
        <f>'LRP-812'!$P27</f>
        <v/>
      </c>
      <c r="E72" s="226">
        <f>'LRP-812'!$P28</f>
        <v/>
      </c>
      <c r="F72" s="227">
        <f>'LRP-812'!$P29</f>
        <v/>
      </c>
      <c r="G72" s="3" t="n"/>
      <c r="H72" s="115">
        <f>'LRP-812'!$P31</f>
        <v/>
      </c>
      <c r="I72" s="226">
        <f>'LRP-812'!$P32</f>
        <v/>
      </c>
      <c r="J72" s="227">
        <f>'LRP-812'!$P33</f>
        <v/>
      </c>
      <c r="K72" s="225" t="n"/>
      <c r="L72" s="2" t="n"/>
      <c r="M72" s="1" t="n"/>
    </row>
    <row r="73">
      <c r="A73" s="1" t="n"/>
      <c r="B73" s="2" t="n"/>
      <c r="C73" s="3" t="n"/>
      <c r="D73" s="122">
        <f>'LRP-812'!$Q27</f>
        <v/>
      </c>
      <c r="E73" s="230">
        <f>'LRP-812'!$Q28</f>
        <v/>
      </c>
      <c r="F73" s="231">
        <f>'LRP-812'!$Q29</f>
        <v/>
      </c>
      <c r="G73" s="3" t="n"/>
      <c r="H73" s="122">
        <f>'LRP-812'!$Q31</f>
        <v/>
      </c>
      <c r="I73" s="230">
        <f>'LRP-812'!$Q32</f>
        <v/>
      </c>
      <c r="J73" s="231">
        <f>'LRP-812'!$Q33</f>
        <v/>
      </c>
      <c r="K73" s="225" t="n"/>
      <c r="L73" s="2" t="n"/>
      <c r="M73" s="1" t="n"/>
    </row>
    <row r="74" ht="7.5" customHeight="1" s="171">
      <c r="A74" s="1" t="n"/>
      <c r="B74" s="2" t="n"/>
      <c r="C74" s="3" t="n"/>
      <c r="D74" s="3" t="n"/>
      <c r="E74" s="3" t="n"/>
      <c r="F74" s="3" t="n"/>
      <c r="G74" s="3" t="n"/>
      <c r="H74" s="3" t="n"/>
      <c r="I74" s="3" t="n"/>
      <c r="J74" s="3" t="n"/>
      <c r="K74" s="3" t="n"/>
      <c r="L74" s="2" t="n"/>
      <c r="M74" s="1" t="n"/>
    </row>
    <row r="75">
      <c r="A75" s="1" t="n"/>
      <c r="B75" s="2" t="n"/>
      <c r="C75" s="3" t="n"/>
      <c r="D75" s="173" t="inlineStr">
        <is>
          <t>47 Weeks</t>
        </is>
      </c>
      <c r="E75" s="47" t="inlineStr">
        <is>
          <t xml:space="preserve">End Date: </t>
        </is>
      </c>
      <c r="F75" s="74">
        <f>'LRP-812'!$G$35</f>
        <v/>
      </c>
      <c r="G75" s="3" t="n"/>
      <c r="H75" s="173" t="inlineStr">
        <is>
          <t>52 Weeks</t>
        </is>
      </c>
      <c r="I75" s="47" t="inlineStr">
        <is>
          <t xml:space="preserve">End Date: </t>
        </is>
      </c>
      <c r="J75" s="74">
        <f>'LRP-812'!$G$39</f>
        <v/>
      </c>
      <c r="K75" s="7" t="n"/>
      <c r="L75" s="2" t="n"/>
      <c r="M75" s="1" t="n"/>
    </row>
    <row r="76">
      <c r="A76" s="1" t="n"/>
      <c r="B76" s="2" t="n"/>
      <c r="C76" s="3" t="n"/>
      <c r="D76" s="174" t="n"/>
      <c r="E76" s="47" t="inlineStr">
        <is>
          <t xml:space="preserve">Forecast Price: </t>
        </is>
      </c>
      <c r="F76" s="224">
        <f>'LRP-812'!$G$37</f>
        <v/>
      </c>
      <c r="G76" s="3" t="n"/>
      <c r="H76" s="174" t="n"/>
      <c r="I76" s="47" t="inlineStr">
        <is>
          <t xml:space="preserve">Forecast Price: </t>
        </is>
      </c>
      <c r="J76" s="224">
        <f>'LRP-812'!$G$41</f>
        <v/>
      </c>
      <c r="K76" s="225" t="n"/>
      <c r="L76" s="2" t="n"/>
      <c r="M76" s="1" t="n"/>
    </row>
    <row r="77">
      <c r="A77" s="1" t="n"/>
      <c r="B77" s="2" t="n"/>
      <c r="C77" s="3" t="n"/>
      <c r="D77" s="11" t="inlineStr">
        <is>
          <t>Coverage Level</t>
        </is>
      </c>
      <c r="E77" s="12" t="inlineStr">
        <is>
          <t>Coverage Price</t>
        </is>
      </c>
      <c r="F77" s="13" t="inlineStr">
        <is>
          <t>Prod. Premium</t>
        </is>
      </c>
      <c r="G77" s="3" t="n"/>
      <c r="H77" s="11" t="inlineStr">
        <is>
          <t>Coverage Level</t>
        </is>
      </c>
      <c r="I77" s="12" t="inlineStr">
        <is>
          <t>Coverage Price</t>
        </is>
      </c>
      <c r="J77" s="13" t="inlineStr">
        <is>
          <t>Prod. Premium</t>
        </is>
      </c>
      <c r="K77" s="14" t="n"/>
      <c r="L77" s="2" t="n"/>
      <c r="M77" s="1" t="n"/>
    </row>
    <row r="78">
      <c r="A78" s="1" t="n"/>
      <c r="B78" s="2" t="n"/>
      <c r="C78" s="3" t="n"/>
      <c r="D78" s="115">
        <f>'LRP-812'!$H35</f>
        <v/>
      </c>
      <c r="E78" s="226">
        <f>'LRP-812'!$H36</f>
        <v/>
      </c>
      <c r="F78" s="227">
        <f>'LRP-812'!$H37</f>
        <v/>
      </c>
      <c r="G78" s="3" t="n"/>
      <c r="H78" s="115">
        <f>'LRP-812'!$H39</f>
        <v/>
      </c>
      <c r="I78" s="226">
        <f>'LRP-812'!$H40</f>
        <v/>
      </c>
      <c r="J78" s="227">
        <f>'LRP-812'!$H41</f>
        <v/>
      </c>
      <c r="K78" s="225" t="n"/>
      <c r="L78" s="2" t="n"/>
      <c r="M78" s="1" t="n"/>
    </row>
    <row r="79">
      <c r="A79" s="1" t="n"/>
      <c r="B79" s="2" t="n"/>
      <c r="C79" s="3" t="n"/>
      <c r="D79" s="118">
        <f>'LRP-812'!$I35</f>
        <v/>
      </c>
      <c r="E79" s="228">
        <f>'LRP-812'!$I36</f>
        <v/>
      </c>
      <c r="F79" s="229">
        <f>'LRP-812'!$I37</f>
        <v/>
      </c>
      <c r="G79" s="3" t="n"/>
      <c r="H79" s="118">
        <f>'LRP-812'!$I39</f>
        <v/>
      </c>
      <c r="I79" s="228">
        <f>'LRP-812'!$I40</f>
        <v/>
      </c>
      <c r="J79" s="229">
        <f>'LRP-812'!$I41</f>
        <v/>
      </c>
      <c r="K79" s="225" t="n"/>
      <c r="L79" s="2" t="n"/>
      <c r="M79" s="1" t="n"/>
    </row>
    <row r="80">
      <c r="A80" s="1" t="n"/>
      <c r="B80" s="2" t="n"/>
      <c r="C80" s="3" t="n"/>
      <c r="D80" s="115">
        <f>'LRP-812'!$J35</f>
        <v/>
      </c>
      <c r="E80" s="226">
        <f>'LRP-812'!$J36</f>
        <v/>
      </c>
      <c r="F80" s="227">
        <f>'LRP-812'!$J37</f>
        <v/>
      </c>
      <c r="G80" s="3" t="n"/>
      <c r="H80" s="115">
        <f>'LRP-812'!$J39</f>
        <v/>
      </c>
      <c r="I80" s="226">
        <f>'LRP-812'!$J40</f>
        <v/>
      </c>
      <c r="J80" s="227">
        <f>'LRP-812'!$J41</f>
        <v/>
      </c>
      <c r="K80" s="225" t="n"/>
      <c r="L80" s="2" t="n"/>
      <c r="M80" s="1" t="n"/>
    </row>
    <row r="81">
      <c r="A81" s="1" t="n"/>
      <c r="B81" s="2" t="n"/>
      <c r="C81" s="3" t="n"/>
      <c r="D81" s="118">
        <f>'LRP-812'!$K35</f>
        <v/>
      </c>
      <c r="E81" s="228">
        <f>'LRP-812'!$K36</f>
        <v/>
      </c>
      <c r="F81" s="229">
        <f>'LRP-812'!$K37</f>
        <v/>
      </c>
      <c r="G81" s="3" t="n"/>
      <c r="H81" s="118">
        <f>'LRP-812'!$K39</f>
        <v/>
      </c>
      <c r="I81" s="228">
        <f>'LRP-812'!$K40</f>
        <v/>
      </c>
      <c r="J81" s="229">
        <f>'LRP-812'!$K41</f>
        <v/>
      </c>
      <c r="K81" s="225" t="n"/>
      <c r="L81" s="2" t="n"/>
      <c r="M81" s="1" t="n"/>
    </row>
    <row r="82">
      <c r="A82" s="1" t="n"/>
      <c r="B82" s="2" t="n"/>
      <c r="C82" s="3" t="n"/>
      <c r="D82" s="115">
        <f>'LRP-812'!$L35</f>
        <v/>
      </c>
      <c r="E82" s="226">
        <f>'LRP-812'!$L36</f>
        <v/>
      </c>
      <c r="F82" s="227">
        <f>'LRP-812'!$L37</f>
        <v/>
      </c>
      <c r="G82" s="3" t="n"/>
      <c r="H82" s="115">
        <f>'LRP-812'!$L39</f>
        <v/>
      </c>
      <c r="I82" s="226">
        <f>'LRP-812'!$L40</f>
        <v/>
      </c>
      <c r="J82" s="227">
        <f>'LRP-812'!$L41</f>
        <v/>
      </c>
      <c r="K82" s="225" t="n"/>
      <c r="L82" s="2" t="n"/>
      <c r="M82" s="1" t="n"/>
    </row>
    <row r="83">
      <c r="A83" s="1" t="n"/>
      <c r="B83" s="2" t="n"/>
      <c r="C83" s="3" t="n"/>
      <c r="D83" s="118">
        <f>'LRP-812'!$M35</f>
        <v/>
      </c>
      <c r="E83" s="228">
        <f>'LRP-812'!$M36</f>
        <v/>
      </c>
      <c r="F83" s="229">
        <f>'LRP-812'!$M37</f>
        <v/>
      </c>
      <c r="G83" s="3" t="n"/>
      <c r="H83" s="118">
        <f>'LRP-812'!$M39</f>
        <v/>
      </c>
      <c r="I83" s="228">
        <f>'LRP-812'!$M40</f>
        <v/>
      </c>
      <c r="J83" s="229">
        <f>'LRP-812'!$M41</f>
        <v/>
      </c>
      <c r="K83" s="225" t="n"/>
      <c r="L83" s="2" t="n"/>
      <c r="M83" s="1" t="n"/>
    </row>
    <row r="84">
      <c r="A84" s="1" t="n"/>
      <c r="B84" s="2" t="n"/>
      <c r="C84" s="3" t="n"/>
      <c r="D84" s="115">
        <f>'LRP-812'!$N35</f>
        <v/>
      </c>
      <c r="E84" s="226">
        <f>'LRP-812'!$N36</f>
        <v/>
      </c>
      <c r="F84" s="227">
        <f>'LRP-812'!$N37</f>
        <v/>
      </c>
      <c r="G84" s="3" t="n"/>
      <c r="H84" s="115">
        <f>'LRP-812'!$N39</f>
        <v/>
      </c>
      <c r="I84" s="226">
        <f>'LRP-812'!$N40</f>
        <v/>
      </c>
      <c r="J84" s="227">
        <f>'LRP-812'!$N41</f>
        <v/>
      </c>
      <c r="K84" s="225" t="n"/>
      <c r="L84" s="2" t="n"/>
      <c r="M84" s="1" t="n"/>
    </row>
    <row r="85">
      <c r="A85" s="1" t="n"/>
      <c r="B85" s="2" t="n"/>
      <c r="C85" s="3" t="n"/>
      <c r="D85" s="118">
        <f>'LRP-812'!$O35</f>
        <v/>
      </c>
      <c r="E85" s="228">
        <f>'LRP-812'!$O36</f>
        <v/>
      </c>
      <c r="F85" s="229">
        <f>'LRP-812'!$O37</f>
        <v/>
      </c>
      <c r="G85" s="3" t="n"/>
      <c r="H85" s="118">
        <f>'LRP-812'!$O39</f>
        <v/>
      </c>
      <c r="I85" s="228">
        <f>'LRP-812'!$O40</f>
        <v/>
      </c>
      <c r="J85" s="229">
        <f>'LRP-812'!$O41</f>
        <v/>
      </c>
      <c r="K85" s="225" t="n"/>
      <c r="L85" s="2" t="n"/>
      <c r="M85" s="1" t="n"/>
    </row>
    <row r="86">
      <c r="A86" s="1" t="n"/>
      <c r="B86" s="2" t="n"/>
      <c r="C86" s="3" t="n"/>
      <c r="D86" s="115">
        <f>'LRP-812'!$P35</f>
        <v/>
      </c>
      <c r="E86" s="226">
        <f>'LRP-812'!$P36</f>
        <v/>
      </c>
      <c r="F86" s="227">
        <f>'LRP-812'!$P37</f>
        <v/>
      </c>
      <c r="G86" s="3" t="n"/>
      <c r="H86" s="115">
        <f>'LRP-812'!$P39</f>
        <v/>
      </c>
      <c r="I86" s="226">
        <f>'LRP-812'!$P40</f>
        <v/>
      </c>
      <c r="J86" s="227">
        <f>'LRP-812'!$P41</f>
        <v/>
      </c>
      <c r="K86" s="225" t="n"/>
      <c r="L86" s="2" t="n"/>
      <c r="M86" s="1" t="n"/>
    </row>
    <row r="87">
      <c r="A87" s="1" t="n"/>
      <c r="B87" s="2" t="n"/>
      <c r="C87" s="3" t="n"/>
      <c r="D87" s="122">
        <f>'LRP-812'!$Q35</f>
        <v/>
      </c>
      <c r="E87" s="230">
        <f>'LRP-812'!$Q36</f>
        <v/>
      </c>
      <c r="F87" s="231">
        <f>'LRP-812'!$Q37</f>
        <v/>
      </c>
      <c r="G87" s="3" t="n"/>
      <c r="H87" s="122">
        <f>'LRP-812'!$Q39</f>
        <v/>
      </c>
      <c r="I87" s="230">
        <f>'LRP-812'!$Q40</f>
        <v/>
      </c>
      <c r="J87" s="231">
        <f>'LRP-812'!$Q41</f>
        <v/>
      </c>
      <c r="K87" s="225" t="n"/>
      <c r="L87" s="2" t="n"/>
      <c r="M87" s="1" t="n"/>
    </row>
    <row r="88" ht="15" customHeight="1" s="171">
      <c r="A88" s="1" t="n"/>
      <c r="B88" s="2" t="n"/>
      <c r="C88" s="3" t="n"/>
      <c r="D88" s="3" t="n"/>
      <c r="E88" s="3" t="n"/>
      <c r="F88" s="3" t="n"/>
      <c r="G88" s="3" t="n"/>
      <c r="H88" s="3" t="n"/>
      <c r="I88" s="3" t="n"/>
      <c r="J88" s="25" t="inlineStr">
        <is>
          <t>Coverage Level and Prod. Premiums are in $/cwt</t>
        </is>
      </c>
      <c r="K88" s="3" t="n"/>
      <c r="L88" s="2" t="n"/>
      <c r="M88" s="1" t="n"/>
    </row>
    <row r="89">
      <c r="A89" s="1" t="n"/>
      <c r="B89" s="2" t="n"/>
      <c r="C89" s="3" t="n"/>
      <c r="D89" s="26">
        <f>D6</f>
        <v/>
      </c>
      <c r="E89" s="3" t="n"/>
      <c r="F89" s="3" t="n"/>
      <c r="G89" s="3" t="n"/>
      <c r="H89" s="3" t="n"/>
      <c r="I89" s="3" t="n"/>
      <c r="K89" s="3" t="n"/>
      <c r="L89" s="2" t="n"/>
      <c r="M89" s="1" t="n"/>
    </row>
    <row r="90" ht="15" customHeight="1" s="171">
      <c r="A90" s="1" t="n"/>
      <c r="B90" s="2" t="n"/>
      <c r="C90" s="3" t="n"/>
      <c r="D90" s="175" t="inlineStr">
        <is>
          <t>This is a quote or estimate based on actuarial information provided by the Risk Management Agency. 
This is a quote only and is not an offer of insurance nor an insurance binder. 
This quote is good for the effective date listed above only.
American Agri-Business Insurance Co. (601)</t>
        </is>
      </c>
      <c r="I90" s="27" t="n"/>
      <c r="J90" s="28" t="inlineStr">
        <is>
          <t>PFPAg Insurance Contact: Tyler Patten</t>
        </is>
      </c>
      <c r="K90" s="3" t="n"/>
      <c r="L90" s="2" t="n"/>
      <c r="M90" s="1" t="n"/>
    </row>
    <row r="91">
      <c r="A91" s="1" t="n"/>
      <c r="B91" s="2" t="n"/>
      <c r="C91" s="3" t="n"/>
      <c r="I91" s="27" t="n"/>
      <c r="J91" s="28" t="inlineStr">
        <is>
          <t>Phone:  (515) 268-8888</t>
        </is>
      </c>
      <c r="K91" s="3" t="n"/>
      <c r="L91" s="2" t="n"/>
      <c r="M91" s="1" t="n"/>
    </row>
    <row r="92">
      <c r="A92" s="1" t="n"/>
      <c r="B92" s="2" t="n"/>
      <c r="C92" s="3" t="n"/>
      <c r="I92" s="27" t="n"/>
      <c r="J92" s="28" t="inlineStr">
        <is>
          <t>Email: tpatten@pfpag.com</t>
        </is>
      </c>
      <c r="K92" s="3" t="n"/>
      <c r="L92" s="2" t="n"/>
      <c r="M92" s="1" t="n"/>
    </row>
    <row r="93" ht="7.5" customHeight="1" s="171">
      <c r="A93" s="1" t="n"/>
      <c r="B93" s="2" t="n"/>
      <c r="C93" s="3" t="n"/>
      <c r="D93" s="27" t="n"/>
      <c r="E93" s="27" t="n"/>
      <c r="F93" s="27" t="n"/>
      <c r="G93" s="27" t="n"/>
      <c r="H93" s="27" t="n"/>
      <c r="I93" s="27" t="n"/>
      <c r="J93" s="28" t="n"/>
      <c r="K93" s="3" t="n"/>
      <c r="L93" s="2" t="n"/>
      <c r="M93" s="1" t="n"/>
    </row>
    <row r="94" hidden="1" ht="10.5" customHeight="1" s="171">
      <c r="A94" s="1" t="n"/>
      <c r="B94" s="2" t="n"/>
      <c r="C94" s="3" t="n"/>
      <c r="D94" s="172" t="inlineStr">
        <is>
          <t>Note: We use information from public sources or other third parties that we believe are reliable, 
but we cannot guarantee that any information is complete or accurate.
All information we use is also subject to change. All quotes and other information are therefore estimates only and are not guaranteed by us. We have no liability to you for use of this website or any other quotes or other information.</t>
        </is>
      </c>
      <c r="K94" s="3" t="n"/>
      <c r="L94" s="2" t="n"/>
      <c r="M94" s="1" t="n"/>
    </row>
    <row r="95" hidden="1" ht="10.5" customHeight="1" s="171">
      <c r="A95" s="1" t="n"/>
      <c r="B95" s="2" t="n"/>
      <c r="C95" s="3" t="n"/>
      <c r="K95" s="3" t="n"/>
      <c r="L95" s="2" t="n"/>
      <c r="M95" s="1" t="n"/>
    </row>
    <row r="96" hidden="1" ht="10.5" customHeight="1" s="171">
      <c r="A96" s="1" t="n"/>
      <c r="B96" s="2" t="n"/>
      <c r="C96" s="3" t="n"/>
      <c r="K96" s="3" t="n"/>
      <c r="L96" s="2" t="n"/>
      <c r="M96" s="1" t="n"/>
    </row>
    <row r="97" hidden="1" ht="10.5" customHeight="1" s="171">
      <c r="A97" s="1" t="n"/>
      <c r="B97" s="2" t="n"/>
      <c r="C97" s="3" t="n"/>
      <c r="K97" s="3" t="n"/>
      <c r="L97" s="2" t="n"/>
      <c r="M97" s="1" t="n"/>
    </row>
    <row r="98" hidden="1" ht="10.5" customHeight="1" s="171">
      <c r="A98" s="1" t="n"/>
      <c r="B98" s="2" t="n"/>
      <c r="C98" s="3" t="n"/>
      <c r="K98" s="3" t="n"/>
      <c r="L98" s="2" t="n"/>
      <c r="M98" s="1" t="n"/>
    </row>
    <row r="99" hidden="1" ht="7.5" customHeight="1" s="171">
      <c r="A99" s="1" t="n"/>
      <c r="B99" s="2" t="n"/>
      <c r="C99" s="3" t="n"/>
      <c r="D99" s="3" t="n"/>
      <c r="E99" s="3" t="n"/>
      <c r="F99" s="3" t="n"/>
      <c r="G99" s="3" t="n"/>
      <c r="H99" s="3" t="n"/>
      <c r="I99" s="3" t="n"/>
      <c r="J99" s="3" t="n"/>
      <c r="K99" s="3" t="n"/>
      <c r="L99" s="2" t="n"/>
      <c r="M99" s="1" t="n"/>
    </row>
    <row r="100" ht="3.75" customHeight="1" s="171">
      <c r="A100" s="1" t="n"/>
      <c r="B100" s="2" t="n"/>
      <c r="C100" s="2" t="n"/>
      <c r="D100" s="2" t="n"/>
      <c r="E100" s="2" t="n"/>
      <c r="F100" s="2" t="n"/>
      <c r="G100" s="2" t="n"/>
      <c r="H100" s="2" t="n"/>
      <c r="I100" s="2" t="n"/>
      <c r="J100" s="2" t="n"/>
      <c r="K100" s="2" t="n"/>
      <c r="L100" s="2" t="n"/>
      <c r="M100" s="1" t="n"/>
    </row>
    <row r="101" ht="3.75" customHeight="1" s="171">
      <c r="A101" s="1" t="n"/>
      <c r="B101" s="1" t="n"/>
      <c r="C101" s="1" t="n"/>
      <c r="D101" s="1" t="n"/>
      <c r="E101" s="1" t="n"/>
      <c r="F101" s="1" t="n"/>
      <c r="G101" s="1" t="n"/>
      <c r="H101" s="1" t="n"/>
      <c r="I101" s="1" t="n"/>
      <c r="J101" s="1" t="n"/>
      <c r="K101" s="1" t="n"/>
      <c r="L101" s="1" t="n"/>
      <c r="M101" s="1" t="n"/>
    </row>
  </sheetData>
  <mergeCells count="15">
    <mergeCell ref="C57:J59"/>
    <mergeCell ref="D9:D10"/>
    <mergeCell ref="D94:J98"/>
    <mergeCell ref="H9:H10"/>
    <mergeCell ref="C3:J5"/>
    <mergeCell ref="D75:D76"/>
    <mergeCell ref="H61:H62"/>
    <mergeCell ref="D90:H92"/>
    <mergeCell ref="D23:D24"/>
    <mergeCell ref="D61:D62"/>
    <mergeCell ref="D37:D38"/>
    <mergeCell ref="H75:H76"/>
    <mergeCell ref="H23:H24"/>
    <mergeCell ref="H37:H38"/>
    <mergeCell ref="D6:F6"/>
  </mergeCells>
  <pageMargins left="0" right="0" top="0.75" bottom="0.75" header="0.3" footer="0.3"/>
  <pageSetup orientation="portrait"/>
</worksheet>
</file>

<file path=xl/worksheets/sheet12.xml><?xml version="1.0" encoding="utf-8"?>
<worksheet xmlns="http://schemas.openxmlformats.org/spreadsheetml/2006/main">
  <sheetPr codeName="Sheet9">
    <tabColor rgb="FFE4C9FF"/>
    <outlinePr summaryBelow="1" summaryRight="1"/>
    <pageSetUpPr/>
  </sheetPr>
  <dimension ref="A1:AM101"/>
  <sheetViews>
    <sheetView showGridLines="0" topLeftCell="A50" workbookViewId="0">
      <selection activeCell="E21" sqref="E21"/>
    </sheetView>
  </sheetViews>
  <sheetFormatPr baseColWidth="8" defaultRowHeight="14.4"/>
  <cols>
    <col width="0.6640625" customWidth="1" style="171" min="1" max="2"/>
    <col width="1.44140625" customWidth="1" style="171" min="3" max="3"/>
    <col width="15.6640625" customWidth="1" style="171" min="4" max="6"/>
    <col width="2.88671875" customWidth="1" style="171" min="7" max="7"/>
    <col width="15.6640625" customWidth="1" style="171" min="8" max="10"/>
    <col width="1.44140625" customWidth="1" style="171" min="11" max="11"/>
    <col width="0.6640625" customWidth="1" style="171" min="12" max="13"/>
    <col width="9.109375" customWidth="1" style="171" min="14" max="14"/>
    <col width="14.6640625" customWidth="1" style="171" min="15" max="16"/>
    <col width="15.6640625" customWidth="1" style="171" min="17" max="19"/>
    <col width="2.88671875" customWidth="1" style="171" min="20" max="20"/>
    <col width="9.109375" customWidth="1" style="171" min="21" max="21"/>
    <col width="14.6640625" customWidth="1" style="171" min="22" max="23"/>
    <col width="15.6640625" customWidth="1" style="171" min="24" max="26"/>
    <col width="2.88671875" customWidth="1" style="171" min="27" max="27"/>
    <col width="9.109375" customWidth="1" style="171" min="28" max="28"/>
    <col width="14.6640625" customWidth="1" style="171" min="29" max="30"/>
    <col width="15.6640625" customWidth="1" style="171" min="31" max="33"/>
    <col width="16.5546875" customWidth="1" style="171" min="37" max="37"/>
  </cols>
  <sheetData>
    <row r="1" ht="3.75" customHeight="1" s="171">
      <c r="A1" s="1" t="n"/>
      <c r="B1" s="1" t="n"/>
      <c r="C1" s="1" t="n"/>
      <c r="D1" s="1" t="n"/>
      <c r="E1" s="1" t="n"/>
      <c r="F1" s="1" t="n"/>
      <c r="G1" s="1" t="n"/>
      <c r="H1" s="1" t="n"/>
      <c r="I1" s="1" t="n"/>
      <c r="J1" s="1" t="n"/>
      <c r="K1" s="1" t="n"/>
      <c r="L1" s="1" t="n"/>
      <c r="M1" s="1" t="n"/>
    </row>
    <row r="2" ht="3.75" customHeight="1" s="171">
      <c r="A2" s="1" t="n"/>
      <c r="B2" s="2" t="n"/>
      <c r="C2" s="2" t="n"/>
      <c r="D2" s="2" t="n"/>
      <c r="E2" s="2" t="n"/>
      <c r="F2" s="2" t="n"/>
      <c r="G2" s="2" t="n"/>
      <c r="H2" s="2" t="n"/>
      <c r="I2" s="2" t="n"/>
      <c r="J2" s="2" t="n"/>
      <c r="K2" s="2" t="n"/>
      <c r="L2" s="2" t="n"/>
      <c r="M2" s="1" t="n"/>
    </row>
    <row r="3" ht="15" customHeight="1" s="171">
      <c r="A3" s="1" t="n"/>
      <c r="B3" s="2" t="n"/>
      <c r="C3" s="170" t="inlineStr">
        <is>
          <t xml:space="preserve"> 2024 Feeder Cattle LRP Insurance Quotes</t>
        </is>
      </c>
      <c r="K3" s="4" t="n"/>
      <c r="L3" s="2" t="n"/>
      <c r="M3" s="1" t="n"/>
    </row>
    <row r="4" ht="15" customHeight="1" s="171">
      <c r="A4" s="1" t="n"/>
      <c r="B4" s="2" t="n"/>
      <c r="K4" s="4" t="n"/>
      <c r="L4" s="2" t="n"/>
      <c r="M4" s="1" t="n"/>
    </row>
    <row r="5" ht="15" customHeight="1" s="171">
      <c r="A5" s="1" t="n"/>
      <c r="B5" s="2" t="n"/>
      <c r="K5" s="4" t="n"/>
      <c r="L5" s="2" t="n"/>
      <c r="M5" s="1" t="n"/>
    </row>
    <row r="6" ht="13.5" customHeight="1" s="171">
      <c r="A6" s="1" t="n"/>
      <c r="B6" s="2" t="n"/>
      <c r="C6" s="3" t="n"/>
      <c r="D6" s="176" t="inlineStr">
        <is>
          <t>Feeder Cattle - IA - Steers Weight 2 (810)</t>
        </is>
      </c>
      <c r="J6" s="112">
        <f>'LRP-810'!H1</f>
        <v/>
      </c>
      <c r="K6" s="3" t="n"/>
      <c r="L6" s="2" t="n"/>
      <c r="M6" s="1" t="n"/>
    </row>
    <row r="7" hidden="1" ht="15" customHeight="1" s="171">
      <c r="A7" s="1" t="n"/>
      <c r="B7" s="2" t="n"/>
      <c r="C7" s="3" t="n"/>
      <c r="D7" s="5" t="inlineStr">
        <is>
          <t>Date:</t>
        </is>
      </c>
      <c r="E7" s="6">
        <f>#REF!</f>
        <v/>
      </c>
      <c r="K7" s="3" t="n"/>
      <c r="L7" s="2" t="n"/>
      <c r="M7" s="1" t="n"/>
    </row>
    <row r="8" ht="7.5" customHeight="1" s="171">
      <c r="A8" s="1" t="n"/>
      <c r="B8" s="2" t="n"/>
      <c r="C8" s="3" t="n"/>
      <c r="D8" s="3" t="n"/>
      <c r="E8" s="3" t="n"/>
      <c r="F8" s="3" t="n"/>
      <c r="G8" s="3" t="n"/>
      <c r="H8" s="3" t="n"/>
      <c r="I8" s="3" t="n"/>
      <c r="J8" s="3" t="n"/>
      <c r="K8" s="3" t="n"/>
      <c r="L8" s="2" t="n"/>
      <c r="M8" s="1" t="n"/>
    </row>
    <row r="9">
      <c r="A9" s="1" t="n"/>
      <c r="B9" s="2" t="n"/>
      <c r="C9" s="3" t="n"/>
      <c r="D9" s="173" t="inlineStr">
        <is>
          <t>13 Weeks</t>
        </is>
      </c>
      <c r="E9" s="47" t="inlineStr">
        <is>
          <t xml:space="preserve">End Date: </t>
        </is>
      </c>
      <c r="F9" s="74">
        <f>'LRP-810'!$G$3</f>
        <v/>
      </c>
      <c r="G9" s="3" t="n"/>
      <c r="H9" s="173" t="inlineStr">
        <is>
          <t>17 Weeks</t>
        </is>
      </c>
      <c r="I9" s="47" t="inlineStr">
        <is>
          <t xml:space="preserve">End Date: </t>
        </is>
      </c>
      <c r="J9" s="74">
        <f>'LRP-810'!$G$7</f>
        <v/>
      </c>
      <c r="K9" s="7" t="n"/>
      <c r="L9" s="2" t="n"/>
      <c r="M9" s="1" t="n"/>
    </row>
    <row r="10">
      <c r="A10" s="1" t="n"/>
      <c r="B10" s="2" t="n"/>
      <c r="C10" s="3" t="n"/>
      <c r="D10" s="174" t="n"/>
      <c r="E10" s="47" t="inlineStr">
        <is>
          <t xml:space="preserve">Forecast Price: </t>
        </is>
      </c>
      <c r="F10" s="224">
        <f>'LRP-810'!$G$5</f>
        <v/>
      </c>
      <c r="G10" s="3" t="n"/>
      <c r="H10" s="174" t="n"/>
      <c r="I10" s="47" t="inlineStr">
        <is>
          <t xml:space="preserve">Forecast Price: </t>
        </is>
      </c>
      <c r="J10" s="224">
        <f>'LRP-810'!$G$9</f>
        <v/>
      </c>
      <c r="K10" s="225" t="n"/>
      <c r="L10" s="2" t="n"/>
      <c r="M10" s="1" t="n"/>
    </row>
    <row r="11">
      <c r="A11" s="1" t="n"/>
      <c r="B11" s="2" t="n"/>
      <c r="C11" s="3" t="n"/>
      <c r="D11" s="11" t="inlineStr">
        <is>
          <t>Coverage Level</t>
        </is>
      </c>
      <c r="E11" s="12" t="inlineStr">
        <is>
          <t>Coverage Price</t>
        </is>
      </c>
      <c r="F11" s="13" t="inlineStr">
        <is>
          <t>Prod. Premium</t>
        </is>
      </c>
      <c r="G11" s="3" t="n"/>
      <c r="H11" s="11" t="inlineStr">
        <is>
          <t>Coverage Level</t>
        </is>
      </c>
      <c r="I11" s="12" t="inlineStr">
        <is>
          <t>Coverage Price</t>
        </is>
      </c>
      <c r="J11" s="13" t="inlineStr">
        <is>
          <t>Prod. Premium</t>
        </is>
      </c>
      <c r="K11" s="14" t="n"/>
      <c r="L11" s="2" t="n"/>
      <c r="M11" s="1" t="n"/>
    </row>
    <row r="12">
      <c r="A12" s="1" t="n"/>
      <c r="B12" s="2" t="n"/>
      <c r="C12" s="3" t="n"/>
      <c r="D12" s="115">
        <f>'LRP-810'!$H3</f>
        <v/>
      </c>
      <c r="E12" s="226">
        <f>'LRP-810'!$H4</f>
        <v/>
      </c>
      <c r="F12" s="227">
        <f>'LRP-810'!$H5</f>
        <v/>
      </c>
      <c r="G12" s="3" t="n"/>
      <c r="H12" s="115">
        <f>'LRP-810'!$H7</f>
        <v/>
      </c>
      <c r="I12" s="226">
        <f>'LRP-810'!$H8</f>
        <v/>
      </c>
      <c r="J12" s="227">
        <f>'LRP-810'!$H9</f>
        <v/>
      </c>
      <c r="K12" s="225" t="n"/>
      <c r="L12" s="2" t="n"/>
      <c r="M12" s="1" t="n"/>
    </row>
    <row r="13">
      <c r="A13" s="1" t="n"/>
      <c r="B13" s="2" t="n"/>
      <c r="C13" s="3" t="n"/>
      <c r="D13" s="118">
        <f>'LRP-810'!$I3</f>
        <v/>
      </c>
      <c r="E13" s="228">
        <f>'LRP-810'!$I4</f>
        <v/>
      </c>
      <c r="F13" s="229">
        <f>'LRP-810'!$I5</f>
        <v/>
      </c>
      <c r="G13" s="3" t="n"/>
      <c r="H13" s="118">
        <f>'LRP-810'!$I7</f>
        <v/>
      </c>
      <c r="I13" s="228">
        <f>'LRP-810'!$I8</f>
        <v/>
      </c>
      <c r="J13" s="229">
        <f>'LRP-810'!$I9</f>
        <v/>
      </c>
      <c r="K13" s="225" t="n"/>
      <c r="L13" s="2" t="n"/>
      <c r="M13" s="1" t="n"/>
    </row>
    <row r="14">
      <c r="A14" s="1" t="n"/>
      <c r="B14" s="2" t="n"/>
      <c r="C14" s="3" t="n"/>
      <c r="D14" s="115">
        <f>'LRP-810'!$J3</f>
        <v/>
      </c>
      <c r="E14" s="226">
        <f>'LRP-810'!$J4</f>
        <v/>
      </c>
      <c r="F14" s="227">
        <f>'LRP-810'!$J5</f>
        <v/>
      </c>
      <c r="G14" s="3" t="n"/>
      <c r="H14" s="115">
        <f>'LRP-810'!$J7</f>
        <v/>
      </c>
      <c r="I14" s="226">
        <f>'LRP-810'!$J8</f>
        <v/>
      </c>
      <c r="J14" s="227">
        <f>'LRP-810'!$J9</f>
        <v/>
      </c>
      <c r="K14" s="225" t="n"/>
      <c r="L14" s="2" t="n"/>
      <c r="M14" s="1" t="n"/>
    </row>
    <row r="15">
      <c r="A15" s="1" t="n"/>
      <c r="B15" s="2" t="n"/>
      <c r="C15" s="3" t="n"/>
      <c r="D15" s="118">
        <f>'LRP-810'!$K3</f>
        <v/>
      </c>
      <c r="E15" s="228">
        <f>'LRP-810'!$K4</f>
        <v/>
      </c>
      <c r="F15" s="229">
        <f>'LRP-810'!$K5</f>
        <v/>
      </c>
      <c r="G15" s="3" t="n"/>
      <c r="H15" s="118">
        <f>'LRP-810'!$K7</f>
        <v/>
      </c>
      <c r="I15" s="228">
        <f>'LRP-810'!$K8</f>
        <v/>
      </c>
      <c r="J15" s="229">
        <f>'LRP-810'!$K9</f>
        <v/>
      </c>
      <c r="K15" s="225" t="n"/>
      <c r="L15" s="2" t="n"/>
      <c r="M15" s="1" t="n"/>
    </row>
    <row r="16">
      <c r="A16" s="1" t="n"/>
      <c r="B16" s="2" t="n"/>
      <c r="C16" s="3" t="n"/>
      <c r="D16" s="115">
        <f>'LRP-810'!$L3</f>
        <v/>
      </c>
      <c r="E16" s="226">
        <f>'LRP-810'!$L4</f>
        <v/>
      </c>
      <c r="F16" s="227">
        <f>'LRP-810'!$L5</f>
        <v/>
      </c>
      <c r="G16" s="3" t="n"/>
      <c r="H16" s="115">
        <f>'LRP-810'!$L7</f>
        <v/>
      </c>
      <c r="I16" s="226">
        <f>'LRP-810'!$L8</f>
        <v/>
      </c>
      <c r="J16" s="227">
        <f>'LRP-810'!$L9</f>
        <v/>
      </c>
      <c r="K16" s="225" t="n"/>
      <c r="L16" s="2" t="n"/>
      <c r="M16" s="1" t="n"/>
    </row>
    <row r="17">
      <c r="A17" s="1" t="n"/>
      <c r="B17" s="2" t="n"/>
      <c r="C17" s="3" t="n"/>
      <c r="D17" s="118">
        <f>'LRP-810'!$M3</f>
        <v/>
      </c>
      <c r="E17" s="228">
        <f>'LRP-810'!$M4</f>
        <v/>
      </c>
      <c r="F17" s="229">
        <f>'LRP-810'!$M5</f>
        <v/>
      </c>
      <c r="G17" s="3" t="n"/>
      <c r="H17" s="118">
        <f>'LRP-810'!$M7</f>
        <v/>
      </c>
      <c r="I17" s="228">
        <f>'LRP-810'!$M8</f>
        <v/>
      </c>
      <c r="J17" s="229">
        <f>'LRP-810'!$M9</f>
        <v/>
      </c>
      <c r="K17" s="225" t="n"/>
      <c r="L17" s="2" t="n"/>
      <c r="M17" s="1" t="n"/>
    </row>
    <row r="18">
      <c r="A18" s="1" t="n"/>
      <c r="B18" s="2" t="n"/>
      <c r="C18" s="3" t="n"/>
      <c r="D18" s="115">
        <f>'LRP-810'!$N3</f>
        <v/>
      </c>
      <c r="E18" s="226">
        <f>'LRP-810'!$N4</f>
        <v/>
      </c>
      <c r="F18" s="227">
        <f>'LRP-810'!$N5</f>
        <v/>
      </c>
      <c r="G18" s="3" t="n"/>
      <c r="H18" s="115">
        <f>'LRP-810'!$N7</f>
        <v/>
      </c>
      <c r="I18" s="226">
        <f>'LRP-810'!$N8</f>
        <v/>
      </c>
      <c r="J18" s="227">
        <f>'LRP-810'!$N9</f>
        <v/>
      </c>
      <c r="K18" s="225" t="n"/>
      <c r="L18" s="2" t="n"/>
      <c r="M18" s="1" t="n"/>
    </row>
    <row r="19">
      <c r="A19" s="1" t="n"/>
      <c r="B19" s="2" t="n"/>
      <c r="C19" s="3" t="n"/>
      <c r="D19" s="118">
        <f>'LRP-810'!$O3</f>
        <v/>
      </c>
      <c r="E19" s="228">
        <f>'LRP-810'!$O4</f>
        <v/>
      </c>
      <c r="F19" s="229">
        <f>'LRP-810'!$O5</f>
        <v/>
      </c>
      <c r="G19" s="3" t="n"/>
      <c r="H19" s="118">
        <f>'LRP-810'!$O7</f>
        <v/>
      </c>
      <c r="I19" s="228">
        <f>'LRP-810'!$O8</f>
        <v/>
      </c>
      <c r="J19" s="229">
        <f>'LRP-810'!$O9</f>
        <v/>
      </c>
      <c r="K19" s="225" t="n"/>
      <c r="L19" s="2" t="n"/>
      <c r="M19" s="1" t="n"/>
    </row>
    <row r="20">
      <c r="A20" s="1" t="n"/>
      <c r="B20" s="2" t="n"/>
      <c r="C20" s="3" t="n"/>
      <c r="D20" s="115">
        <f>'LRP-810'!$P3</f>
        <v/>
      </c>
      <c r="E20" s="226">
        <f>'LRP-810'!$P4</f>
        <v/>
      </c>
      <c r="F20" s="227">
        <f>'LRP-810'!$P5</f>
        <v/>
      </c>
      <c r="G20" s="3" t="n"/>
      <c r="H20" s="115">
        <f>'LRP-810'!$P7</f>
        <v/>
      </c>
      <c r="I20" s="226">
        <f>'LRP-810'!$P8</f>
        <v/>
      </c>
      <c r="J20" s="227">
        <f>'LRP-810'!$P9</f>
        <v/>
      </c>
      <c r="K20" s="225" t="n"/>
      <c r="L20" s="2" t="n"/>
      <c r="M20" s="1" t="n"/>
      <c r="AK20" s="121" t="n"/>
      <c r="AL20" s="121" t="n"/>
      <c r="AM20" s="121" t="n"/>
    </row>
    <row r="21">
      <c r="A21" s="1" t="n"/>
      <c r="B21" s="2" t="n"/>
      <c r="C21" s="3" t="n"/>
      <c r="D21" s="122">
        <f>'LRP-810'!$Q3</f>
        <v/>
      </c>
      <c r="E21" s="230">
        <f>'LRP-810'!$Q4</f>
        <v/>
      </c>
      <c r="F21" s="231">
        <f>'LRP-810'!$Q5</f>
        <v/>
      </c>
      <c r="G21" s="3" t="n"/>
      <c r="H21" s="122">
        <f>'LRP-810'!$Q7</f>
        <v/>
      </c>
      <c r="I21" s="230">
        <f>'LRP-810'!$Q8</f>
        <v/>
      </c>
      <c r="J21" s="231">
        <f>'LRP-810'!$Q9</f>
        <v/>
      </c>
      <c r="K21" s="225" t="n"/>
      <c r="L21" s="2" t="n"/>
      <c r="M21" s="1" t="n"/>
      <c r="AK21" s="121" t="n"/>
      <c r="AL21" s="121" t="n"/>
      <c r="AM21" s="121" t="n"/>
    </row>
    <row r="22" ht="7.5" customHeight="1" s="171">
      <c r="A22" s="1" t="n"/>
      <c r="B22" s="2" t="n"/>
      <c r="C22" s="3" t="n"/>
      <c r="D22" s="3" t="n"/>
      <c r="E22" s="3" t="n"/>
      <c r="F22" s="3" t="n"/>
      <c r="G22" s="3" t="n"/>
      <c r="H22" s="3" t="n"/>
      <c r="I22" s="3" t="n"/>
      <c r="J22" s="3" t="n"/>
      <c r="K22" s="3" t="n"/>
      <c r="L22" s="2" t="n"/>
      <c r="M22" s="1" t="n"/>
      <c r="AK22" s="121" t="n"/>
      <c r="AL22" s="121" t="n"/>
      <c r="AM22" s="121" t="n"/>
    </row>
    <row r="23">
      <c r="A23" s="1" t="n"/>
      <c r="B23" s="2" t="n"/>
      <c r="C23" s="3" t="n"/>
      <c r="D23" s="173" t="inlineStr">
        <is>
          <t>21 Weeks</t>
        </is>
      </c>
      <c r="E23" s="47" t="inlineStr">
        <is>
          <t xml:space="preserve">End Date: </t>
        </is>
      </c>
      <c r="F23" s="74">
        <f>'LRP-810'!$G$11</f>
        <v/>
      </c>
      <c r="G23" s="3" t="n"/>
      <c r="H23" s="173" t="inlineStr">
        <is>
          <t>26 Weeks</t>
        </is>
      </c>
      <c r="I23" s="47" t="inlineStr">
        <is>
          <t xml:space="preserve">End Date: </t>
        </is>
      </c>
      <c r="J23" s="74">
        <f>'LRP-810'!$G$15</f>
        <v/>
      </c>
      <c r="K23" s="7" t="n"/>
      <c r="L23" s="2" t="n"/>
      <c r="M23" s="1" t="n"/>
      <c r="AK23" s="121" t="n"/>
      <c r="AL23" s="121" t="n"/>
      <c r="AM23" s="121" t="n"/>
    </row>
    <row r="24">
      <c r="A24" s="1" t="n"/>
      <c r="B24" s="2" t="n"/>
      <c r="C24" s="3" t="n"/>
      <c r="D24" s="174" t="n"/>
      <c r="E24" s="47" t="inlineStr">
        <is>
          <t xml:space="preserve">Forecast Price: </t>
        </is>
      </c>
      <c r="F24" s="224">
        <f>'LRP-810'!$G$13</f>
        <v/>
      </c>
      <c r="G24" s="3" t="n"/>
      <c r="H24" s="174" t="n"/>
      <c r="I24" s="47" t="inlineStr">
        <is>
          <t xml:space="preserve">Forecast Price: </t>
        </is>
      </c>
      <c r="J24" s="224">
        <f>'LRP-810'!$G$17</f>
        <v/>
      </c>
      <c r="K24" s="225" t="n"/>
      <c r="L24" s="2" t="n"/>
      <c r="M24" s="1" t="n"/>
      <c r="AK24" s="121" t="n"/>
      <c r="AL24" s="121" t="n"/>
      <c r="AM24" s="121" t="n"/>
    </row>
    <row r="25">
      <c r="A25" s="1" t="n"/>
      <c r="B25" s="2" t="n"/>
      <c r="C25" s="3" t="n"/>
      <c r="D25" s="11" t="inlineStr">
        <is>
          <t>Coverage Level</t>
        </is>
      </c>
      <c r="E25" s="12" t="inlineStr">
        <is>
          <t>Coverage Price</t>
        </is>
      </c>
      <c r="F25" s="13" t="inlineStr">
        <is>
          <t>Prod. Premium</t>
        </is>
      </c>
      <c r="G25" s="3" t="n"/>
      <c r="H25" s="11" t="inlineStr">
        <is>
          <t>Coverage Level</t>
        </is>
      </c>
      <c r="I25" s="12" t="inlineStr">
        <is>
          <t>Coverage Price</t>
        </is>
      </c>
      <c r="J25" s="13" t="inlineStr">
        <is>
          <t>Prod. Premium</t>
        </is>
      </c>
      <c r="K25" s="14" t="n"/>
      <c r="L25" s="2" t="n"/>
      <c r="M25" s="1" t="n"/>
      <c r="AK25" s="121" t="n"/>
      <c r="AL25" s="121" t="n"/>
      <c r="AM25" s="121" t="n"/>
    </row>
    <row r="26">
      <c r="A26" s="1" t="n"/>
      <c r="B26" s="2" t="n"/>
      <c r="C26" s="3" t="n"/>
      <c r="D26" s="115">
        <f>'LRP-810'!$H11</f>
        <v/>
      </c>
      <c r="E26" s="226">
        <f>'LRP-810'!$H12</f>
        <v/>
      </c>
      <c r="F26" s="227">
        <f>'LRP-810'!$H13</f>
        <v/>
      </c>
      <c r="G26" s="3" t="n"/>
      <c r="H26" s="115">
        <f>'LRP-810'!$H15</f>
        <v/>
      </c>
      <c r="I26" s="226">
        <f>'LRP-810'!$H16</f>
        <v/>
      </c>
      <c r="J26" s="227">
        <f>'LRP-810'!$H17</f>
        <v/>
      </c>
      <c r="K26" s="225" t="n"/>
      <c r="L26" s="2" t="n"/>
      <c r="M26" s="1" t="n"/>
      <c r="AK26" s="121" t="n"/>
      <c r="AL26" s="121" t="n"/>
      <c r="AM26" s="121" t="n"/>
    </row>
    <row r="27">
      <c r="A27" s="1" t="n"/>
      <c r="B27" s="2" t="n"/>
      <c r="C27" s="3" t="n"/>
      <c r="D27" s="118">
        <f>'LRP-810'!$I11</f>
        <v/>
      </c>
      <c r="E27" s="228">
        <f>'LRP-810'!$I12</f>
        <v/>
      </c>
      <c r="F27" s="229">
        <f>'LRP-810'!$I13</f>
        <v/>
      </c>
      <c r="G27" s="3" t="n"/>
      <c r="H27" s="118">
        <f>'LRP-810'!$I15</f>
        <v/>
      </c>
      <c r="I27" s="228">
        <f>'LRP-810'!$I16</f>
        <v/>
      </c>
      <c r="J27" s="229">
        <f>'LRP-810'!$I17</f>
        <v/>
      </c>
      <c r="K27" s="225" t="n"/>
      <c r="L27" s="2" t="n"/>
      <c r="M27" s="1" t="n"/>
      <c r="AK27" s="121" t="n"/>
      <c r="AL27" s="121" t="n"/>
      <c r="AM27" s="121" t="n"/>
    </row>
    <row r="28">
      <c r="A28" s="1" t="n"/>
      <c r="B28" s="2" t="n"/>
      <c r="C28" s="3" t="n"/>
      <c r="D28" s="115">
        <f>'LRP-810'!$J11</f>
        <v/>
      </c>
      <c r="E28" s="226">
        <f>'LRP-810'!$J12</f>
        <v/>
      </c>
      <c r="F28" s="227">
        <f>'LRP-810'!$J13</f>
        <v/>
      </c>
      <c r="G28" s="3" t="n"/>
      <c r="H28" s="115">
        <f>'LRP-810'!$J15</f>
        <v/>
      </c>
      <c r="I28" s="226">
        <f>'LRP-810'!$J16</f>
        <v/>
      </c>
      <c r="J28" s="227">
        <f>'LRP-810'!$J17</f>
        <v/>
      </c>
      <c r="K28" s="225" t="n"/>
      <c r="L28" s="2" t="n"/>
      <c r="M28" s="1" t="n"/>
      <c r="AK28" s="121" t="n"/>
      <c r="AL28" s="121" t="n"/>
      <c r="AM28" s="121" t="n"/>
    </row>
    <row r="29">
      <c r="A29" s="1" t="n"/>
      <c r="B29" s="2" t="n"/>
      <c r="C29" s="3" t="n"/>
      <c r="D29" s="118">
        <f>'LRP-810'!$K11</f>
        <v/>
      </c>
      <c r="E29" s="228">
        <f>'LRP-810'!$K12</f>
        <v/>
      </c>
      <c r="F29" s="229">
        <f>'LRP-810'!$K13</f>
        <v/>
      </c>
      <c r="G29" s="3" t="n"/>
      <c r="H29" s="118">
        <f>'LRP-810'!$K15</f>
        <v/>
      </c>
      <c r="I29" s="228">
        <f>'LRP-810'!$K16</f>
        <v/>
      </c>
      <c r="J29" s="229">
        <f>'LRP-810'!$K17</f>
        <v/>
      </c>
      <c r="K29" s="225" t="n"/>
      <c r="L29" s="2" t="n"/>
      <c r="M29" s="1" t="n"/>
      <c r="AK29" s="121" t="n"/>
      <c r="AL29" s="121" t="n"/>
      <c r="AM29" s="121" t="n"/>
    </row>
    <row r="30">
      <c r="A30" s="1" t="n"/>
      <c r="B30" s="2" t="n"/>
      <c r="C30" s="3" t="n"/>
      <c r="D30" s="115">
        <f>'LRP-810'!$L11</f>
        <v/>
      </c>
      <c r="E30" s="226">
        <f>'LRP-810'!$L12</f>
        <v/>
      </c>
      <c r="F30" s="227">
        <f>'LRP-810'!$L13</f>
        <v/>
      </c>
      <c r="G30" s="3" t="n"/>
      <c r="H30" s="115">
        <f>'LRP-810'!$L15</f>
        <v/>
      </c>
      <c r="I30" s="226">
        <f>'LRP-810'!$L16</f>
        <v/>
      </c>
      <c r="J30" s="227">
        <f>'LRP-810'!$L17</f>
        <v/>
      </c>
      <c r="K30" s="225" t="n"/>
      <c r="L30" s="2" t="n"/>
      <c r="M30" s="1" t="n"/>
      <c r="AK30" s="121" t="n"/>
      <c r="AL30" s="121" t="n"/>
      <c r="AM30" s="121" t="n"/>
    </row>
    <row r="31">
      <c r="A31" s="1" t="n"/>
      <c r="B31" s="2" t="n"/>
      <c r="C31" s="3" t="n"/>
      <c r="D31" s="118">
        <f>'LRP-810'!$M11</f>
        <v/>
      </c>
      <c r="E31" s="228">
        <f>'LRP-810'!$M12</f>
        <v/>
      </c>
      <c r="F31" s="229">
        <f>'LRP-810'!$M13</f>
        <v/>
      </c>
      <c r="G31" s="3" t="n"/>
      <c r="H31" s="118">
        <f>'LRP-810'!$M15</f>
        <v/>
      </c>
      <c r="I31" s="228">
        <f>'LRP-810'!$M16</f>
        <v/>
      </c>
      <c r="J31" s="229">
        <f>'LRP-810'!$M17</f>
        <v/>
      </c>
      <c r="K31" s="225" t="n"/>
      <c r="L31" s="2" t="n"/>
      <c r="M31" s="1" t="n"/>
      <c r="AK31" s="121" t="n"/>
      <c r="AL31" s="121" t="n"/>
      <c r="AM31" s="121" t="n"/>
    </row>
    <row r="32">
      <c r="A32" s="1" t="n"/>
      <c r="B32" s="2" t="n"/>
      <c r="C32" s="3" t="n"/>
      <c r="D32" s="115">
        <f>'LRP-810'!$N11</f>
        <v/>
      </c>
      <c r="E32" s="226">
        <f>'LRP-810'!$N12</f>
        <v/>
      </c>
      <c r="F32" s="227">
        <f>'LRP-810'!$N13</f>
        <v/>
      </c>
      <c r="G32" s="3" t="n"/>
      <c r="H32" s="115">
        <f>'LRP-810'!$N15</f>
        <v/>
      </c>
      <c r="I32" s="226">
        <f>'LRP-810'!$N16</f>
        <v/>
      </c>
      <c r="J32" s="227">
        <f>'LRP-810'!$N17</f>
        <v/>
      </c>
      <c r="K32" s="225" t="n"/>
      <c r="L32" s="2" t="n"/>
      <c r="M32" s="1" t="n"/>
      <c r="AK32" s="121" t="n"/>
      <c r="AL32" s="121" t="n"/>
      <c r="AM32" s="121" t="n"/>
    </row>
    <row r="33">
      <c r="A33" s="1" t="n"/>
      <c r="B33" s="2" t="n"/>
      <c r="C33" s="3" t="n"/>
      <c r="D33" s="118">
        <f>'LRP-810'!$O11</f>
        <v/>
      </c>
      <c r="E33" s="228">
        <f>'LRP-810'!$O12</f>
        <v/>
      </c>
      <c r="F33" s="229">
        <f>'LRP-810'!$O13</f>
        <v/>
      </c>
      <c r="G33" s="3" t="n"/>
      <c r="H33" s="118">
        <f>'LRP-810'!$O15</f>
        <v/>
      </c>
      <c r="I33" s="228">
        <f>'LRP-810'!$O16</f>
        <v/>
      </c>
      <c r="J33" s="229">
        <f>'LRP-810'!$O17</f>
        <v/>
      </c>
      <c r="K33" s="225" t="n"/>
      <c r="L33" s="2" t="n"/>
      <c r="M33" s="1" t="n"/>
      <c r="AK33" s="121" t="n"/>
      <c r="AL33" s="121" t="n"/>
      <c r="AM33" s="121" t="n"/>
    </row>
    <row r="34">
      <c r="A34" s="1" t="n"/>
      <c r="B34" s="2" t="n"/>
      <c r="C34" s="3" t="n"/>
      <c r="D34" s="115">
        <f>'LRP-810'!$P11</f>
        <v/>
      </c>
      <c r="E34" s="226">
        <f>'LRP-810'!$P12</f>
        <v/>
      </c>
      <c r="F34" s="227">
        <f>'LRP-810'!$P13</f>
        <v/>
      </c>
      <c r="G34" s="3" t="n"/>
      <c r="H34" s="115">
        <f>'LRP-810'!$P15</f>
        <v/>
      </c>
      <c r="I34" s="226">
        <f>'LRP-810'!$P16</f>
        <v/>
      </c>
      <c r="J34" s="227">
        <f>'LRP-810'!$P17</f>
        <v/>
      </c>
      <c r="K34" s="225" t="n"/>
      <c r="L34" s="2" t="n"/>
      <c r="M34" s="1" t="n"/>
      <c r="AK34" s="121" t="n"/>
      <c r="AL34" s="121" t="n"/>
      <c r="AM34" s="121" t="n"/>
    </row>
    <row r="35">
      <c r="A35" s="1" t="n"/>
      <c r="B35" s="2" t="n"/>
      <c r="C35" s="3" t="n"/>
      <c r="D35" s="122">
        <f>'LRP-810'!$Q11</f>
        <v/>
      </c>
      <c r="E35" s="230">
        <f>'LRP-810'!$Q12</f>
        <v/>
      </c>
      <c r="F35" s="231">
        <f>'LRP-810'!$Q13</f>
        <v/>
      </c>
      <c r="G35" s="3" t="n"/>
      <c r="H35" s="122">
        <f>'LRP-810'!$Q15</f>
        <v/>
      </c>
      <c r="I35" s="230">
        <f>'LRP-810'!$Q16</f>
        <v/>
      </c>
      <c r="J35" s="231">
        <f>'LRP-810'!$Q17</f>
        <v/>
      </c>
      <c r="K35" s="225" t="n"/>
      <c r="L35" s="2" t="n"/>
      <c r="M35" s="1" t="n"/>
      <c r="AK35" s="121" t="n"/>
      <c r="AL35" s="121" t="n"/>
      <c r="AM35" s="121" t="n"/>
    </row>
    <row r="36" ht="7.5" customHeight="1" s="171">
      <c r="A36" s="1" t="n"/>
      <c r="B36" s="2" t="n"/>
      <c r="C36" s="3" t="n"/>
      <c r="D36" s="3" t="n"/>
      <c r="E36" s="3" t="n"/>
      <c r="F36" s="3" t="n"/>
      <c r="G36" s="3" t="n"/>
      <c r="H36" s="3" t="n"/>
      <c r="I36" s="3" t="n"/>
      <c r="J36" s="3" t="n"/>
      <c r="K36" s="3" t="n"/>
      <c r="L36" s="2" t="n"/>
      <c r="M36" s="1" t="n"/>
      <c r="AK36" s="121" t="n"/>
      <c r="AL36" s="121" t="n"/>
      <c r="AM36" s="121" t="n"/>
    </row>
    <row r="37">
      <c r="A37" s="1" t="n"/>
      <c r="B37" s="2" t="n"/>
      <c r="C37" s="3" t="n"/>
      <c r="D37" s="173" t="inlineStr">
        <is>
          <t>30 Weeks</t>
        </is>
      </c>
      <c r="E37" s="47" t="inlineStr">
        <is>
          <t xml:space="preserve">End Date: </t>
        </is>
      </c>
      <c r="F37" s="74">
        <f>'LRP-810'!$G$19</f>
        <v/>
      </c>
      <c r="G37" s="3" t="n"/>
      <c r="H37" s="173" t="inlineStr">
        <is>
          <t>34 Weeks</t>
        </is>
      </c>
      <c r="I37" s="47" t="inlineStr">
        <is>
          <t xml:space="preserve">End Date: </t>
        </is>
      </c>
      <c r="J37" s="74">
        <f>'LRP-810'!$G$23</f>
        <v/>
      </c>
      <c r="K37" s="7" t="n"/>
      <c r="L37" s="2" t="n"/>
      <c r="M37" s="1" t="n"/>
      <c r="AK37" s="121" t="n"/>
      <c r="AL37" s="121" t="n"/>
      <c r="AM37" s="121" t="n"/>
    </row>
    <row r="38">
      <c r="A38" s="1" t="n"/>
      <c r="B38" s="2" t="n"/>
      <c r="C38" s="3" t="n"/>
      <c r="D38" s="174" t="n"/>
      <c r="E38" s="47" t="inlineStr">
        <is>
          <t xml:space="preserve">Forecast Price: </t>
        </is>
      </c>
      <c r="F38" s="224">
        <f>'LRP-810'!$G$21</f>
        <v/>
      </c>
      <c r="G38" s="3" t="n"/>
      <c r="H38" s="174" t="n"/>
      <c r="I38" s="47" t="inlineStr">
        <is>
          <t xml:space="preserve">Forecast Price: </t>
        </is>
      </c>
      <c r="J38" s="224">
        <f>'LRP-810'!$G$25</f>
        <v/>
      </c>
      <c r="K38" s="225" t="n"/>
      <c r="L38" s="2" t="n"/>
      <c r="M38" s="1" t="n"/>
      <c r="AK38" s="121" t="n"/>
      <c r="AL38" s="121" t="n"/>
      <c r="AM38" s="121" t="n"/>
    </row>
    <row r="39">
      <c r="A39" s="1" t="n"/>
      <c r="B39" s="2" t="n"/>
      <c r="C39" s="3" t="n"/>
      <c r="D39" s="11" t="inlineStr">
        <is>
          <t>Coverage Level</t>
        </is>
      </c>
      <c r="E39" s="12" t="inlineStr">
        <is>
          <t>Coverage Price</t>
        </is>
      </c>
      <c r="F39" s="13" t="inlineStr">
        <is>
          <t>Prod. Premium</t>
        </is>
      </c>
      <c r="G39" s="3" t="n"/>
      <c r="H39" s="11" t="inlineStr">
        <is>
          <t>Coverage Level</t>
        </is>
      </c>
      <c r="I39" s="12" t="inlineStr">
        <is>
          <t>Coverage Price</t>
        </is>
      </c>
      <c r="J39" s="13" t="inlineStr">
        <is>
          <t>Prod. Premium</t>
        </is>
      </c>
      <c r="K39" s="14" t="n"/>
      <c r="L39" s="2" t="n"/>
      <c r="M39" s="1" t="n"/>
      <c r="AK39" s="121" t="n"/>
      <c r="AL39" s="121" t="n"/>
      <c r="AM39" s="121" t="n"/>
    </row>
    <row r="40">
      <c r="A40" s="1" t="n"/>
      <c r="B40" s="2" t="n"/>
      <c r="C40" s="3" t="n"/>
      <c r="D40" s="115">
        <f>'LRP-810'!$H19</f>
        <v/>
      </c>
      <c r="E40" s="226">
        <f>'LRP-810'!$H20</f>
        <v/>
      </c>
      <c r="F40" s="227">
        <f>'LRP-810'!$H21</f>
        <v/>
      </c>
      <c r="G40" s="3" t="n"/>
      <c r="H40" s="115">
        <f>'LRP-810'!$H23</f>
        <v/>
      </c>
      <c r="I40" s="226">
        <f>'LRP-810'!$H24</f>
        <v/>
      </c>
      <c r="J40" s="227">
        <f>'LRP-810'!$H25</f>
        <v/>
      </c>
      <c r="K40" s="225" t="n"/>
      <c r="L40" s="2" t="n"/>
      <c r="M40" s="1" t="n"/>
      <c r="AK40" s="121" t="n"/>
      <c r="AL40" s="121" t="n"/>
      <c r="AM40" s="121" t="n"/>
    </row>
    <row r="41">
      <c r="A41" s="1" t="n"/>
      <c r="B41" s="2" t="n"/>
      <c r="C41" s="3" t="n"/>
      <c r="D41" s="118">
        <f>'LRP-810'!$I19</f>
        <v/>
      </c>
      <c r="E41" s="228">
        <f>'LRP-810'!$I20</f>
        <v/>
      </c>
      <c r="F41" s="229">
        <f>'LRP-810'!$I21</f>
        <v/>
      </c>
      <c r="G41" s="3" t="n"/>
      <c r="H41" s="118">
        <f>'LRP-810'!$I23</f>
        <v/>
      </c>
      <c r="I41" s="228">
        <f>'LRP-810'!$I24</f>
        <v/>
      </c>
      <c r="J41" s="229">
        <f>'LRP-810'!$I25</f>
        <v/>
      </c>
      <c r="K41" s="225" t="n"/>
      <c r="L41" s="2" t="n"/>
      <c r="M41" s="1" t="n"/>
      <c r="AK41" s="121" t="n"/>
      <c r="AL41" s="121" t="n"/>
      <c r="AM41" s="121" t="n"/>
    </row>
    <row r="42">
      <c r="A42" s="1" t="n"/>
      <c r="B42" s="2" t="n"/>
      <c r="C42" s="3" t="n"/>
      <c r="D42" s="115">
        <f>'LRP-810'!$J19</f>
        <v/>
      </c>
      <c r="E42" s="226">
        <f>'LRP-810'!$J20</f>
        <v/>
      </c>
      <c r="F42" s="227">
        <f>'LRP-810'!$J21</f>
        <v/>
      </c>
      <c r="G42" s="3" t="n"/>
      <c r="H42" s="115">
        <f>'LRP-810'!$J23</f>
        <v/>
      </c>
      <c r="I42" s="226">
        <f>'LRP-810'!$J24</f>
        <v/>
      </c>
      <c r="J42" s="227">
        <f>'LRP-810'!$J25</f>
        <v/>
      </c>
      <c r="K42" s="225" t="n"/>
      <c r="L42" s="2" t="n"/>
      <c r="M42" s="1" t="n"/>
      <c r="AK42" s="121" t="n"/>
      <c r="AL42" s="121" t="n"/>
      <c r="AM42" s="121" t="n"/>
    </row>
    <row r="43">
      <c r="A43" s="1" t="n"/>
      <c r="B43" s="2" t="n"/>
      <c r="C43" s="3" t="n"/>
      <c r="D43" s="118">
        <f>'LRP-810'!$K19</f>
        <v/>
      </c>
      <c r="E43" s="228">
        <f>'LRP-810'!$K20</f>
        <v/>
      </c>
      <c r="F43" s="229">
        <f>'LRP-810'!$K21</f>
        <v/>
      </c>
      <c r="G43" s="3" t="n"/>
      <c r="H43" s="118">
        <f>'LRP-810'!$K23</f>
        <v/>
      </c>
      <c r="I43" s="228">
        <f>'LRP-810'!$K24</f>
        <v/>
      </c>
      <c r="J43" s="229">
        <f>'LRP-810'!$K25</f>
        <v/>
      </c>
      <c r="K43" s="225" t="n"/>
      <c r="L43" s="2" t="n"/>
      <c r="M43" s="1" t="n"/>
      <c r="AK43" s="121" t="n"/>
      <c r="AL43" s="121" t="n"/>
      <c r="AM43" s="121" t="n"/>
    </row>
    <row r="44">
      <c r="A44" s="1" t="n"/>
      <c r="B44" s="2" t="n"/>
      <c r="C44" s="3" t="n"/>
      <c r="D44" s="115">
        <f>'LRP-810'!$L19</f>
        <v/>
      </c>
      <c r="E44" s="226">
        <f>'LRP-810'!$L20</f>
        <v/>
      </c>
      <c r="F44" s="227">
        <f>'LRP-810'!$L21</f>
        <v/>
      </c>
      <c r="G44" s="3" t="n"/>
      <c r="H44" s="115">
        <f>'LRP-810'!$L23</f>
        <v/>
      </c>
      <c r="I44" s="226">
        <f>'LRP-810'!$L24</f>
        <v/>
      </c>
      <c r="J44" s="227">
        <f>'LRP-810'!$L25</f>
        <v/>
      </c>
      <c r="K44" s="225" t="n"/>
      <c r="L44" s="2" t="n"/>
      <c r="M44" s="1" t="n"/>
      <c r="AK44" s="121" t="n"/>
      <c r="AL44" s="121" t="n"/>
      <c r="AM44" s="121" t="n"/>
    </row>
    <row r="45">
      <c r="A45" s="1" t="n"/>
      <c r="B45" s="2" t="n"/>
      <c r="C45" s="3" t="n"/>
      <c r="D45" s="118">
        <f>'LRP-810'!$M19</f>
        <v/>
      </c>
      <c r="E45" s="228">
        <f>'LRP-810'!$M20</f>
        <v/>
      </c>
      <c r="F45" s="229">
        <f>'LRP-810'!$M21</f>
        <v/>
      </c>
      <c r="G45" s="3" t="n"/>
      <c r="H45" s="118">
        <f>'LRP-810'!$M23</f>
        <v/>
      </c>
      <c r="I45" s="228">
        <f>'LRP-810'!$M24</f>
        <v/>
      </c>
      <c r="J45" s="229">
        <f>'LRP-810'!$M25</f>
        <v/>
      </c>
      <c r="K45" s="225" t="n"/>
      <c r="L45" s="2" t="n"/>
      <c r="M45" s="1" t="n"/>
      <c r="AK45" s="121" t="n"/>
      <c r="AL45" s="121" t="n"/>
      <c r="AM45" s="121" t="n"/>
    </row>
    <row r="46">
      <c r="A46" s="1" t="n"/>
      <c r="B46" s="2" t="n"/>
      <c r="C46" s="3" t="n"/>
      <c r="D46" s="115">
        <f>'LRP-810'!$N19</f>
        <v/>
      </c>
      <c r="E46" s="226">
        <f>'LRP-810'!$N20</f>
        <v/>
      </c>
      <c r="F46" s="227">
        <f>'LRP-810'!$N21</f>
        <v/>
      </c>
      <c r="G46" s="3" t="n"/>
      <c r="H46" s="115">
        <f>'LRP-810'!$N23</f>
        <v/>
      </c>
      <c r="I46" s="226">
        <f>'LRP-810'!$N24</f>
        <v/>
      </c>
      <c r="J46" s="227">
        <f>'LRP-810'!$N25</f>
        <v/>
      </c>
      <c r="K46" s="225" t="n"/>
      <c r="L46" s="2" t="n"/>
      <c r="M46" s="1" t="n"/>
      <c r="AK46" s="121" t="n"/>
      <c r="AL46" s="121" t="n"/>
      <c r="AM46" s="121" t="n"/>
    </row>
    <row r="47">
      <c r="A47" s="1" t="n"/>
      <c r="B47" s="2" t="n"/>
      <c r="C47" s="3" t="n"/>
      <c r="D47" s="118">
        <f>'LRP-810'!$O19</f>
        <v/>
      </c>
      <c r="E47" s="228">
        <f>'LRP-810'!$O20</f>
        <v/>
      </c>
      <c r="F47" s="229">
        <f>'LRP-810'!$O21</f>
        <v/>
      </c>
      <c r="G47" s="3" t="n"/>
      <c r="H47" s="118">
        <f>'LRP-810'!$O23</f>
        <v/>
      </c>
      <c r="I47" s="228">
        <f>'LRP-810'!$O24</f>
        <v/>
      </c>
      <c r="J47" s="229">
        <f>'LRP-810'!$O25</f>
        <v/>
      </c>
      <c r="K47" s="225" t="n"/>
      <c r="L47" s="2" t="n"/>
      <c r="M47" s="1" t="n"/>
      <c r="AK47" s="121" t="n"/>
      <c r="AL47" s="121" t="n"/>
      <c r="AM47" s="121" t="n"/>
    </row>
    <row r="48">
      <c r="A48" s="1" t="n"/>
      <c r="B48" s="2" t="n"/>
      <c r="C48" s="3" t="n"/>
      <c r="D48" s="115">
        <f>'LRP-810'!$P19</f>
        <v/>
      </c>
      <c r="E48" s="226">
        <f>'LRP-810'!$P20</f>
        <v/>
      </c>
      <c r="F48" s="227">
        <f>'LRP-810'!$P21</f>
        <v/>
      </c>
      <c r="G48" s="3" t="n"/>
      <c r="H48" s="115">
        <f>'LRP-810'!$P23</f>
        <v/>
      </c>
      <c r="I48" s="226">
        <f>'LRP-810'!$P24</f>
        <v/>
      </c>
      <c r="J48" s="227">
        <f>'LRP-810'!$P25</f>
        <v/>
      </c>
      <c r="K48" s="225" t="n"/>
      <c r="L48" s="2" t="n"/>
      <c r="M48" s="1" t="n"/>
      <c r="AK48" s="121" t="n"/>
      <c r="AL48" s="121" t="n"/>
      <c r="AM48" s="121" t="n"/>
    </row>
    <row r="49">
      <c r="A49" s="1" t="n"/>
      <c r="B49" s="2" t="n"/>
      <c r="C49" s="3" t="n"/>
      <c r="D49" s="122">
        <f>'LRP-810'!$Q19</f>
        <v/>
      </c>
      <c r="E49" s="230">
        <f>'LRP-810'!$Q20</f>
        <v/>
      </c>
      <c r="F49" s="231">
        <f>'LRP-810'!$Q21</f>
        <v/>
      </c>
      <c r="G49" s="3" t="n"/>
      <c r="H49" s="122">
        <f>'LRP-810'!$Q23</f>
        <v/>
      </c>
      <c r="I49" s="230">
        <f>'LRP-810'!$Q24</f>
        <v/>
      </c>
      <c r="J49" s="231">
        <f>'LRP-810'!$Q25</f>
        <v/>
      </c>
      <c r="K49" s="225" t="n"/>
      <c r="L49" s="2" t="n"/>
      <c r="M49" s="1" t="n"/>
      <c r="AK49" s="121" t="n"/>
      <c r="AL49" s="121" t="n"/>
      <c r="AM49" s="121" t="n"/>
    </row>
    <row r="50" ht="7.5" customHeight="1" s="171">
      <c r="A50" s="1" t="n"/>
      <c r="B50" s="2" t="n"/>
      <c r="C50" s="3" t="n"/>
      <c r="D50" s="125" t="n"/>
      <c r="E50" s="226" t="n"/>
      <c r="F50" s="225" t="n"/>
      <c r="G50" s="3" t="n"/>
      <c r="H50" s="125" t="n"/>
      <c r="I50" s="226" t="n"/>
      <c r="J50" s="225" t="n"/>
      <c r="K50" s="225" t="n"/>
      <c r="L50" s="2" t="n"/>
      <c r="M50" s="1" t="n"/>
      <c r="AK50" s="121" t="n"/>
      <c r="AL50" s="121" t="n"/>
      <c r="AM50" s="121" t="n"/>
    </row>
    <row r="51" ht="3.75" customHeight="1" s="171">
      <c r="A51" s="1" t="n"/>
      <c r="B51" s="2" t="n"/>
      <c r="C51" s="2" t="n"/>
      <c r="D51" s="2" t="n"/>
      <c r="E51" s="2" t="n"/>
      <c r="F51" s="2" t="n"/>
      <c r="G51" s="2" t="n"/>
      <c r="H51" s="2" t="n"/>
      <c r="I51" s="2" t="n"/>
      <c r="J51" s="2" t="n"/>
      <c r="K51" s="2" t="n"/>
      <c r="L51" s="2" t="n"/>
      <c r="M51" s="1" t="n"/>
      <c r="AK51" s="121" t="n"/>
      <c r="AL51" s="121" t="n"/>
      <c r="AM51" s="121" t="n"/>
    </row>
    <row r="52" ht="3.75" customHeight="1" s="171">
      <c r="A52" s="1" t="n"/>
      <c r="B52" s="1" t="n"/>
      <c r="C52" s="1" t="n"/>
      <c r="D52" s="1" t="n"/>
      <c r="E52" s="1" t="n"/>
      <c r="F52" s="1" t="n"/>
      <c r="G52" s="1" t="n"/>
      <c r="H52" s="1" t="n"/>
      <c r="I52" s="1" t="n"/>
      <c r="J52" s="1" t="n"/>
      <c r="K52" s="1" t="n"/>
      <c r="L52" s="1" t="n"/>
      <c r="M52" s="1" t="n"/>
      <c r="AK52" s="121" t="n"/>
      <c r="AL52" s="121" t="n"/>
      <c r="AM52" s="121" t="n"/>
    </row>
    <row r="53" ht="15" customHeight="1" s="171">
      <c r="AK53" s="121" t="n"/>
      <c r="AL53" s="121" t="n"/>
      <c r="AM53" s="121" t="n"/>
    </row>
    <row r="54" ht="15" customHeight="1" s="171">
      <c r="AK54" s="121" t="n"/>
      <c r="AL54" s="121" t="n"/>
      <c r="AM54" s="121" t="n"/>
    </row>
    <row r="55" ht="3.75" customHeight="1" s="171">
      <c r="A55" s="1" t="n"/>
      <c r="B55" s="1" t="n"/>
      <c r="C55" s="1" t="n"/>
      <c r="D55" s="1" t="n"/>
      <c r="E55" s="1" t="n"/>
      <c r="F55" s="1" t="n"/>
      <c r="G55" s="1" t="n"/>
      <c r="H55" s="1" t="n"/>
      <c r="I55" s="1" t="n"/>
      <c r="J55" s="1" t="n"/>
      <c r="K55" s="1" t="n"/>
      <c r="L55" s="1" t="n"/>
      <c r="M55" s="1" t="n"/>
      <c r="AK55" s="121" t="n"/>
      <c r="AL55" s="121" t="n"/>
      <c r="AM55" s="121" t="n"/>
    </row>
    <row r="56" ht="3.75" customHeight="1" s="171">
      <c r="A56" s="1" t="n"/>
      <c r="B56" s="2" t="n"/>
      <c r="C56" s="2" t="n"/>
      <c r="D56" s="2" t="n"/>
      <c r="E56" s="2" t="n"/>
      <c r="F56" s="2" t="n"/>
      <c r="G56" s="2" t="n"/>
      <c r="H56" s="2" t="n"/>
      <c r="I56" s="2" t="n"/>
      <c r="J56" s="2" t="n"/>
      <c r="K56" s="2" t="n"/>
      <c r="L56" s="2" t="n"/>
      <c r="M56" s="1" t="n"/>
      <c r="AK56" s="121" t="n"/>
      <c r="AL56" s="121" t="n"/>
      <c r="AM56" s="121" t="n"/>
    </row>
    <row r="57" ht="15" customHeight="1" s="171">
      <c r="A57" s="1" t="n"/>
      <c r="B57" s="2" t="n"/>
      <c r="C57" s="170">
        <f>C3</f>
        <v/>
      </c>
      <c r="K57" s="4" t="n"/>
      <c r="L57" s="2" t="n"/>
      <c r="M57" s="1" t="n"/>
      <c r="AK57" s="121" t="n"/>
      <c r="AL57" s="121" t="n"/>
      <c r="AM57" s="121" t="n"/>
    </row>
    <row r="58" ht="15" customHeight="1" s="171">
      <c r="A58" s="1" t="n"/>
      <c r="B58" s="2" t="n"/>
      <c r="K58" s="4" t="n"/>
      <c r="L58" s="2" t="n"/>
      <c r="M58" s="1" t="n"/>
      <c r="AK58" s="121" t="n"/>
      <c r="AL58" s="121" t="n"/>
      <c r="AM58" s="121" t="n"/>
    </row>
    <row r="59" ht="15" customHeight="1" s="171">
      <c r="A59" s="1" t="n"/>
      <c r="B59" s="2" t="n"/>
      <c r="K59" s="4" t="n"/>
      <c r="L59" s="2" t="n"/>
      <c r="M59" s="1" t="n"/>
      <c r="AK59" s="121" t="n"/>
      <c r="AL59" s="121" t="n"/>
      <c r="AM59" s="121" t="n"/>
    </row>
    <row r="60" ht="7.5" customHeight="1" s="171">
      <c r="A60" s="1" t="n"/>
      <c r="B60" s="2" t="n"/>
      <c r="C60" s="3" t="n"/>
      <c r="D60" s="3" t="n"/>
      <c r="E60" s="3" t="n"/>
      <c r="F60" s="3" t="n"/>
      <c r="G60" s="3" t="n"/>
      <c r="H60" s="3" t="n"/>
      <c r="I60" s="3" t="n"/>
      <c r="J60" s="3" t="n"/>
      <c r="K60" s="3" t="n"/>
      <c r="L60" s="2" t="n"/>
      <c r="M60" s="1" t="n"/>
      <c r="AK60" s="121" t="n"/>
      <c r="AL60" s="121" t="n"/>
      <c r="AM60" s="121" t="n"/>
    </row>
    <row r="61">
      <c r="A61" s="1" t="n"/>
      <c r="B61" s="2" t="n"/>
      <c r="C61" s="3" t="n"/>
      <c r="D61" s="173" t="inlineStr">
        <is>
          <t>39 Weeks</t>
        </is>
      </c>
      <c r="E61" s="47" t="inlineStr">
        <is>
          <t xml:space="preserve">End Date: </t>
        </is>
      </c>
      <c r="F61" s="74">
        <f>'LRP-810'!$G$27</f>
        <v/>
      </c>
      <c r="G61" s="3" t="n"/>
      <c r="H61" s="173" t="inlineStr">
        <is>
          <t>43 Weeks</t>
        </is>
      </c>
      <c r="I61" s="47" t="inlineStr">
        <is>
          <t xml:space="preserve">End Date: </t>
        </is>
      </c>
      <c r="J61" s="74">
        <f>'LRP-810'!$G$31</f>
        <v/>
      </c>
      <c r="K61" s="7" t="n"/>
      <c r="L61" s="2" t="n"/>
      <c r="M61" s="1" t="n"/>
      <c r="AD61" s="121" t="n"/>
      <c r="AE61" s="121" t="n"/>
      <c r="AF61" s="121" t="n"/>
    </row>
    <row r="62">
      <c r="A62" s="1" t="n"/>
      <c r="B62" s="2" t="n"/>
      <c r="C62" s="3" t="n"/>
      <c r="D62" s="174" t="n"/>
      <c r="E62" s="47" t="inlineStr">
        <is>
          <t xml:space="preserve">Forecast Price: </t>
        </is>
      </c>
      <c r="F62" s="224">
        <f>'LRP-810'!$G$29</f>
        <v/>
      </c>
      <c r="G62" s="3" t="n"/>
      <c r="H62" s="174" t="n"/>
      <c r="I62" s="47" t="inlineStr">
        <is>
          <t xml:space="preserve">Forecast Price: </t>
        </is>
      </c>
      <c r="J62" s="224">
        <f>'LRP-810'!$G$33</f>
        <v/>
      </c>
      <c r="K62" s="225" t="n"/>
      <c r="L62" s="2" t="n"/>
      <c r="M62" s="1" t="n"/>
      <c r="AD62" s="121" t="n"/>
      <c r="AE62" s="121" t="n"/>
      <c r="AF62" s="121" t="n"/>
    </row>
    <row r="63">
      <c r="A63" s="1" t="n"/>
      <c r="B63" s="2" t="n"/>
      <c r="C63" s="3" t="n"/>
      <c r="D63" s="11" t="inlineStr">
        <is>
          <t>Coverage Level</t>
        </is>
      </c>
      <c r="E63" s="12" t="inlineStr">
        <is>
          <t>Coverage Price</t>
        </is>
      </c>
      <c r="F63" s="13" t="inlineStr">
        <is>
          <t>Prod. Premium</t>
        </is>
      </c>
      <c r="G63" s="3" t="n"/>
      <c r="H63" s="11" t="inlineStr">
        <is>
          <t>Coverage Level</t>
        </is>
      </c>
      <c r="I63" s="12" t="inlineStr">
        <is>
          <t>Coverage Price</t>
        </is>
      </c>
      <c r="J63" s="13" t="inlineStr">
        <is>
          <t>Prod. Premium</t>
        </is>
      </c>
      <c r="K63" s="14" t="n"/>
      <c r="L63" s="2" t="n"/>
      <c r="M63" s="1" t="n"/>
    </row>
    <row r="64">
      <c r="A64" s="1" t="n"/>
      <c r="B64" s="2" t="n"/>
      <c r="C64" s="3" t="n"/>
      <c r="D64" s="115">
        <f>'LRP-810'!$H27</f>
        <v/>
      </c>
      <c r="E64" s="226">
        <f>'LRP-810'!$H28</f>
        <v/>
      </c>
      <c r="F64" s="227">
        <f>'LRP-810'!$H29</f>
        <v/>
      </c>
      <c r="G64" s="3" t="n"/>
      <c r="H64" s="115">
        <f>'LRP-810'!$H31</f>
        <v/>
      </c>
      <c r="I64" s="226">
        <f>'LRP-810'!$H32</f>
        <v/>
      </c>
      <c r="J64" s="227">
        <f>'LRP-810'!$H33</f>
        <v/>
      </c>
      <c r="K64" s="225" t="n"/>
      <c r="L64" s="2" t="n"/>
      <c r="M64" s="1" t="n"/>
    </row>
    <row r="65">
      <c r="A65" s="1" t="n"/>
      <c r="B65" s="2" t="n"/>
      <c r="C65" s="3" t="n"/>
      <c r="D65" s="118">
        <f>'LRP-810'!$I27</f>
        <v/>
      </c>
      <c r="E65" s="228">
        <f>'LRP-810'!$I28</f>
        <v/>
      </c>
      <c r="F65" s="229">
        <f>'LRP-810'!$I29</f>
        <v/>
      </c>
      <c r="G65" s="3" t="n"/>
      <c r="H65" s="118">
        <f>'LRP-810'!$I31</f>
        <v/>
      </c>
      <c r="I65" s="228">
        <f>'LRP-810'!$I32</f>
        <v/>
      </c>
      <c r="J65" s="229">
        <f>'LRP-810'!$I33</f>
        <v/>
      </c>
      <c r="K65" s="225" t="n"/>
      <c r="L65" s="2" t="n"/>
      <c r="M65" s="1" t="n"/>
    </row>
    <row r="66">
      <c r="A66" s="1" t="n"/>
      <c r="B66" s="2" t="n"/>
      <c r="C66" s="3" t="n"/>
      <c r="D66" s="115">
        <f>'LRP-810'!$J27</f>
        <v/>
      </c>
      <c r="E66" s="226">
        <f>'LRP-810'!$J28</f>
        <v/>
      </c>
      <c r="F66" s="227">
        <f>'LRP-810'!$J29</f>
        <v/>
      </c>
      <c r="G66" s="3" t="n"/>
      <c r="H66" s="115">
        <f>'LRP-810'!$J31</f>
        <v/>
      </c>
      <c r="I66" s="226">
        <f>'LRP-810'!$J32</f>
        <v/>
      </c>
      <c r="J66" s="227">
        <f>'LRP-810'!$J33</f>
        <v/>
      </c>
      <c r="K66" s="225" t="n"/>
      <c r="L66" s="2" t="n"/>
      <c r="M66" s="1" t="n"/>
    </row>
    <row r="67">
      <c r="A67" s="1" t="n"/>
      <c r="B67" s="2" t="n"/>
      <c r="C67" s="3" t="n"/>
      <c r="D67" s="118">
        <f>'LRP-810'!$K27</f>
        <v/>
      </c>
      <c r="E67" s="228">
        <f>'LRP-810'!$K28</f>
        <v/>
      </c>
      <c r="F67" s="229">
        <f>'LRP-810'!$K29</f>
        <v/>
      </c>
      <c r="G67" s="3" t="n"/>
      <c r="H67" s="118">
        <f>'LRP-810'!$K31</f>
        <v/>
      </c>
      <c r="I67" s="228">
        <f>'LRP-810'!$K32</f>
        <v/>
      </c>
      <c r="J67" s="229">
        <f>'LRP-810'!$K33</f>
        <v/>
      </c>
      <c r="K67" s="225" t="n"/>
      <c r="L67" s="2" t="n"/>
      <c r="M67" s="1" t="n"/>
    </row>
    <row r="68">
      <c r="A68" s="1" t="n"/>
      <c r="B68" s="2" t="n"/>
      <c r="C68" s="3" t="n"/>
      <c r="D68" s="115">
        <f>'LRP-810'!$L27</f>
        <v/>
      </c>
      <c r="E68" s="226">
        <f>'LRP-810'!$L28</f>
        <v/>
      </c>
      <c r="F68" s="227">
        <f>'LRP-810'!$L29</f>
        <v/>
      </c>
      <c r="G68" s="3" t="n"/>
      <c r="H68" s="115">
        <f>'LRP-810'!$L31</f>
        <v/>
      </c>
      <c r="I68" s="226">
        <f>'LRP-810'!$L32</f>
        <v/>
      </c>
      <c r="J68" s="227">
        <f>'LRP-810'!$L33</f>
        <v/>
      </c>
      <c r="K68" s="225" t="n"/>
      <c r="L68" s="2" t="n"/>
      <c r="M68" s="1" t="n"/>
    </row>
    <row r="69">
      <c r="A69" s="1" t="n"/>
      <c r="B69" s="2" t="n"/>
      <c r="C69" s="3" t="n"/>
      <c r="D69" s="118">
        <f>'LRP-810'!$M27</f>
        <v/>
      </c>
      <c r="E69" s="228">
        <f>'LRP-810'!$M28</f>
        <v/>
      </c>
      <c r="F69" s="229">
        <f>'LRP-810'!$M29</f>
        <v/>
      </c>
      <c r="G69" s="3" t="n"/>
      <c r="H69" s="118">
        <f>'LRP-810'!$M31</f>
        <v/>
      </c>
      <c r="I69" s="228">
        <f>'LRP-810'!$M32</f>
        <v/>
      </c>
      <c r="J69" s="229">
        <f>'LRP-810'!$M33</f>
        <v/>
      </c>
      <c r="K69" s="225" t="n"/>
      <c r="L69" s="2" t="n"/>
      <c r="M69" s="1" t="n"/>
    </row>
    <row r="70">
      <c r="A70" s="1" t="n"/>
      <c r="B70" s="2" t="n"/>
      <c r="C70" s="3" t="n"/>
      <c r="D70" s="115">
        <f>'LRP-810'!$N27</f>
        <v/>
      </c>
      <c r="E70" s="226">
        <f>'LRP-810'!$N28</f>
        <v/>
      </c>
      <c r="F70" s="227">
        <f>'LRP-810'!$N29</f>
        <v/>
      </c>
      <c r="G70" s="3" t="n"/>
      <c r="H70" s="115">
        <f>'LRP-810'!$N31</f>
        <v/>
      </c>
      <c r="I70" s="226">
        <f>'LRP-810'!$N32</f>
        <v/>
      </c>
      <c r="J70" s="227">
        <f>'LRP-810'!$N33</f>
        <v/>
      </c>
      <c r="K70" s="225" t="n"/>
      <c r="L70" s="2" t="n"/>
      <c r="M70" s="1" t="n"/>
    </row>
    <row r="71">
      <c r="A71" s="1" t="n"/>
      <c r="B71" s="2" t="n"/>
      <c r="C71" s="3" t="n"/>
      <c r="D71" s="118">
        <f>'LRP-810'!$O27</f>
        <v/>
      </c>
      <c r="E71" s="228">
        <f>'LRP-810'!$O28</f>
        <v/>
      </c>
      <c r="F71" s="229">
        <f>'LRP-810'!$O29</f>
        <v/>
      </c>
      <c r="G71" s="3" t="n"/>
      <c r="H71" s="118">
        <f>'LRP-810'!$O31</f>
        <v/>
      </c>
      <c r="I71" s="228">
        <f>'LRP-810'!$O32</f>
        <v/>
      </c>
      <c r="J71" s="229">
        <f>'LRP-810'!$O33</f>
        <v/>
      </c>
      <c r="K71" s="225" t="n"/>
      <c r="L71" s="2" t="n"/>
      <c r="M71" s="1" t="n"/>
    </row>
    <row r="72">
      <c r="A72" s="1" t="n"/>
      <c r="B72" s="2" t="n"/>
      <c r="C72" s="3" t="n"/>
      <c r="D72" s="115">
        <f>'LRP-810'!$P27</f>
        <v/>
      </c>
      <c r="E72" s="226">
        <f>'LRP-810'!$P28</f>
        <v/>
      </c>
      <c r="F72" s="227">
        <f>'LRP-810'!$P29</f>
        <v/>
      </c>
      <c r="G72" s="3" t="n"/>
      <c r="H72" s="115">
        <f>'LRP-810'!$P31</f>
        <v/>
      </c>
      <c r="I72" s="226">
        <f>'LRP-810'!$P32</f>
        <v/>
      </c>
      <c r="J72" s="227">
        <f>'LRP-810'!$P33</f>
        <v/>
      </c>
      <c r="K72" s="225" t="n"/>
      <c r="L72" s="2" t="n"/>
      <c r="M72" s="1" t="n"/>
    </row>
    <row r="73">
      <c r="A73" s="1" t="n"/>
      <c r="B73" s="2" t="n"/>
      <c r="C73" s="3" t="n"/>
      <c r="D73" s="122">
        <f>'LRP-810'!$Q27</f>
        <v/>
      </c>
      <c r="E73" s="230">
        <f>'LRP-810'!$Q28</f>
        <v/>
      </c>
      <c r="F73" s="231">
        <f>'LRP-810'!$Q29</f>
        <v/>
      </c>
      <c r="G73" s="3" t="n"/>
      <c r="H73" s="122">
        <f>'LRP-810'!$Q31</f>
        <v/>
      </c>
      <c r="I73" s="230">
        <f>'LRP-810'!$Q32</f>
        <v/>
      </c>
      <c r="J73" s="231">
        <f>'LRP-810'!$Q33</f>
        <v/>
      </c>
      <c r="K73" s="225" t="n"/>
      <c r="L73" s="2" t="n"/>
      <c r="M73" s="1" t="n"/>
    </row>
    <row r="74" ht="7.5" customHeight="1" s="171">
      <c r="A74" s="1" t="n"/>
      <c r="B74" s="2" t="n"/>
      <c r="C74" s="3" t="n"/>
      <c r="D74" s="3" t="n"/>
      <c r="E74" s="3" t="n"/>
      <c r="F74" s="3" t="n"/>
      <c r="G74" s="3" t="n"/>
      <c r="H74" s="3" t="n"/>
      <c r="I74" s="3" t="n"/>
      <c r="J74" s="3" t="n"/>
      <c r="K74" s="3" t="n"/>
      <c r="L74" s="2" t="n"/>
      <c r="M74" s="1" t="n"/>
    </row>
    <row r="75">
      <c r="A75" s="1" t="n"/>
      <c r="B75" s="2" t="n"/>
      <c r="C75" s="3" t="n"/>
      <c r="D75" s="173" t="inlineStr">
        <is>
          <t>47 Weeks</t>
        </is>
      </c>
      <c r="E75" s="47" t="inlineStr">
        <is>
          <t xml:space="preserve">End Date: </t>
        </is>
      </c>
      <c r="F75" s="74">
        <f>'LRP-810'!$G$35</f>
        <v/>
      </c>
      <c r="G75" s="3" t="n"/>
      <c r="H75" s="173" t="inlineStr">
        <is>
          <t>52 Weeks</t>
        </is>
      </c>
      <c r="I75" s="47" t="inlineStr">
        <is>
          <t xml:space="preserve">End Date: </t>
        </is>
      </c>
      <c r="J75" s="74">
        <f>'LRP-810'!$G$39</f>
        <v/>
      </c>
      <c r="K75" s="7" t="n"/>
      <c r="L75" s="2" t="n"/>
      <c r="M75" s="1" t="n"/>
    </row>
    <row r="76">
      <c r="A76" s="1" t="n"/>
      <c r="B76" s="2" t="n"/>
      <c r="C76" s="3" t="n"/>
      <c r="D76" s="174" t="n"/>
      <c r="E76" s="47" t="inlineStr">
        <is>
          <t xml:space="preserve">Forecast Price: </t>
        </is>
      </c>
      <c r="F76" s="224">
        <f>'LRP-810'!$G$37</f>
        <v/>
      </c>
      <c r="G76" s="3" t="n"/>
      <c r="H76" s="174" t="n"/>
      <c r="I76" s="47" t="inlineStr">
        <is>
          <t xml:space="preserve">Forecast Price: </t>
        </is>
      </c>
      <c r="J76" s="224">
        <f>'LRP-810'!$G$41</f>
        <v/>
      </c>
      <c r="K76" s="225" t="n"/>
      <c r="L76" s="2" t="n"/>
      <c r="M76" s="1" t="n"/>
    </row>
    <row r="77">
      <c r="A77" s="1" t="n"/>
      <c r="B77" s="2" t="n"/>
      <c r="C77" s="3" t="n"/>
      <c r="D77" s="11" t="inlineStr">
        <is>
          <t>Coverage Level</t>
        </is>
      </c>
      <c r="E77" s="12" t="inlineStr">
        <is>
          <t>Coverage Price</t>
        </is>
      </c>
      <c r="F77" s="13" t="inlineStr">
        <is>
          <t>Prod. Premium</t>
        </is>
      </c>
      <c r="G77" s="3" t="n"/>
      <c r="H77" s="11" t="inlineStr">
        <is>
          <t>Coverage Level</t>
        </is>
      </c>
      <c r="I77" s="12" t="inlineStr">
        <is>
          <t>Coverage Price</t>
        </is>
      </c>
      <c r="J77" s="13" t="inlineStr">
        <is>
          <t>Prod. Premium</t>
        </is>
      </c>
      <c r="K77" s="14" t="n"/>
      <c r="L77" s="2" t="n"/>
      <c r="M77" s="1" t="n"/>
    </row>
    <row r="78">
      <c r="A78" s="1" t="n"/>
      <c r="B78" s="2" t="n"/>
      <c r="C78" s="3" t="n"/>
      <c r="D78" s="115">
        <f>'LRP-810'!$H35</f>
        <v/>
      </c>
      <c r="E78" s="226">
        <f>'LRP-810'!$H36</f>
        <v/>
      </c>
      <c r="F78" s="227">
        <f>'LRP-810'!$H37</f>
        <v/>
      </c>
      <c r="G78" s="3" t="n"/>
      <c r="H78" s="115">
        <f>'LRP-810'!$H39</f>
        <v/>
      </c>
      <c r="I78" s="226">
        <f>'LRP-810'!$H40</f>
        <v/>
      </c>
      <c r="J78" s="227">
        <f>'LRP-810'!$H41</f>
        <v/>
      </c>
      <c r="K78" s="225" t="n"/>
      <c r="L78" s="2" t="n"/>
      <c r="M78" s="1" t="n"/>
    </row>
    <row r="79">
      <c r="A79" s="1" t="n"/>
      <c r="B79" s="2" t="n"/>
      <c r="C79" s="3" t="n"/>
      <c r="D79" s="118">
        <f>'LRP-810'!$I35</f>
        <v/>
      </c>
      <c r="E79" s="228">
        <f>'LRP-810'!$I36</f>
        <v/>
      </c>
      <c r="F79" s="229">
        <f>'LRP-810'!$I37</f>
        <v/>
      </c>
      <c r="G79" s="3" t="n"/>
      <c r="H79" s="118">
        <f>'LRP-810'!$I39</f>
        <v/>
      </c>
      <c r="I79" s="228">
        <f>'LRP-810'!$I40</f>
        <v/>
      </c>
      <c r="J79" s="229">
        <f>'LRP-810'!$I41</f>
        <v/>
      </c>
      <c r="K79" s="225" t="n"/>
      <c r="L79" s="2" t="n"/>
      <c r="M79" s="1" t="n"/>
    </row>
    <row r="80">
      <c r="A80" s="1" t="n"/>
      <c r="B80" s="2" t="n"/>
      <c r="C80" s="3" t="n"/>
      <c r="D80" s="115">
        <f>'LRP-810'!$J35</f>
        <v/>
      </c>
      <c r="E80" s="226">
        <f>'LRP-810'!$J36</f>
        <v/>
      </c>
      <c r="F80" s="227">
        <f>'LRP-810'!$J37</f>
        <v/>
      </c>
      <c r="G80" s="3" t="n"/>
      <c r="H80" s="115">
        <f>'LRP-810'!$J39</f>
        <v/>
      </c>
      <c r="I80" s="226">
        <f>'LRP-810'!$J40</f>
        <v/>
      </c>
      <c r="J80" s="227">
        <f>'LRP-810'!$J41</f>
        <v/>
      </c>
      <c r="K80" s="225" t="n"/>
      <c r="L80" s="2" t="n"/>
      <c r="M80" s="1" t="n"/>
    </row>
    <row r="81">
      <c r="A81" s="1" t="n"/>
      <c r="B81" s="2" t="n"/>
      <c r="C81" s="3" t="n"/>
      <c r="D81" s="118">
        <f>'LRP-810'!$K35</f>
        <v/>
      </c>
      <c r="E81" s="228">
        <f>'LRP-810'!$K36</f>
        <v/>
      </c>
      <c r="F81" s="229">
        <f>'LRP-810'!$K37</f>
        <v/>
      </c>
      <c r="G81" s="3" t="n"/>
      <c r="H81" s="118">
        <f>'LRP-810'!$K39</f>
        <v/>
      </c>
      <c r="I81" s="228">
        <f>'LRP-810'!$K40</f>
        <v/>
      </c>
      <c r="J81" s="229">
        <f>'LRP-810'!$K41</f>
        <v/>
      </c>
      <c r="K81" s="225" t="n"/>
      <c r="L81" s="2" t="n"/>
      <c r="M81" s="1" t="n"/>
    </row>
    <row r="82">
      <c r="A82" s="1" t="n"/>
      <c r="B82" s="2" t="n"/>
      <c r="C82" s="3" t="n"/>
      <c r="D82" s="115">
        <f>'LRP-810'!$L35</f>
        <v/>
      </c>
      <c r="E82" s="226">
        <f>'LRP-810'!$L36</f>
        <v/>
      </c>
      <c r="F82" s="227">
        <f>'LRP-810'!$L37</f>
        <v/>
      </c>
      <c r="G82" s="3" t="n"/>
      <c r="H82" s="115">
        <f>'LRP-810'!$L39</f>
        <v/>
      </c>
      <c r="I82" s="226">
        <f>'LRP-810'!$L40</f>
        <v/>
      </c>
      <c r="J82" s="227">
        <f>'LRP-810'!$L41</f>
        <v/>
      </c>
      <c r="K82" s="225" t="n"/>
      <c r="L82" s="2" t="n"/>
      <c r="M82" s="1" t="n"/>
    </row>
    <row r="83">
      <c r="A83" s="1" t="n"/>
      <c r="B83" s="2" t="n"/>
      <c r="C83" s="3" t="n"/>
      <c r="D83" s="118">
        <f>'LRP-810'!$M35</f>
        <v/>
      </c>
      <c r="E83" s="228">
        <f>'LRP-810'!$M36</f>
        <v/>
      </c>
      <c r="F83" s="229">
        <f>'LRP-810'!$M37</f>
        <v/>
      </c>
      <c r="G83" s="3" t="n"/>
      <c r="H83" s="118">
        <f>'LRP-810'!$M39</f>
        <v/>
      </c>
      <c r="I83" s="228">
        <f>'LRP-810'!$M40</f>
        <v/>
      </c>
      <c r="J83" s="229">
        <f>'LRP-810'!$M41</f>
        <v/>
      </c>
      <c r="K83" s="225" t="n"/>
      <c r="L83" s="2" t="n"/>
      <c r="M83" s="1" t="n"/>
    </row>
    <row r="84">
      <c r="A84" s="1" t="n"/>
      <c r="B84" s="2" t="n"/>
      <c r="C84" s="3" t="n"/>
      <c r="D84" s="115">
        <f>'LRP-810'!$N35</f>
        <v/>
      </c>
      <c r="E84" s="226">
        <f>'LRP-810'!$N36</f>
        <v/>
      </c>
      <c r="F84" s="227">
        <f>'LRP-810'!$N37</f>
        <v/>
      </c>
      <c r="G84" s="3" t="n"/>
      <c r="H84" s="115">
        <f>'LRP-810'!$N39</f>
        <v/>
      </c>
      <c r="I84" s="226">
        <f>'LRP-810'!$N40</f>
        <v/>
      </c>
      <c r="J84" s="227">
        <f>'LRP-810'!$N41</f>
        <v/>
      </c>
      <c r="K84" s="225" t="n"/>
      <c r="L84" s="2" t="n"/>
      <c r="M84" s="1" t="n"/>
    </row>
    <row r="85">
      <c r="A85" s="1" t="n"/>
      <c r="B85" s="2" t="n"/>
      <c r="C85" s="3" t="n"/>
      <c r="D85" s="118">
        <f>'LRP-810'!$O35</f>
        <v/>
      </c>
      <c r="E85" s="228">
        <f>'LRP-810'!$O36</f>
        <v/>
      </c>
      <c r="F85" s="229">
        <f>'LRP-810'!$O37</f>
        <v/>
      </c>
      <c r="G85" s="3" t="n"/>
      <c r="H85" s="118">
        <f>'LRP-810'!$O39</f>
        <v/>
      </c>
      <c r="I85" s="228">
        <f>'LRP-810'!$O40</f>
        <v/>
      </c>
      <c r="J85" s="229">
        <f>'LRP-810'!$O41</f>
        <v/>
      </c>
      <c r="K85" s="225" t="n"/>
      <c r="L85" s="2" t="n"/>
      <c r="M85" s="1" t="n"/>
    </row>
    <row r="86">
      <c r="A86" s="1" t="n"/>
      <c r="B86" s="2" t="n"/>
      <c r="C86" s="3" t="n"/>
      <c r="D86" s="115">
        <f>'LRP-810'!$P35</f>
        <v/>
      </c>
      <c r="E86" s="226">
        <f>'LRP-810'!$P36</f>
        <v/>
      </c>
      <c r="F86" s="227">
        <f>'LRP-810'!$P37</f>
        <v/>
      </c>
      <c r="G86" s="3" t="n"/>
      <c r="H86" s="115">
        <f>'LRP-810'!$P39</f>
        <v/>
      </c>
      <c r="I86" s="226">
        <f>'LRP-810'!$P40</f>
        <v/>
      </c>
      <c r="J86" s="227">
        <f>'LRP-810'!$P41</f>
        <v/>
      </c>
      <c r="K86" s="225" t="n"/>
      <c r="L86" s="2" t="n"/>
      <c r="M86" s="1" t="n"/>
    </row>
    <row r="87">
      <c r="A87" s="1" t="n"/>
      <c r="B87" s="2" t="n"/>
      <c r="C87" s="3" t="n"/>
      <c r="D87" s="122">
        <f>'LRP-810'!$Q35</f>
        <v/>
      </c>
      <c r="E87" s="230">
        <f>'LRP-810'!$Q36</f>
        <v/>
      </c>
      <c r="F87" s="231">
        <f>'LRP-810'!$Q37</f>
        <v/>
      </c>
      <c r="G87" s="3" t="n"/>
      <c r="H87" s="122">
        <f>'LRP-810'!$Q39</f>
        <v/>
      </c>
      <c r="I87" s="230">
        <f>'LRP-810'!$Q40</f>
        <v/>
      </c>
      <c r="J87" s="231">
        <f>'LRP-810'!$Q41</f>
        <v/>
      </c>
      <c r="K87" s="225" t="n"/>
      <c r="L87" s="2" t="n"/>
      <c r="M87" s="1" t="n"/>
    </row>
    <row r="88" ht="15" customHeight="1" s="171">
      <c r="A88" s="1" t="n"/>
      <c r="B88" s="2" t="n"/>
      <c r="C88" s="3" t="n"/>
      <c r="D88" s="3" t="n"/>
      <c r="E88" s="3" t="n"/>
      <c r="F88" s="3" t="n"/>
      <c r="G88" s="3" t="n"/>
      <c r="H88" s="3" t="n"/>
      <c r="I88" s="3" t="n"/>
      <c r="J88" s="25" t="inlineStr">
        <is>
          <t>Coverage Level and Prod. Premiums are in $/cwt</t>
        </is>
      </c>
      <c r="K88" s="3" t="n"/>
      <c r="L88" s="2" t="n"/>
      <c r="M88" s="1" t="n"/>
    </row>
    <row r="89">
      <c r="A89" s="1" t="n"/>
      <c r="B89" s="2" t="n"/>
      <c r="C89" s="3" t="n"/>
      <c r="D89" s="26">
        <f>D6</f>
        <v/>
      </c>
      <c r="E89" s="3" t="n"/>
      <c r="F89" s="3" t="n"/>
      <c r="G89" s="3" t="n"/>
      <c r="H89" s="3" t="n"/>
      <c r="I89" s="3" t="n"/>
      <c r="K89" s="3" t="n"/>
      <c r="L89" s="2" t="n"/>
      <c r="M89" s="1" t="n"/>
    </row>
    <row r="90" ht="15" customHeight="1" s="171">
      <c r="A90" s="1" t="n"/>
      <c r="B90" s="2" t="n"/>
      <c r="C90" s="3" t="n"/>
      <c r="D90" s="175" t="inlineStr">
        <is>
          <t>This is a quote or estimate based on actuarial information provided by the Risk Management Agency. 
This is a quote only and is not an offer of insurance nor an insurance binder. 
This quote is good for the effective date listed above only.
American Agri-Business Insurance Co. (601)</t>
        </is>
      </c>
      <c r="I90" s="27" t="n"/>
      <c r="J90" s="28" t="inlineStr">
        <is>
          <t>PFPAg Insurance Contact: Tyler Patten</t>
        </is>
      </c>
      <c r="K90" s="3" t="n"/>
      <c r="L90" s="2" t="n"/>
      <c r="M90" s="1" t="n"/>
    </row>
    <row r="91">
      <c r="A91" s="1" t="n"/>
      <c r="B91" s="2" t="n"/>
      <c r="C91" s="3" t="n"/>
      <c r="I91" s="27" t="n"/>
      <c r="J91" s="28" t="inlineStr">
        <is>
          <t>Phone:  (515) 268-8888</t>
        </is>
      </c>
      <c r="K91" s="3" t="n"/>
      <c r="L91" s="2" t="n"/>
      <c r="M91" s="1" t="n"/>
    </row>
    <row r="92">
      <c r="A92" s="1" t="n"/>
      <c r="B92" s="2" t="n"/>
      <c r="C92" s="3" t="n"/>
      <c r="I92" s="27" t="n"/>
      <c r="J92" s="28" t="inlineStr">
        <is>
          <t>Email: tpatten@pfpag.com</t>
        </is>
      </c>
      <c r="K92" s="3" t="n"/>
      <c r="L92" s="2" t="n"/>
      <c r="M92" s="1" t="n"/>
    </row>
    <row r="93" ht="7.5" customHeight="1" s="171">
      <c r="A93" s="1" t="n"/>
      <c r="B93" s="2" t="n"/>
      <c r="C93" s="3" t="n"/>
      <c r="D93" s="27" t="n"/>
      <c r="E93" s="27" t="n"/>
      <c r="F93" s="27" t="n"/>
      <c r="G93" s="27" t="n"/>
      <c r="H93" s="27" t="n"/>
      <c r="I93" s="27" t="n"/>
      <c r="J93" s="28" t="n"/>
      <c r="K93" s="3" t="n"/>
      <c r="L93" s="2" t="n"/>
      <c r="M93" s="1" t="n"/>
    </row>
    <row r="94" hidden="1" ht="10.5" customHeight="1" s="171">
      <c r="A94" s="1" t="n"/>
      <c r="B94" s="2" t="n"/>
      <c r="C94" s="3" t="n"/>
      <c r="D94" s="172" t="inlineStr">
        <is>
          <t>Note: We use information from public sources or other third parties that we believe are reliable, 
but we cannot guarantee that any information is complete or accurate.
All information we use is also subject to change. All quotes and other information are therefore estimates only and are not guaranteed by us. We have no liability to you for use of this website or any other quotes or other information.</t>
        </is>
      </c>
      <c r="K94" s="3" t="n"/>
      <c r="L94" s="2" t="n"/>
      <c r="M94" s="1" t="n"/>
    </row>
    <row r="95" hidden="1" ht="10.5" customHeight="1" s="171">
      <c r="A95" s="1" t="n"/>
      <c r="B95" s="2" t="n"/>
      <c r="C95" s="3" t="n"/>
      <c r="K95" s="3" t="n"/>
      <c r="L95" s="2" t="n"/>
      <c r="M95" s="1" t="n"/>
    </row>
    <row r="96" hidden="1" ht="10.5" customHeight="1" s="171">
      <c r="A96" s="1" t="n"/>
      <c r="B96" s="2" t="n"/>
      <c r="C96" s="3" t="n"/>
      <c r="K96" s="3" t="n"/>
      <c r="L96" s="2" t="n"/>
      <c r="M96" s="1" t="n"/>
    </row>
    <row r="97" hidden="1" ht="10.5" customHeight="1" s="171">
      <c r="A97" s="1" t="n"/>
      <c r="B97" s="2" t="n"/>
      <c r="C97" s="3" t="n"/>
      <c r="K97" s="3" t="n"/>
      <c r="L97" s="2" t="n"/>
      <c r="M97" s="1" t="n"/>
    </row>
    <row r="98" hidden="1" ht="10.5" customHeight="1" s="171">
      <c r="A98" s="1" t="n"/>
      <c r="B98" s="2" t="n"/>
      <c r="C98" s="3" t="n"/>
      <c r="K98" s="3" t="n"/>
      <c r="L98" s="2" t="n"/>
      <c r="M98" s="1" t="n"/>
    </row>
    <row r="99" hidden="1" ht="7.5" customHeight="1" s="171">
      <c r="A99" s="1" t="n"/>
      <c r="B99" s="2" t="n"/>
      <c r="C99" s="3" t="n"/>
      <c r="D99" s="3" t="n"/>
      <c r="E99" s="3" t="n"/>
      <c r="F99" s="3" t="n"/>
      <c r="G99" s="3" t="n"/>
      <c r="H99" s="3" t="n"/>
      <c r="I99" s="3" t="n"/>
      <c r="J99" s="3" t="n"/>
      <c r="K99" s="3" t="n"/>
      <c r="L99" s="2" t="n"/>
      <c r="M99" s="1" t="n"/>
    </row>
    <row r="100" ht="3.75" customHeight="1" s="171">
      <c r="A100" s="1" t="n"/>
      <c r="B100" s="2" t="n"/>
      <c r="C100" s="2" t="n"/>
      <c r="D100" s="2" t="n"/>
      <c r="E100" s="2" t="n"/>
      <c r="F100" s="2" t="n"/>
      <c r="G100" s="2" t="n"/>
      <c r="H100" s="2" t="n"/>
      <c r="I100" s="2" t="n"/>
      <c r="J100" s="2" t="n"/>
      <c r="K100" s="2" t="n"/>
      <c r="L100" s="2" t="n"/>
      <c r="M100" s="1" t="n"/>
    </row>
    <row r="101" ht="3.75" customHeight="1" s="171">
      <c r="A101" s="1" t="n"/>
      <c r="B101" s="1" t="n"/>
      <c r="C101" s="1" t="n"/>
      <c r="D101" s="1" t="n"/>
      <c r="E101" s="1" t="n"/>
      <c r="F101" s="1" t="n"/>
      <c r="G101" s="1" t="n"/>
      <c r="H101" s="1" t="n"/>
      <c r="I101" s="1" t="n"/>
      <c r="J101" s="1" t="n"/>
      <c r="K101" s="1" t="n"/>
      <c r="L101" s="1" t="n"/>
      <c r="M101" s="1" t="n"/>
    </row>
  </sheetData>
  <mergeCells count="15">
    <mergeCell ref="C57:J59"/>
    <mergeCell ref="D9:D10"/>
    <mergeCell ref="D94:J98"/>
    <mergeCell ref="H9:H10"/>
    <mergeCell ref="C3:J5"/>
    <mergeCell ref="D75:D76"/>
    <mergeCell ref="H61:H62"/>
    <mergeCell ref="D90:H92"/>
    <mergeCell ref="D23:D24"/>
    <mergeCell ref="D61:D62"/>
    <mergeCell ref="D37:D38"/>
    <mergeCell ref="H75:H76"/>
    <mergeCell ref="H23:H24"/>
    <mergeCell ref="H37:H38"/>
    <mergeCell ref="D6:F6"/>
  </mergeCells>
  <pageMargins left="0" right="0" top="0.75" bottom="0.75" header="0.3" footer="0.3"/>
  <pageSetup orientation="portrait"/>
</worksheet>
</file>

<file path=xl/worksheets/sheet13.xml><?xml version="1.0" encoding="utf-8"?>
<worksheet xmlns="http://schemas.openxmlformats.org/spreadsheetml/2006/main">
  <sheetPr codeName="Sheet7">
    <tabColor rgb="FFE4C9FF"/>
    <outlinePr summaryBelow="1" summaryRight="1"/>
    <pageSetUpPr/>
  </sheetPr>
  <dimension ref="A2:AM102"/>
  <sheetViews>
    <sheetView showGridLines="0" tabSelected="1" workbookViewId="0">
      <selection activeCell="O19" sqref="O19"/>
    </sheetView>
  </sheetViews>
  <sheetFormatPr baseColWidth="8" defaultRowHeight="14.4"/>
  <cols>
    <col width="0.6640625" customWidth="1" style="171" min="1" max="2"/>
    <col width="1.44140625" customWidth="1" style="171" min="3" max="3"/>
    <col width="15.6640625" customWidth="1" style="171" min="4" max="6"/>
    <col width="2.88671875" customWidth="1" style="171" min="7" max="7"/>
    <col width="15.6640625" customWidth="1" style="171" min="8" max="10"/>
    <col width="1.44140625" customWidth="1" style="171" min="11" max="11"/>
    <col width="0.6640625" customWidth="1" style="171" min="12" max="13"/>
    <col width="9.109375" customWidth="1" style="171" min="14" max="14"/>
    <col width="14.6640625" customWidth="1" style="171" min="15" max="16"/>
    <col width="15.6640625" customWidth="1" style="171" min="17" max="19"/>
    <col width="2.88671875" customWidth="1" style="171" min="20" max="20"/>
    <col width="9.109375" customWidth="1" style="171" min="21" max="21"/>
    <col width="14.6640625" customWidth="1" style="171" min="22" max="23"/>
    <col width="15.6640625" customWidth="1" style="171" min="24" max="26"/>
    <col width="2.88671875" customWidth="1" style="171" min="27" max="27"/>
    <col width="9.109375" customWidth="1" style="171" min="28" max="28"/>
    <col width="14.6640625" customWidth="1" style="171" min="29" max="30"/>
    <col width="15.6640625" customWidth="1" style="171" min="31" max="33"/>
    <col width="16.5546875" customWidth="1" style="171" min="37" max="37"/>
  </cols>
  <sheetData>
    <row r="1" ht="7.5" customHeight="1" s="171"/>
    <row r="2" ht="3.75" customHeight="1" s="171">
      <c r="A2" s="1" t="n"/>
      <c r="B2" s="1" t="n"/>
      <c r="C2" s="1" t="n"/>
      <c r="D2" s="1" t="n"/>
      <c r="E2" s="1" t="n"/>
      <c r="F2" s="1" t="n"/>
      <c r="G2" s="1" t="n"/>
      <c r="H2" s="1" t="n"/>
      <c r="I2" s="1" t="n"/>
      <c r="J2" s="1" t="n"/>
      <c r="K2" s="1" t="n"/>
      <c r="L2" s="1" t="n"/>
      <c r="M2" s="1" t="n"/>
    </row>
    <row r="3" ht="3.75" customHeight="1" s="171">
      <c r="A3" s="1" t="n"/>
      <c r="B3" s="2" t="n"/>
      <c r="C3" s="2" t="n"/>
      <c r="D3" s="2" t="n"/>
      <c r="E3" s="2" t="n"/>
      <c r="F3" s="2" t="n"/>
      <c r="G3" s="2" t="n"/>
      <c r="H3" s="2" t="n"/>
      <c r="I3" s="2" t="n"/>
      <c r="J3" s="2" t="n"/>
      <c r="K3" s="2" t="n"/>
      <c r="L3" s="2" t="n"/>
      <c r="M3" s="1" t="n"/>
    </row>
    <row r="4" ht="15" customHeight="1" s="171">
      <c r="A4" s="1" t="n"/>
      <c r="B4" s="2" t="n"/>
      <c r="C4" s="170" t="inlineStr">
        <is>
          <t xml:space="preserve"> 2024 Feeder Cattle LRP Insurance Quotes</t>
        </is>
      </c>
      <c r="K4" s="4" t="n"/>
      <c r="L4" s="2" t="n"/>
      <c r="M4" s="1" t="n"/>
    </row>
    <row r="5" ht="15" customHeight="1" s="171">
      <c r="A5" s="1" t="n"/>
      <c r="B5" s="2" t="n"/>
      <c r="K5" s="4" t="n"/>
      <c r="L5" s="2" t="n"/>
      <c r="M5" s="1" t="n"/>
    </row>
    <row r="6" ht="15" customHeight="1" s="171">
      <c r="A6" s="1" t="n"/>
      <c r="B6" s="2" t="n"/>
      <c r="K6" s="4" t="n"/>
      <c r="L6" s="2" t="n"/>
      <c r="M6" s="1" t="n"/>
    </row>
    <row r="7" ht="13.5" customHeight="1" s="171">
      <c r="A7" s="1" t="n"/>
      <c r="B7" s="2" t="n"/>
      <c r="C7" s="3" t="n"/>
      <c r="D7" s="176" t="inlineStr">
        <is>
          <t>Feeder Cattle - IA - Heifers Weight 1 (811)</t>
        </is>
      </c>
      <c r="J7" s="112">
        <f>'LRP-811'!H1</f>
        <v/>
      </c>
      <c r="K7" s="3" t="n"/>
      <c r="L7" s="2" t="n"/>
      <c r="M7" s="1" t="n"/>
    </row>
    <row r="8" hidden="1" ht="15" customHeight="1" s="171">
      <c r="A8" s="1" t="n"/>
      <c r="B8" s="2" t="n"/>
      <c r="C8" s="3" t="n"/>
      <c r="D8" s="5" t="inlineStr">
        <is>
          <t>Date:</t>
        </is>
      </c>
      <c r="E8" s="6">
        <f>#REF!</f>
        <v/>
      </c>
      <c r="K8" s="3" t="n"/>
      <c r="L8" s="2" t="n"/>
      <c r="M8" s="1" t="n"/>
    </row>
    <row r="9" ht="7.5" customHeight="1" s="171">
      <c r="A9" s="1" t="n"/>
      <c r="B9" s="2" t="n"/>
      <c r="C9" s="3" t="n"/>
      <c r="D9" s="3" t="n"/>
      <c r="E9" s="3" t="n"/>
      <c r="F9" s="3" t="n"/>
      <c r="G9" s="3" t="n"/>
      <c r="H9" s="3" t="n"/>
      <c r="I9" s="3" t="n"/>
      <c r="J9" s="3" t="n"/>
      <c r="K9" s="3" t="n"/>
      <c r="L9" s="2" t="n"/>
      <c r="M9" s="1" t="n"/>
    </row>
    <row r="10">
      <c r="A10" s="1" t="n"/>
      <c r="B10" s="2" t="n"/>
      <c r="C10" s="3" t="n"/>
      <c r="D10" s="173" t="inlineStr">
        <is>
          <t>13 Weeks</t>
        </is>
      </c>
      <c r="E10" s="47" t="inlineStr">
        <is>
          <t xml:space="preserve">End Date: </t>
        </is>
      </c>
      <c r="F10" s="74">
        <f>'LRP-811'!$G$3</f>
        <v/>
      </c>
      <c r="G10" s="3" t="n"/>
      <c r="H10" s="173" t="inlineStr">
        <is>
          <t>17 Weeks</t>
        </is>
      </c>
      <c r="I10" s="47" t="inlineStr">
        <is>
          <t xml:space="preserve">End Date: </t>
        </is>
      </c>
      <c r="J10" s="74">
        <f>'LRP-811'!$G$7</f>
        <v/>
      </c>
      <c r="K10" s="7" t="n"/>
      <c r="L10" s="2" t="n"/>
      <c r="M10" s="1" t="n"/>
    </row>
    <row r="11">
      <c r="A11" s="1" t="n"/>
      <c r="B11" s="2" t="n"/>
      <c r="C11" s="3" t="n"/>
      <c r="D11" s="174" t="n"/>
      <c r="E11" s="47" t="inlineStr">
        <is>
          <t xml:space="preserve">Forecast Price: </t>
        </is>
      </c>
      <c r="F11" s="224">
        <f>'LRP-811'!$G$5</f>
        <v/>
      </c>
      <c r="G11" s="3" t="n"/>
      <c r="H11" s="174" t="n"/>
      <c r="I11" s="47" t="inlineStr">
        <is>
          <t xml:space="preserve">Forecast Price: </t>
        </is>
      </c>
      <c r="J11" s="224">
        <f>'LRP-811'!$G$9</f>
        <v/>
      </c>
      <c r="K11" s="225" t="n"/>
      <c r="L11" s="2" t="n"/>
      <c r="M11" s="1" t="n"/>
    </row>
    <row r="12">
      <c r="A12" s="1" t="n"/>
      <c r="B12" s="2" t="n"/>
      <c r="C12" s="3" t="n"/>
      <c r="D12" s="11" t="inlineStr">
        <is>
          <t>Coverage Level</t>
        </is>
      </c>
      <c r="E12" s="12" t="inlineStr">
        <is>
          <t>Coverage Price</t>
        </is>
      </c>
      <c r="F12" s="13" t="inlineStr">
        <is>
          <t>Prod. Premium</t>
        </is>
      </c>
      <c r="G12" s="3" t="n"/>
      <c r="H12" s="11" t="inlineStr">
        <is>
          <t>Coverage Level</t>
        </is>
      </c>
      <c r="I12" s="12" t="inlineStr">
        <is>
          <t>Coverage Price</t>
        </is>
      </c>
      <c r="J12" s="13" t="inlineStr">
        <is>
          <t>Prod. Premium</t>
        </is>
      </c>
      <c r="K12" s="14" t="n"/>
      <c r="L12" s="2" t="n"/>
      <c r="M12" s="1" t="n"/>
    </row>
    <row r="13">
      <c r="A13" s="1" t="n"/>
      <c r="B13" s="2" t="n"/>
      <c r="C13" s="3" t="n"/>
      <c r="D13" s="115">
        <f>'LRP-811'!$H3</f>
        <v/>
      </c>
      <c r="E13" s="226">
        <f>'LRP-811'!$H4</f>
        <v/>
      </c>
      <c r="F13" s="227">
        <f>'LRP-811'!$H5</f>
        <v/>
      </c>
      <c r="G13" s="3" t="n"/>
      <c r="H13" s="115">
        <f>'LRP-811'!$H7</f>
        <v/>
      </c>
      <c r="I13" s="226">
        <f>'LRP-811'!$H8</f>
        <v/>
      </c>
      <c r="J13" s="227">
        <f>'LRP-811'!$H9</f>
        <v/>
      </c>
      <c r="K13" s="225" t="n"/>
      <c r="L13" s="2" t="n"/>
      <c r="M13" s="1" t="n"/>
    </row>
    <row r="14">
      <c r="A14" s="1" t="n"/>
      <c r="B14" s="2" t="n"/>
      <c r="C14" s="3" t="n"/>
      <c r="D14" s="118">
        <f>'LRP-811'!$I3</f>
        <v/>
      </c>
      <c r="E14" s="228">
        <f>'LRP-811'!$I4</f>
        <v/>
      </c>
      <c r="F14" s="229">
        <f>'LRP-811'!$I5</f>
        <v/>
      </c>
      <c r="G14" s="3" t="n"/>
      <c r="H14" s="118">
        <f>'LRP-811'!$I7</f>
        <v/>
      </c>
      <c r="I14" s="228">
        <f>'LRP-811'!$I8</f>
        <v/>
      </c>
      <c r="J14" s="229">
        <f>'LRP-811'!$I9</f>
        <v/>
      </c>
      <c r="K14" s="225" t="n"/>
      <c r="L14" s="2" t="n"/>
      <c r="M14" s="1" t="n"/>
    </row>
    <row r="15">
      <c r="A15" s="1" t="n"/>
      <c r="B15" s="2" t="n"/>
      <c r="C15" s="3" t="n"/>
      <c r="D15" s="115">
        <f>'LRP-811'!$J3</f>
        <v/>
      </c>
      <c r="E15" s="226">
        <f>'LRP-811'!$J4</f>
        <v/>
      </c>
      <c r="F15" s="227">
        <f>'LRP-811'!$J5</f>
        <v/>
      </c>
      <c r="G15" s="3" t="n"/>
      <c r="H15" s="115">
        <f>'LRP-811'!$J7</f>
        <v/>
      </c>
      <c r="I15" s="226">
        <f>'LRP-811'!$J8</f>
        <v/>
      </c>
      <c r="J15" s="227">
        <f>'LRP-811'!$J9</f>
        <v/>
      </c>
      <c r="K15" s="225" t="n"/>
      <c r="L15" s="2" t="n"/>
      <c r="M15" s="1" t="n"/>
    </row>
    <row r="16">
      <c r="A16" s="1" t="n"/>
      <c r="B16" s="2" t="n"/>
      <c r="C16" s="3" t="n"/>
      <c r="D16" s="118">
        <f>'LRP-811'!$K3</f>
        <v/>
      </c>
      <c r="E16" s="228">
        <f>'LRP-811'!$K4</f>
        <v/>
      </c>
      <c r="F16" s="229">
        <f>'LRP-811'!$K5</f>
        <v/>
      </c>
      <c r="G16" s="3" t="n"/>
      <c r="H16" s="118">
        <f>'LRP-811'!$K7</f>
        <v/>
      </c>
      <c r="I16" s="228">
        <f>'LRP-811'!$K8</f>
        <v/>
      </c>
      <c r="J16" s="229">
        <f>'LRP-811'!$K9</f>
        <v/>
      </c>
      <c r="K16" s="225" t="n"/>
      <c r="L16" s="2" t="n"/>
      <c r="M16" s="1" t="n"/>
    </row>
    <row r="17">
      <c r="A17" s="1" t="n"/>
      <c r="B17" s="2" t="n"/>
      <c r="C17" s="3" t="n"/>
      <c r="D17" s="115">
        <f>'LRP-811'!$L3</f>
        <v/>
      </c>
      <c r="E17" s="226">
        <f>'LRP-811'!$L4</f>
        <v/>
      </c>
      <c r="F17" s="227">
        <f>'LRP-811'!$L5</f>
        <v/>
      </c>
      <c r="G17" s="3" t="n"/>
      <c r="H17" s="115">
        <f>'LRP-811'!$L7</f>
        <v/>
      </c>
      <c r="I17" s="226">
        <f>'LRP-811'!$L8</f>
        <v/>
      </c>
      <c r="J17" s="227">
        <f>'LRP-811'!$L9</f>
        <v/>
      </c>
      <c r="K17" s="225" t="n"/>
      <c r="L17" s="2" t="n"/>
      <c r="M17" s="1" t="n"/>
    </row>
    <row r="18">
      <c r="A18" s="1" t="n"/>
      <c r="B18" s="2" t="n"/>
      <c r="C18" s="3" t="n"/>
      <c r="D18" s="118">
        <f>'LRP-811'!$M3</f>
        <v/>
      </c>
      <c r="E18" s="228">
        <f>'LRP-811'!$M4</f>
        <v/>
      </c>
      <c r="F18" s="229">
        <f>'LRP-811'!$M5</f>
        <v/>
      </c>
      <c r="G18" s="3" t="n"/>
      <c r="H18" s="118">
        <f>'LRP-811'!$M7</f>
        <v/>
      </c>
      <c r="I18" s="228">
        <f>'LRP-811'!$M8</f>
        <v/>
      </c>
      <c r="J18" s="229">
        <f>'LRP-811'!$M9</f>
        <v/>
      </c>
      <c r="K18" s="225" t="n"/>
      <c r="L18" s="2" t="n"/>
      <c r="M18" s="1" t="n"/>
    </row>
    <row r="19">
      <c r="A19" s="1" t="n"/>
      <c r="B19" s="2" t="n"/>
      <c r="C19" s="3" t="n"/>
      <c r="D19" s="115">
        <f>'LRP-811'!$N3</f>
        <v/>
      </c>
      <c r="E19" s="226">
        <f>'LRP-811'!$N4</f>
        <v/>
      </c>
      <c r="F19" s="227">
        <f>'LRP-811'!$N5</f>
        <v/>
      </c>
      <c r="G19" s="3" t="n"/>
      <c r="H19" s="115">
        <f>'LRP-811'!$N7</f>
        <v/>
      </c>
      <c r="I19" s="226">
        <f>'LRP-811'!$N8</f>
        <v/>
      </c>
      <c r="J19" s="227">
        <f>'LRP-811'!$N9</f>
        <v/>
      </c>
      <c r="K19" s="225" t="n"/>
      <c r="L19" s="2" t="n"/>
      <c r="M19" s="1" t="n"/>
    </row>
    <row r="20">
      <c r="A20" s="1" t="n"/>
      <c r="B20" s="2" t="n"/>
      <c r="C20" s="3" t="n"/>
      <c r="D20" s="118">
        <f>'LRP-811'!$O3</f>
        <v/>
      </c>
      <c r="E20" s="228">
        <f>'LRP-811'!$O4</f>
        <v/>
      </c>
      <c r="F20" s="229">
        <f>'LRP-811'!$O5</f>
        <v/>
      </c>
      <c r="G20" s="3" t="n"/>
      <c r="H20" s="118">
        <f>'LRP-811'!$O7</f>
        <v/>
      </c>
      <c r="I20" s="228">
        <f>'LRP-811'!$O8</f>
        <v/>
      </c>
      <c r="J20" s="229">
        <f>'LRP-811'!$O9</f>
        <v/>
      </c>
      <c r="K20" s="225" t="n"/>
      <c r="L20" s="2" t="n"/>
      <c r="M20" s="1" t="n"/>
    </row>
    <row r="21">
      <c r="A21" s="1" t="n"/>
      <c r="B21" s="2" t="n"/>
      <c r="C21" s="3" t="n"/>
      <c r="D21" s="115">
        <f>'LRP-811'!$P3</f>
        <v/>
      </c>
      <c r="E21" s="226">
        <f>'LRP-811'!$P4</f>
        <v/>
      </c>
      <c r="F21" s="227">
        <f>'LRP-811'!$P5</f>
        <v/>
      </c>
      <c r="G21" s="3" t="n"/>
      <c r="H21" s="115">
        <f>'LRP-811'!$P7</f>
        <v/>
      </c>
      <c r="I21" s="226">
        <f>'LRP-811'!$P8</f>
        <v/>
      </c>
      <c r="J21" s="227">
        <f>'LRP-811'!$P9</f>
        <v/>
      </c>
      <c r="K21" s="225" t="n"/>
      <c r="L21" s="2" t="n"/>
      <c r="M21" s="1" t="n"/>
      <c r="AK21" s="121" t="n"/>
      <c r="AL21" s="121" t="n"/>
      <c r="AM21" s="121" t="n"/>
    </row>
    <row r="22">
      <c r="A22" s="1" t="n"/>
      <c r="B22" s="2" t="n"/>
      <c r="C22" s="3" t="n"/>
      <c r="D22" s="122">
        <f>'LRP-811'!$Q3</f>
        <v/>
      </c>
      <c r="E22" s="230">
        <f>'LRP-811'!$Q4</f>
        <v/>
      </c>
      <c r="F22" s="231">
        <f>'LRP-811'!$Q5</f>
        <v/>
      </c>
      <c r="G22" s="3" t="n"/>
      <c r="H22" s="122">
        <f>'LRP-811'!$Q7</f>
        <v/>
      </c>
      <c r="I22" s="230">
        <f>'LRP-811'!$Q8</f>
        <v/>
      </c>
      <c r="J22" s="231">
        <f>'LRP-811'!$Q9</f>
        <v/>
      </c>
      <c r="K22" s="225" t="n"/>
      <c r="L22" s="2" t="n"/>
      <c r="M22" s="1" t="n"/>
      <c r="AK22" s="121" t="n"/>
      <c r="AL22" s="121" t="n"/>
      <c r="AM22" s="121" t="n"/>
    </row>
    <row r="23" ht="7.5" customHeight="1" s="171">
      <c r="A23" s="1" t="n"/>
      <c r="B23" s="2" t="n"/>
      <c r="C23" s="3" t="n"/>
      <c r="D23" s="3" t="n"/>
      <c r="E23" s="3" t="n"/>
      <c r="F23" s="3" t="n"/>
      <c r="G23" s="3" t="n"/>
      <c r="H23" s="3" t="n"/>
      <c r="I23" s="3" t="n"/>
      <c r="J23" s="3" t="n"/>
      <c r="K23" s="3" t="n"/>
      <c r="L23" s="2" t="n"/>
      <c r="M23" s="1" t="n"/>
      <c r="AK23" s="121" t="n"/>
      <c r="AL23" s="121" t="n"/>
      <c r="AM23" s="121" t="n"/>
    </row>
    <row r="24">
      <c r="A24" s="1" t="n"/>
      <c r="B24" s="2" t="n"/>
      <c r="C24" s="3" t="n"/>
      <c r="D24" s="173" t="inlineStr">
        <is>
          <t>21 Weeks</t>
        </is>
      </c>
      <c r="E24" s="47" t="inlineStr">
        <is>
          <t xml:space="preserve">End Date: </t>
        </is>
      </c>
      <c r="F24" s="74">
        <f>'LRP-811'!$G$11</f>
        <v/>
      </c>
      <c r="G24" s="3" t="n"/>
      <c r="H24" s="173" t="inlineStr">
        <is>
          <t>26 Weeks</t>
        </is>
      </c>
      <c r="I24" s="47" t="inlineStr">
        <is>
          <t xml:space="preserve">End Date: </t>
        </is>
      </c>
      <c r="J24" s="74">
        <f>'LRP-811'!$G$15</f>
        <v/>
      </c>
      <c r="K24" s="7" t="n"/>
      <c r="L24" s="2" t="n"/>
      <c r="M24" s="1" t="n"/>
      <c r="AK24" s="121" t="n"/>
      <c r="AL24" s="121" t="n"/>
      <c r="AM24" s="121" t="n"/>
    </row>
    <row r="25">
      <c r="A25" s="1" t="n"/>
      <c r="B25" s="2" t="n"/>
      <c r="C25" s="3" t="n"/>
      <c r="D25" s="174" t="n"/>
      <c r="E25" s="47" t="inlineStr">
        <is>
          <t xml:space="preserve">Forecast Price: </t>
        </is>
      </c>
      <c r="F25" s="224">
        <f>'LRP-811'!$G$13</f>
        <v/>
      </c>
      <c r="G25" s="3" t="n"/>
      <c r="H25" s="174" t="n"/>
      <c r="I25" s="47" t="inlineStr">
        <is>
          <t xml:space="preserve">Forecast Price: </t>
        </is>
      </c>
      <c r="J25" s="224">
        <f>'LRP-811'!$G$17</f>
        <v/>
      </c>
      <c r="K25" s="225" t="n"/>
      <c r="L25" s="2" t="n"/>
      <c r="M25" s="1" t="n"/>
      <c r="AK25" s="121" t="n"/>
      <c r="AL25" s="121" t="n"/>
      <c r="AM25" s="121" t="n"/>
    </row>
    <row r="26">
      <c r="A26" s="1" t="n"/>
      <c r="B26" s="2" t="n"/>
      <c r="C26" s="3" t="n"/>
      <c r="D26" s="11" t="inlineStr">
        <is>
          <t>Coverage Level</t>
        </is>
      </c>
      <c r="E26" s="12" t="inlineStr">
        <is>
          <t>Coverage Price</t>
        </is>
      </c>
      <c r="F26" s="13" t="inlineStr">
        <is>
          <t>Prod. Premium</t>
        </is>
      </c>
      <c r="G26" s="3" t="n"/>
      <c r="H26" s="11" t="inlineStr">
        <is>
          <t>Coverage Level</t>
        </is>
      </c>
      <c r="I26" s="12" t="inlineStr">
        <is>
          <t>Coverage Price</t>
        </is>
      </c>
      <c r="J26" s="13" t="inlineStr">
        <is>
          <t>Prod. Premium</t>
        </is>
      </c>
      <c r="K26" s="14" t="n"/>
      <c r="L26" s="2" t="n"/>
      <c r="M26" s="1" t="n"/>
      <c r="AK26" s="121" t="n"/>
      <c r="AL26" s="121" t="n"/>
      <c r="AM26" s="121" t="n"/>
    </row>
    <row r="27">
      <c r="A27" s="1" t="n"/>
      <c r="B27" s="2" t="n"/>
      <c r="C27" s="3" t="n"/>
      <c r="D27" s="115">
        <f>'LRP-811'!$H11</f>
        <v/>
      </c>
      <c r="E27" s="226">
        <f>'LRP-811'!$H12</f>
        <v/>
      </c>
      <c r="F27" s="227">
        <f>'LRP-811'!$H13</f>
        <v/>
      </c>
      <c r="G27" s="3" t="n"/>
      <c r="H27" s="115">
        <f>'LRP-811'!$H15</f>
        <v/>
      </c>
      <c r="I27" s="226">
        <f>'LRP-811'!$H16</f>
        <v/>
      </c>
      <c r="J27" s="227">
        <f>'LRP-811'!$H17</f>
        <v/>
      </c>
      <c r="K27" s="225" t="n"/>
      <c r="L27" s="2" t="n"/>
      <c r="M27" s="1" t="n"/>
      <c r="AK27" s="121" t="n"/>
      <c r="AL27" s="121" t="n"/>
      <c r="AM27" s="121" t="n"/>
    </row>
    <row r="28">
      <c r="A28" s="1" t="n"/>
      <c r="B28" s="2" t="n"/>
      <c r="C28" s="3" t="n"/>
      <c r="D28" s="118">
        <f>'LRP-811'!$I11</f>
        <v/>
      </c>
      <c r="E28" s="228">
        <f>'LRP-811'!$I12</f>
        <v/>
      </c>
      <c r="F28" s="229">
        <f>'LRP-811'!$I13</f>
        <v/>
      </c>
      <c r="G28" s="3" t="n"/>
      <c r="H28" s="118">
        <f>'LRP-811'!$I15</f>
        <v/>
      </c>
      <c r="I28" s="228">
        <f>'LRP-811'!$I16</f>
        <v/>
      </c>
      <c r="J28" s="229">
        <f>'LRP-811'!$I17</f>
        <v/>
      </c>
      <c r="K28" s="225" t="n"/>
      <c r="L28" s="2" t="n"/>
      <c r="M28" s="1" t="n"/>
      <c r="AK28" s="121" t="n"/>
      <c r="AL28" s="121" t="n"/>
      <c r="AM28" s="121" t="n"/>
    </row>
    <row r="29">
      <c r="A29" s="1" t="n"/>
      <c r="B29" s="2" t="n"/>
      <c r="C29" s="3" t="n"/>
      <c r="D29" s="115">
        <f>'LRP-811'!$J11</f>
        <v/>
      </c>
      <c r="E29" s="226">
        <f>'LRP-811'!$J12</f>
        <v/>
      </c>
      <c r="F29" s="227">
        <f>'LRP-811'!$J13</f>
        <v/>
      </c>
      <c r="G29" s="3" t="n"/>
      <c r="H29" s="115">
        <f>'LRP-811'!$J15</f>
        <v/>
      </c>
      <c r="I29" s="226">
        <f>'LRP-811'!$J16</f>
        <v/>
      </c>
      <c r="J29" s="227">
        <f>'LRP-811'!$J17</f>
        <v/>
      </c>
      <c r="K29" s="225" t="n"/>
      <c r="L29" s="2" t="n"/>
      <c r="M29" s="1" t="n"/>
      <c r="AK29" s="121" t="n"/>
      <c r="AL29" s="121" t="n"/>
      <c r="AM29" s="121" t="n"/>
    </row>
    <row r="30">
      <c r="A30" s="1" t="n"/>
      <c r="B30" s="2" t="n"/>
      <c r="C30" s="3" t="n"/>
      <c r="D30" s="118">
        <f>'LRP-811'!$K11</f>
        <v/>
      </c>
      <c r="E30" s="228">
        <f>'LRP-811'!$K12</f>
        <v/>
      </c>
      <c r="F30" s="229">
        <f>'LRP-811'!$K13</f>
        <v/>
      </c>
      <c r="G30" s="3" t="n"/>
      <c r="H30" s="118">
        <f>'LRP-811'!$K15</f>
        <v/>
      </c>
      <c r="I30" s="228">
        <f>'LRP-811'!$K16</f>
        <v/>
      </c>
      <c r="J30" s="229">
        <f>'LRP-811'!$K17</f>
        <v/>
      </c>
      <c r="K30" s="225" t="n"/>
      <c r="L30" s="2" t="n"/>
      <c r="M30" s="1" t="n"/>
      <c r="AK30" s="121" t="n"/>
      <c r="AL30" s="121" t="n"/>
      <c r="AM30" s="121" t="n"/>
    </row>
    <row r="31">
      <c r="A31" s="1" t="n"/>
      <c r="B31" s="2" t="n"/>
      <c r="C31" s="3" t="n"/>
      <c r="D31" s="115">
        <f>'LRP-811'!$L11</f>
        <v/>
      </c>
      <c r="E31" s="226">
        <f>'LRP-811'!$L12</f>
        <v/>
      </c>
      <c r="F31" s="227">
        <f>'LRP-811'!$L13</f>
        <v/>
      </c>
      <c r="G31" s="3" t="n"/>
      <c r="H31" s="115">
        <f>'LRP-811'!$L15</f>
        <v/>
      </c>
      <c r="I31" s="226">
        <f>'LRP-811'!$L16</f>
        <v/>
      </c>
      <c r="J31" s="227">
        <f>'LRP-811'!$L17</f>
        <v/>
      </c>
      <c r="K31" s="225" t="n"/>
      <c r="L31" s="2" t="n"/>
      <c r="M31" s="1" t="n"/>
      <c r="AK31" s="121" t="n"/>
      <c r="AL31" s="121" t="n"/>
      <c r="AM31" s="121" t="n"/>
    </row>
    <row r="32">
      <c r="A32" s="1" t="n"/>
      <c r="B32" s="2" t="n"/>
      <c r="C32" s="3" t="n"/>
      <c r="D32" s="118">
        <f>'LRP-811'!$M11</f>
        <v/>
      </c>
      <c r="E32" s="228">
        <f>'LRP-811'!$M12</f>
        <v/>
      </c>
      <c r="F32" s="229">
        <f>'LRP-811'!$M13</f>
        <v/>
      </c>
      <c r="G32" s="3" t="n"/>
      <c r="H32" s="118">
        <f>'LRP-811'!$M15</f>
        <v/>
      </c>
      <c r="I32" s="228">
        <f>'LRP-811'!$M16</f>
        <v/>
      </c>
      <c r="J32" s="229">
        <f>'LRP-811'!$M17</f>
        <v/>
      </c>
      <c r="K32" s="225" t="n"/>
      <c r="L32" s="2" t="n"/>
      <c r="M32" s="1" t="n"/>
      <c r="AK32" s="121" t="n"/>
      <c r="AL32" s="121" t="n"/>
      <c r="AM32" s="121" t="n"/>
    </row>
    <row r="33">
      <c r="A33" s="1" t="n"/>
      <c r="B33" s="2" t="n"/>
      <c r="C33" s="3" t="n"/>
      <c r="D33" s="115">
        <f>'LRP-811'!$N11</f>
        <v/>
      </c>
      <c r="E33" s="226">
        <f>'LRP-811'!$N12</f>
        <v/>
      </c>
      <c r="F33" s="227">
        <f>'LRP-811'!$N13</f>
        <v/>
      </c>
      <c r="G33" s="3" t="n"/>
      <c r="H33" s="115">
        <f>'LRP-811'!$N15</f>
        <v/>
      </c>
      <c r="I33" s="226">
        <f>'LRP-811'!$N16</f>
        <v/>
      </c>
      <c r="J33" s="227">
        <f>'LRP-811'!$N17</f>
        <v/>
      </c>
      <c r="K33" s="225" t="n"/>
      <c r="L33" s="2" t="n"/>
      <c r="M33" s="1" t="n"/>
      <c r="AK33" s="121" t="n"/>
      <c r="AL33" s="121" t="n"/>
      <c r="AM33" s="121" t="n"/>
    </row>
    <row r="34">
      <c r="A34" s="1" t="n"/>
      <c r="B34" s="2" t="n"/>
      <c r="C34" s="3" t="n"/>
      <c r="D34" s="118">
        <f>'LRP-811'!$O11</f>
        <v/>
      </c>
      <c r="E34" s="228">
        <f>'LRP-811'!$O12</f>
        <v/>
      </c>
      <c r="F34" s="229">
        <f>'LRP-811'!$O13</f>
        <v/>
      </c>
      <c r="G34" s="3" t="n"/>
      <c r="H34" s="118">
        <f>'LRP-811'!$O15</f>
        <v/>
      </c>
      <c r="I34" s="228">
        <f>'LRP-811'!$O16</f>
        <v/>
      </c>
      <c r="J34" s="229">
        <f>'LRP-811'!$O17</f>
        <v/>
      </c>
      <c r="K34" s="225" t="n"/>
      <c r="L34" s="2" t="n"/>
      <c r="M34" s="1" t="n"/>
      <c r="AK34" s="121" t="n"/>
      <c r="AL34" s="121" t="n"/>
      <c r="AM34" s="121" t="n"/>
    </row>
    <row r="35">
      <c r="A35" s="1" t="n"/>
      <c r="B35" s="2" t="n"/>
      <c r="C35" s="3" t="n"/>
      <c r="D35" s="115">
        <f>'LRP-811'!$P11</f>
        <v/>
      </c>
      <c r="E35" s="226">
        <f>'LRP-811'!$P12</f>
        <v/>
      </c>
      <c r="F35" s="227">
        <f>'LRP-811'!$P13</f>
        <v/>
      </c>
      <c r="G35" s="3" t="n"/>
      <c r="H35" s="115">
        <f>'LRP-811'!$P15</f>
        <v/>
      </c>
      <c r="I35" s="226">
        <f>'LRP-811'!$P16</f>
        <v/>
      </c>
      <c r="J35" s="227">
        <f>'LRP-811'!$P17</f>
        <v/>
      </c>
      <c r="K35" s="225" t="n"/>
      <c r="L35" s="2" t="n"/>
      <c r="M35" s="1" t="n"/>
      <c r="AK35" s="121" t="n"/>
      <c r="AL35" s="121" t="n"/>
      <c r="AM35" s="121" t="n"/>
    </row>
    <row r="36">
      <c r="A36" s="1" t="n"/>
      <c r="B36" s="2" t="n"/>
      <c r="C36" s="3" t="n"/>
      <c r="D36" s="122">
        <f>'LRP-811'!$Q11</f>
        <v/>
      </c>
      <c r="E36" s="230">
        <f>'LRP-811'!$Q12</f>
        <v/>
      </c>
      <c r="F36" s="231">
        <f>'LRP-811'!$Q13</f>
        <v/>
      </c>
      <c r="G36" s="3" t="n"/>
      <c r="H36" s="122">
        <f>'LRP-811'!$Q15</f>
        <v/>
      </c>
      <c r="I36" s="230">
        <f>'LRP-811'!$Q16</f>
        <v/>
      </c>
      <c r="J36" s="231">
        <f>'LRP-811'!$Q17</f>
        <v/>
      </c>
      <c r="K36" s="225" t="n"/>
      <c r="L36" s="2" t="n"/>
      <c r="M36" s="1" t="n"/>
      <c r="AK36" s="121" t="n"/>
      <c r="AL36" s="121" t="n"/>
      <c r="AM36" s="121" t="n"/>
    </row>
    <row r="37" ht="7.5" customHeight="1" s="171">
      <c r="A37" s="1" t="n"/>
      <c r="B37" s="2" t="n"/>
      <c r="C37" s="3" t="n"/>
      <c r="D37" s="3" t="n"/>
      <c r="E37" s="3" t="n"/>
      <c r="F37" s="3" t="n"/>
      <c r="G37" s="3" t="n"/>
      <c r="H37" s="3" t="n"/>
      <c r="I37" s="3" t="n"/>
      <c r="J37" s="3" t="n"/>
      <c r="K37" s="3" t="n"/>
      <c r="L37" s="2" t="n"/>
      <c r="M37" s="1" t="n"/>
      <c r="AK37" s="121" t="n"/>
      <c r="AL37" s="121" t="n"/>
      <c r="AM37" s="121" t="n"/>
    </row>
    <row r="38">
      <c r="A38" s="1" t="n"/>
      <c r="B38" s="2" t="n"/>
      <c r="C38" s="3" t="n"/>
      <c r="D38" s="173" t="inlineStr">
        <is>
          <t>30 Weeks</t>
        </is>
      </c>
      <c r="E38" s="47" t="inlineStr">
        <is>
          <t xml:space="preserve">End Date: </t>
        </is>
      </c>
      <c r="F38" s="74">
        <f>'LRP-811'!$G$19</f>
        <v/>
      </c>
      <c r="G38" s="3" t="n"/>
      <c r="H38" s="173" t="inlineStr">
        <is>
          <t>34 Weeks</t>
        </is>
      </c>
      <c r="I38" s="47" t="inlineStr">
        <is>
          <t xml:space="preserve">End Date: </t>
        </is>
      </c>
      <c r="J38" s="74">
        <f>'LRP-811'!$G$23</f>
        <v/>
      </c>
      <c r="K38" s="7" t="n"/>
      <c r="L38" s="2" t="n"/>
      <c r="M38" s="1" t="n"/>
      <c r="AK38" s="121" t="n"/>
      <c r="AL38" s="121" t="n"/>
      <c r="AM38" s="121" t="n"/>
    </row>
    <row r="39">
      <c r="A39" s="1" t="n"/>
      <c r="B39" s="2" t="n"/>
      <c r="C39" s="3" t="n"/>
      <c r="D39" s="174" t="n"/>
      <c r="E39" s="47" t="inlineStr">
        <is>
          <t xml:space="preserve">Forecast Price: </t>
        </is>
      </c>
      <c r="F39" s="224">
        <f>'LRP-811'!$G$21</f>
        <v/>
      </c>
      <c r="G39" s="3" t="n"/>
      <c r="H39" s="174" t="n"/>
      <c r="I39" s="47" t="inlineStr">
        <is>
          <t xml:space="preserve">Forecast Price: </t>
        </is>
      </c>
      <c r="J39" s="224">
        <f>'LRP-811'!$G$25</f>
        <v/>
      </c>
      <c r="K39" s="225" t="n"/>
      <c r="L39" s="2" t="n"/>
      <c r="M39" s="1" t="n"/>
      <c r="AK39" s="121" t="n"/>
      <c r="AL39" s="121" t="n"/>
      <c r="AM39" s="121" t="n"/>
    </row>
    <row r="40">
      <c r="A40" s="1" t="n"/>
      <c r="B40" s="2" t="n"/>
      <c r="C40" s="3" t="n"/>
      <c r="D40" s="11" t="inlineStr">
        <is>
          <t>Coverage Level</t>
        </is>
      </c>
      <c r="E40" s="12" t="inlineStr">
        <is>
          <t>Coverage Price</t>
        </is>
      </c>
      <c r="F40" s="13" t="inlineStr">
        <is>
          <t>Prod. Premium</t>
        </is>
      </c>
      <c r="G40" s="3" t="n"/>
      <c r="H40" s="11" t="inlineStr">
        <is>
          <t>Coverage Level</t>
        </is>
      </c>
      <c r="I40" s="12" t="inlineStr">
        <is>
          <t>Coverage Price</t>
        </is>
      </c>
      <c r="J40" s="13" t="inlineStr">
        <is>
          <t>Prod. Premium</t>
        </is>
      </c>
      <c r="K40" s="14" t="n"/>
      <c r="L40" s="2" t="n"/>
      <c r="M40" s="1" t="n"/>
      <c r="AK40" s="121" t="n"/>
      <c r="AL40" s="121" t="n"/>
      <c r="AM40" s="121" t="n"/>
    </row>
    <row r="41">
      <c r="A41" s="1" t="n"/>
      <c r="B41" s="2" t="n"/>
      <c r="C41" s="3" t="n"/>
      <c r="D41" s="115">
        <f>'LRP-811'!$H19</f>
        <v/>
      </c>
      <c r="E41" s="226">
        <f>'LRP-811'!$H20</f>
        <v/>
      </c>
      <c r="F41" s="227">
        <f>'LRP-811'!$H21</f>
        <v/>
      </c>
      <c r="G41" s="3" t="n"/>
      <c r="H41" s="115">
        <f>'LRP-811'!$H23</f>
        <v/>
      </c>
      <c r="I41" s="226">
        <f>'LRP-811'!$H24</f>
        <v/>
      </c>
      <c r="J41" s="227">
        <f>'LRP-811'!$H25</f>
        <v/>
      </c>
      <c r="K41" s="225" t="n"/>
      <c r="L41" s="2" t="n"/>
      <c r="M41" s="1" t="n"/>
      <c r="AK41" s="121" t="n"/>
      <c r="AL41" s="121" t="n"/>
      <c r="AM41" s="121" t="n"/>
    </row>
    <row r="42">
      <c r="A42" s="1" t="n"/>
      <c r="B42" s="2" t="n"/>
      <c r="C42" s="3" t="n"/>
      <c r="D42" s="118">
        <f>'LRP-811'!$I19</f>
        <v/>
      </c>
      <c r="E42" s="228">
        <f>'LRP-811'!$I20</f>
        <v/>
      </c>
      <c r="F42" s="229">
        <f>'LRP-811'!$I21</f>
        <v/>
      </c>
      <c r="G42" s="3" t="n"/>
      <c r="H42" s="118">
        <f>'LRP-811'!$I23</f>
        <v/>
      </c>
      <c r="I42" s="228">
        <f>'LRP-811'!$I24</f>
        <v/>
      </c>
      <c r="J42" s="229">
        <f>'LRP-811'!$I25</f>
        <v/>
      </c>
      <c r="K42" s="225" t="n"/>
      <c r="L42" s="2" t="n"/>
      <c r="M42" s="1" t="n"/>
      <c r="AK42" s="121" t="n"/>
      <c r="AL42" s="121" t="n"/>
      <c r="AM42" s="121" t="n"/>
    </row>
    <row r="43">
      <c r="A43" s="1" t="n"/>
      <c r="B43" s="2" t="n"/>
      <c r="C43" s="3" t="n"/>
      <c r="D43" s="115">
        <f>'LRP-811'!$J19</f>
        <v/>
      </c>
      <c r="E43" s="226">
        <f>'LRP-811'!$J20</f>
        <v/>
      </c>
      <c r="F43" s="227">
        <f>'LRP-811'!$J21</f>
        <v/>
      </c>
      <c r="G43" s="3" t="n"/>
      <c r="H43" s="115">
        <f>'LRP-811'!$J23</f>
        <v/>
      </c>
      <c r="I43" s="226">
        <f>'LRP-811'!$J24</f>
        <v/>
      </c>
      <c r="J43" s="227">
        <f>'LRP-811'!$J25</f>
        <v/>
      </c>
      <c r="K43" s="225" t="n"/>
      <c r="L43" s="2" t="n"/>
      <c r="M43" s="1" t="n"/>
      <c r="AK43" s="121" t="n"/>
      <c r="AL43" s="121" t="n"/>
      <c r="AM43" s="121" t="n"/>
    </row>
    <row r="44">
      <c r="A44" s="1" t="n"/>
      <c r="B44" s="2" t="n"/>
      <c r="C44" s="3" t="n"/>
      <c r="D44" s="118">
        <f>'LRP-811'!$K19</f>
        <v/>
      </c>
      <c r="E44" s="228">
        <f>'LRP-811'!$K20</f>
        <v/>
      </c>
      <c r="F44" s="229">
        <f>'LRP-811'!$K21</f>
        <v/>
      </c>
      <c r="G44" s="3" t="n"/>
      <c r="H44" s="118">
        <f>'LRP-811'!$K23</f>
        <v/>
      </c>
      <c r="I44" s="228">
        <f>'LRP-811'!$K24</f>
        <v/>
      </c>
      <c r="J44" s="229">
        <f>'LRP-811'!$K25</f>
        <v/>
      </c>
      <c r="K44" s="225" t="n"/>
      <c r="L44" s="2" t="n"/>
      <c r="M44" s="1" t="n"/>
      <c r="AK44" s="121" t="n"/>
      <c r="AL44" s="121" t="n"/>
      <c r="AM44" s="121" t="n"/>
    </row>
    <row r="45">
      <c r="A45" s="1" t="n"/>
      <c r="B45" s="2" t="n"/>
      <c r="C45" s="3" t="n"/>
      <c r="D45" s="115">
        <f>'LRP-811'!$L19</f>
        <v/>
      </c>
      <c r="E45" s="226">
        <f>'LRP-811'!$L20</f>
        <v/>
      </c>
      <c r="F45" s="227">
        <f>'LRP-811'!$L21</f>
        <v/>
      </c>
      <c r="G45" s="3" t="n"/>
      <c r="H45" s="115">
        <f>'LRP-811'!$L23</f>
        <v/>
      </c>
      <c r="I45" s="226">
        <f>'LRP-811'!$L24</f>
        <v/>
      </c>
      <c r="J45" s="227">
        <f>'LRP-811'!$L25</f>
        <v/>
      </c>
      <c r="K45" s="225" t="n"/>
      <c r="L45" s="2" t="n"/>
      <c r="M45" s="1" t="n"/>
      <c r="AK45" s="121" t="n"/>
      <c r="AL45" s="121" t="n"/>
      <c r="AM45" s="121" t="n"/>
    </row>
    <row r="46">
      <c r="A46" s="1" t="n"/>
      <c r="B46" s="2" t="n"/>
      <c r="C46" s="3" t="n"/>
      <c r="D46" s="118">
        <f>'LRP-811'!$M19</f>
        <v/>
      </c>
      <c r="E46" s="228">
        <f>'LRP-811'!$M20</f>
        <v/>
      </c>
      <c r="F46" s="229">
        <f>'LRP-811'!$M21</f>
        <v/>
      </c>
      <c r="G46" s="3" t="n"/>
      <c r="H46" s="118">
        <f>'LRP-811'!$M23</f>
        <v/>
      </c>
      <c r="I46" s="228">
        <f>'LRP-811'!$M24</f>
        <v/>
      </c>
      <c r="J46" s="229">
        <f>'LRP-811'!$M25</f>
        <v/>
      </c>
      <c r="K46" s="225" t="n"/>
      <c r="L46" s="2" t="n"/>
      <c r="M46" s="1" t="n"/>
      <c r="AK46" s="121" t="n"/>
      <c r="AL46" s="121" t="n"/>
      <c r="AM46" s="121" t="n"/>
    </row>
    <row r="47">
      <c r="A47" s="1" t="n"/>
      <c r="B47" s="2" t="n"/>
      <c r="C47" s="3" t="n"/>
      <c r="D47" s="115">
        <f>'LRP-811'!$N19</f>
        <v/>
      </c>
      <c r="E47" s="226">
        <f>'LRP-811'!$N20</f>
        <v/>
      </c>
      <c r="F47" s="227">
        <f>'LRP-811'!$N21</f>
        <v/>
      </c>
      <c r="G47" s="3" t="n"/>
      <c r="H47" s="115">
        <f>'LRP-811'!$N23</f>
        <v/>
      </c>
      <c r="I47" s="226">
        <f>'LRP-811'!$N24</f>
        <v/>
      </c>
      <c r="J47" s="227">
        <f>'LRP-811'!$N25</f>
        <v/>
      </c>
      <c r="K47" s="225" t="n"/>
      <c r="L47" s="2" t="n"/>
      <c r="M47" s="1" t="n"/>
      <c r="AK47" s="121" t="n"/>
      <c r="AL47" s="121" t="n"/>
      <c r="AM47" s="121" t="n"/>
    </row>
    <row r="48">
      <c r="A48" s="1" t="n"/>
      <c r="B48" s="2" t="n"/>
      <c r="C48" s="3" t="n"/>
      <c r="D48" s="118">
        <f>'LRP-811'!$O19</f>
        <v/>
      </c>
      <c r="E48" s="228">
        <f>'LRP-811'!$O20</f>
        <v/>
      </c>
      <c r="F48" s="229">
        <f>'LRP-811'!$O21</f>
        <v/>
      </c>
      <c r="G48" s="3" t="n"/>
      <c r="H48" s="118">
        <f>'LRP-811'!$O23</f>
        <v/>
      </c>
      <c r="I48" s="228">
        <f>'LRP-811'!$O24</f>
        <v/>
      </c>
      <c r="J48" s="229">
        <f>'LRP-811'!$O25</f>
        <v/>
      </c>
      <c r="K48" s="225" t="n"/>
      <c r="L48" s="2" t="n"/>
      <c r="M48" s="1" t="n"/>
      <c r="AK48" s="121" t="n"/>
      <c r="AL48" s="121" t="n"/>
      <c r="AM48" s="121" t="n"/>
    </row>
    <row r="49">
      <c r="A49" s="1" t="n"/>
      <c r="B49" s="2" t="n"/>
      <c r="C49" s="3" t="n"/>
      <c r="D49" s="115">
        <f>'LRP-811'!$P19</f>
        <v/>
      </c>
      <c r="E49" s="226">
        <f>'LRP-811'!$P20</f>
        <v/>
      </c>
      <c r="F49" s="227">
        <f>'LRP-811'!$P21</f>
        <v/>
      </c>
      <c r="G49" s="3" t="n"/>
      <c r="H49" s="115">
        <f>'LRP-811'!$P23</f>
        <v/>
      </c>
      <c r="I49" s="226">
        <f>'LRP-811'!$P24</f>
        <v/>
      </c>
      <c r="J49" s="227">
        <f>'LRP-811'!$P25</f>
        <v/>
      </c>
      <c r="K49" s="225" t="n"/>
      <c r="L49" s="2" t="n"/>
      <c r="M49" s="1" t="n"/>
      <c r="AK49" s="121" t="n"/>
      <c r="AL49" s="121" t="n"/>
      <c r="AM49" s="121" t="n"/>
    </row>
    <row r="50">
      <c r="A50" s="1" t="n"/>
      <c r="B50" s="2" t="n"/>
      <c r="C50" s="3" t="n"/>
      <c r="D50" s="122">
        <f>'LRP-811'!$Q19</f>
        <v/>
      </c>
      <c r="E50" s="230">
        <f>'LRP-811'!$Q20</f>
        <v/>
      </c>
      <c r="F50" s="231">
        <f>'LRP-811'!$Q21</f>
        <v/>
      </c>
      <c r="G50" s="3" t="n"/>
      <c r="H50" s="122">
        <f>'LRP-811'!$Q23</f>
        <v/>
      </c>
      <c r="I50" s="230">
        <f>'LRP-811'!$Q24</f>
        <v/>
      </c>
      <c r="J50" s="231">
        <f>'LRP-811'!$Q25</f>
        <v/>
      </c>
      <c r="K50" s="225" t="n"/>
      <c r="L50" s="2" t="n"/>
      <c r="M50" s="1" t="n"/>
      <c r="AK50" s="121" t="n"/>
      <c r="AL50" s="121" t="n"/>
      <c r="AM50" s="121" t="n"/>
    </row>
    <row r="51" ht="7.5" customHeight="1" s="171">
      <c r="A51" s="1" t="n"/>
      <c r="B51" s="2" t="n"/>
      <c r="C51" s="3" t="n"/>
      <c r="D51" s="125" t="n"/>
      <c r="E51" s="226" t="n"/>
      <c r="F51" s="225" t="n"/>
      <c r="G51" s="3" t="n"/>
      <c r="H51" s="125" t="n"/>
      <c r="I51" s="226" t="n"/>
      <c r="J51" s="225" t="n"/>
      <c r="K51" s="225" t="n"/>
      <c r="L51" s="2" t="n"/>
      <c r="M51" s="1" t="n"/>
      <c r="AK51" s="121" t="n"/>
      <c r="AL51" s="121" t="n"/>
      <c r="AM51" s="121" t="n"/>
    </row>
    <row r="52" ht="3.75" customHeight="1" s="171">
      <c r="A52" s="1" t="n"/>
      <c r="B52" s="2" t="n"/>
      <c r="C52" s="2" t="n"/>
      <c r="D52" s="2" t="n"/>
      <c r="E52" s="2" t="n"/>
      <c r="F52" s="2" t="n"/>
      <c r="G52" s="2" t="n"/>
      <c r="H52" s="2" t="n"/>
      <c r="I52" s="2" t="n"/>
      <c r="J52" s="2" t="n"/>
      <c r="K52" s="2" t="n"/>
      <c r="L52" s="2" t="n"/>
      <c r="M52" s="1" t="n"/>
      <c r="AK52" s="121" t="n"/>
      <c r="AL52" s="121" t="n"/>
      <c r="AM52" s="121" t="n"/>
    </row>
    <row r="53" ht="3.75" customHeight="1" s="171">
      <c r="A53" s="1" t="n"/>
      <c r="B53" s="1" t="n"/>
      <c r="C53" s="1" t="n"/>
      <c r="D53" s="1" t="n"/>
      <c r="E53" s="1" t="n"/>
      <c r="F53" s="1" t="n"/>
      <c r="G53" s="1" t="n"/>
      <c r="H53" s="1" t="n"/>
      <c r="I53" s="1" t="n"/>
      <c r="J53" s="1" t="n"/>
      <c r="K53" s="1" t="n"/>
      <c r="L53" s="1" t="n"/>
      <c r="M53" s="1" t="n"/>
      <c r="AK53" s="121" t="n"/>
      <c r="AL53" s="121" t="n"/>
      <c r="AM53" s="121" t="n"/>
    </row>
    <row r="54" ht="7.5" customHeight="1" s="171">
      <c r="AK54" s="121" t="n"/>
      <c r="AL54" s="121" t="n"/>
      <c r="AM54" s="121" t="n"/>
    </row>
    <row r="55" ht="15" customHeight="1" s="171">
      <c r="AK55" s="121" t="n"/>
      <c r="AL55" s="121" t="n"/>
      <c r="AM55" s="121" t="n"/>
    </row>
    <row r="56" ht="3.75" customHeight="1" s="171">
      <c r="A56" s="1" t="n"/>
      <c r="B56" s="1" t="n"/>
      <c r="C56" s="1" t="n"/>
      <c r="D56" s="1" t="n"/>
      <c r="E56" s="1" t="n"/>
      <c r="F56" s="1" t="n"/>
      <c r="G56" s="1" t="n"/>
      <c r="H56" s="1" t="n"/>
      <c r="I56" s="1" t="n"/>
      <c r="J56" s="1" t="n"/>
      <c r="K56" s="1" t="n"/>
      <c r="L56" s="1" t="n"/>
      <c r="M56" s="1" t="n"/>
      <c r="AK56" s="121" t="n"/>
      <c r="AL56" s="121" t="n"/>
      <c r="AM56" s="121" t="n"/>
    </row>
    <row r="57" ht="3.75" customHeight="1" s="171">
      <c r="A57" s="1" t="n"/>
      <c r="B57" s="2" t="n"/>
      <c r="C57" s="2" t="n"/>
      <c r="D57" s="2" t="n"/>
      <c r="E57" s="2" t="n"/>
      <c r="F57" s="2" t="n"/>
      <c r="G57" s="2" t="n"/>
      <c r="H57" s="2" t="n"/>
      <c r="I57" s="2" t="n"/>
      <c r="J57" s="2" t="n"/>
      <c r="K57" s="2" t="n"/>
      <c r="L57" s="2" t="n"/>
      <c r="M57" s="1" t="n"/>
      <c r="AK57" s="121" t="n"/>
      <c r="AL57" s="121" t="n"/>
      <c r="AM57" s="121" t="n"/>
    </row>
    <row r="58" ht="15" customHeight="1" s="171">
      <c r="A58" s="1" t="n"/>
      <c r="B58" s="2" t="n"/>
      <c r="C58" s="170">
        <f>C4</f>
        <v/>
      </c>
      <c r="K58" s="4" t="n"/>
      <c r="L58" s="2" t="n"/>
      <c r="M58" s="1" t="n"/>
      <c r="AK58" s="121" t="n"/>
      <c r="AL58" s="121" t="n"/>
      <c r="AM58" s="121" t="n"/>
    </row>
    <row r="59" ht="15" customHeight="1" s="171">
      <c r="A59" s="1" t="n"/>
      <c r="B59" s="2" t="n"/>
      <c r="K59" s="4" t="n"/>
      <c r="L59" s="2" t="n"/>
      <c r="M59" s="1" t="n"/>
      <c r="AK59" s="121" t="n"/>
      <c r="AL59" s="121" t="n"/>
      <c r="AM59" s="121" t="n"/>
    </row>
    <row r="60" ht="15" customHeight="1" s="171">
      <c r="A60" s="1" t="n"/>
      <c r="B60" s="2" t="n"/>
      <c r="K60" s="4" t="n"/>
      <c r="L60" s="2" t="n"/>
      <c r="M60" s="1" t="n"/>
      <c r="AK60" s="121" t="n"/>
      <c r="AL60" s="121" t="n"/>
      <c r="AM60" s="121" t="n"/>
    </row>
    <row r="61" ht="7.5" customHeight="1" s="171">
      <c r="A61" s="1" t="n"/>
      <c r="B61" s="2" t="n"/>
      <c r="C61" s="3" t="n"/>
      <c r="D61" s="3" t="n"/>
      <c r="E61" s="3" t="n"/>
      <c r="F61" s="3" t="n"/>
      <c r="G61" s="3" t="n"/>
      <c r="H61" s="3" t="n"/>
      <c r="I61" s="3" t="n"/>
      <c r="J61" s="3" t="n"/>
      <c r="K61" s="3" t="n"/>
      <c r="L61" s="2" t="n"/>
      <c r="M61" s="1" t="n"/>
      <c r="AK61" s="121" t="n"/>
      <c r="AL61" s="121" t="n"/>
      <c r="AM61" s="121" t="n"/>
    </row>
    <row r="62">
      <c r="A62" s="1" t="n"/>
      <c r="B62" s="2" t="n"/>
      <c r="C62" s="3" t="n"/>
      <c r="D62" s="173" t="inlineStr">
        <is>
          <t>39 Weeks</t>
        </is>
      </c>
      <c r="E62" s="47" t="inlineStr">
        <is>
          <t xml:space="preserve">End Date: </t>
        </is>
      </c>
      <c r="F62" s="74">
        <f>'LRP-811'!$G$27</f>
        <v/>
      </c>
      <c r="G62" s="3" t="n"/>
      <c r="H62" s="173" t="inlineStr">
        <is>
          <t>43 Weeks</t>
        </is>
      </c>
      <c r="I62" s="47" t="inlineStr">
        <is>
          <t xml:space="preserve">End Date: </t>
        </is>
      </c>
      <c r="J62" s="74">
        <f>'LRP-811'!$G$31</f>
        <v/>
      </c>
      <c r="K62" s="7" t="n"/>
      <c r="L62" s="2" t="n"/>
      <c r="M62" s="1" t="n"/>
      <c r="AD62" s="121" t="n"/>
      <c r="AE62" s="121" t="n"/>
      <c r="AF62" s="121" t="n"/>
    </row>
    <row r="63">
      <c r="A63" s="1" t="n"/>
      <c r="B63" s="2" t="n"/>
      <c r="C63" s="3" t="n"/>
      <c r="D63" s="174" t="n"/>
      <c r="E63" s="47" t="inlineStr">
        <is>
          <t xml:space="preserve">Forecast Price: </t>
        </is>
      </c>
      <c r="F63" s="224">
        <f>'LRP-811'!$G$29</f>
        <v/>
      </c>
      <c r="G63" s="3" t="n"/>
      <c r="H63" s="174" t="n"/>
      <c r="I63" s="47" t="inlineStr">
        <is>
          <t xml:space="preserve">Forecast Price: </t>
        </is>
      </c>
      <c r="J63" s="224">
        <f>'LRP-811'!$G$33</f>
        <v/>
      </c>
      <c r="K63" s="225" t="n"/>
      <c r="L63" s="2" t="n"/>
      <c r="M63" s="1" t="n"/>
      <c r="AD63" s="121" t="n"/>
      <c r="AE63" s="121" t="n"/>
      <c r="AF63" s="121" t="n"/>
    </row>
    <row r="64">
      <c r="A64" s="1" t="n"/>
      <c r="B64" s="2" t="n"/>
      <c r="C64" s="3" t="n"/>
      <c r="D64" s="11" t="inlineStr">
        <is>
          <t>Coverage Level</t>
        </is>
      </c>
      <c r="E64" s="12" t="inlineStr">
        <is>
          <t>Coverage Price</t>
        </is>
      </c>
      <c r="F64" s="13" t="inlineStr">
        <is>
          <t>Prod. Premium</t>
        </is>
      </c>
      <c r="G64" s="3" t="n"/>
      <c r="H64" s="11" t="inlineStr">
        <is>
          <t>Coverage Level</t>
        </is>
      </c>
      <c r="I64" s="12" t="inlineStr">
        <is>
          <t>Coverage Price</t>
        </is>
      </c>
      <c r="J64" s="13" t="inlineStr">
        <is>
          <t>Prod. Premium</t>
        </is>
      </c>
      <c r="K64" s="14" t="n"/>
      <c r="L64" s="2" t="n"/>
      <c r="M64" s="1" t="n"/>
    </row>
    <row r="65">
      <c r="A65" s="1" t="n"/>
      <c r="B65" s="2" t="n"/>
      <c r="C65" s="3" t="n"/>
      <c r="D65" s="115">
        <f>'LRP-811'!$H27</f>
        <v/>
      </c>
      <c r="E65" s="226">
        <f>'LRP-811'!$H28</f>
        <v/>
      </c>
      <c r="F65" s="227">
        <f>'LRP-811'!$H29</f>
        <v/>
      </c>
      <c r="G65" s="3" t="n"/>
      <c r="H65" s="115">
        <f>'LRP-811'!$H31</f>
        <v/>
      </c>
      <c r="I65" s="226">
        <f>'LRP-811'!$H32</f>
        <v/>
      </c>
      <c r="J65" s="227">
        <f>'LRP-811'!$H33</f>
        <v/>
      </c>
      <c r="K65" s="225" t="n"/>
      <c r="L65" s="2" t="n"/>
      <c r="M65" s="1" t="n"/>
    </row>
    <row r="66">
      <c r="A66" s="1" t="n"/>
      <c r="B66" s="2" t="n"/>
      <c r="C66" s="3" t="n"/>
      <c r="D66" s="118">
        <f>'LRP-811'!$I27</f>
        <v/>
      </c>
      <c r="E66" s="228">
        <f>'LRP-811'!$I28</f>
        <v/>
      </c>
      <c r="F66" s="229">
        <f>'LRP-811'!$I29</f>
        <v/>
      </c>
      <c r="G66" s="3" t="n"/>
      <c r="H66" s="118">
        <f>'LRP-811'!$I31</f>
        <v/>
      </c>
      <c r="I66" s="228">
        <f>'LRP-811'!$I32</f>
        <v/>
      </c>
      <c r="J66" s="229">
        <f>'LRP-811'!$I33</f>
        <v/>
      </c>
      <c r="K66" s="225" t="n"/>
      <c r="L66" s="2" t="n"/>
      <c r="M66" s="1" t="n"/>
    </row>
    <row r="67">
      <c r="A67" s="1" t="n"/>
      <c r="B67" s="2" t="n"/>
      <c r="C67" s="3" t="n"/>
      <c r="D67" s="115">
        <f>'LRP-811'!$J27</f>
        <v/>
      </c>
      <c r="E67" s="226">
        <f>'LRP-811'!$J28</f>
        <v/>
      </c>
      <c r="F67" s="227">
        <f>'LRP-811'!$J29</f>
        <v/>
      </c>
      <c r="G67" s="3" t="n"/>
      <c r="H67" s="115">
        <f>'LRP-811'!$J31</f>
        <v/>
      </c>
      <c r="I67" s="226">
        <f>'LRP-811'!$J32</f>
        <v/>
      </c>
      <c r="J67" s="227">
        <f>'LRP-811'!$J33</f>
        <v/>
      </c>
      <c r="K67" s="225" t="n"/>
      <c r="L67" s="2" t="n"/>
      <c r="M67" s="1" t="n"/>
    </row>
    <row r="68">
      <c r="A68" s="1" t="n"/>
      <c r="B68" s="2" t="n"/>
      <c r="C68" s="3" t="n"/>
      <c r="D68" s="118">
        <f>'LRP-811'!$K27</f>
        <v/>
      </c>
      <c r="E68" s="228">
        <f>'LRP-811'!$K28</f>
        <v/>
      </c>
      <c r="F68" s="229">
        <f>'LRP-811'!$K29</f>
        <v/>
      </c>
      <c r="G68" s="3" t="n"/>
      <c r="H68" s="118">
        <f>'LRP-811'!$K31</f>
        <v/>
      </c>
      <c r="I68" s="228">
        <f>'LRP-811'!$K32</f>
        <v/>
      </c>
      <c r="J68" s="229">
        <f>'LRP-811'!$K33</f>
        <v/>
      </c>
      <c r="K68" s="225" t="n"/>
      <c r="L68" s="2" t="n"/>
      <c r="M68" s="1" t="n"/>
    </row>
    <row r="69">
      <c r="A69" s="1" t="n"/>
      <c r="B69" s="2" t="n"/>
      <c r="C69" s="3" t="n"/>
      <c r="D69" s="115">
        <f>'LRP-811'!$L27</f>
        <v/>
      </c>
      <c r="E69" s="226">
        <f>'LRP-811'!$L28</f>
        <v/>
      </c>
      <c r="F69" s="227">
        <f>'LRP-811'!$L29</f>
        <v/>
      </c>
      <c r="G69" s="3" t="n"/>
      <c r="H69" s="115">
        <f>'LRP-811'!$L31</f>
        <v/>
      </c>
      <c r="I69" s="226">
        <f>'LRP-811'!$L32</f>
        <v/>
      </c>
      <c r="J69" s="227">
        <f>'LRP-811'!$L33</f>
        <v/>
      </c>
      <c r="K69" s="225" t="n"/>
      <c r="L69" s="2" t="n"/>
      <c r="M69" s="1" t="n"/>
    </row>
    <row r="70">
      <c r="A70" s="1" t="n"/>
      <c r="B70" s="2" t="n"/>
      <c r="C70" s="3" t="n"/>
      <c r="D70" s="118">
        <f>'LRP-811'!$M27</f>
        <v/>
      </c>
      <c r="E70" s="228">
        <f>'LRP-811'!$M28</f>
        <v/>
      </c>
      <c r="F70" s="229">
        <f>'LRP-811'!$M29</f>
        <v/>
      </c>
      <c r="G70" s="3" t="n"/>
      <c r="H70" s="118">
        <f>'LRP-811'!$M31</f>
        <v/>
      </c>
      <c r="I70" s="228">
        <f>'LRP-811'!$M32</f>
        <v/>
      </c>
      <c r="J70" s="229">
        <f>'LRP-811'!$M33</f>
        <v/>
      </c>
      <c r="K70" s="225" t="n"/>
      <c r="L70" s="2" t="n"/>
      <c r="M70" s="1" t="n"/>
    </row>
    <row r="71">
      <c r="A71" s="1" t="n"/>
      <c r="B71" s="2" t="n"/>
      <c r="C71" s="3" t="n"/>
      <c r="D71" s="115">
        <f>'LRP-811'!$N27</f>
        <v/>
      </c>
      <c r="E71" s="226">
        <f>'LRP-811'!$N28</f>
        <v/>
      </c>
      <c r="F71" s="227">
        <f>'LRP-811'!$N29</f>
        <v/>
      </c>
      <c r="G71" s="3" t="n"/>
      <c r="H71" s="115">
        <f>'LRP-811'!$N31</f>
        <v/>
      </c>
      <c r="I71" s="226">
        <f>'LRP-811'!$N32</f>
        <v/>
      </c>
      <c r="J71" s="227">
        <f>'LRP-811'!$N33</f>
        <v/>
      </c>
      <c r="K71" s="225" t="n"/>
      <c r="L71" s="2" t="n"/>
      <c r="M71" s="1" t="n"/>
    </row>
    <row r="72">
      <c r="A72" s="1" t="n"/>
      <c r="B72" s="2" t="n"/>
      <c r="C72" s="3" t="n"/>
      <c r="D72" s="118">
        <f>'LRP-811'!$O27</f>
        <v/>
      </c>
      <c r="E72" s="228">
        <f>'LRP-811'!$O28</f>
        <v/>
      </c>
      <c r="F72" s="229">
        <f>'LRP-811'!$O29</f>
        <v/>
      </c>
      <c r="G72" s="3" t="n"/>
      <c r="H72" s="118">
        <f>'LRP-811'!$O31</f>
        <v/>
      </c>
      <c r="I72" s="228">
        <f>'LRP-811'!$O32</f>
        <v/>
      </c>
      <c r="J72" s="229">
        <f>'LRP-811'!$O33</f>
        <v/>
      </c>
      <c r="K72" s="225" t="n"/>
      <c r="L72" s="2" t="n"/>
      <c r="M72" s="1" t="n"/>
    </row>
    <row r="73">
      <c r="A73" s="1" t="n"/>
      <c r="B73" s="2" t="n"/>
      <c r="C73" s="3" t="n"/>
      <c r="D73" s="115">
        <f>'LRP-811'!$P27</f>
        <v/>
      </c>
      <c r="E73" s="226">
        <f>'LRP-811'!$P28</f>
        <v/>
      </c>
      <c r="F73" s="227">
        <f>'LRP-811'!$P29</f>
        <v/>
      </c>
      <c r="G73" s="3" t="n"/>
      <c r="H73" s="115">
        <f>'LRP-811'!$P31</f>
        <v/>
      </c>
      <c r="I73" s="226">
        <f>'LRP-811'!$P32</f>
        <v/>
      </c>
      <c r="J73" s="227">
        <f>'LRP-811'!$P33</f>
        <v/>
      </c>
      <c r="K73" s="225" t="n"/>
      <c r="L73" s="2" t="n"/>
      <c r="M73" s="1" t="n"/>
    </row>
    <row r="74">
      <c r="A74" s="1" t="n"/>
      <c r="B74" s="2" t="n"/>
      <c r="C74" s="3" t="n"/>
      <c r="D74" s="122">
        <f>'LRP-811'!$Q27</f>
        <v/>
      </c>
      <c r="E74" s="230">
        <f>'LRP-811'!$Q28</f>
        <v/>
      </c>
      <c r="F74" s="231">
        <f>'LRP-811'!$Q29</f>
        <v/>
      </c>
      <c r="G74" s="3" t="n"/>
      <c r="H74" s="122">
        <f>'LRP-811'!$Q31</f>
        <v/>
      </c>
      <c r="I74" s="230">
        <f>'LRP-811'!$Q32</f>
        <v/>
      </c>
      <c r="J74" s="231">
        <f>'LRP-811'!$Q33</f>
        <v/>
      </c>
      <c r="K74" s="225" t="n"/>
      <c r="L74" s="2" t="n"/>
      <c r="M74" s="1" t="n"/>
    </row>
    <row r="75" ht="7.5" customHeight="1" s="171">
      <c r="A75" s="1" t="n"/>
      <c r="B75" s="2" t="n"/>
      <c r="C75" s="3" t="n"/>
      <c r="D75" s="3" t="n"/>
      <c r="E75" s="3" t="n"/>
      <c r="F75" s="3" t="n"/>
      <c r="G75" s="3" t="n"/>
      <c r="H75" s="3" t="n"/>
      <c r="I75" s="3" t="n"/>
      <c r="J75" s="3" t="n"/>
      <c r="K75" s="3" t="n"/>
      <c r="L75" s="2" t="n"/>
      <c r="M75" s="1" t="n"/>
    </row>
    <row r="76">
      <c r="A76" s="1" t="n"/>
      <c r="B76" s="2" t="n"/>
      <c r="C76" s="3" t="n"/>
      <c r="D76" s="173" t="inlineStr">
        <is>
          <t>47 Weeks</t>
        </is>
      </c>
      <c r="E76" s="47" t="inlineStr">
        <is>
          <t xml:space="preserve">End Date: </t>
        </is>
      </c>
      <c r="F76" s="74">
        <f>'LRP-811'!$G$35</f>
        <v/>
      </c>
      <c r="G76" s="3" t="n"/>
      <c r="H76" s="173" t="inlineStr">
        <is>
          <t>52 Weeks</t>
        </is>
      </c>
      <c r="I76" s="47" t="inlineStr">
        <is>
          <t xml:space="preserve">End Date: </t>
        </is>
      </c>
      <c r="J76" s="74">
        <f>'LRP-811'!$G$39</f>
        <v/>
      </c>
      <c r="K76" s="7" t="n"/>
      <c r="L76" s="2" t="n"/>
      <c r="M76" s="1" t="n"/>
    </row>
    <row r="77">
      <c r="A77" s="1" t="n"/>
      <c r="B77" s="2" t="n"/>
      <c r="C77" s="3" t="n"/>
      <c r="D77" s="174" t="n"/>
      <c r="E77" s="47" t="inlineStr">
        <is>
          <t xml:space="preserve">Forecast Price: </t>
        </is>
      </c>
      <c r="F77" s="224">
        <f>'LRP-811'!$G$37</f>
        <v/>
      </c>
      <c r="G77" s="3" t="n"/>
      <c r="H77" s="174" t="n"/>
      <c r="I77" s="47" t="inlineStr">
        <is>
          <t xml:space="preserve">Forecast Price: </t>
        </is>
      </c>
      <c r="J77" s="224">
        <f>'LRP-811'!$G$41</f>
        <v/>
      </c>
      <c r="K77" s="225" t="n"/>
      <c r="L77" s="2" t="n"/>
      <c r="M77" s="1" t="n"/>
    </row>
    <row r="78">
      <c r="A78" s="1" t="n"/>
      <c r="B78" s="2" t="n"/>
      <c r="C78" s="3" t="n"/>
      <c r="D78" s="11" t="inlineStr">
        <is>
          <t>Coverage Level</t>
        </is>
      </c>
      <c r="E78" s="12" t="inlineStr">
        <is>
          <t>Coverage Price</t>
        </is>
      </c>
      <c r="F78" s="13" t="inlineStr">
        <is>
          <t>Prod. Premium</t>
        </is>
      </c>
      <c r="G78" s="3" t="n"/>
      <c r="H78" s="11" t="inlineStr">
        <is>
          <t>Coverage Level</t>
        </is>
      </c>
      <c r="I78" s="12" t="inlineStr">
        <is>
          <t>Coverage Price</t>
        </is>
      </c>
      <c r="J78" s="13" t="inlineStr">
        <is>
          <t>Prod. Premium</t>
        </is>
      </c>
      <c r="K78" s="14" t="n"/>
      <c r="L78" s="2" t="n"/>
      <c r="M78" s="1" t="n"/>
    </row>
    <row r="79">
      <c r="A79" s="1" t="n"/>
      <c r="B79" s="2" t="n"/>
      <c r="C79" s="3" t="n"/>
      <c r="D79" s="115">
        <f>'LRP-811'!$H35</f>
        <v/>
      </c>
      <c r="E79" s="226">
        <f>'LRP-811'!$H36</f>
        <v/>
      </c>
      <c r="F79" s="227">
        <f>'LRP-811'!$H37</f>
        <v/>
      </c>
      <c r="G79" s="3" t="n"/>
      <c r="H79" s="115">
        <f>'LRP-811'!$H39</f>
        <v/>
      </c>
      <c r="I79" s="226">
        <f>'LRP-811'!$H40</f>
        <v/>
      </c>
      <c r="J79" s="227">
        <f>'LRP-811'!$H41</f>
        <v/>
      </c>
      <c r="K79" s="225" t="n"/>
      <c r="L79" s="2" t="n"/>
      <c r="M79" s="1" t="n"/>
    </row>
    <row r="80">
      <c r="A80" s="1" t="n"/>
      <c r="B80" s="2" t="n"/>
      <c r="C80" s="3" t="n"/>
      <c r="D80" s="118">
        <f>'LRP-811'!$I35</f>
        <v/>
      </c>
      <c r="E80" s="228">
        <f>'LRP-811'!$I36</f>
        <v/>
      </c>
      <c r="F80" s="229">
        <f>'LRP-811'!$I37</f>
        <v/>
      </c>
      <c r="G80" s="3" t="n"/>
      <c r="H80" s="118">
        <f>'LRP-811'!$I39</f>
        <v/>
      </c>
      <c r="I80" s="228">
        <f>'LRP-811'!$I40</f>
        <v/>
      </c>
      <c r="J80" s="229">
        <f>'LRP-811'!$I41</f>
        <v/>
      </c>
      <c r="K80" s="225" t="n"/>
      <c r="L80" s="2" t="n"/>
      <c r="M80" s="1" t="n"/>
    </row>
    <row r="81">
      <c r="A81" s="1" t="n"/>
      <c r="B81" s="2" t="n"/>
      <c r="C81" s="3" t="n"/>
      <c r="D81" s="115">
        <f>'LRP-811'!$J35</f>
        <v/>
      </c>
      <c r="E81" s="226">
        <f>'LRP-811'!$J36</f>
        <v/>
      </c>
      <c r="F81" s="227">
        <f>'LRP-811'!$J37</f>
        <v/>
      </c>
      <c r="G81" s="3" t="n"/>
      <c r="H81" s="115">
        <f>'LRP-811'!$J39</f>
        <v/>
      </c>
      <c r="I81" s="226">
        <f>'LRP-811'!$J40</f>
        <v/>
      </c>
      <c r="J81" s="227">
        <f>'LRP-811'!$J41</f>
        <v/>
      </c>
      <c r="K81" s="225" t="n"/>
      <c r="L81" s="2" t="n"/>
      <c r="M81" s="1" t="n"/>
    </row>
    <row r="82">
      <c r="A82" s="1" t="n"/>
      <c r="B82" s="2" t="n"/>
      <c r="C82" s="3" t="n"/>
      <c r="D82" s="118">
        <f>'LRP-811'!$K35</f>
        <v/>
      </c>
      <c r="E82" s="228">
        <f>'LRP-811'!$K36</f>
        <v/>
      </c>
      <c r="F82" s="229">
        <f>'LRP-811'!$K37</f>
        <v/>
      </c>
      <c r="G82" s="3" t="n"/>
      <c r="H82" s="118">
        <f>'LRP-811'!$K39</f>
        <v/>
      </c>
      <c r="I82" s="228">
        <f>'LRP-811'!$K40</f>
        <v/>
      </c>
      <c r="J82" s="229">
        <f>'LRP-811'!$K41</f>
        <v/>
      </c>
      <c r="K82" s="225" t="n"/>
      <c r="L82" s="2" t="n"/>
      <c r="M82" s="1" t="n"/>
    </row>
    <row r="83">
      <c r="A83" s="1" t="n"/>
      <c r="B83" s="2" t="n"/>
      <c r="C83" s="3" t="n"/>
      <c r="D83" s="115">
        <f>'LRP-811'!$L35</f>
        <v/>
      </c>
      <c r="E83" s="226">
        <f>'LRP-811'!$L36</f>
        <v/>
      </c>
      <c r="F83" s="227">
        <f>'LRP-811'!$L37</f>
        <v/>
      </c>
      <c r="G83" s="3" t="n"/>
      <c r="H83" s="115">
        <f>'LRP-811'!$L39</f>
        <v/>
      </c>
      <c r="I83" s="226">
        <f>'LRP-811'!$L40</f>
        <v/>
      </c>
      <c r="J83" s="227">
        <f>'LRP-811'!$L41</f>
        <v/>
      </c>
      <c r="K83" s="225" t="n"/>
      <c r="L83" s="2" t="n"/>
      <c r="M83" s="1" t="n"/>
    </row>
    <row r="84">
      <c r="A84" s="1" t="n"/>
      <c r="B84" s="2" t="n"/>
      <c r="C84" s="3" t="n"/>
      <c r="D84" s="118">
        <f>'LRP-811'!$M35</f>
        <v/>
      </c>
      <c r="E84" s="228">
        <f>'LRP-811'!$M36</f>
        <v/>
      </c>
      <c r="F84" s="229">
        <f>'LRP-811'!$M37</f>
        <v/>
      </c>
      <c r="G84" s="3" t="n"/>
      <c r="H84" s="118">
        <f>'LRP-811'!$M39</f>
        <v/>
      </c>
      <c r="I84" s="228">
        <f>'LRP-811'!$M40</f>
        <v/>
      </c>
      <c r="J84" s="229">
        <f>'LRP-811'!$M41</f>
        <v/>
      </c>
      <c r="K84" s="225" t="n"/>
      <c r="L84" s="2" t="n"/>
      <c r="M84" s="1" t="n"/>
    </row>
    <row r="85">
      <c r="A85" s="1" t="n"/>
      <c r="B85" s="2" t="n"/>
      <c r="C85" s="3" t="n"/>
      <c r="D85" s="115">
        <f>'LRP-811'!$N35</f>
        <v/>
      </c>
      <c r="E85" s="226">
        <f>'LRP-811'!$N36</f>
        <v/>
      </c>
      <c r="F85" s="227">
        <f>'LRP-811'!$N37</f>
        <v/>
      </c>
      <c r="G85" s="3" t="n"/>
      <c r="H85" s="115">
        <f>'LRP-811'!$N39</f>
        <v/>
      </c>
      <c r="I85" s="226">
        <f>'LRP-811'!$N40</f>
        <v/>
      </c>
      <c r="J85" s="227">
        <f>'LRP-811'!$N41</f>
        <v/>
      </c>
      <c r="K85" s="225" t="n"/>
      <c r="L85" s="2" t="n"/>
      <c r="M85" s="1" t="n"/>
    </row>
    <row r="86">
      <c r="A86" s="1" t="n"/>
      <c r="B86" s="2" t="n"/>
      <c r="C86" s="3" t="n"/>
      <c r="D86" s="118">
        <f>'LRP-811'!$O35</f>
        <v/>
      </c>
      <c r="E86" s="228">
        <f>'LRP-811'!$O36</f>
        <v/>
      </c>
      <c r="F86" s="229">
        <f>'LRP-811'!$O37</f>
        <v/>
      </c>
      <c r="G86" s="3" t="n"/>
      <c r="H86" s="118">
        <f>'LRP-811'!$O39</f>
        <v/>
      </c>
      <c r="I86" s="228">
        <f>'LRP-811'!$O40</f>
        <v/>
      </c>
      <c r="J86" s="229">
        <f>'LRP-811'!$O41</f>
        <v/>
      </c>
      <c r="K86" s="225" t="n"/>
      <c r="L86" s="2" t="n"/>
      <c r="M86" s="1" t="n"/>
    </row>
    <row r="87">
      <c r="A87" s="1" t="n"/>
      <c r="B87" s="2" t="n"/>
      <c r="C87" s="3" t="n"/>
      <c r="D87" s="115">
        <f>'LRP-811'!$P35</f>
        <v/>
      </c>
      <c r="E87" s="226">
        <f>'LRP-811'!$P36</f>
        <v/>
      </c>
      <c r="F87" s="227">
        <f>'LRP-811'!$P37</f>
        <v/>
      </c>
      <c r="G87" s="3" t="n"/>
      <c r="H87" s="115">
        <f>'LRP-811'!$P39</f>
        <v/>
      </c>
      <c r="I87" s="226">
        <f>'LRP-811'!$P40</f>
        <v/>
      </c>
      <c r="J87" s="227">
        <f>'LRP-811'!$P41</f>
        <v/>
      </c>
      <c r="K87" s="225" t="n"/>
      <c r="L87" s="2" t="n"/>
      <c r="M87" s="1" t="n"/>
    </row>
    <row r="88">
      <c r="A88" s="1" t="n"/>
      <c r="B88" s="2" t="n"/>
      <c r="C88" s="3" t="n"/>
      <c r="D88" s="122">
        <f>'LRP-811'!$Q35</f>
        <v/>
      </c>
      <c r="E88" s="230">
        <f>'LRP-811'!$Q36</f>
        <v/>
      </c>
      <c r="F88" s="231">
        <f>'LRP-811'!$Q37</f>
        <v/>
      </c>
      <c r="G88" s="3" t="n"/>
      <c r="H88" s="122">
        <f>'LRP-811'!$Q39</f>
        <v/>
      </c>
      <c r="I88" s="230">
        <f>'LRP-811'!$Q40</f>
        <v/>
      </c>
      <c r="J88" s="231">
        <f>'LRP-811'!$Q41</f>
        <v/>
      </c>
      <c r="K88" s="225" t="n"/>
      <c r="L88" s="2" t="n"/>
      <c r="M88" s="1" t="n"/>
    </row>
    <row r="89" ht="15" customHeight="1" s="171">
      <c r="A89" s="1" t="n"/>
      <c r="B89" s="2" t="n"/>
      <c r="C89" s="3" t="n"/>
      <c r="D89" s="3" t="n"/>
      <c r="E89" s="3" t="n"/>
      <c r="F89" s="3" t="n"/>
      <c r="G89" s="3" t="n"/>
      <c r="H89" s="3" t="n"/>
      <c r="I89" s="3" t="n"/>
      <c r="J89" s="25" t="inlineStr">
        <is>
          <t>Coverage Level and Prod. Premiums are in $/cwt</t>
        </is>
      </c>
      <c r="K89" s="3" t="n"/>
      <c r="L89" s="2" t="n"/>
      <c r="M89" s="1" t="n"/>
    </row>
    <row r="90">
      <c r="A90" s="1" t="n"/>
      <c r="B90" s="2" t="n"/>
      <c r="C90" s="3" t="n"/>
      <c r="D90" s="26">
        <f>D7</f>
        <v/>
      </c>
      <c r="E90" s="3" t="n"/>
      <c r="F90" s="3" t="n"/>
      <c r="G90" s="3" t="n"/>
      <c r="H90" s="3" t="n"/>
      <c r="I90" s="3" t="n"/>
      <c r="K90" s="3" t="n"/>
      <c r="L90" s="2" t="n"/>
      <c r="M90" s="1" t="n"/>
    </row>
    <row r="91" ht="15" customHeight="1" s="171">
      <c r="A91" s="1" t="n"/>
      <c r="B91" s="2" t="n"/>
      <c r="C91" s="3" t="n"/>
      <c r="D91" s="175" t="inlineStr">
        <is>
          <t>This is a quote or estimate based on actuarial information provided by the Risk Management Agency. 
This is a quote only and is not an offer of insurance nor an insurance binder. 
This quote is good for the effective date listed above only.
American Agri-Business Insurance Co. (601)</t>
        </is>
      </c>
      <c r="I91" s="27" t="n"/>
      <c r="J91" s="28" t="inlineStr">
        <is>
          <t>PFPAg Insurance Contact: Tyler Patten</t>
        </is>
      </c>
      <c r="K91" s="3" t="n"/>
      <c r="L91" s="2" t="n"/>
      <c r="M91" s="1" t="n"/>
    </row>
    <row r="92">
      <c r="A92" s="1" t="n"/>
      <c r="B92" s="2" t="n"/>
      <c r="C92" s="3" t="n"/>
      <c r="I92" s="27" t="n"/>
      <c r="J92" s="28" t="inlineStr">
        <is>
          <t>Phone:  (515) 268-8888</t>
        </is>
      </c>
      <c r="K92" s="3" t="n"/>
      <c r="L92" s="2" t="n"/>
      <c r="M92" s="1" t="n"/>
    </row>
    <row r="93">
      <c r="A93" s="1" t="n"/>
      <c r="B93" s="2" t="n"/>
      <c r="C93" s="3" t="n"/>
      <c r="I93" s="27" t="n"/>
      <c r="J93" s="28" t="inlineStr">
        <is>
          <t>Email: tpatten@pfpag.com</t>
        </is>
      </c>
      <c r="K93" s="3" t="n"/>
      <c r="L93" s="2" t="n"/>
      <c r="M93" s="1" t="n"/>
    </row>
    <row r="94" ht="7.5" customHeight="1" s="171">
      <c r="A94" s="1" t="n"/>
      <c r="B94" s="2" t="n"/>
      <c r="C94" s="3" t="n"/>
      <c r="D94" s="27" t="n"/>
      <c r="E94" s="27" t="n"/>
      <c r="F94" s="27" t="n"/>
      <c r="G94" s="27" t="n"/>
      <c r="H94" s="27" t="n"/>
      <c r="I94" s="27" t="n"/>
      <c r="J94" s="28" t="n"/>
      <c r="K94" s="3" t="n"/>
      <c r="L94" s="2" t="n"/>
      <c r="M94" s="1" t="n"/>
    </row>
    <row r="95" hidden="1" ht="10.5" customHeight="1" s="171">
      <c r="A95" s="1" t="n"/>
      <c r="B95" s="2" t="n"/>
      <c r="C95" s="3" t="n"/>
      <c r="D95" s="172" t="inlineStr">
        <is>
          <t>Note: We use information from public sources or other third parties that we believe are reliable, 
but we cannot guarantee that any information is complete or accurate.
All information we use is also subject to change. All quotes and other information are therefore estimates only and are not guaranteed by us. We have no liability to you for use of this website or any other quotes or other information.</t>
        </is>
      </c>
      <c r="K95" s="3" t="n"/>
      <c r="L95" s="2" t="n"/>
      <c r="M95" s="1" t="n"/>
    </row>
    <row r="96" hidden="1" ht="10.5" customHeight="1" s="171">
      <c r="A96" s="1" t="n"/>
      <c r="B96" s="2" t="n"/>
      <c r="C96" s="3" t="n"/>
      <c r="K96" s="3" t="n"/>
      <c r="L96" s="2" t="n"/>
      <c r="M96" s="1" t="n"/>
    </row>
    <row r="97" hidden="1" ht="10.5" customHeight="1" s="171">
      <c r="A97" s="1" t="n"/>
      <c r="B97" s="2" t="n"/>
      <c r="C97" s="3" t="n"/>
      <c r="K97" s="3" t="n"/>
      <c r="L97" s="2" t="n"/>
      <c r="M97" s="1" t="n"/>
    </row>
    <row r="98" hidden="1" ht="10.5" customHeight="1" s="171">
      <c r="A98" s="1" t="n"/>
      <c r="B98" s="2" t="n"/>
      <c r="C98" s="3" t="n"/>
      <c r="K98" s="3" t="n"/>
      <c r="L98" s="2" t="n"/>
      <c r="M98" s="1" t="n"/>
    </row>
    <row r="99" hidden="1" ht="10.5" customHeight="1" s="171">
      <c r="A99" s="1" t="n"/>
      <c r="B99" s="2" t="n"/>
      <c r="C99" s="3" t="n"/>
      <c r="K99" s="3" t="n"/>
      <c r="L99" s="2" t="n"/>
      <c r="M99" s="1" t="n"/>
    </row>
    <row r="100" hidden="1" ht="7.5" customHeight="1" s="171">
      <c r="A100" s="1" t="n"/>
      <c r="B100" s="2" t="n"/>
      <c r="C100" s="3" t="n"/>
      <c r="D100" s="3" t="n"/>
      <c r="E100" s="3" t="n"/>
      <c r="F100" s="3" t="n"/>
      <c r="G100" s="3" t="n"/>
      <c r="H100" s="3" t="n"/>
      <c r="I100" s="3" t="n"/>
      <c r="J100" s="3" t="n"/>
      <c r="K100" s="3" t="n"/>
      <c r="L100" s="2" t="n"/>
      <c r="M100" s="1" t="n"/>
    </row>
    <row r="101" ht="3.75" customHeight="1" s="171">
      <c r="A101" s="1" t="n"/>
      <c r="B101" s="2" t="n"/>
      <c r="C101" s="2" t="n"/>
      <c r="D101" s="2" t="n"/>
      <c r="E101" s="2" t="n"/>
      <c r="F101" s="2" t="n"/>
      <c r="G101" s="2" t="n"/>
      <c r="H101" s="2" t="n"/>
      <c r="I101" s="2" t="n"/>
      <c r="J101" s="2" t="n"/>
      <c r="K101" s="2" t="n"/>
      <c r="L101" s="2" t="n"/>
      <c r="M101" s="1" t="n"/>
    </row>
    <row r="102" ht="3.75" customHeight="1" s="171">
      <c r="A102" s="1" t="n"/>
      <c r="B102" s="1" t="n"/>
      <c r="C102" s="1" t="n"/>
      <c r="D102" s="1" t="n"/>
      <c r="E102" s="1" t="n"/>
      <c r="F102" s="1" t="n"/>
      <c r="G102" s="1" t="n"/>
      <c r="H102" s="1" t="n"/>
      <c r="I102" s="1" t="n"/>
      <c r="J102" s="1" t="n"/>
      <c r="K102" s="1" t="n"/>
      <c r="L102" s="1" t="n"/>
      <c r="M102" s="1" t="n"/>
    </row>
  </sheetData>
  <mergeCells count="15">
    <mergeCell ref="D10:D11"/>
    <mergeCell ref="D62:D63"/>
    <mergeCell ref="D91:H93"/>
    <mergeCell ref="H38:H39"/>
    <mergeCell ref="D38:D39"/>
    <mergeCell ref="D95:J99"/>
    <mergeCell ref="H24:H25"/>
    <mergeCell ref="H10:H11"/>
    <mergeCell ref="C58:J60"/>
    <mergeCell ref="C4:J6"/>
    <mergeCell ref="D7:F7"/>
    <mergeCell ref="H62:H63"/>
    <mergeCell ref="D76:D77"/>
    <mergeCell ref="D24:D25"/>
    <mergeCell ref="H76:H77"/>
  </mergeCells>
  <pageMargins left="0" right="0" top="0.75" bottom="0.75" header="0.3" footer="0.3"/>
  <pageSetup orientation="portrait"/>
</worksheet>
</file>

<file path=xl/worksheets/sheet14.xml><?xml version="1.0" encoding="utf-8"?>
<worksheet xmlns="http://schemas.openxmlformats.org/spreadsheetml/2006/main">
  <sheetPr codeName="Sheet4">
    <tabColor rgb="FFE4C9FF"/>
    <outlinePr summaryBelow="1" summaryRight="1"/>
    <pageSetUpPr/>
  </sheetPr>
  <dimension ref="A2:AM102"/>
  <sheetViews>
    <sheetView showGridLines="0" topLeftCell="A2" workbookViewId="0">
      <selection activeCell="Q19" sqref="Q19"/>
    </sheetView>
  </sheetViews>
  <sheetFormatPr baseColWidth="8" defaultRowHeight="14.4"/>
  <cols>
    <col width="0.6640625" customWidth="1" style="171" min="1" max="2"/>
    <col width="1.44140625" customWidth="1" style="171" min="3" max="3"/>
    <col width="15.6640625" customWidth="1" style="171" min="4" max="6"/>
    <col width="2.88671875" customWidth="1" style="171" min="7" max="7"/>
    <col width="15.6640625" customWidth="1" style="171" min="8" max="10"/>
    <col width="1.44140625" customWidth="1" style="171" min="11" max="11"/>
    <col width="0.6640625" customWidth="1" style="171" min="12" max="13"/>
    <col width="9.109375" customWidth="1" style="171" min="14" max="14"/>
    <col width="14.6640625" customWidth="1" style="171" min="15" max="16"/>
    <col width="15.6640625" customWidth="1" style="171" min="17" max="19"/>
    <col width="2.88671875" customWidth="1" style="171" min="20" max="20"/>
    <col width="9.109375" customWidth="1" style="171" min="21" max="21"/>
    <col width="14.6640625" customWidth="1" style="171" min="22" max="23"/>
    <col width="15.6640625" customWidth="1" style="171" min="24" max="26"/>
    <col width="2.88671875" customWidth="1" style="171" min="27" max="27"/>
    <col width="9.109375" customWidth="1" style="171" min="28" max="28"/>
    <col width="14.6640625" customWidth="1" style="171" min="29" max="30"/>
    <col width="15.6640625" customWidth="1" style="171" min="31" max="33"/>
    <col width="16.5546875" customWidth="1" style="171" min="37" max="37"/>
  </cols>
  <sheetData>
    <row r="1" ht="7.5" customHeight="1" s="171"/>
    <row r="2" ht="3.75" customHeight="1" s="171">
      <c r="A2" s="1" t="n"/>
      <c r="B2" s="1" t="n"/>
      <c r="C2" s="1" t="n"/>
      <c r="D2" s="1" t="n"/>
      <c r="E2" s="1" t="n"/>
      <c r="F2" s="1" t="n"/>
      <c r="G2" s="1" t="n"/>
      <c r="H2" s="1" t="n"/>
      <c r="I2" s="1" t="n"/>
      <c r="J2" s="1" t="n"/>
      <c r="K2" s="1" t="n"/>
      <c r="L2" s="1" t="n"/>
      <c r="M2" s="1" t="n"/>
    </row>
    <row r="3" ht="3.75" customHeight="1" s="171">
      <c r="A3" s="1" t="n"/>
      <c r="B3" s="2" t="n"/>
      <c r="C3" s="2" t="n"/>
      <c r="D3" s="2" t="n"/>
      <c r="E3" s="2" t="n"/>
      <c r="F3" s="2" t="n"/>
      <c r="G3" s="2" t="n"/>
      <c r="H3" s="2" t="n"/>
      <c r="I3" s="2" t="n"/>
      <c r="J3" s="2" t="n"/>
      <c r="K3" s="2" t="n"/>
      <c r="L3" s="2" t="n"/>
      <c r="M3" s="1" t="n"/>
    </row>
    <row r="4" ht="15" customHeight="1" s="171">
      <c r="A4" s="1" t="n"/>
      <c r="B4" s="2" t="n"/>
      <c r="C4" s="170" t="inlineStr">
        <is>
          <t xml:space="preserve"> 2024 Feeder Cattle LRP Insurance Quotes</t>
        </is>
      </c>
      <c r="K4" s="4" t="n"/>
      <c r="L4" s="2" t="n"/>
      <c r="M4" s="1" t="n"/>
    </row>
    <row r="5" ht="15" customHeight="1" s="171">
      <c r="A5" s="1" t="n"/>
      <c r="B5" s="2" t="n"/>
      <c r="K5" s="4" t="n"/>
      <c r="L5" s="2" t="n"/>
      <c r="M5" s="1" t="n"/>
    </row>
    <row r="6" ht="15" customHeight="1" s="171">
      <c r="A6" s="1" t="n"/>
      <c r="B6" s="2" t="n"/>
      <c r="K6" s="4" t="n"/>
      <c r="L6" s="2" t="n"/>
      <c r="M6" s="1" t="n"/>
    </row>
    <row r="7" ht="13.5" customHeight="1" s="171">
      <c r="A7" s="1" t="n"/>
      <c r="B7" s="2" t="n"/>
      <c r="C7" s="3" t="n"/>
      <c r="D7" s="176" t="inlineStr">
        <is>
          <t>Feeder Cattle - IA - Steers Weight 1 (809)</t>
        </is>
      </c>
      <c r="J7" s="112">
        <f>'LRP-809'!H1</f>
        <v/>
      </c>
      <c r="K7" s="3" t="n"/>
      <c r="L7" s="2" t="n"/>
      <c r="M7" s="1" t="n"/>
    </row>
    <row r="8" hidden="1" ht="15" customHeight="1" s="171">
      <c r="A8" s="1" t="n"/>
      <c r="B8" s="2" t="n"/>
      <c r="C8" s="3" t="n"/>
      <c r="D8" s="5" t="inlineStr">
        <is>
          <t>Date:</t>
        </is>
      </c>
      <c r="E8" s="6">
        <f>#REF!</f>
        <v/>
      </c>
      <c r="K8" s="3" t="n"/>
      <c r="L8" s="2" t="n"/>
      <c r="M8" s="1" t="n"/>
    </row>
    <row r="9" ht="7.5" customHeight="1" s="171">
      <c r="A9" s="1" t="n"/>
      <c r="B9" s="2" t="n"/>
      <c r="C9" s="3" t="n"/>
      <c r="D9" s="3" t="n"/>
      <c r="E9" s="3" t="n"/>
      <c r="F9" s="3" t="n"/>
      <c r="G9" s="3" t="n"/>
      <c r="H9" s="3" t="n"/>
      <c r="I9" s="3" t="n"/>
      <c r="J9" s="3" t="n"/>
      <c r="K9" s="3" t="n"/>
      <c r="L9" s="2" t="n"/>
      <c r="M9" s="1" t="n"/>
    </row>
    <row r="10">
      <c r="A10" s="1" t="n"/>
      <c r="B10" s="2" t="n"/>
      <c r="C10" s="3" t="n"/>
      <c r="D10" s="173" t="inlineStr">
        <is>
          <t>13 Weeks</t>
        </is>
      </c>
      <c r="E10" s="47" t="inlineStr">
        <is>
          <t xml:space="preserve">End Date: </t>
        </is>
      </c>
      <c r="F10" s="74">
        <f>'LRP-809'!$G$3</f>
        <v/>
      </c>
      <c r="G10" s="3" t="n"/>
      <c r="H10" s="173" t="inlineStr">
        <is>
          <t>17 Weeks</t>
        </is>
      </c>
      <c r="I10" s="47" t="inlineStr">
        <is>
          <t xml:space="preserve">End Date: </t>
        </is>
      </c>
      <c r="J10" s="74">
        <f>'LRP-809'!$G$7</f>
        <v/>
      </c>
      <c r="K10" s="7" t="n"/>
      <c r="L10" s="2" t="n"/>
      <c r="M10" s="1" t="n"/>
    </row>
    <row r="11">
      <c r="A11" s="1" t="n"/>
      <c r="B11" s="2" t="n"/>
      <c r="C11" s="3" t="n"/>
      <c r="D11" s="174" t="n"/>
      <c r="E11" s="47" t="inlineStr">
        <is>
          <t xml:space="preserve">Forecast Price: </t>
        </is>
      </c>
      <c r="F11" s="224">
        <f>'LRP-809'!$G$5</f>
        <v/>
      </c>
      <c r="G11" s="3" t="n"/>
      <c r="H11" s="174" t="n"/>
      <c r="I11" s="47" t="inlineStr">
        <is>
          <t xml:space="preserve">Forecast Price: </t>
        </is>
      </c>
      <c r="J11" s="224">
        <f>'LRP-809'!$G$9</f>
        <v/>
      </c>
      <c r="K11" s="225" t="n"/>
      <c r="L11" s="2" t="n"/>
      <c r="M11" s="1" t="n"/>
    </row>
    <row r="12">
      <c r="A12" s="1" t="n"/>
      <c r="B12" s="2" t="n"/>
      <c r="C12" s="3" t="n"/>
      <c r="D12" s="11" t="inlineStr">
        <is>
          <t>Coverage Level</t>
        </is>
      </c>
      <c r="E12" s="12" t="inlineStr">
        <is>
          <t>Coverage Price</t>
        </is>
      </c>
      <c r="F12" s="13" t="inlineStr">
        <is>
          <t>Prod. Premium</t>
        </is>
      </c>
      <c r="G12" s="3" t="n"/>
      <c r="H12" s="11" t="inlineStr">
        <is>
          <t>Coverage Level</t>
        </is>
      </c>
      <c r="I12" s="12" t="inlineStr">
        <is>
          <t>Coverage Price</t>
        </is>
      </c>
      <c r="J12" s="13" t="inlineStr">
        <is>
          <t>Prod. Premium</t>
        </is>
      </c>
      <c r="K12" s="14" t="n"/>
      <c r="L12" s="2" t="n"/>
      <c r="M12" s="1" t="n"/>
    </row>
    <row r="13">
      <c r="A13" s="1" t="n"/>
      <c r="B13" s="2" t="n"/>
      <c r="C13" s="3" t="n"/>
      <c r="D13" s="115">
        <f>'LRP-809'!$H3</f>
        <v/>
      </c>
      <c r="E13" s="226">
        <f>'LRP-809'!$H4</f>
        <v/>
      </c>
      <c r="F13" s="227">
        <f>'LRP-809'!$H5</f>
        <v/>
      </c>
      <c r="G13" s="3" t="n"/>
      <c r="H13" s="115">
        <f>'LRP-809'!$H7</f>
        <v/>
      </c>
      <c r="I13" s="226">
        <f>'LRP-809'!$H8</f>
        <v/>
      </c>
      <c r="J13" s="227">
        <f>'LRP-809'!$H9</f>
        <v/>
      </c>
      <c r="K13" s="225" t="n"/>
      <c r="L13" s="2" t="n"/>
      <c r="M13" s="1" t="n"/>
    </row>
    <row r="14">
      <c r="A14" s="1" t="n"/>
      <c r="B14" s="2" t="n"/>
      <c r="C14" s="3" t="n"/>
      <c r="D14" s="118">
        <f>'LRP-809'!$I3</f>
        <v/>
      </c>
      <c r="E14" s="228">
        <f>'LRP-809'!$I4</f>
        <v/>
      </c>
      <c r="F14" s="229">
        <f>'LRP-809'!$I5</f>
        <v/>
      </c>
      <c r="G14" s="3" t="n"/>
      <c r="H14" s="118">
        <f>'LRP-809'!$I7</f>
        <v/>
      </c>
      <c r="I14" s="228">
        <f>'LRP-809'!$I8</f>
        <v/>
      </c>
      <c r="J14" s="229">
        <f>'LRP-809'!$I9</f>
        <v/>
      </c>
      <c r="K14" s="225" t="n"/>
      <c r="L14" s="2" t="n"/>
      <c r="M14" s="1" t="n"/>
    </row>
    <row r="15">
      <c r="A15" s="1" t="n"/>
      <c r="B15" s="2" t="n"/>
      <c r="C15" s="3" t="n"/>
      <c r="D15" s="115">
        <f>'LRP-809'!$J3</f>
        <v/>
      </c>
      <c r="E15" s="226">
        <f>'LRP-809'!$J4</f>
        <v/>
      </c>
      <c r="F15" s="227">
        <f>'LRP-809'!$J5</f>
        <v/>
      </c>
      <c r="G15" s="3" t="n"/>
      <c r="H15" s="115">
        <f>'LRP-809'!$J7</f>
        <v/>
      </c>
      <c r="I15" s="226">
        <f>'LRP-809'!$J8</f>
        <v/>
      </c>
      <c r="J15" s="227">
        <f>'LRP-809'!$J9</f>
        <v/>
      </c>
      <c r="K15" s="225" t="n"/>
      <c r="L15" s="2" t="n"/>
      <c r="M15" s="1" t="n"/>
    </row>
    <row r="16">
      <c r="A16" s="1" t="n"/>
      <c r="B16" s="2" t="n"/>
      <c r="C16" s="3" t="n"/>
      <c r="D16" s="118">
        <f>'LRP-809'!$K3</f>
        <v/>
      </c>
      <c r="E16" s="228">
        <f>'LRP-809'!$K4</f>
        <v/>
      </c>
      <c r="F16" s="229">
        <f>'LRP-809'!$K5</f>
        <v/>
      </c>
      <c r="G16" s="3" t="n"/>
      <c r="H16" s="118">
        <f>'LRP-809'!$K7</f>
        <v/>
      </c>
      <c r="I16" s="228">
        <f>'LRP-809'!$K8</f>
        <v/>
      </c>
      <c r="J16" s="229">
        <f>'LRP-809'!$K9</f>
        <v/>
      </c>
      <c r="K16" s="225" t="n"/>
      <c r="L16" s="2" t="n"/>
      <c r="M16" s="1" t="n"/>
    </row>
    <row r="17">
      <c r="A17" s="1" t="n"/>
      <c r="B17" s="2" t="n"/>
      <c r="C17" s="3" t="n"/>
      <c r="D17" s="115">
        <f>'LRP-809'!$L3</f>
        <v/>
      </c>
      <c r="E17" s="226">
        <f>'LRP-809'!$L4</f>
        <v/>
      </c>
      <c r="F17" s="227">
        <f>'LRP-809'!$L5</f>
        <v/>
      </c>
      <c r="G17" s="3" t="n"/>
      <c r="H17" s="115">
        <f>'LRP-809'!$L7</f>
        <v/>
      </c>
      <c r="I17" s="226">
        <f>'LRP-809'!$L8</f>
        <v/>
      </c>
      <c r="J17" s="227">
        <f>'LRP-809'!$L9</f>
        <v/>
      </c>
      <c r="K17" s="225" t="n"/>
      <c r="L17" s="2" t="n"/>
      <c r="M17" s="1" t="n"/>
    </row>
    <row r="18">
      <c r="A18" s="1" t="n"/>
      <c r="B18" s="2" t="n"/>
      <c r="C18" s="3" t="n"/>
      <c r="D18" s="118">
        <f>'LRP-809'!$M3</f>
        <v/>
      </c>
      <c r="E18" s="228">
        <f>'LRP-809'!$M4</f>
        <v/>
      </c>
      <c r="F18" s="229">
        <f>'LRP-809'!$M5</f>
        <v/>
      </c>
      <c r="G18" s="3" t="n"/>
      <c r="H18" s="118">
        <f>'LRP-809'!$M7</f>
        <v/>
      </c>
      <c r="I18" s="228">
        <f>'LRP-809'!$M8</f>
        <v/>
      </c>
      <c r="J18" s="229">
        <f>'LRP-809'!$M9</f>
        <v/>
      </c>
      <c r="K18" s="225" t="n"/>
      <c r="L18" s="2" t="n"/>
      <c r="M18" s="1" t="n"/>
    </row>
    <row r="19">
      <c r="A19" s="1" t="n"/>
      <c r="B19" s="2" t="n"/>
      <c r="C19" s="3" t="n"/>
      <c r="D19" s="115">
        <f>'LRP-809'!$N3</f>
        <v/>
      </c>
      <c r="E19" s="226">
        <f>'LRP-809'!$N4</f>
        <v/>
      </c>
      <c r="F19" s="227">
        <f>'LRP-809'!$N5</f>
        <v/>
      </c>
      <c r="G19" s="3" t="n"/>
      <c r="H19" s="115">
        <f>'LRP-809'!$N7</f>
        <v/>
      </c>
      <c r="I19" s="226">
        <f>'LRP-809'!$N8</f>
        <v/>
      </c>
      <c r="J19" s="227">
        <f>'LRP-809'!$N9</f>
        <v/>
      </c>
      <c r="K19" s="225" t="n"/>
      <c r="L19" s="2" t="n"/>
      <c r="M19" s="1" t="n"/>
    </row>
    <row r="20">
      <c r="A20" s="1" t="n"/>
      <c r="B20" s="2" t="n"/>
      <c r="C20" s="3" t="n"/>
      <c r="D20" s="118">
        <f>'LRP-809'!$O3</f>
        <v/>
      </c>
      <c r="E20" s="228">
        <f>'LRP-809'!$O4</f>
        <v/>
      </c>
      <c r="F20" s="229">
        <f>'LRP-809'!$O5</f>
        <v/>
      </c>
      <c r="G20" s="3" t="n"/>
      <c r="H20" s="118">
        <f>'LRP-809'!$O7</f>
        <v/>
      </c>
      <c r="I20" s="228">
        <f>'LRP-809'!$O8</f>
        <v/>
      </c>
      <c r="J20" s="229">
        <f>'LRP-809'!$O9</f>
        <v/>
      </c>
      <c r="K20" s="225" t="n"/>
      <c r="L20" s="2" t="n"/>
      <c r="M20" s="1" t="n"/>
    </row>
    <row r="21">
      <c r="A21" s="1" t="n"/>
      <c r="B21" s="2" t="n"/>
      <c r="C21" s="3" t="n"/>
      <c r="D21" s="115">
        <f>'LRP-809'!$P3</f>
        <v/>
      </c>
      <c r="E21" s="226">
        <f>'LRP-809'!$P4</f>
        <v/>
      </c>
      <c r="F21" s="227">
        <f>'LRP-809'!$P5</f>
        <v/>
      </c>
      <c r="G21" s="3" t="n"/>
      <c r="H21" s="115">
        <f>'LRP-809'!$P7</f>
        <v/>
      </c>
      <c r="I21" s="226">
        <f>'LRP-809'!$P8</f>
        <v/>
      </c>
      <c r="J21" s="227">
        <f>'LRP-809'!$P9</f>
        <v/>
      </c>
      <c r="K21" s="225" t="n"/>
      <c r="L21" s="2" t="n"/>
      <c r="M21" s="1" t="n"/>
      <c r="AK21" s="121" t="n"/>
      <c r="AL21" s="121" t="n"/>
      <c r="AM21" s="121" t="n"/>
    </row>
    <row r="22">
      <c r="A22" s="1" t="n"/>
      <c r="B22" s="2" t="n"/>
      <c r="C22" s="3" t="n"/>
      <c r="D22" s="122">
        <f>'LRP-809'!$Q3</f>
        <v/>
      </c>
      <c r="E22" s="230">
        <f>'LRP-809'!$Q4</f>
        <v/>
      </c>
      <c r="F22" s="231">
        <f>'LRP-809'!$Q5</f>
        <v/>
      </c>
      <c r="G22" s="3" t="n"/>
      <c r="H22" s="122">
        <f>'LRP-809'!$Q7</f>
        <v/>
      </c>
      <c r="I22" s="230">
        <f>'LRP-809'!$Q8</f>
        <v/>
      </c>
      <c r="J22" s="231">
        <f>'LRP-809'!$Q9</f>
        <v/>
      </c>
      <c r="K22" s="225" t="n"/>
      <c r="L22" s="2" t="n"/>
      <c r="M22" s="1" t="n"/>
      <c r="AK22" s="121" t="n"/>
      <c r="AL22" s="121" t="n"/>
      <c r="AM22" s="121" t="n"/>
    </row>
    <row r="23" ht="7.5" customHeight="1" s="171">
      <c r="A23" s="1" t="n"/>
      <c r="B23" s="2" t="n"/>
      <c r="C23" s="3" t="n"/>
      <c r="D23" s="3" t="n"/>
      <c r="E23" s="3" t="n"/>
      <c r="F23" s="3" t="n"/>
      <c r="G23" s="3" t="n"/>
      <c r="H23" s="3" t="n"/>
      <c r="I23" s="3" t="n"/>
      <c r="J23" s="3" t="n"/>
      <c r="K23" s="3" t="n"/>
      <c r="L23" s="2" t="n"/>
      <c r="M23" s="1" t="n"/>
      <c r="AK23" s="121" t="n"/>
      <c r="AL23" s="121" t="n"/>
      <c r="AM23" s="121" t="n"/>
    </row>
    <row r="24">
      <c r="A24" s="1" t="n"/>
      <c r="B24" s="2" t="n"/>
      <c r="C24" s="3" t="n"/>
      <c r="D24" s="173" t="inlineStr">
        <is>
          <t>21 Weeks</t>
        </is>
      </c>
      <c r="E24" s="47" t="inlineStr">
        <is>
          <t xml:space="preserve">End Date: </t>
        </is>
      </c>
      <c r="F24" s="74">
        <f>'LRP-809'!$G$11</f>
        <v/>
      </c>
      <c r="G24" s="3" t="n"/>
      <c r="H24" s="173" t="inlineStr">
        <is>
          <t>26 Weeks</t>
        </is>
      </c>
      <c r="I24" s="47" t="inlineStr">
        <is>
          <t xml:space="preserve">End Date: </t>
        </is>
      </c>
      <c r="J24" s="74">
        <f>'LRP-809'!$G$15</f>
        <v/>
      </c>
      <c r="K24" s="7" t="n"/>
      <c r="L24" s="2" t="n"/>
      <c r="M24" s="1" t="n"/>
      <c r="AK24" s="121" t="n"/>
      <c r="AL24" s="121" t="n"/>
      <c r="AM24" s="121" t="n"/>
    </row>
    <row r="25">
      <c r="A25" s="1" t="n"/>
      <c r="B25" s="2" t="n"/>
      <c r="C25" s="3" t="n"/>
      <c r="D25" s="174" t="n"/>
      <c r="E25" s="47" t="inlineStr">
        <is>
          <t xml:space="preserve">Forecast Price: </t>
        </is>
      </c>
      <c r="F25" s="224">
        <f>'LRP-809'!$G$13</f>
        <v/>
      </c>
      <c r="G25" s="3" t="n"/>
      <c r="H25" s="174" t="n"/>
      <c r="I25" s="47" t="inlineStr">
        <is>
          <t xml:space="preserve">Forecast Price: </t>
        </is>
      </c>
      <c r="J25" s="224">
        <f>'LRP-809'!$G$17</f>
        <v/>
      </c>
      <c r="K25" s="225" t="n"/>
      <c r="L25" s="2" t="n"/>
      <c r="M25" s="1" t="n"/>
      <c r="AK25" s="121" t="n"/>
      <c r="AL25" s="121" t="n"/>
      <c r="AM25" s="121" t="n"/>
    </row>
    <row r="26">
      <c r="A26" s="1" t="n"/>
      <c r="B26" s="2" t="n"/>
      <c r="C26" s="3" t="n"/>
      <c r="D26" s="11" t="inlineStr">
        <is>
          <t>Coverage Level</t>
        </is>
      </c>
      <c r="E26" s="12" t="inlineStr">
        <is>
          <t>Coverage Price</t>
        </is>
      </c>
      <c r="F26" s="13" t="inlineStr">
        <is>
          <t>Prod. Premium</t>
        </is>
      </c>
      <c r="G26" s="3" t="n"/>
      <c r="H26" s="11" t="inlineStr">
        <is>
          <t>Coverage Level</t>
        </is>
      </c>
      <c r="I26" s="12" t="inlineStr">
        <is>
          <t>Coverage Price</t>
        </is>
      </c>
      <c r="J26" s="13" t="inlineStr">
        <is>
          <t>Prod. Premium</t>
        </is>
      </c>
      <c r="K26" s="14" t="n"/>
      <c r="L26" s="2" t="n"/>
      <c r="M26" s="1" t="n"/>
      <c r="AK26" s="121" t="n"/>
      <c r="AL26" s="121" t="n"/>
      <c r="AM26" s="121" t="n"/>
    </row>
    <row r="27">
      <c r="A27" s="1" t="n"/>
      <c r="B27" s="2" t="n"/>
      <c r="C27" s="3" t="n"/>
      <c r="D27" s="115">
        <f>'LRP-809'!$H11</f>
        <v/>
      </c>
      <c r="E27" s="226">
        <f>'LRP-809'!$H12</f>
        <v/>
      </c>
      <c r="F27" s="227">
        <f>'LRP-809'!$H13</f>
        <v/>
      </c>
      <c r="G27" s="3" t="n"/>
      <c r="H27" s="115">
        <f>'LRP-809'!$H15</f>
        <v/>
      </c>
      <c r="I27" s="226">
        <f>'LRP-809'!$H16</f>
        <v/>
      </c>
      <c r="J27" s="227">
        <f>'LRP-809'!$H17</f>
        <v/>
      </c>
      <c r="K27" s="225" t="n"/>
      <c r="L27" s="2" t="n"/>
      <c r="M27" s="1" t="n"/>
      <c r="AK27" s="121" t="n"/>
      <c r="AL27" s="121" t="n"/>
      <c r="AM27" s="121" t="n"/>
    </row>
    <row r="28">
      <c r="A28" s="1" t="n"/>
      <c r="B28" s="2" t="n"/>
      <c r="C28" s="3" t="n"/>
      <c r="D28" s="118">
        <f>'LRP-809'!$I11</f>
        <v/>
      </c>
      <c r="E28" s="228">
        <f>'LRP-809'!$I12</f>
        <v/>
      </c>
      <c r="F28" s="229">
        <f>'LRP-809'!$I13</f>
        <v/>
      </c>
      <c r="G28" s="3" t="n"/>
      <c r="H28" s="118">
        <f>'LRP-809'!$I15</f>
        <v/>
      </c>
      <c r="I28" s="228">
        <f>'LRP-809'!$I16</f>
        <v/>
      </c>
      <c r="J28" s="229">
        <f>'LRP-809'!$I17</f>
        <v/>
      </c>
      <c r="K28" s="225" t="n"/>
      <c r="L28" s="2" t="n"/>
      <c r="M28" s="1" t="n"/>
      <c r="AK28" s="121" t="n"/>
      <c r="AL28" s="121" t="n"/>
      <c r="AM28" s="121" t="n"/>
    </row>
    <row r="29">
      <c r="A29" s="1" t="n"/>
      <c r="B29" s="2" t="n"/>
      <c r="C29" s="3" t="n"/>
      <c r="D29" s="115">
        <f>'LRP-809'!$J11</f>
        <v/>
      </c>
      <c r="E29" s="226">
        <f>'LRP-809'!$J12</f>
        <v/>
      </c>
      <c r="F29" s="227">
        <f>'LRP-809'!$J13</f>
        <v/>
      </c>
      <c r="G29" s="3" t="n"/>
      <c r="H29" s="115">
        <f>'LRP-809'!$J15</f>
        <v/>
      </c>
      <c r="I29" s="226">
        <f>'LRP-809'!$J16</f>
        <v/>
      </c>
      <c r="J29" s="227">
        <f>'LRP-809'!$J17</f>
        <v/>
      </c>
      <c r="K29" s="225" t="n"/>
      <c r="L29" s="2" t="n"/>
      <c r="M29" s="1" t="n"/>
      <c r="AK29" s="121" t="n"/>
      <c r="AL29" s="121" t="n"/>
      <c r="AM29" s="121" t="n"/>
    </row>
    <row r="30">
      <c r="A30" s="1" t="n"/>
      <c r="B30" s="2" t="n"/>
      <c r="C30" s="3" t="n"/>
      <c r="D30" s="118">
        <f>'LRP-809'!$K11</f>
        <v/>
      </c>
      <c r="E30" s="228">
        <f>'LRP-809'!$K12</f>
        <v/>
      </c>
      <c r="F30" s="229">
        <f>'LRP-809'!$K13</f>
        <v/>
      </c>
      <c r="G30" s="3" t="n"/>
      <c r="H30" s="118">
        <f>'LRP-809'!$K15</f>
        <v/>
      </c>
      <c r="I30" s="228">
        <f>'LRP-809'!$K16</f>
        <v/>
      </c>
      <c r="J30" s="229">
        <f>'LRP-809'!$K17</f>
        <v/>
      </c>
      <c r="K30" s="225" t="n"/>
      <c r="L30" s="2" t="n"/>
      <c r="M30" s="1" t="n"/>
      <c r="AK30" s="121" t="n"/>
      <c r="AL30" s="121" t="n"/>
      <c r="AM30" s="121" t="n"/>
    </row>
    <row r="31">
      <c r="A31" s="1" t="n"/>
      <c r="B31" s="2" t="n"/>
      <c r="C31" s="3" t="n"/>
      <c r="D31" s="115">
        <f>'LRP-809'!$L11</f>
        <v/>
      </c>
      <c r="E31" s="226">
        <f>'LRP-809'!$L12</f>
        <v/>
      </c>
      <c r="F31" s="227">
        <f>'LRP-809'!$L13</f>
        <v/>
      </c>
      <c r="G31" s="3" t="n"/>
      <c r="H31" s="115">
        <f>'LRP-809'!$L15</f>
        <v/>
      </c>
      <c r="I31" s="226">
        <f>'LRP-809'!$L16</f>
        <v/>
      </c>
      <c r="J31" s="227">
        <f>'LRP-809'!$L17</f>
        <v/>
      </c>
      <c r="K31" s="225" t="n"/>
      <c r="L31" s="2" t="n"/>
      <c r="M31" s="1" t="n"/>
      <c r="AK31" s="121" t="n"/>
      <c r="AL31" s="121" t="n"/>
      <c r="AM31" s="121" t="n"/>
    </row>
    <row r="32">
      <c r="A32" s="1" t="n"/>
      <c r="B32" s="2" t="n"/>
      <c r="C32" s="3" t="n"/>
      <c r="D32" s="118">
        <f>'LRP-809'!$M11</f>
        <v/>
      </c>
      <c r="E32" s="228">
        <f>'LRP-809'!$M12</f>
        <v/>
      </c>
      <c r="F32" s="229">
        <f>'LRP-809'!$M13</f>
        <v/>
      </c>
      <c r="G32" s="3" t="n"/>
      <c r="H32" s="118">
        <f>'LRP-809'!$M15</f>
        <v/>
      </c>
      <c r="I32" s="228">
        <f>'LRP-809'!$M16</f>
        <v/>
      </c>
      <c r="J32" s="229">
        <f>'LRP-809'!$M17</f>
        <v/>
      </c>
      <c r="K32" s="225" t="n"/>
      <c r="L32" s="2" t="n"/>
      <c r="M32" s="1" t="n"/>
      <c r="AK32" s="121" t="n"/>
      <c r="AL32" s="121" t="n"/>
      <c r="AM32" s="121" t="n"/>
    </row>
    <row r="33">
      <c r="A33" s="1" t="n"/>
      <c r="B33" s="2" t="n"/>
      <c r="C33" s="3" t="n"/>
      <c r="D33" s="115">
        <f>'LRP-809'!$N11</f>
        <v/>
      </c>
      <c r="E33" s="226">
        <f>'LRP-809'!$N12</f>
        <v/>
      </c>
      <c r="F33" s="227">
        <f>'LRP-809'!$N13</f>
        <v/>
      </c>
      <c r="G33" s="3" t="n"/>
      <c r="H33" s="115">
        <f>'LRP-809'!$N15</f>
        <v/>
      </c>
      <c r="I33" s="226">
        <f>'LRP-809'!$N16</f>
        <v/>
      </c>
      <c r="J33" s="227">
        <f>'LRP-809'!$N17</f>
        <v/>
      </c>
      <c r="K33" s="225" t="n"/>
      <c r="L33" s="2" t="n"/>
      <c r="M33" s="1" t="n"/>
      <c r="AK33" s="121" t="n"/>
      <c r="AL33" s="121" t="n"/>
      <c r="AM33" s="121" t="n"/>
    </row>
    <row r="34">
      <c r="A34" s="1" t="n"/>
      <c r="B34" s="2" t="n"/>
      <c r="C34" s="3" t="n"/>
      <c r="D34" s="118">
        <f>'LRP-809'!$O11</f>
        <v/>
      </c>
      <c r="E34" s="228">
        <f>'LRP-809'!$O12</f>
        <v/>
      </c>
      <c r="F34" s="229">
        <f>'LRP-809'!$O13</f>
        <v/>
      </c>
      <c r="G34" s="3" t="n"/>
      <c r="H34" s="118">
        <f>'LRP-809'!$O15</f>
        <v/>
      </c>
      <c r="I34" s="228">
        <f>'LRP-809'!$O16</f>
        <v/>
      </c>
      <c r="J34" s="229">
        <f>'LRP-809'!$O17</f>
        <v/>
      </c>
      <c r="K34" s="225" t="n"/>
      <c r="L34" s="2" t="n"/>
      <c r="M34" s="1" t="n"/>
      <c r="AK34" s="121" t="n"/>
      <c r="AL34" s="121" t="n"/>
      <c r="AM34" s="121" t="n"/>
    </row>
    <row r="35">
      <c r="A35" s="1" t="n"/>
      <c r="B35" s="2" t="n"/>
      <c r="C35" s="3" t="n"/>
      <c r="D35" s="115">
        <f>'LRP-809'!$P11</f>
        <v/>
      </c>
      <c r="E35" s="226">
        <f>'LRP-809'!$P12</f>
        <v/>
      </c>
      <c r="F35" s="227">
        <f>'LRP-809'!$P13</f>
        <v/>
      </c>
      <c r="G35" s="3" t="n"/>
      <c r="H35" s="115">
        <f>'LRP-809'!$P15</f>
        <v/>
      </c>
      <c r="I35" s="226">
        <f>'LRP-809'!$P16</f>
        <v/>
      </c>
      <c r="J35" s="227">
        <f>'LRP-809'!$P17</f>
        <v/>
      </c>
      <c r="K35" s="225" t="n"/>
      <c r="L35" s="2" t="n"/>
      <c r="M35" s="1" t="n"/>
      <c r="AK35" s="121" t="n"/>
      <c r="AL35" s="121" t="n"/>
      <c r="AM35" s="121" t="n"/>
    </row>
    <row r="36">
      <c r="A36" s="1" t="n"/>
      <c r="B36" s="2" t="n"/>
      <c r="C36" s="3" t="n"/>
      <c r="D36" s="122">
        <f>'LRP-809'!$Q11</f>
        <v/>
      </c>
      <c r="E36" s="230">
        <f>'LRP-809'!$Q12</f>
        <v/>
      </c>
      <c r="F36" s="231">
        <f>'LRP-809'!$Q13</f>
        <v/>
      </c>
      <c r="G36" s="3" t="n"/>
      <c r="H36" s="122">
        <f>'LRP-809'!$Q15</f>
        <v/>
      </c>
      <c r="I36" s="230">
        <f>'LRP-809'!$Q16</f>
        <v/>
      </c>
      <c r="J36" s="231">
        <f>'LRP-809'!$Q17</f>
        <v/>
      </c>
      <c r="K36" s="225" t="n"/>
      <c r="L36" s="2" t="n"/>
      <c r="M36" s="1" t="n"/>
      <c r="AK36" s="121" t="n"/>
      <c r="AL36" s="121" t="n"/>
      <c r="AM36" s="121" t="n"/>
    </row>
    <row r="37" ht="7.5" customHeight="1" s="171">
      <c r="A37" s="1" t="n"/>
      <c r="B37" s="2" t="n"/>
      <c r="C37" s="3" t="n"/>
      <c r="D37" s="3" t="n"/>
      <c r="E37" s="3" t="n"/>
      <c r="F37" s="3" t="n"/>
      <c r="G37" s="3" t="n"/>
      <c r="H37" s="3" t="n"/>
      <c r="I37" s="3" t="n"/>
      <c r="J37" s="3" t="n"/>
      <c r="K37" s="3" t="n"/>
      <c r="L37" s="2" t="n"/>
      <c r="M37" s="1" t="n"/>
      <c r="AK37" s="121" t="n"/>
      <c r="AL37" s="121" t="n"/>
      <c r="AM37" s="121" t="n"/>
    </row>
    <row r="38">
      <c r="A38" s="1" t="n"/>
      <c r="B38" s="2" t="n"/>
      <c r="C38" s="3" t="n"/>
      <c r="D38" s="173" t="inlineStr">
        <is>
          <t>30 Weeks</t>
        </is>
      </c>
      <c r="E38" s="47" t="inlineStr">
        <is>
          <t xml:space="preserve">End Date: </t>
        </is>
      </c>
      <c r="F38" s="74">
        <f>'LRP-809'!$G$19</f>
        <v/>
      </c>
      <c r="G38" s="3" t="n"/>
      <c r="H38" s="173" t="inlineStr">
        <is>
          <t>34 Weeks</t>
        </is>
      </c>
      <c r="I38" s="47" t="inlineStr">
        <is>
          <t xml:space="preserve">End Date: </t>
        </is>
      </c>
      <c r="J38" s="74">
        <f>'LRP-809'!$G$23</f>
        <v/>
      </c>
      <c r="K38" s="7" t="n"/>
      <c r="L38" s="2" t="n"/>
      <c r="M38" s="1" t="n"/>
      <c r="AK38" s="121" t="n"/>
      <c r="AL38" s="121" t="n"/>
      <c r="AM38" s="121" t="n"/>
    </row>
    <row r="39">
      <c r="A39" s="1" t="n"/>
      <c r="B39" s="2" t="n"/>
      <c r="C39" s="3" t="n"/>
      <c r="D39" s="174" t="n"/>
      <c r="E39" s="47" t="inlineStr">
        <is>
          <t xml:space="preserve">Forecast Price: </t>
        </is>
      </c>
      <c r="F39" s="224">
        <f>'LRP-809'!$G$21</f>
        <v/>
      </c>
      <c r="G39" s="3" t="n"/>
      <c r="H39" s="174" t="n"/>
      <c r="I39" s="47" t="inlineStr">
        <is>
          <t xml:space="preserve">Forecast Price: </t>
        </is>
      </c>
      <c r="J39" s="224">
        <f>'LRP-809'!$G$25</f>
        <v/>
      </c>
      <c r="K39" s="225" t="n"/>
      <c r="L39" s="2" t="n"/>
      <c r="M39" s="1" t="n"/>
      <c r="AK39" s="121" t="n"/>
      <c r="AL39" s="121" t="n"/>
      <c r="AM39" s="121" t="n"/>
    </row>
    <row r="40">
      <c r="A40" s="1" t="n"/>
      <c r="B40" s="2" t="n"/>
      <c r="C40" s="3" t="n"/>
      <c r="D40" s="11" t="inlineStr">
        <is>
          <t>Coverage Level</t>
        </is>
      </c>
      <c r="E40" s="12" t="inlineStr">
        <is>
          <t>Coverage Price</t>
        </is>
      </c>
      <c r="F40" s="13" t="inlineStr">
        <is>
          <t>Prod. Premium</t>
        </is>
      </c>
      <c r="G40" s="3" t="n"/>
      <c r="H40" s="11" t="inlineStr">
        <is>
          <t>Coverage Level</t>
        </is>
      </c>
      <c r="I40" s="12" t="inlineStr">
        <is>
          <t>Coverage Price</t>
        </is>
      </c>
      <c r="J40" s="13" t="inlineStr">
        <is>
          <t>Prod. Premium</t>
        </is>
      </c>
      <c r="K40" s="14" t="n"/>
      <c r="L40" s="2" t="n"/>
      <c r="M40" s="1" t="n"/>
      <c r="AK40" s="121" t="n"/>
      <c r="AL40" s="121" t="n"/>
      <c r="AM40" s="121" t="n"/>
    </row>
    <row r="41">
      <c r="A41" s="1" t="n"/>
      <c r="B41" s="2" t="n"/>
      <c r="C41" s="3" t="n"/>
      <c r="D41" s="115">
        <f>'LRP-809'!$H19</f>
        <v/>
      </c>
      <c r="E41" s="226">
        <f>'LRP-809'!$H20</f>
        <v/>
      </c>
      <c r="F41" s="227">
        <f>'LRP-809'!$H21</f>
        <v/>
      </c>
      <c r="G41" s="3" t="n"/>
      <c r="H41" s="115">
        <f>'LRP-809'!$H23</f>
        <v/>
      </c>
      <c r="I41" s="226">
        <f>'LRP-809'!$H24</f>
        <v/>
      </c>
      <c r="J41" s="227">
        <f>'LRP-809'!$H25</f>
        <v/>
      </c>
      <c r="K41" s="225" t="n"/>
      <c r="L41" s="2" t="n"/>
      <c r="M41" s="1" t="n"/>
      <c r="AK41" s="121" t="n"/>
      <c r="AL41" s="121" t="n"/>
      <c r="AM41" s="121" t="n"/>
    </row>
    <row r="42">
      <c r="A42" s="1" t="n"/>
      <c r="B42" s="2" t="n"/>
      <c r="C42" s="3" t="n"/>
      <c r="D42" s="118">
        <f>'LRP-809'!$I19</f>
        <v/>
      </c>
      <c r="E42" s="228">
        <f>'LRP-809'!$I20</f>
        <v/>
      </c>
      <c r="F42" s="229">
        <f>'LRP-809'!$I21</f>
        <v/>
      </c>
      <c r="G42" s="3" t="n"/>
      <c r="H42" s="118">
        <f>'LRP-809'!$I23</f>
        <v/>
      </c>
      <c r="I42" s="228">
        <f>'LRP-809'!$I24</f>
        <v/>
      </c>
      <c r="J42" s="229">
        <f>'LRP-809'!$I25</f>
        <v/>
      </c>
      <c r="K42" s="225" t="n"/>
      <c r="L42" s="2" t="n"/>
      <c r="M42" s="1" t="n"/>
      <c r="AK42" s="121" t="n"/>
      <c r="AL42" s="121" t="n"/>
      <c r="AM42" s="121" t="n"/>
    </row>
    <row r="43">
      <c r="A43" s="1" t="n"/>
      <c r="B43" s="2" t="n"/>
      <c r="C43" s="3" t="n"/>
      <c r="D43" s="115">
        <f>'LRP-809'!$J19</f>
        <v/>
      </c>
      <c r="E43" s="226">
        <f>'LRP-809'!$J20</f>
        <v/>
      </c>
      <c r="F43" s="227">
        <f>'LRP-809'!$J21</f>
        <v/>
      </c>
      <c r="G43" s="3" t="n"/>
      <c r="H43" s="115">
        <f>'LRP-809'!$J23</f>
        <v/>
      </c>
      <c r="I43" s="226">
        <f>'LRP-809'!$J24</f>
        <v/>
      </c>
      <c r="J43" s="227">
        <f>'LRP-809'!$J25</f>
        <v/>
      </c>
      <c r="K43" s="225" t="n"/>
      <c r="L43" s="2" t="n"/>
      <c r="M43" s="1" t="n"/>
      <c r="AK43" s="121" t="n"/>
      <c r="AL43" s="121" t="n"/>
      <c r="AM43" s="121" t="n"/>
    </row>
    <row r="44">
      <c r="A44" s="1" t="n"/>
      <c r="B44" s="2" t="n"/>
      <c r="C44" s="3" t="n"/>
      <c r="D44" s="118">
        <f>'LRP-809'!$K19</f>
        <v/>
      </c>
      <c r="E44" s="228">
        <f>'LRP-809'!$K20</f>
        <v/>
      </c>
      <c r="F44" s="229">
        <f>'LRP-809'!$K21</f>
        <v/>
      </c>
      <c r="G44" s="3" t="n"/>
      <c r="H44" s="118">
        <f>'LRP-809'!$K23</f>
        <v/>
      </c>
      <c r="I44" s="228">
        <f>'LRP-809'!$K24</f>
        <v/>
      </c>
      <c r="J44" s="229">
        <f>'LRP-809'!$K25</f>
        <v/>
      </c>
      <c r="K44" s="225" t="n"/>
      <c r="L44" s="2" t="n"/>
      <c r="M44" s="1" t="n"/>
      <c r="AK44" s="121" t="n"/>
      <c r="AL44" s="121" t="n"/>
      <c r="AM44" s="121" t="n"/>
    </row>
    <row r="45">
      <c r="A45" s="1" t="n"/>
      <c r="B45" s="2" t="n"/>
      <c r="C45" s="3" t="n"/>
      <c r="D45" s="115">
        <f>'LRP-809'!$L19</f>
        <v/>
      </c>
      <c r="E45" s="226">
        <f>'LRP-809'!$L20</f>
        <v/>
      </c>
      <c r="F45" s="227">
        <f>'LRP-809'!$L21</f>
        <v/>
      </c>
      <c r="G45" s="3" t="n"/>
      <c r="H45" s="115">
        <f>'LRP-809'!$L23</f>
        <v/>
      </c>
      <c r="I45" s="226">
        <f>'LRP-809'!$L24</f>
        <v/>
      </c>
      <c r="J45" s="227">
        <f>'LRP-809'!$L25</f>
        <v/>
      </c>
      <c r="K45" s="225" t="n"/>
      <c r="L45" s="2" t="n"/>
      <c r="M45" s="1" t="n"/>
      <c r="AK45" s="121" t="n"/>
      <c r="AL45" s="121" t="n"/>
      <c r="AM45" s="121" t="n"/>
    </row>
    <row r="46">
      <c r="A46" s="1" t="n"/>
      <c r="B46" s="2" t="n"/>
      <c r="C46" s="3" t="n"/>
      <c r="D46" s="118">
        <f>'LRP-809'!$M19</f>
        <v/>
      </c>
      <c r="E46" s="228">
        <f>'LRP-809'!$M20</f>
        <v/>
      </c>
      <c r="F46" s="229">
        <f>'LRP-809'!$M21</f>
        <v/>
      </c>
      <c r="G46" s="3" t="n"/>
      <c r="H46" s="118">
        <f>'LRP-809'!$M23</f>
        <v/>
      </c>
      <c r="I46" s="228">
        <f>'LRP-809'!$M24</f>
        <v/>
      </c>
      <c r="J46" s="229">
        <f>'LRP-809'!$M25</f>
        <v/>
      </c>
      <c r="K46" s="225" t="n"/>
      <c r="L46" s="2" t="n"/>
      <c r="M46" s="1" t="n"/>
      <c r="AK46" s="121" t="n"/>
      <c r="AL46" s="121" t="n"/>
      <c r="AM46" s="121" t="n"/>
    </row>
    <row r="47">
      <c r="A47" s="1" t="n"/>
      <c r="B47" s="2" t="n"/>
      <c r="C47" s="3" t="n"/>
      <c r="D47" s="115">
        <f>'LRP-809'!$N19</f>
        <v/>
      </c>
      <c r="E47" s="226">
        <f>'LRP-809'!$N20</f>
        <v/>
      </c>
      <c r="F47" s="227">
        <f>'LRP-809'!$N21</f>
        <v/>
      </c>
      <c r="G47" s="3" t="n"/>
      <c r="H47" s="115">
        <f>'LRP-809'!$N23</f>
        <v/>
      </c>
      <c r="I47" s="226">
        <f>'LRP-809'!$N24</f>
        <v/>
      </c>
      <c r="J47" s="227">
        <f>'LRP-809'!$N25</f>
        <v/>
      </c>
      <c r="K47" s="225" t="n"/>
      <c r="L47" s="2" t="n"/>
      <c r="M47" s="1" t="n"/>
      <c r="AK47" s="121" t="n"/>
      <c r="AL47" s="121" t="n"/>
      <c r="AM47" s="121" t="n"/>
    </row>
    <row r="48">
      <c r="A48" s="1" t="n"/>
      <c r="B48" s="2" t="n"/>
      <c r="C48" s="3" t="n"/>
      <c r="D48" s="118">
        <f>'LRP-809'!$O19</f>
        <v/>
      </c>
      <c r="E48" s="228">
        <f>'LRP-809'!$O20</f>
        <v/>
      </c>
      <c r="F48" s="229">
        <f>'LRP-809'!$O21</f>
        <v/>
      </c>
      <c r="G48" s="3" t="n"/>
      <c r="H48" s="118">
        <f>'LRP-809'!$O23</f>
        <v/>
      </c>
      <c r="I48" s="228">
        <f>'LRP-809'!$O24</f>
        <v/>
      </c>
      <c r="J48" s="229">
        <f>'LRP-809'!$O25</f>
        <v/>
      </c>
      <c r="K48" s="225" t="n"/>
      <c r="L48" s="2" t="n"/>
      <c r="M48" s="1" t="n"/>
      <c r="AK48" s="121" t="n"/>
      <c r="AL48" s="121" t="n"/>
      <c r="AM48" s="121" t="n"/>
    </row>
    <row r="49">
      <c r="A49" s="1" t="n"/>
      <c r="B49" s="2" t="n"/>
      <c r="C49" s="3" t="n"/>
      <c r="D49" s="115">
        <f>'LRP-809'!$P19</f>
        <v/>
      </c>
      <c r="E49" s="226">
        <f>'LRP-809'!$P20</f>
        <v/>
      </c>
      <c r="F49" s="227">
        <f>'LRP-809'!$P21</f>
        <v/>
      </c>
      <c r="G49" s="3" t="n"/>
      <c r="H49" s="115">
        <f>'LRP-809'!$P23</f>
        <v/>
      </c>
      <c r="I49" s="226">
        <f>'LRP-809'!$P24</f>
        <v/>
      </c>
      <c r="J49" s="227">
        <f>'LRP-809'!$P25</f>
        <v/>
      </c>
      <c r="K49" s="225" t="n"/>
      <c r="L49" s="2" t="n"/>
      <c r="M49" s="1" t="n"/>
      <c r="AK49" s="121" t="n"/>
      <c r="AL49" s="121" t="n"/>
      <c r="AM49" s="121" t="n"/>
    </row>
    <row r="50">
      <c r="A50" s="1" t="n"/>
      <c r="B50" s="2" t="n"/>
      <c r="C50" s="3" t="n"/>
      <c r="D50" s="122">
        <f>'LRP-809'!$Q19</f>
        <v/>
      </c>
      <c r="E50" s="230">
        <f>'LRP-809'!$Q20</f>
        <v/>
      </c>
      <c r="F50" s="231">
        <f>'LRP-809'!$Q21</f>
        <v/>
      </c>
      <c r="G50" s="3" t="n"/>
      <c r="H50" s="122">
        <f>'LRP-809'!$Q23</f>
        <v/>
      </c>
      <c r="I50" s="230">
        <f>'LRP-809'!$Q24</f>
        <v/>
      </c>
      <c r="J50" s="231">
        <f>'LRP-809'!$Q25</f>
        <v/>
      </c>
      <c r="K50" s="225" t="n"/>
      <c r="L50" s="2" t="n"/>
      <c r="M50" s="1" t="n"/>
      <c r="AK50" s="121" t="n"/>
      <c r="AL50" s="121" t="n"/>
      <c r="AM50" s="121" t="n"/>
    </row>
    <row r="51" ht="7.5" customHeight="1" s="171">
      <c r="A51" s="1" t="n"/>
      <c r="B51" s="2" t="n"/>
      <c r="C51" s="3" t="n"/>
      <c r="D51" s="125" t="n"/>
      <c r="E51" s="226" t="n"/>
      <c r="F51" s="225" t="n"/>
      <c r="G51" s="3" t="n"/>
      <c r="H51" s="125" t="n"/>
      <c r="I51" s="226" t="n"/>
      <c r="J51" s="225" t="n"/>
      <c r="K51" s="225" t="n"/>
      <c r="L51" s="2" t="n"/>
      <c r="M51" s="1" t="n"/>
      <c r="AK51" s="121" t="n"/>
      <c r="AL51" s="121" t="n"/>
      <c r="AM51" s="121" t="n"/>
    </row>
    <row r="52" ht="3.75" customHeight="1" s="171">
      <c r="A52" s="1" t="n"/>
      <c r="B52" s="2" t="n"/>
      <c r="C52" s="2" t="n"/>
      <c r="D52" s="2" t="n"/>
      <c r="E52" s="2" t="n"/>
      <c r="F52" s="2" t="n"/>
      <c r="G52" s="2" t="n"/>
      <c r="H52" s="2" t="n"/>
      <c r="I52" s="2" t="n"/>
      <c r="J52" s="2" t="n"/>
      <c r="K52" s="2" t="n"/>
      <c r="L52" s="2" t="n"/>
      <c r="M52" s="1" t="n"/>
      <c r="AK52" s="121" t="n"/>
      <c r="AL52" s="121" t="n"/>
      <c r="AM52" s="121" t="n"/>
    </row>
    <row r="53" ht="3.75" customHeight="1" s="171">
      <c r="A53" s="1" t="n"/>
      <c r="B53" s="1" t="n"/>
      <c r="C53" s="1" t="n"/>
      <c r="D53" s="1" t="n"/>
      <c r="E53" s="1" t="n"/>
      <c r="F53" s="1" t="n"/>
      <c r="G53" s="1" t="n"/>
      <c r="H53" s="1" t="n"/>
      <c r="I53" s="1" t="n"/>
      <c r="J53" s="1" t="n"/>
      <c r="K53" s="1" t="n"/>
      <c r="L53" s="1" t="n"/>
      <c r="M53" s="1" t="n"/>
      <c r="AK53" s="121" t="n"/>
      <c r="AL53" s="121" t="n"/>
      <c r="AM53" s="121" t="n"/>
    </row>
    <row r="54" ht="7.5" customHeight="1" s="171">
      <c r="AK54" s="121" t="n"/>
      <c r="AL54" s="121" t="n"/>
      <c r="AM54" s="121" t="n"/>
    </row>
    <row r="55" ht="15" customHeight="1" s="171">
      <c r="AK55" s="121" t="n"/>
      <c r="AL55" s="121" t="n"/>
      <c r="AM55" s="121" t="n"/>
    </row>
    <row r="56" ht="3.75" customHeight="1" s="171">
      <c r="A56" s="1" t="n"/>
      <c r="B56" s="1" t="n"/>
      <c r="C56" s="1" t="n"/>
      <c r="D56" s="1" t="n"/>
      <c r="E56" s="1" t="n"/>
      <c r="F56" s="1" t="n"/>
      <c r="G56" s="1" t="n"/>
      <c r="H56" s="1" t="n"/>
      <c r="I56" s="1" t="n"/>
      <c r="J56" s="1" t="n"/>
      <c r="K56" s="1" t="n"/>
      <c r="L56" s="1" t="n"/>
      <c r="M56" s="1" t="n"/>
      <c r="AK56" s="121" t="n"/>
      <c r="AL56" s="121" t="n"/>
      <c r="AM56" s="121" t="n"/>
    </row>
    <row r="57" ht="3.75" customHeight="1" s="171">
      <c r="A57" s="1" t="n"/>
      <c r="B57" s="2" t="n"/>
      <c r="C57" s="2" t="n"/>
      <c r="D57" s="2" t="n"/>
      <c r="E57" s="2" t="n"/>
      <c r="F57" s="2" t="n"/>
      <c r="G57" s="2" t="n"/>
      <c r="H57" s="2" t="n"/>
      <c r="I57" s="2" t="n"/>
      <c r="J57" s="2" t="n"/>
      <c r="K57" s="2" t="n"/>
      <c r="L57" s="2" t="n"/>
      <c r="M57" s="1" t="n"/>
      <c r="AK57" s="121" t="n"/>
      <c r="AL57" s="121" t="n"/>
      <c r="AM57" s="121" t="n"/>
    </row>
    <row r="58" ht="15" customHeight="1" s="171">
      <c r="A58" s="1" t="n"/>
      <c r="B58" s="2" t="n"/>
      <c r="C58" s="170">
        <f>C4</f>
        <v/>
      </c>
      <c r="K58" s="4" t="n"/>
      <c r="L58" s="2" t="n"/>
      <c r="M58" s="1" t="n"/>
      <c r="AK58" s="121" t="n"/>
      <c r="AL58" s="121" t="n"/>
      <c r="AM58" s="121" t="n"/>
    </row>
    <row r="59" ht="15" customHeight="1" s="171">
      <c r="A59" s="1" t="n"/>
      <c r="B59" s="2" t="n"/>
      <c r="K59" s="4" t="n"/>
      <c r="L59" s="2" t="n"/>
      <c r="M59" s="1" t="n"/>
      <c r="AK59" s="121" t="n"/>
      <c r="AL59" s="121" t="n"/>
      <c r="AM59" s="121" t="n"/>
    </row>
    <row r="60" ht="15" customHeight="1" s="171">
      <c r="A60" s="1" t="n"/>
      <c r="B60" s="2" t="n"/>
      <c r="K60" s="4" t="n"/>
      <c r="L60" s="2" t="n"/>
      <c r="M60" s="1" t="n"/>
      <c r="AK60" s="121" t="n"/>
      <c r="AL60" s="121" t="n"/>
      <c r="AM60" s="121" t="n"/>
    </row>
    <row r="61" ht="7.5" customHeight="1" s="171">
      <c r="A61" s="1" t="n"/>
      <c r="B61" s="2" t="n"/>
      <c r="C61" s="3" t="n"/>
      <c r="D61" s="3" t="n"/>
      <c r="E61" s="3" t="n"/>
      <c r="F61" s="3" t="n"/>
      <c r="G61" s="3" t="n"/>
      <c r="H61" s="3" t="n"/>
      <c r="I61" s="3" t="n"/>
      <c r="J61" s="3" t="n"/>
      <c r="K61" s="3" t="n"/>
      <c r="L61" s="2" t="n"/>
      <c r="M61" s="1" t="n"/>
      <c r="AK61" s="121" t="n"/>
      <c r="AL61" s="121" t="n"/>
      <c r="AM61" s="121" t="n"/>
    </row>
    <row r="62">
      <c r="A62" s="1" t="n"/>
      <c r="B62" s="2" t="n"/>
      <c r="C62" s="3" t="n"/>
      <c r="D62" s="173" t="inlineStr">
        <is>
          <t>39 Weeks</t>
        </is>
      </c>
      <c r="E62" s="47" t="inlineStr">
        <is>
          <t xml:space="preserve">End Date: </t>
        </is>
      </c>
      <c r="F62" s="74">
        <f>'LRP-809'!$G$27</f>
        <v/>
      </c>
      <c r="G62" s="3" t="n"/>
      <c r="H62" s="173" t="inlineStr">
        <is>
          <t>43 Weeks</t>
        </is>
      </c>
      <c r="I62" s="47" t="inlineStr">
        <is>
          <t xml:space="preserve">End Date: </t>
        </is>
      </c>
      <c r="J62" s="74">
        <f>'LRP-809'!$G$31</f>
        <v/>
      </c>
      <c r="K62" s="7" t="n"/>
      <c r="L62" s="2" t="n"/>
      <c r="M62" s="1" t="n"/>
      <c r="AD62" s="121" t="n"/>
      <c r="AE62" s="121" t="n"/>
      <c r="AF62" s="121" t="n"/>
    </row>
    <row r="63">
      <c r="A63" s="1" t="n"/>
      <c r="B63" s="2" t="n"/>
      <c r="C63" s="3" t="n"/>
      <c r="D63" s="174" t="n"/>
      <c r="E63" s="47" t="inlineStr">
        <is>
          <t xml:space="preserve">Forecast Price: </t>
        </is>
      </c>
      <c r="F63" s="224">
        <f>'LRP-809'!$G$29</f>
        <v/>
      </c>
      <c r="G63" s="3" t="n"/>
      <c r="H63" s="174" t="n"/>
      <c r="I63" s="47" t="inlineStr">
        <is>
          <t xml:space="preserve">Forecast Price: </t>
        </is>
      </c>
      <c r="J63" s="224">
        <f>'LRP-809'!$G$33</f>
        <v/>
      </c>
      <c r="K63" s="225" t="n"/>
      <c r="L63" s="2" t="n"/>
      <c r="M63" s="1" t="n"/>
      <c r="AD63" s="121" t="n"/>
      <c r="AE63" s="121" t="n"/>
      <c r="AF63" s="121" t="n"/>
    </row>
    <row r="64">
      <c r="A64" s="1" t="n"/>
      <c r="B64" s="2" t="n"/>
      <c r="C64" s="3" t="n"/>
      <c r="D64" s="11" t="inlineStr">
        <is>
          <t>Coverage Level</t>
        </is>
      </c>
      <c r="E64" s="12" t="inlineStr">
        <is>
          <t>Coverage Price</t>
        </is>
      </c>
      <c r="F64" s="13" t="inlineStr">
        <is>
          <t>Prod. Premium</t>
        </is>
      </c>
      <c r="G64" s="3" t="n"/>
      <c r="H64" s="11" t="inlineStr">
        <is>
          <t>Coverage Level</t>
        </is>
      </c>
      <c r="I64" s="12" t="inlineStr">
        <is>
          <t>Coverage Price</t>
        </is>
      </c>
      <c r="J64" s="13" t="inlineStr">
        <is>
          <t>Prod. Premium</t>
        </is>
      </c>
      <c r="K64" s="14" t="n"/>
      <c r="L64" s="2" t="n"/>
      <c r="M64" s="1" t="n"/>
    </row>
    <row r="65">
      <c r="A65" s="1" t="n"/>
      <c r="B65" s="2" t="n"/>
      <c r="C65" s="3" t="n"/>
      <c r="D65" s="115">
        <f>'LRP-809'!$H27</f>
        <v/>
      </c>
      <c r="E65" s="226">
        <f>'LRP-809'!$H28</f>
        <v/>
      </c>
      <c r="F65" s="227">
        <f>'LRP-809'!$H29</f>
        <v/>
      </c>
      <c r="G65" s="3" t="n"/>
      <c r="H65" s="115">
        <f>'LRP-809'!$H31</f>
        <v/>
      </c>
      <c r="I65" s="226">
        <f>'LRP-809'!$H32</f>
        <v/>
      </c>
      <c r="J65" s="227">
        <f>'LRP-809'!$H33</f>
        <v/>
      </c>
      <c r="K65" s="225" t="n"/>
      <c r="L65" s="2" t="n"/>
      <c r="M65" s="1" t="n"/>
    </row>
    <row r="66">
      <c r="A66" s="1" t="n"/>
      <c r="B66" s="2" t="n"/>
      <c r="C66" s="3" t="n"/>
      <c r="D66" s="118">
        <f>'LRP-809'!$I27</f>
        <v/>
      </c>
      <c r="E66" s="228">
        <f>'LRP-809'!$I28</f>
        <v/>
      </c>
      <c r="F66" s="229">
        <f>'LRP-809'!$I29</f>
        <v/>
      </c>
      <c r="G66" s="3" t="n"/>
      <c r="H66" s="118">
        <f>'LRP-809'!$I31</f>
        <v/>
      </c>
      <c r="I66" s="228">
        <f>'LRP-809'!$I32</f>
        <v/>
      </c>
      <c r="J66" s="229">
        <f>'LRP-809'!$I33</f>
        <v/>
      </c>
      <c r="K66" s="225" t="n"/>
      <c r="L66" s="2" t="n"/>
      <c r="M66" s="1" t="n"/>
    </row>
    <row r="67">
      <c r="A67" s="1" t="n"/>
      <c r="B67" s="2" t="n"/>
      <c r="C67" s="3" t="n"/>
      <c r="D67" s="115">
        <f>'LRP-809'!$J27</f>
        <v/>
      </c>
      <c r="E67" s="226">
        <f>'LRP-809'!$J28</f>
        <v/>
      </c>
      <c r="F67" s="227">
        <f>'LRP-809'!$J29</f>
        <v/>
      </c>
      <c r="G67" s="3" t="n"/>
      <c r="H67" s="115">
        <f>'LRP-809'!$J31</f>
        <v/>
      </c>
      <c r="I67" s="226">
        <f>'LRP-809'!$J32</f>
        <v/>
      </c>
      <c r="J67" s="227">
        <f>'LRP-809'!$J33</f>
        <v/>
      </c>
      <c r="K67" s="225" t="n"/>
      <c r="L67" s="2" t="n"/>
      <c r="M67" s="1" t="n"/>
    </row>
    <row r="68">
      <c r="A68" s="1" t="n"/>
      <c r="B68" s="2" t="n"/>
      <c r="C68" s="3" t="n"/>
      <c r="D68" s="118">
        <f>'LRP-809'!$K27</f>
        <v/>
      </c>
      <c r="E68" s="228">
        <f>'LRP-809'!$K28</f>
        <v/>
      </c>
      <c r="F68" s="229">
        <f>'LRP-809'!$K29</f>
        <v/>
      </c>
      <c r="G68" s="3" t="n"/>
      <c r="H68" s="118">
        <f>'LRP-809'!$K31</f>
        <v/>
      </c>
      <c r="I68" s="228">
        <f>'LRP-809'!$K32</f>
        <v/>
      </c>
      <c r="J68" s="229">
        <f>'LRP-809'!$K33</f>
        <v/>
      </c>
      <c r="K68" s="225" t="n"/>
      <c r="L68" s="2" t="n"/>
      <c r="M68" s="1" t="n"/>
    </row>
    <row r="69">
      <c r="A69" s="1" t="n"/>
      <c r="B69" s="2" t="n"/>
      <c r="C69" s="3" t="n"/>
      <c r="D69" s="115">
        <f>'LRP-809'!$L27</f>
        <v/>
      </c>
      <c r="E69" s="226">
        <f>'LRP-809'!$L28</f>
        <v/>
      </c>
      <c r="F69" s="227">
        <f>'LRP-809'!$L29</f>
        <v/>
      </c>
      <c r="G69" s="3" t="n"/>
      <c r="H69" s="115">
        <f>'LRP-809'!$L31</f>
        <v/>
      </c>
      <c r="I69" s="226">
        <f>'LRP-809'!$L32</f>
        <v/>
      </c>
      <c r="J69" s="227">
        <f>'LRP-809'!$L33</f>
        <v/>
      </c>
      <c r="K69" s="225" t="n"/>
      <c r="L69" s="2" t="n"/>
      <c r="M69" s="1" t="n"/>
    </row>
    <row r="70">
      <c r="A70" s="1" t="n"/>
      <c r="B70" s="2" t="n"/>
      <c r="C70" s="3" t="n"/>
      <c r="D70" s="118">
        <f>'LRP-809'!$M27</f>
        <v/>
      </c>
      <c r="E70" s="228">
        <f>'LRP-809'!$M28</f>
        <v/>
      </c>
      <c r="F70" s="229">
        <f>'LRP-809'!$M29</f>
        <v/>
      </c>
      <c r="G70" s="3" t="n"/>
      <c r="H70" s="118">
        <f>'LRP-809'!$M31</f>
        <v/>
      </c>
      <c r="I70" s="228">
        <f>'LRP-809'!$M32</f>
        <v/>
      </c>
      <c r="J70" s="229">
        <f>'LRP-809'!$M33</f>
        <v/>
      </c>
      <c r="K70" s="225" t="n"/>
      <c r="L70" s="2" t="n"/>
      <c r="M70" s="1" t="n"/>
    </row>
    <row r="71">
      <c r="A71" s="1" t="n"/>
      <c r="B71" s="2" t="n"/>
      <c r="C71" s="3" t="n"/>
      <c r="D71" s="115">
        <f>'LRP-809'!$N27</f>
        <v/>
      </c>
      <c r="E71" s="226">
        <f>'LRP-809'!$N28</f>
        <v/>
      </c>
      <c r="F71" s="227">
        <f>'LRP-809'!$N29</f>
        <v/>
      </c>
      <c r="G71" s="3" t="n"/>
      <c r="H71" s="115">
        <f>'LRP-809'!$N31</f>
        <v/>
      </c>
      <c r="I71" s="226">
        <f>'LRP-809'!$N32</f>
        <v/>
      </c>
      <c r="J71" s="227">
        <f>'LRP-809'!$N33</f>
        <v/>
      </c>
      <c r="K71" s="225" t="n"/>
      <c r="L71" s="2" t="n"/>
      <c r="M71" s="1" t="n"/>
    </row>
    <row r="72">
      <c r="A72" s="1" t="n"/>
      <c r="B72" s="2" t="n"/>
      <c r="C72" s="3" t="n"/>
      <c r="D72" s="118">
        <f>'LRP-809'!$O27</f>
        <v/>
      </c>
      <c r="E72" s="228">
        <f>'LRP-809'!$O28</f>
        <v/>
      </c>
      <c r="F72" s="229">
        <f>'LRP-809'!$O29</f>
        <v/>
      </c>
      <c r="G72" s="3" t="n"/>
      <c r="H72" s="118">
        <f>'LRP-809'!$O31</f>
        <v/>
      </c>
      <c r="I72" s="228">
        <f>'LRP-809'!$O32</f>
        <v/>
      </c>
      <c r="J72" s="229">
        <f>'LRP-809'!$O33</f>
        <v/>
      </c>
      <c r="K72" s="225" t="n"/>
      <c r="L72" s="2" t="n"/>
      <c r="M72" s="1" t="n"/>
    </row>
    <row r="73">
      <c r="A73" s="1" t="n"/>
      <c r="B73" s="2" t="n"/>
      <c r="C73" s="3" t="n"/>
      <c r="D73" s="115">
        <f>'LRP-809'!$P27</f>
        <v/>
      </c>
      <c r="E73" s="226">
        <f>'LRP-809'!$P28</f>
        <v/>
      </c>
      <c r="F73" s="227">
        <f>'LRP-809'!$P29</f>
        <v/>
      </c>
      <c r="G73" s="3" t="n"/>
      <c r="H73" s="115">
        <f>'LRP-809'!$P31</f>
        <v/>
      </c>
      <c r="I73" s="226">
        <f>'LRP-809'!$P32</f>
        <v/>
      </c>
      <c r="J73" s="227">
        <f>'LRP-809'!$P33</f>
        <v/>
      </c>
      <c r="K73" s="225" t="n"/>
      <c r="L73" s="2" t="n"/>
      <c r="M73" s="1" t="n"/>
    </row>
    <row r="74">
      <c r="A74" s="1" t="n"/>
      <c r="B74" s="2" t="n"/>
      <c r="C74" s="3" t="n"/>
      <c r="D74" s="122">
        <f>'LRP-809'!$Q27</f>
        <v/>
      </c>
      <c r="E74" s="230">
        <f>'LRP-809'!$Q28</f>
        <v/>
      </c>
      <c r="F74" s="231">
        <f>'LRP-809'!$Q29</f>
        <v/>
      </c>
      <c r="G74" s="3" t="n"/>
      <c r="H74" s="122">
        <f>'LRP-809'!$Q31</f>
        <v/>
      </c>
      <c r="I74" s="230">
        <f>'LRP-809'!$Q32</f>
        <v/>
      </c>
      <c r="J74" s="231">
        <f>'LRP-809'!$Q33</f>
        <v/>
      </c>
      <c r="K74" s="225" t="n"/>
      <c r="L74" s="2" t="n"/>
      <c r="M74" s="1" t="n"/>
    </row>
    <row r="75" ht="7.5" customHeight="1" s="171">
      <c r="A75" s="1" t="n"/>
      <c r="B75" s="2" t="n"/>
      <c r="C75" s="3" t="n"/>
      <c r="D75" s="3" t="n"/>
      <c r="E75" s="3" t="n"/>
      <c r="F75" s="3" t="n"/>
      <c r="G75" s="3" t="n"/>
      <c r="H75" s="3" t="n"/>
      <c r="I75" s="3" t="n"/>
      <c r="J75" s="3" t="n"/>
      <c r="K75" s="3" t="n"/>
      <c r="L75" s="2" t="n"/>
      <c r="M75" s="1" t="n"/>
    </row>
    <row r="76">
      <c r="A76" s="1" t="n"/>
      <c r="B76" s="2" t="n"/>
      <c r="C76" s="3" t="n"/>
      <c r="D76" s="173" t="inlineStr">
        <is>
          <t>47 Weeks</t>
        </is>
      </c>
      <c r="E76" s="47" t="inlineStr">
        <is>
          <t xml:space="preserve">End Date: </t>
        </is>
      </c>
      <c r="F76" s="74">
        <f>'LRP-809'!$G$35</f>
        <v/>
      </c>
      <c r="G76" s="3" t="n"/>
      <c r="H76" s="173" t="inlineStr">
        <is>
          <t>52 Weeks</t>
        </is>
      </c>
      <c r="I76" s="47" t="inlineStr">
        <is>
          <t xml:space="preserve">End Date: </t>
        </is>
      </c>
      <c r="J76" s="74">
        <f>'LRP-809'!$G$39</f>
        <v/>
      </c>
      <c r="K76" s="7" t="n"/>
      <c r="L76" s="2" t="n"/>
      <c r="M76" s="1" t="n"/>
    </row>
    <row r="77">
      <c r="A77" s="1" t="n"/>
      <c r="B77" s="2" t="n"/>
      <c r="C77" s="3" t="n"/>
      <c r="D77" s="174" t="n"/>
      <c r="E77" s="47" t="inlineStr">
        <is>
          <t xml:space="preserve">Forecast Price: </t>
        </is>
      </c>
      <c r="F77" s="224">
        <f>'LRP-809'!$G$37</f>
        <v/>
      </c>
      <c r="G77" s="3" t="n"/>
      <c r="H77" s="174" t="n"/>
      <c r="I77" s="47" t="inlineStr">
        <is>
          <t xml:space="preserve">Forecast Price: </t>
        </is>
      </c>
      <c r="J77" s="224">
        <f>'LRP-809'!$G$41</f>
        <v/>
      </c>
      <c r="K77" s="225" t="n"/>
      <c r="L77" s="2" t="n"/>
      <c r="M77" s="1" t="n"/>
    </row>
    <row r="78">
      <c r="A78" s="1" t="n"/>
      <c r="B78" s="2" t="n"/>
      <c r="C78" s="3" t="n"/>
      <c r="D78" s="11" t="inlineStr">
        <is>
          <t>Coverage Level</t>
        </is>
      </c>
      <c r="E78" s="12" t="inlineStr">
        <is>
          <t>Coverage Price</t>
        </is>
      </c>
      <c r="F78" s="13" t="inlineStr">
        <is>
          <t>Prod. Premium</t>
        </is>
      </c>
      <c r="G78" s="3" t="n"/>
      <c r="H78" s="11" t="inlineStr">
        <is>
          <t>Coverage Level</t>
        </is>
      </c>
      <c r="I78" s="12" t="inlineStr">
        <is>
          <t>Coverage Price</t>
        </is>
      </c>
      <c r="J78" s="13" t="inlineStr">
        <is>
          <t>Prod. Premium</t>
        </is>
      </c>
      <c r="K78" s="14" t="n"/>
      <c r="L78" s="2" t="n"/>
      <c r="M78" s="1" t="n"/>
    </row>
    <row r="79">
      <c r="A79" s="1" t="n"/>
      <c r="B79" s="2" t="n"/>
      <c r="C79" s="3" t="n"/>
      <c r="D79" s="115">
        <f>'LRP-809'!$H35</f>
        <v/>
      </c>
      <c r="E79" s="226">
        <f>'LRP-809'!$H36</f>
        <v/>
      </c>
      <c r="F79" s="227">
        <f>'LRP-809'!$H37</f>
        <v/>
      </c>
      <c r="G79" s="3" t="n"/>
      <c r="H79" s="115">
        <f>'LRP-809'!$H39</f>
        <v/>
      </c>
      <c r="I79" s="226">
        <f>'LRP-809'!$H40</f>
        <v/>
      </c>
      <c r="J79" s="227">
        <f>'LRP-809'!$H41</f>
        <v/>
      </c>
      <c r="K79" s="225" t="n"/>
      <c r="L79" s="2" t="n"/>
      <c r="M79" s="1" t="n"/>
    </row>
    <row r="80">
      <c r="A80" s="1" t="n"/>
      <c r="B80" s="2" t="n"/>
      <c r="C80" s="3" t="n"/>
      <c r="D80" s="118">
        <f>'LRP-809'!$I35</f>
        <v/>
      </c>
      <c r="E80" s="228">
        <f>'LRP-809'!$I36</f>
        <v/>
      </c>
      <c r="F80" s="229">
        <f>'LRP-809'!$I37</f>
        <v/>
      </c>
      <c r="G80" s="3" t="n"/>
      <c r="H80" s="118">
        <f>'LRP-809'!$I39</f>
        <v/>
      </c>
      <c r="I80" s="228">
        <f>'LRP-809'!$I40</f>
        <v/>
      </c>
      <c r="J80" s="229">
        <f>'LRP-809'!$I41</f>
        <v/>
      </c>
      <c r="K80" s="225" t="n"/>
      <c r="L80" s="2" t="n"/>
      <c r="M80" s="1" t="n"/>
    </row>
    <row r="81">
      <c r="A81" s="1" t="n"/>
      <c r="B81" s="2" t="n"/>
      <c r="C81" s="3" t="n"/>
      <c r="D81" s="115">
        <f>'LRP-809'!$J35</f>
        <v/>
      </c>
      <c r="E81" s="226">
        <f>'LRP-809'!$J36</f>
        <v/>
      </c>
      <c r="F81" s="227">
        <f>'LRP-809'!$J37</f>
        <v/>
      </c>
      <c r="G81" s="3" t="n"/>
      <c r="H81" s="115">
        <f>'LRP-809'!$J39</f>
        <v/>
      </c>
      <c r="I81" s="226">
        <f>'LRP-809'!$J40</f>
        <v/>
      </c>
      <c r="J81" s="227">
        <f>'LRP-809'!$J41</f>
        <v/>
      </c>
      <c r="K81" s="225" t="n"/>
      <c r="L81" s="2" t="n"/>
      <c r="M81" s="1" t="n"/>
    </row>
    <row r="82">
      <c r="A82" s="1" t="n"/>
      <c r="B82" s="2" t="n"/>
      <c r="C82" s="3" t="n"/>
      <c r="D82" s="118">
        <f>'LRP-809'!$K35</f>
        <v/>
      </c>
      <c r="E82" s="228">
        <f>'LRP-809'!$K36</f>
        <v/>
      </c>
      <c r="F82" s="229">
        <f>'LRP-809'!$K37</f>
        <v/>
      </c>
      <c r="G82" s="3" t="n"/>
      <c r="H82" s="118">
        <f>'LRP-809'!$K39</f>
        <v/>
      </c>
      <c r="I82" s="228">
        <f>'LRP-809'!$K40</f>
        <v/>
      </c>
      <c r="J82" s="229">
        <f>'LRP-809'!$K41</f>
        <v/>
      </c>
      <c r="K82" s="225" t="n"/>
      <c r="L82" s="2" t="n"/>
      <c r="M82" s="1" t="n"/>
    </row>
    <row r="83">
      <c r="A83" s="1" t="n"/>
      <c r="B83" s="2" t="n"/>
      <c r="C83" s="3" t="n"/>
      <c r="D83" s="115">
        <f>'LRP-809'!$L35</f>
        <v/>
      </c>
      <c r="E83" s="226">
        <f>'LRP-809'!$L36</f>
        <v/>
      </c>
      <c r="F83" s="227">
        <f>'LRP-809'!$L37</f>
        <v/>
      </c>
      <c r="G83" s="3" t="n"/>
      <c r="H83" s="115">
        <f>'LRP-809'!$L39</f>
        <v/>
      </c>
      <c r="I83" s="226">
        <f>'LRP-809'!$L40</f>
        <v/>
      </c>
      <c r="J83" s="227">
        <f>'LRP-809'!$L41</f>
        <v/>
      </c>
      <c r="K83" s="225" t="n"/>
      <c r="L83" s="2" t="n"/>
      <c r="M83" s="1" t="n"/>
    </row>
    <row r="84">
      <c r="A84" s="1" t="n"/>
      <c r="B84" s="2" t="n"/>
      <c r="C84" s="3" t="n"/>
      <c r="D84" s="118">
        <f>'LRP-809'!$M35</f>
        <v/>
      </c>
      <c r="E84" s="228">
        <f>'LRP-809'!$M36</f>
        <v/>
      </c>
      <c r="F84" s="229">
        <f>'LRP-809'!$M37</f>
        <v/>
      </c>
      <c r="G84" s="3" t="n"/>
      <c r="H84" s="118">
        <f>'LRP-809'!$M39</f>
        <v/>
      </c>
      <c r="I84" s="228">
        <f>'LRP-809'!$M40</f>
        <v/>
      </c>
      <c r="J84" s="229">
        <f>'LRP-809'!$M41</f>
        <v/>
      </c>
      <c r="K84" s="225" t="n"/>
      <c r="L84" s="2" t="n"/>
      <c r="M84" s="1" t="n"/>
    </row>
    <row r="85">
      <c r="A85" s="1" t="n"/>
      <c r="B85" s="2" t="n"/>
      <c r="C85" s="3" t="n"/>
      <c r="D85" s="115">
        <f>'LRP-809'!$N35</f>
        <v/>
      </c>
      <c r="E85" s="226">
        <f>'LRP-809'!$N36</f>
        <v/>
      </c>
      <c r="F85" s="227">
        <f>'LRP-809'!$N37</f>
        <v/>
      </c>
      <c r="G85" s="3" t="n"/>
      <c r="H85" s="115">
        <f>'LRP-809'!$N39</f>
        <v/>
      </c>
      <c r="I85" s="226">
        <f>'LRP-809'!$N40</f>
        <v/>
      </c>
      <c r="J85" s="227">
        <f>'LRP-809'!$N41</f>
        <v/>
      </c>
      <c r="K85" s="225" t="n"/>
      <c r="L85" s="2" t="n"/>
      <c r="M85" s="1" t="n"/>
    </row>
    <row r="86">
      <c r="A86" s="1" t="n"/>
      <c r="B86" s="2" t="n"/>
      <c r="C86" s="3" t="n"/>
      <c r="D86" s="118">
        <f>'LRP-809'!$O35</f>
        <v/>
      </c>
      <c r="E86" s="228">
        <f>'LRP-809'!$O36</f>
        <v/>
      </c>
      <c r="F86" s="229">
        <f>'LRP-809'!$O37</f>
        <v/>
      </c>
      <c r="G86" s="3" t="n"/>
      <c r="H86" s="118">
        <f>'LRP-809'!$O39</f>
        <v/>
      </c>
      <c r="I86" s="228">
        <f>'LRP-809'!$O40</f>
        <v/>
      </c>
      <c r="J86" s="229">
        <f>'LRP-809'!$O41</f>
        <v/>
      </c>
      <c r="K86" s="225" t="n"/>
      <c r="L86" s="2" t="n"/>
      <c r="M86" s="1" t="n"/>
    </row>
    <row r="87">
      <c r="A87" s="1" t="n"/>
      <c r="B87" s="2" t="n"/>
      <c r="C87" s="3" t="n"/>
      <c r="D87" s="115">
        <f>'LRP-809'!$P35</f>
        <v/>
      </c>
      <c r="E87" s="226">
        <f>'LRP-809'!$P36</f>
        <v/>
      </c>
      <c r="F87" s="227">
        <f>'LRP-809'!$P37</f>
        <v/>
      </c>
      <c r="G87" s="3" t="n"/>
      <c r="H87" s="115">
        <f>'LRP-809'!$P39</f>
        <v/>
      </c>
      <c r="I87" s="226">
        <f>'LRP-809'!$P40</f>
        <v/>
      </c>
      <c r="J87" s="227">
        <f>'LRP-809'!$P41</f>
        <v/>
      </c>
      <c r="K87" s="225" t="n"/>
      <c r="L87" s="2" t="n"/>
      <c r="M87" s="1" t="n"/>
    </row>
    <row r="88">
      <c r="A88" s="1" t="n"/>
      <c r="B88" s="2" t="n"/>
      <c r="C88" s="3" t="n"/>
      <c r="D88" s="122">
        <f>'LRP-809'!$Q35</f>
        <v/>
      </c>
      <c r="E88" s="230">
        <f>'LRP-809'!$Q36</f>
        <v/>
      </c>
      <c r="F88" s="231">
        <f>'LRP-809'!$Q37</f>
        <v/>
      </c>
      <c r="G88" s="3" t="n"/>
      <c r="H88" s="122">
        <f>'LRP-809'!$Q39</f>
        <v/>
      </c>
      <c r="I88" s="230">
        <f>'LRP-809'!$Q40</f>
        <v/>
      </c>
      <c r="J88" s="231">
        <f>'LRP-809'!$Q41</f>
        <v/>
      </c>
      <c r="K88" s="225" t="n"/>
      <c r="L88" s="2" t="n"/>
      <c r="M88" s="1" t="n"/>
    </row>
    <row r="89" ht="15" customHeight="1" s="171">
      <c r="A89" s="1" t="n"/>
      <c r="B89" s="2" t="n"/>
      <c r="C89" s="3" t="n"/>
      <c r="D89" s="3" t="n"/>
      <c r="E89" s="3" t="n"/>
      <c r="F89" s="3" t="n"/>
      <c r="G89" s="3" t="n"/>
      <c r="H89" s="3" t="n"/>
      <c r="I89" s="3" t="n"/>
      <c r="J89" s="25" t="inlineStr">
        <is>
          <t>Coverage Level and Prod. Premiums are in $/cwt</t>
        </is>
      </c>
      <c r="K89" s="3" t="n"/>
      <c r="L89" s="2" t="n"/>
      <c r="M89" s="1" t="n"/>
    </row>
    <row r="90">
      <c r="A90" s="1" t="n"/>
      <c r="B90" s="2" t="n"/>
      <c r="C90" s="3" t="n"/>
      <c r="D90" s="26">
        <f>D7</f>
        <v/>
      </c>
      <c r="E90" s="3" t="n"/>
      <c r="F90" s="3" t="n"/>
      <c r="G90" s="3" t="n"/>
      <c r="H90" s="3" t="n"/>
      <c r="I90" s="3" t="n"/>
      <c r="K90" s="3" t="n"/>
      <c r="L90" s="2" t="n"/>
      <c r="M90" s="1" t="n"/>
    </row>
    <row r="91" ht="15" customHeight="1" s="171">
      <c r="A91" s="1" t="n"/>
      <c r="B91" s="2" t="n"/>
      <c r="C91" s="3" t="n"/>
      <c r="D91" s="175" t="inlineStr">
        <is>
          <t>This is a quote or estimate based on actuarial information provided by the Risk Management Agency. 
This is a quote only and is not an offer of insurance nor an insurance binder. 
This quote is good for the effective date listed above only.
American Agri-Business Insurance Co. (601)</t>
        </is>
      </c>
      <c r="I91" s="27" t="n"/>
      <c r="J91" s="28" t="inlineStr">
        <is>
          <t>PFPAg Insurance Contact: Tyler Patten</t>
        </is>
      </c>
      <c r="K91" s="3" t="n"/>
      <c r="L91" s="2" t="n"/>
      <c r="M91" s="1" t="n"/>
    </row>
    <row r="92">
      <c r="A92" s="1" t="n"/>
      <c r="B92" s="2" t="n"/>
      <c r="C92" s="3" t="n"/>
      <c r="I92" s="27" t="n"/>
      <c r="J92" s="28" t="inlineStr">
        <is>
          <t>Phone:  (515) 268-8888</t>
        </is>
      </c>
      <c r="K92" s="3" t="n"/>
      <c r="L92" s="2" t="n"/>
      <c r="M92" s="1" t="n"/>
    </row>
    <row r="93">
      <c r="A93" s="1" t="n"/>
      <c r="B93" s="2" t="n"/>
      <c r="C93" s="3" t="n"/>
      <c r="I93" s="27" t="n"/>
      <c r="J93" s="28" t="inlineStr">
        <is>
          <t>Email: tpatten@pfpag.com</t>
        </is>
      </c>
      <c r="K93" s="3" t="n"/>
      <c r="L93" s="2" t="n"/>
      <c r="M93" s="1" t="n"/>
    </row>
    <row r="94" ht="7.5" customHeight="1" s="171">
      <c r="A94" s="1" t="n"/>
      <c r="B94" s="2" t="n"/>
      <c r="C94" s="3" t="n"/>
      <c r="D94" s="27" t="n"/>
      <c r="E94" s="27" t="n"/>
      <c r="F94" s="27" t="n"/>
      <c r="G94" s="27" t="n"/>
      <c r="H94" s="27" t="n"/>
      <c r="I94" s="27" t="n"/>
      <c r="J94" s="28" t="n"/>
      <c r="K94" s="3" t="n"/>
      <c r="L94" s="2" t="n"/>
      <c r="M94" s="1" t="n"/>
    </row>
    <row r="95" hidden="1" ht="10.5" customHeight="1" s="171">
      <c r="A95" s="1" t="n"/>
      <c r="B95" s="2" t="n"/>
      <c r="C95" s="3" t="n"/>
      <c r="D95" s="172" t="inlineStr">
        <is>
          <t>Note: We use information from public sources or other third parties that we believe are reliable, 
but we cannot guarantee that any information is complete or accurate.
All information we use is also subject to change. All quotes and other information are therefore estimates only and are not guaranteed by us. We have no liability to you for use of this website or any other quotes or other information.</t>
        </is>
      </c>
      <c r="K95" s="3" t="n"/>
      <c r="L95" s="2" t="n"/>
      <c r="M95" s="1" t="n"/>
    </row>
    <row r="96" hidden="1" ht="10.5" customHeight="1" s="171">
      <c r="A96" s="1" t="n"/>
      <c r="B96" s="2" t="n"/>
      <c r="C96" s="3" t="n"/>
      <c r="K96" s="3" t="n"/>
      <c r="L96" s="2" t="n"/>
      <c r="M96" s="1" t="n"/>
    </row>
    <row r="97" hidden="1" ht="10.5" customHeight="1" s="171">
      <c r="A97" s="1" t="n"/>
      <c r="B97" s="2" t="n"/>
      <c r="C97" s="3" t="n"/>
      <c r="K97" s="3" t="n"/>
      <c r="L97" s="2" t="n"/>
      <c r="M97" s="1" t="n"/>
    </row>
    <row r="98" hidden="1" ht="10.5" customHeight="1" s="171">
      <c r="A98" s="1" t="n"/>
      <c r="B98" s="2" t="n"/>
      <c r="C98" s="3" t="n"/>
      <c r="K98" s="3" t="n"/>
      <c r="L98" s="2" t="n"/>
      <c r="M98" s="1" t="n"/>
    </row>
    <row r="99" hidden="1" ht="10.5" customHeight="1" s="171">
      <c r="A99" s="1" t="n"/>
      <c r="B99" s="2" t="n"/>
      <c r="C99" s="3" t="n"/>
      <c r="K99" s="3" t="n"/>
      <c r="L99" s="2" t="n"/>
      <c r="M99" s="1" t="n"/>
    </row>
    <row r="100" hidden="1" ht="7.5" customHeight="1" s="171">
      <c r="A100" s="1" t="n"/>
      <c r="B100" s="2" t="n"/>
      <c r="C100" s="3" t="n"/>
      <c r="D100" s="3" t="n"/>
      <c r="E100" s="3" t="n"/>
      <c r="F100" s="3" t="n"/>
      <c r="G100" s="3" t="n"/>
      <c r="H100" s="3" t="n"/>
      <c r="I100" s="3" t="n"/>
      <c r="J100" s="3" t="n"/>
      <c r="K100" s="3" t="n"/>
      <c r="L100" s="2" t="n"/>
      <c r="M100" s="1" t="n"/>
    </row>
    <row r="101" ht="3.75" customHeight="1" s="171">
      <c r="A101" s="1" t="n"/>
      <c r="B101" s="2" t="n"/>
      <c r="C101" s="2" t="n"/>
      <c r="D101" s="2" t="n"/>
      <c r="E101" s="2" t="n"/>
      <c r="F101" s="2" t="n"/>
      <c r="G101" s="2" t="n"/>
      <c r="H101" s="2" t="n"/>
      <c r="I101" s="2" t="n"/>
      <c r="J101" s="2" t="n"/>
      <c r="K101" s="2" t="n"/>
      <c r="L101" s="2" t="n"/>
      <c r="M101" s="1" t="n"/>
    </row>
    <row r="102" ht="3.75" customHeight="1" s="171">
      <c r="A102" s="1" t="n"/>
      <c r="B102" s="1" t="n"/>
      <c r="C102" s="1" t="n"/>
      <c r="D102" s="1" t="n"/>
      <c r="E102" s="1" t="n"/>
      <c r="F102" s="1" t="n"/>
      <c r="G102" s="1" t="n"/>
      <c r="H102" s="1" t="n"/>
      <c r="I102" s="1" t="n"/>
      <c r="J102" s="1" t="n"/>
      <c r="K102" s="1" t="n"/>
      <c r="L102" s="1" t="n"/>
      <c r="M102" s="1" t="n"/>
    </row>
  </sheetData>
  <mergeCells count="15">
    <mergeCell ref="D10:D11"/>
    <mergeCell ref="D62:D63"/>
    <mergeCell ref="D91:H93"/>
    <mergeCell ref="H38:H39"/>
    <mergeCell ref="D38:D39"/>
    <mergeCell ref="D95:J99"/>
    <mergeCell ref="H24:H25"/>
    <mergeCell ref="H10:H11"/>
    <mergeCell ref="C58:J60"/>
    <mergeCell ref="C4:J6"/>
    <mergeCell ref="D7:F7"/>
    <mergeCell ref="H62:H63"/>
    <mergeCell ref="D76:D77"/>
    <mergeCell ref="D24:D25"/>
    <mergeCell ref="H76:H77"/>
  </mergeCells>
  <pageMargins left="0" right="0" top="0.75" bottom="0.75" header="0.3" footer="0.3"/>
  <pageSetup orientation="portrait"/>
</worksheet>
</file>

<file path=xl/worksheets/sheet15.xml><?xml version="1.0" encoding="utf-8"?>
<worksheet xmlns="http://schemas.openxmlformats.org/spreadsheetml/2006/main">
  <sheetPr codeName="Sheet4">
    <tabColor rgb="FFE4C9FF"/>
    <outlinePr summaryBelow="1" summaryRight="1"/>
    <pageSetUpPr/>
  </sheetPr>
  <dimension ref="A2:AM102"/>
  <sheetViews>
    <sheetView showGridLines="0" workbookViewId="0">
      <selection activeCell="O91" sqref="O91"/>
    </sheetView>
  </sheetViews>
  <sheetFormatPr baseColWidth="8" defaultRowHeight="14.4"/>
  <cols>
    <col width="0.6640625" customWidth="1" style="171" min="1" max="2"/>
    <col width="1.44140625" customWidth="1" style="171" min="3" max="3"/>
    <col width="15.6640625" customWidth="1" style="171" min="4" max="6"/>
    <col width="2.88671875" customWidth="1" style="171" min="7" max="7"/>
    <col width="15.6640625" customWidth="1" style="171" min="8" max="10"/>
    <col width="1.44140625" customWidth="1" style="171" min="11" max="11"/>
    <col width="0.6640625" customWidth="1" style="171" min="12" max="13"/>
    <col width="9.109375" customWidth="1" style="171" min="14" max="14"/>
    <col width="14.6640625" customWidth="1" style="171" min="15" max="16"/>
    <col width="15.6640625" customWidth="1" style="171" min="17" max="19"/>
    <col width="2.88671875" customWidth="1" style="171" min="20" max="20"/>
    <col width="9.109375" customWidth="1" style="171" min="21" max="21"/>
    <col width="14.6640625" customWidth="1" style="171" min="22" max="23"/>
    <col width="15.6640625" customWidth="1" style="171" min="24" max="26"/>
    <col width="2.88671875" customWidth="1" style="171" min="27" max="27"/>
    <col width="9.109375" customWidth="1" style="171" min="28" max="28"/>
    <col width="14.6640625" customWidth="1" style="171" min="29" max="30"/>
    <col width="15.6640625" customWidth="1" style="171" min="31" max="33"/>
    <col width="16.5546875" customWidth="1" style="171" min="37" max="37"/>
  </cols>
  <sheetData>
    <row r="2" ht="3.75" customHeight="1" s="171">
      <c r="A2" s="1" t="n"/>
      <c r="B2" s="1" t="n"/>
      <c r="C2" s="1" t="n"/>
      <c r="D2" s="1" t="n"/>
      <c r="E2" s="1" t="n"/>
      <c r="F2" s="1" t="n"/>
      <c r="G2" s="1" t="n"/>
      <c r="H2" s="1" t="n"/>
      <c r="I2" s="1" t="n"/>
      <c r="J2" s="1" t="n"/>
      <c r="K2" s="1" t="n"/>
      <c r="L2" s="1" t="n"/>
      <c r="M2" s="1" t="n"/>
    </row>
    <row r="3" ht="3.75" customHeight="1" s="171">
      <c r="A3" s="1" t="n"/>
      <c r="B3" s="2" t="n"/>
      <c r="C3" s="2" t="n"/>
      <c r="D3" s="2" t="n"/>
      <c r="E3" s="2" t="n"/>
      <c r="F3" s="2" t="n"/>
      <c r="G3" s="2" t="n"/>
      <c r="H3" s="2" t="n"/>
      <c r="I3" s="2" t="n"/>
      <c r="J3" s="2" t="n"/>
      <c r="K3" s="2" t="n"/>
      <c r="L3" s="2" t="n"/>
      <c r="M3" s="1" t="n"/>
    </row>
    <row r="4" ht="15" customHeight="1" s="171">
      <c r="A4" s="1" t="n"/>
      <c r="B4" s="2" t="n"/>
      <c r="C4" s="3" t="n"/>
      <c r="D4" s="170" t="inlineStr">
        <is>
          <t xml:space="preserve">  2024 Fed Cattle LRP Insurance Quotes</t>
        </is>
      </c>
      <c r="K4" s="4" t="n"/>
      <c r="L4" s="2" t="n"/>
      <c r="M4" s="1" t="n"/>
    </row>
    <row r="5" ht="15" customHeight="1" s="171">
      <c r="A5" s="1" t="n"/>
      <c r="B5" s="2" t="n"/>
      <c r="C5" s="3" t="n"/>
      <c r="K5" s="4" t="n"/>
      <c r="L5" s="2" t="n"/>
      <c r="M5" s="1" t="n"/>
    </row>
    <row r="6" ht="15" customHeight="1" s="171">
      <c r="A6" s="1" t="n"/>
      <c r="B6" s="2" t="n"/>
      <c r="C6" s="3" t="n"/>
      <c r="K6" s="4" t="n"/>
      <c r="L6" s="2" t="n"/>
      <c r="M6" s="1" t="n"/>
    </row>
    <row r="7" hidden="1" ht="15" customHeight="1" s="171">
      <c r="A7" s="1" t="n"/>
      <c r="B7" s="2" t="n"/>
      <c r="C7" s="3" t="n"/>
      <c r="D7" s="177" t="inlineStr">
        <is>
          <t>Daily LRP Quotes</t>
        </is>
      </c>
      <c r="K7" s="3" t="n"/>
      <c r="L7" s="2" t="n"/>
      <c r="M7" s="1" t="n"/>
    </row>
    <row r="8" hidden="1" ht="15" customHeight="1" s="171">
      <c r="A8" s="1" t="n"/>
      <c r="B8" s="2" t="n"/>
      <c r="C8" s="3" t="n"/>
      <c r="D8" s="5" t="inlineStr">
        <is>
          <t>Date:</t>
        </is>
      </c>
      <c r="E8" s="6">
        <f>#REF!</f>
        <v/>
      </c>
      <c r="K8" s="3" t="n"/>
      <c r="L8" s="2" t="n"/>
      <c r="M8" s="1" t="n"/>
    </row>
    <row r="9" ht="7.5" customHeight="1" s="171">
      <c r="A9" s="1" t="n"/>
      <c r="B9" s="2" t="n"/>
      <c r="C9" s="3" t="n"/>
      <c r="D9" s="3" t="n"/>
      <c r="E9" s="3" t="n"/>
      <c r="F9" s="3" t="n"/>
      <c r="G9" s="3" t="n"/>
      <c r="H9" s="3" t="n"/>
      <c r="I9" s="3" t="n"/>
      <c r="J9" s="3" t="n"/>
      <c r="K9" s="3" t="n"/>
      <c r="L9" s="2" t="n"/>
      <c r="M9" s="1" t="n"/>
    </row>
    <row r="10">
      <c r="A10" s="1" t="n"/>
      <c r="B10" s="2" t="n"/>
      <c r="C10" s="3" t="n"/>
      <c r="D10" s="173" t="inlineStr">
        <is>
          <t>13 Weeks</t>
        </is>
      </c>
      <c r="E10" s="47" t="inlineStr">
        <is>
          <t xml:space="preserve">End Date: </t>
        </is>
      </c>
      <c r="F10" s="74">
        <f>'LRP-820'!$G$3</f>
        <v/>
      </c>
      <c r="G10" s="3" t="n"/>
      <c r="H10" s="173" t="inlineStr">
        <is>
          <t>17 Weeks</t>
        </is>
      </c>
      <c r="I10" s="47" t="inlineStr">
        <is>
          <t xml:space="preserve">End Date: </t>
        </is>
      </c>
      <c r="J10" s="74">
        <f>'LRP-820'!$G$7</f>
        <v/>
      </c>
      <c r="K10" s="7" t="n"/>
      <c r="L10" s="2" t="n"/>
      <c r="M10" s="1" t="n"/>
    </row>
    <row r="11">
      <c r="A11" s="1" t="n"/>
      <c r="B11" s="2" t="n"/>
      <c r="C11" s="3" t="n"/>
      <c r="D11" s="174" t="n"/>
      <c r="E11" s="47" t="inlineStr">
        <is>
          <t xml:space="preserve">Forecast Price: </t>
        </is>
      </c>
      <c r="F11" s="232">
        <f>'LRP-820'!$G$5</f>
        <v/>
      </c>
      <c r="G11" s="3" t="n"/>
      <c r="H11" s="174" t="n"/>
      <c r="I11" s="47" t="inlineStr">
        <is>
          <t xml:space="preserve">Forecast Price: </t>
        </is>
      </c>
      <c r="J11" s="232">
        <f>'LRP-820'!$G$9</f>
        <v/>
      </c>
      <c r="K11" s="233" t="n"/>
      <c r="L11" s="2" t="n"/>
      <c r="M11" s="1" t="n"/>
    </row>
    <row r="12">
      <c r="A12" s="1" t="n"/>
      <c r="B12" s="2" t="n"/>
      <c r="C12" s="3" t="n"/>
      <c r="D12" s="11" t="inlineStr">
        <is>
          <t>Coverage Level</t>
        </is>
      </c>
      <c r="E12" s="12" t="inlineStr">
        <is>
          <t>Coverage Price</t>
        </is>
      </c>
      <c r="F12" s="13" t="inlineStr">
        <is>
          <t>Prod. Premium</t>
        </is>
      </c>
      <c r="G12" s="3" t="n"/>
      <c r="H12" s="11" t="inlineStr">
        <is>
          <t>Coverage Level</t>
        </is>
      </c>
      <c r="I12" s="12" t="inlineStr">
        <is>
          <t>Coverage Price</t>
        </is>
      </c>
      <c r="J12" s="13" t="inlineStr">
        <is>
          <t>Prod. Premium</t>
        </is>
      </c>
      <c r="K12" s="14" t="n"/>
      <c r="L12" s="2" t="n"/>
      <c r="M12" s="1" t="n"/>
    </row>
    <row r="13">
      <c r="A13" s="1" t="n"/>
      <c r="B13" s="2" t="n"/>
      <c r="C13" s="3" t="n"/>
      <c r="D13" s="98">
        <f>'LRP-820'!$H3</f>
        <v/>
      </c>
      <c r="E13" s="234">
        <f>'LRP-820'!$H4</f>
        <v/>
      </c>
      <c r="F13" s="235">
        <f>'LRP-820'!$H5</f>
        <v/>
      </c>
      <c r="G13" s="3" t="n"/>
      <c r="H13" s="98">
        <f>'LRP-820'!$H7</f>
        <v/>
      </c>
      <c r="I13" s="234">
        <f>'LRP-820'!$H8</f>
        <v/>
      </c>
      <c r="J13" s="235">
        <f>'LRP-820'!$H9</f>
        <v/>
      </c>
      <c r="K13" s="233" t="n"/>
      <c r="L13" s="2" t="n"/>
      <c r="M13" s="1" t="n"/>
    </row>
    <row r="14">
      <c r="A14" s="1" t="n"/>
      <c r="B14" s="2" t="n"/>
      <c r="C14" s="3" t="n"/>
      <c r="D14" s="101">
        <f>'LRP-820'!$I3</f>
        <v/>
      </c>
      <c r="E14" s="236">
        <f>'LRP-820'!$I4</f>
        <v/>
      </c>
      <c r="F14" s="237">
        <f>'LRP-820'!$I5</f>
        <v/>
      </c>
      <c r="G14" s="3" t="n"/>
      <c r="H14" s="101">
        <f>'LRP-820'!$I7</f>
        <v/>
      </c>
      <c r="I14" s="236">
        <f>'LRP-820'!$I8</f>
        <v/>
      </c>
      <c r="J14" s="237">
        <f>'LRP-820'!$I9</f>
        <v/>
      </c>
      <c r="K14" s="233" t="n"/>
      <c r="L14" s="2" t="n"/>
      <c r="M14" s="1" t="n"/>
    </row>
    <row r="15">
      <c r="A15" s="1" t="n"/>
      <c r="B15" s="2" t="n"/>
      <c r="C15" s="3" t="n"/>
      <c r="D15" s="98">
        <f>'LRP-820'!$J3</f>
        <v/>
      </c>
      <c r="E15" s="234">
        <f>'LRP-820'!$J4</f>
        <v/>
      </c>
      <c r="F15" s="235">
        <f>'LRP-820'!$J5</f>
        <v/>
      </c>
      <c r="G15" s="3" t="n"/>
      <c r="H15" s="98">
        <f>'LRP-820'!$J7</f>
        <v/>
      </c>
      <c r="I15" s="234">
        <f>'LRP-820'!$J8</f>
        <v/>
      </c>
      <c r="J15" s="235">
        <f>'LRP-820'!$J9</f>
        <v/>
      </c>
      <c r="K15" s="233" t="n"/>
      <c r="L15" s="2" t="n"/>
      <c r="M15" s="1" t="n"/>
    </row>
    <row r="16">
      <c r="A16" s="1" t="n"/>
      <c r="B16" s="2" t="n"/>
      <c r="C16" s="3" t="n"/>
      <c r="D16" s="101">
        <f>'LRP-820'!$K3</f>
        <v/>
      </c>
      <c r="E16" s="236">
        <f>'LRP-820'!$K4</f>
        <v/>
      </c>
      <c r="F16" s="237">
        <f>'LRP-820'!$K5</f>
        <v/>
      </c>
      <c r="G16" s="3" t="n"/>
      <c r="H16" s="101">
        <f>'LRP-820'!$K7</f>
        <v/>
      </c>
      <c r="I16" s="236">
        <f>'LRP-820'!$K8</f>
        <v/>
      </c>
      <c r="J16" s="237">
        <f>'LRP-820'!$K9</f>
        <v/>
      </c>
      <c r="K16" s="233" t="n"/>
      <c r="L16" s="2" t="n"/>
      <c r="M16" s="1" t="n"/>
    </row>
    <row r="17">
      <c r="A17" s="1" t="n"/>
      <c r="B17" s="2" t="n"/>
      <c r="C17" s="3" t="n"/>
      <c r="D17" s="98">
        <f>'LRP-820'!$L3</f>
        <v/>
      </c>
      <c r="E17" s="234">
        <f>'LRP-820'!$L4</f>
        <v/>
      </c>
      <c r="F17" s="235">
        <f>'LRP-820'!$L5</f>
        <v/>
      </c>
      <c r="G17" s="3" t="n"/>
      <c r="H17" s="98">
        <f>'LRP-820'!$L7</f>
        <v/>
      </c>
      <c r="I17" s="234">
        <f>'LRP-820'!$L8</f>
        <v/>
      </c>
      <c r="J17" s="235">
        <f>'LRP-820'!$L9</f>
        <v/>
      </c>
      <c r="K17" s="233" t="n"/>
      <c r="L17" s="2" t="n"/>
      <c r="M17" s="1" t="n"/>
    </row>
    <row r="18">
      <c r="A18" s="1" t="n"/>
      <c r="B18" s="2" t="n"/>
      <c r="C18" s="3" t="n"/>
      <c r="D18" s="101">
        <f>'LRP-820'!$M3</f>
        <v/>
      </c>
      <c r="E18" s="236">
        <f>'LRP-820'!$M4</f>
        <v/>
      </c>
      <c r="F18" s="237">
        <f>'LRP-820'!$M5</f>
        <v/>
      </c>
      <c r="G18" s="3" t="n"/>
      <c r="H18" s="101">
        <f>'LRP-820'!$M7</f>
        <v/>
      </c>
      <c r="I18" s="236">
        <f>'LRP-820'!$M8</f>
        <v/>
      </c>
      <c r="J18" s="237">
        <f>'LRP-820'!$M9</f>
        <v/>
      </c>
      <c r="K18" s="233" t="n"/>
      <c r="L18" s="2" t="n"/>
      <c r="M18" s="1" t="n"/>
    </row>
    <row r="19">
      <c r="A19" s="1" t="n"/>
      <c r="B19" s="2" t="n"/>
      <c r="C19" s="3" t="n"/>
      <c r="D19" s="98">
        <f>'LRP-820'!$N3</f>
        <v/>
      </c>
      <c r="E19" s="234">
        <f>'LRP-820'!$N4</f>
        <v/>
      </c>
      <c r="F19" s="235">
        <f>'LRP-820'!$N5</f>
        <v/>
      </c>
      <c r="G19" s="3" t="n"/>
      <c r="H19" s="98">
        <f>'LRP-820'!$N7</f>
        <v/>
      </c>
      <c r="I19" s="234">
        <f>'LRP-820'!$N8</f>
        <v/>
      </c>
      <c r="J19" s="235">
        <f>'LRP-820'!$N9</f>
        <v/>
      </c>
      <c r="K19" s="233" t="n"/>
      <c r="L19" s="2" t="n"/>
      <c r="M19" s="1" t="n"/>
    </row>
    <row r="20">
      <c r="A20" s="1" t="n"/>
      <c r="B20" s="2" t="n"/>
      <c r="C20" s="3" t="n"/>
      <c r="D20" s="101">
        <f>'LRP-820'!$O3</f>
        <v/>
      </c>
      <c r="E20" s="236">
        <f>'LRP-820'!$O4</f>
        <v/>
      </c>
      <c r="F20" s="237">
        <f>'LRP-820'!$O5</f>
        <v/>
      </c>
      <c r="G20" s="3" t="n"/>
      <c r="H20" s="101">
        <f>'LRP-820'!$O7</f>
        <v/>
      </c>
      <c r="I20" s="236">
        <f>'LRP-820'!$O8</f>
        <v/>
      </c>
      <c r="J20" s="237">
        <f>'LRP-820'!$O9</f>
        <v/>
      </c>
      <c r="K20" s="233" t="n"/>
      <c r="L20" s="2" t="n"/>
      <c r="M20" s="1" t="n"/>
    </row>
    <row r="21">
      <c r="A21" s="1" t="n"/>
      <c r="B21" s="2" t="n"/>
      <c r="C21" s="3" t="n"/>
      <c r="D21" s="98">
        <f>'LRP-820'!$P3</f>
        <v/>
      </c>
      <c r="E21" s="234">
        <f>'LRP-820'!$P4</f>
        <v/>
      </c>
      <c r="F21" s="235">
        <f>'LRP-820'!$P5</f>
        <v/>
      </c>
      <c r="G21" s="3" t="n"/>
      <c r="H21" s="98">
        <f>'LRP-820'!$P7</f>
        <v/>
      </c>
      <c r="I21" s="234">
        <f>'LRP-820'!$P8</f>
        <v/>
      </c>
      <c r="J21" s="235">
        <f>'LRP-820'!$P9</f>
        <v/>
      </c>
      <c r="K21" s="233" t="n"/>
      <c r="L21" s="2" t="n"/>
      <c r="M21" s="1" t="n"/>
      <c r="AK21" s="103" t="n"/>
      <c r="AL21" s="103" t="n"/>
      <c r="AM21" s="103" t="n"/>
    </row>
    <row r="22">
      <c r="A22" s="1" t="n"/>
      <c r="B22" s="2" t="n"/>
      <c r="C22" s="3" t="n"/>
      <c r="D22" s="95">
        <f>'LRP-820'!$Q3</f>
        <v/>
      </c>
      <c r="E22" s="238">
        <f>'LRP-820'!$Q4</f>
        <v/>
      </c>
      <c r="F22" s="239">
        <f>'LRP-820'!$Q5</f>
        <v/>
      </c>
      <c r="G22" s="3" t="n"/>
      <c r="H22" s="95">
        <f>'LRP-820'!$Q7</f>
        <v/>
      </c>
      <c r="I22" s="238">
        <f>'LRP-820'!$Q8</f>
        <v/>
      </c>
      <c r="J22" s="239">
        <f>'LRP-820'!$Q9</f>
        <v/>
      </c>
      <c r="K22" s="233" t="n"/>
      <c r="L22" s="2" t="n"/>
      <c r="M22" s="1" t="n"/>
      <c r="AK22" s="103" t="n"/>
      <c r="AL22" s="103" t="n"/>
      <c r="AM22" s="103" t="n"/>
    </row>
    <row r="23" ht="7.5" customHeight="1" s="171">
      <c r="A23" s="1" t="n"/>
      <c r="B23" s="2" t="n"/>
      <c r="C23" s="3" t="n"/>
      <c r="D23" s="3" t="n"/>
      <c r="E23" s="3" t="n"/>
      <c r="F23" s="3" t="n"/>
      <c r="G23" s="3" t="n"/>
      <c r="H23" s="3" t="n"/>
      <c r="I23" s="3" t="n"/>
      <c r="J23" s="3" t="n"/>
      <c r="K23" s="3" t="n"/>
      <c r="L23" s="2" t="n"/>
      <c r="M23" s="1" t="n"/>
      <c r="AK23" s="103" t="n"/>
      <c r="AL23" s="103" t="n"/>
      <c r="AM23" s="103" t="n"/>
    </row>
    <row r="24">
      <c r="A24" s="1" t="n"/>
      <c r="B24" s="2" t="n"/>
      <c r="C24" s="3" t="n"/>
      <c r="D24" s="173" t="inlineStr">
        <is>
          <t>21 Weeks</t>
        </is>
      </c>
      <c r="E24" s="47" t="inlineStr">
        <is>
          <t xml:space="preserve">End Date: </t>
        </is>
      </c>
      <c r="F24" s="74">
        <f>'LRP-820'!$G$11</f>
        <v/>
      </c>
      <c r="G24" s="3" t="n"/>
      <c r="H24" s="173" t="inlineStr">
        <is>
          <t>26 Weeks</t>
        </is>
      </c>
      <c r="I24" s="47" t="inlineStr">
        <is>
          <t xml:space="preserve">End Date: </t>
        </is>
      </c>
      <c r="J24" s="74">
        <f>'LRP-820'!$G$15</f>
        <v/>
      </c>
      <c r="K24" s="7" t="n"/>
      <c r="L24" s="2" t="n"/>
      <c r="M24" s="1" t="n"/>
      <c r="AK24" s="103" t="n"/>
      <c r="AL24" s="103" t="n"/>
      <c r="AM24" s="103" t="n"/>
    </row>
    <row r="25">
      <c r="A25" s="1" t="n"/>
      <c r="B25" s="2" t="n"/>
      <c r="C25" s="3" t="n"/>
      <c r="D25" s="174" t="n"/>
      <c r="E25" s="47" t="inlineStr">
        <is>
          <t xml:space="preserve">Forecast Price: </t>
        </is>
      </c>
      <c r="F25" s="232">
        <f>'LRP-820'!$G$13</f>
        <v/>
      </c>
      <c r="G25" s="3" t="n"/>
      <c r="H25" s="174" t="n"/>
      <c r="I25" s="47" t="inlineStr">
        <is>
          <t xml:space="preserve">Forecast Price: </t>
        </is>
      </c>
      <c r="J25" s="232">
        <f>'LRP-820'!$G$17</f>
        <v/>
      </c>
      <c r="K25" s="233" t="n"/>
      <c r="L25" s="2" t="n"/>
      <c r="M25" s="1" t="n"/>
      <c r="AK25" s="103" t="n"/>
      <c r="AL25" s="103" t="n"/>
      <c r="AM25" s="103" t="n"/>
    </row>
    <row r="26">
      <c r="A26" s="1" t="n"/>
      <c r="B26" s="2" t="n"/>
      <c r="C26" s="3" t="n"/>
      <c r="D26" s="11" t="inlineStr">
        <is>
          <t>Coverage Level</t>
        </is>
      </c>
      <c r="E26" s="12" t="inlineStr">
        <is>
          <t>Coverage Price</t>
        </is>
      </c>
      <c r="F26" s="13" t="inlineStr">
        <is>
          <t>Prod. Premium</t>
        </is>
      </c>
      <c r="G26" s="3" t="n"/>
      <c r="H26" s="11" t="inlineStr">
        <is>
          <t>Coverage Level</t>
        </is>
      </c>
      <c r="I26" s="12" t="inlineStr">
        <is>
          <t>Coverage Price</t>
        </is>
      </c>
      <c r="J26" s="13" t="inlineStr">
        <is>
          <t>Prod. Premium</t>
        </is>
      </c>
      <c r="K26" s="14" t="n"/>
      <c r="L26" s="2" t="n"/>
      <c r="M26" s="1" t="n"/>
      <c r="AK26" s="103" t="n"/>
      <c r="AL26" s="103" t="n"/>
      <c r="AM26" s="103" t="n"/>
    </row>
    <row r="27">
      <c r="A27" s="1" t="n"/>
      <c r="B27" s="2" t="n"/>
      <c r="C27" s="3" t="n"/>
      <c r="D27" s="98">
        <f>'LRP-820'!$H11</f>
        <v/>
      </c>
      <c r="E27" s="234">
        <f>'LRP-820'!$H12</f>
        <v/>
      </c>
      <c r="F27" s="235">
        <f>'LRP-820'!$H13</f>
        <v/>
      </c>
      <c r="G27" s="3" t="n"/>
      <c r="H27" s="98">
        <f>'LRP-820'!$H15</f>
        <v/>
      </c>
      <c r="I27" s="234">
        <f>'LRP-820'!$H16</f>
        <v/>
      </c>
      <c r="J27" s="235">
        <f>'LRP-820'!$H17</f>
        <v/>
      </c>
      <c r="K27" s="233" t="n"/>
      <c r="L27" s="2" t="n"/>
      <c r="M27" s="1" t="n"/>
      <c r="AK27" s="103" t="n"/>
      <c r="AL27" s="103" t="n"/>
      <c r="AM27" s="103" t="n"/>
    </row>
    <row r="28">
      <c r="A28" s="1" t="n"/>
      <c r="B28" s="2" t="n"/>
      <c r="C28" s="3" t="n"/>
      <c r="D28" s="101">
        <f>'LRP-820'!$I11</f>
        <v/>
      </c>
      <c r="E28" s="236">
        <f>'LRP-820'!$I12</f>
        <v/>
      </c>
      <c r="F28" s="237">
        <f>'LRP-820'!$I13</f>
        <v/>
      </c>
      <c r="G28" s="3" t="n"/>
      <c r="H28" s="101">
        <f>'LRP-820'!$I15</f>
        <v/>
      </c>
      <c r="I28" s="236">
        <f>'LRP-820'!$I16</f>
        <v/>
      </c>
      <c r="J28" s="237">
        <f>'LRP-820'!$I17</f>
        <v/>
      </c>
      <c r="K28" s="233" t="n"/>
      <c r="L28" s="2" t="n"/>
      <c r="M28" s="1" t="n"/>
      <c r="AK28" s="103" t="n"/>
      <c r="AL28" s="103" t="n"/>
      <c r="AM28" s="103" t="n"/>
    </row>
    <row r="29">
      <c r="A29" s="1" t="n"/>
      <c r="B29" s="2" t="n"/>
      <c r="C29" s="3" t="n"/>
      <c r="D29" s="98">
        <f>'LRP-820'!$J11</f>
        <v/>
      </c>
      <c r="E29" s="234">
        <f>'LRP-820'!$J12</f>
        <v/>
      </c>
      <c r="F29" s="235">
        <f>'LRP-820'!$J13</f>
        <v/>
      </c>
      <c r="G29" s="3" t="n"/>
      <c r="H29" s="98">
        <f>'LRP-820'!$J15</f>
        <v/>
      </c>
      <c r="I29" s="234">
        <f>'LRP-820'!$J16</f>
        <v/>
      </c>
      <c r="J29" s="235">
        <f>'LRP-820'!$J17</f>
        <v/>
      </c>
      <c r="K29" s="233" t="n"/>
      <c r="L29" s="2" t="n"/>
      <c r="M29" s="1" t="n"/>
      <c r="AK29" s="103" t="n"/>
      <c r="AL29" s="103" t="n"/>
      <c r="AM29" s="103" t="n"/>
    </row>
    <row r="30">
      <c r="A30" s="1" t="n"/>
      <c r="B30" s="2" t="n"/>
      <c r="C30" s="3" t="n"/>
      <c r="D30" s="101">
        <f>'LRP-820'!$K11</f>
        <v/>
      </c>
      <c r="E30" s="236">
        <f>'LRP-820'!$K12</f>
        <v/>
      </c>
      <c r="F30" s="237">
        <f>'LRP-820'!$K13</f>
        <v/>
      </c>
      <c r="G30" s="3" t="n"/>
      <c r="H30" s="101">
        <f>'LRP-820'!$K15</f>
        <v/>
      </c>
      <c r="I30" s="236">
        <f>'LRP-820'!$K16</f>
        <v/>
      </c>
      <c r="J30" s="237">
        <f>'LRP-820'!$K17</f>
        <v/>
      </c>
      <c r="K30" s="233" t="n"/>
      <c r="L30" s="2" t="n"/>
      <c r="M30" s="1" t="n"/>
      <c r="AK30" s="103" t="n"/>
      <c r="AL30" s="103" t="n"/>
      <c r="AM30" s="103" t="n"/>
    </row>
    <row r="31">
      <c r="A31" s="1" t="n"/>
      <c r="B31" s="2" t="n"/>
      <c r="C31" s="3" t="n"/>
      <c r="D31" s="98">
        <f>'LRP-820'!$L11</f>
        <v/>
      </c>
      <c r="E31" s="234">
        <f>'LRP-820'!$L12</f>
        <v/>
      </c>
      <c r="F31" s="235">
        <f>'LRP-820'!$L13</f>
        <v/>
      </c>
      <c r="G31" s="3" t="n"/>
      <c r="H31" s="98">
        <f>'LRP-820'!$L15</f>
        <v/>
      </c>
      <c r="I31" s="234">
        <f>'LRP-820'!$L16</f>
        <v/>
      </c>
      <c r="J31" s="235">
        <f>'LRP-820'!$L17</f>
        <v/>
      </c>
      <c r="K31" s="233" t="n"/>
      <c r="L31" s="2" t="n"/>
      <c r="M31" s="1" t="n"/>
      <c r="AK31" s="103" t="n"/>
      <c r="AL31" s="103" t="n"/>
      <c r="AM31" s="103" t="n"/>
    </row>
    <row r="32">
      <c r="A32" s="1" t="n"/>
      <c r="B32" s="2" t="n"/>
      <c r="C32" s="3" t="n"/>
      <c r="D32" s="101">
        <f>'LRP-820'!$M11</f>
        <v/>
      </c>
      <c r="E32" s="236">
        <f>'LRP-820'!$M12</f>
        <v/>
      </c>
      <c r="F32" s="237">
        <f>'LRP-820'!$M13</f>
        <v/>
      </c>
      <c r="G32" s="3" t="n"/>
      <c r="H32" s="101">
        <f>'LRP-820'!$M15</f>
        <v/>
      </c>
      <c r="I32" s="236">
        <f>'LRP-820'!$M16</f>
        <v/>
      </c>
      <c r="J32" s="237">
        <f>'LRP-820'!$M17</f>
        <v/>
      </c>
      <c r="K32" s="233" t="n"/>
      <c r="L32" s="2" t="n"/>
      <c r="M32" s="1" t="n"/>
      <c r="AK32" s="103" t="n"/>
      <c r="AL32" s="103" t="n"/>
      <c r="AM32" s="103" t="n"/>
    </row>
    <row r="33">
      <c r="A33" s="1" t="n"/>
      <c r="B33" s="2" t="n"/>
      <c r="C33" s="3" t="n"/>
      <c r="D33" s="98">
        <f>'LRP-820'!$N11</f>
        <v/>
      </c>
      <c r="E33" s="234">
        <f>'LRP-820'!$N12</f>
        <v/>
      </c>
      <c r="F33" s="235">
        <f>'LRP-820'!$N13</f>
        <v/>
      </c>
      <c r="G33" s="3" t="n"/>
      <c r="H33" s="98">
        <f>'LRP-820'!$N15</f>
        <v/>
      </c>
      <c r="I33" s="234">
        <f>'LRP-820'!$N16</f>
        <v/>
      </c>
      <c r="J33" s="235">
        <f>'LRP-820'!$N17</f>
        <v/>
      </c>
      <c r="K33" s="233" t="n"/>
      <c r="L33" s="2" t="n"/>
      <c r="M33" s="1" t="n"/>
      <c r="AK33" s="103" t="n"/>
      <c r="AL33" s="103" t="n"/>
      <c r="AM33" s="103" t="n"/>
    </row>
    <row r="34">
      <c r="A34" s="1" t="n"/>
      <c r="B34" s="2" t="n"/>
      <c r="C34" s="3" t="n"/>
      <c r="D34" s="101">
        <f>'LRP-820'!$O11</f>
        <v/>
      </c>
      <c r="E34" s="236">
        <f>'LRP-820'!$O12</f>
        <v/>
      </c>
      <c r="F34" s="237">
        <f>'LRP-820'!$O13</f>
        <v/>
      </c>
      <c r="G34" s="3" t="n"/>
      <c r="H34" s="101">
        <f>'LRP-820'!$O15</f>
        <v/>
      </c>
      <c r="I34" s="236">
        <f>'LRP-820'!$O16</f>
        <v/>
      </c>
      <c r="J34" s="237">
        <f>'LRP-820'!$O17</f>
        <v/>
      </c>
      <c r="K34" s="233" t="n"/>
      <c r="L34" s="2" t="n"/>
      <c r="M34" s="1" t="n"/>
      <c r="AK34" s="103" t="n"/>
      <c r="AL34" s="103" t="n"/>
      <c r="AM34" s="103" t="n"/>
    </row>
    <row r="35">
      <c r="A35" s="1" t="n"/>
      <c r="B35" s="2" t="n"/>
      <c r="C35" s="3" t="n"/>
      <c r="D35" s="98">
        <f>'LRP-820'!$P11</f>
        <v/>
      </c>
      <c r="E35" s="234">
        <f>'LRP-820'!$P12</f>
        <v/>
      </c>
      <c r="F35" s="235">
        <f>'LRP-820'!$P13</f>
        <v/>
      </c>
      <c r="G35" s="3" t="n"/>
      <c r="H35" s="98">
        <f>'LRP-820'!$P15</f>
        <v/>
      </c>
      <c r="I35" s="234">
        <f>'LRP-820'!$P16</f>
        <v/>
      </c>
      <c r="J35" s="235">
        <f>'LRP-820'!$P17</f>
        <v/>
      </c>
      <c r="K35" s="233" t="n"/>
      <c r="L35" s="2" t="n"/>
      <c r="M35" s="1" t="n"/>
      <c r="AK35" s="103" t="n"/>
      <c r="AL35" s="103" t="n"/>
      <c r="AM35" s="103" t="n"/>
    </row>
    <row r="36">
      <c r="A36" s="1" t="n"/>
      <c r="B36" s="2" t="n"/>
      <c r="C36" s="3" t="n"/>
      <c r="D36" s="95">
        <f>'LRP-820'!$Q11</f>
        <v/>
      </c>
      <c r="E36" s="238">
        <f>'LRP-820'!$Q12</f>
        <v/>
      </c>
      <c r="F36" s="239">
        <f>'LRP-820'!$Q13</f>
        <v/>
      </c>
      <c r="G36" s="3" t="n"/>
      <c r="H36" s="95">
        <f>'LRP-820'!$Q15</f>
        <v/>
      </c>
      <c r="I36" s="238">
        <f>'LRP-820'!$Q16</f>
        <v/>
      </c>
      <c r="J36" s="239">
        <f>'LRP-820'!$Q17</f>
        <v/>
      </c>
      <c r="K36" s="233" t="n"/>
      <c r="L36" s="2" t="n"/>
      <c r="M36" s="1" t="n"/>
      <c r="AK36" s="103" t="n"/>
      <c r="AL36" s="103" t="n"/>
      <c r="AM36" s="103" t="n"/>
    </row>
    <row r="37" ht="7.5" customHeight="1" s="171">
      <c r="A37" s="1" t="n"/>
      <c r="B37" s="2" t="n"/>
      <c r="C37" s="3" t="n"/>
      <c r="D37" s="3" t="n"/>
      <c r="E37" s="3" t="n"/>
      <c r="F37" s="3" t="n"/>
      <c r="G37" s="3" t="n"/>
      <c r="H37" s="3" t="n"/>
      <c r="I37" s="3" t="n"/>
      <c r="J37" s="3" t="n"/>
      <c r="K37" s="3" t="n"/>
      <c r="L37" s="2" t="n"/>
      <c r="M37" s="1" t="n"/>
      <c r="AK37" s="103" t="n"/>
      <c r="AL37" s="103" t="n"/>
      <c r="AM37" s="103" t="n"/>
    </row>
    <row r="38">
      <c r="A38" s="1" t="n"/>
      <c r="B38" s="2" t="n"/>
      <c r="C38" s="3" t="n"/>
      <c r="D38" s="173" t="inlineStr">
        <is>
          <t>30 Weeks</t>
        </is>
      </c>
      <c r="E38" s="47" t="inlineStr">
        <is>
          <t xml:space="preserve">End Date: </t>
        </is>
      </c>
      <c r="F38" s="74">
        <f>'LRP-820'!$G$19</f>
        <v/>
      </c>
      <c r="G38" s="3" t="n"/>
      <c r="H38" s="173" t="inlineStr">
        <is>
          <t>34 Weeks</t>
        </is>
      </c>
      <c r="I38" s="47" t="inlineStr">
        <is>
          <t xml:space="preserve">End Date: </t>
        </is>
      </c>
      <c r="J38" s="74">
        <f>'LRP-820'!$G$23</f>
        <v/>
      </c>
      <c r="K38" s="7" t="n"/>
      <c r="L38" s="2" t="n"/>
      <c r="M38" s="1" t="n"/>
      <c r="AK38" s="103" t="n"/>
      <c r="AL38" s="103" t="n"/>
      <c r="AM38" s="103" t="n"/>
    </row>
    <row r="39">
      <c r="A39" s="1" t="n"/>
      <c r="B39" s="2" t="n"/>
      <c r="C39" s="3" t="n"/>
      <c r="D39" s="174" t="n"/>
      <c r="E39" s="47" t="inlineStr">
        <is>
          <t xml:space="preserve">Forecast Price: </t>
        </is>
      </c>
      <c r="F39" s="232">
        <f>'LRP-820'!$G$21</f>
        <v/>
      </c>
      <c r="G39" s="3" t="n"/>
      <c r="H39" s="174" t="n"/>
      <c r="I39" s="47" t="inlineStr">
        <is>
          <t xml:space="preserve">Forecast Price: </t>
        </is>
      </c>
      <c r="J39" s="232">
        <f>'LRP-820'!$G$25</f>
        <v/>
      </c>
      <c r="K39" s="233" t="n"/>
      <c r="L39" s="2" t="n"/>
      <c r="M39" s="1" t="n"/>
      <c r="AK39" s="103" t="n"/>
      <c r="AL39" s="103" t="n"/>
      <c r="AM39" s="103" t="n"/>
    </row>
    <row r="40">
      <c r="A40" s="1" t="n"/>
      <c r="B40" s="2" t="n"/>
      <c r="C40" s="3" t="n"/>
      <c r="D40" s="11" t="inlineStr">
        <is>
          <t>Coverage Level</t>
        </is>
      </c>
      <c r="E40" s="12" t="inlineStr">
        <is>
          <t>Coverage Price</t>
        </is>
      </c>
      <c r="F40" s="13" t="inlineStr">
        <is>
          <t>Prod. Premium</t>
        </is>
      </c>
      <c r="G40" s="3" t="n"/>
      <c r="H40" s="11" t="inlineStr">
        <is>
          <t>Coverage Level</t>
        </is>
      </c>
      <c r="I40" s="12" t="inlineStr">
        <is>
          <t>Coverage Price</t>
        </is>
      </c>
      <c r="J40" s="13" t="inlineStr">
        <is>
          <t>Prod. Premium</t>
        </is>
      </c>
      <c r="K40" s="14" t="n"/>
      <c r="L40" s="2" t="n"/>
      <c r="M40" s="1" t="n"/>
      <c r="AK40" s="103" t="n"/>
      <c r="AL40" s="103" t="n"/>
      <c r="AM40" s="103" t="n"/>
    </row>
    <row r="41">
      <c r="A41" s="1" t="n"/>
      <c r="B41" s="2" t="n"/>
      <c r="C41" s="3" t="n"/>
      <c r="D41" s="98">
        <f>'LRP-820'!$H19</f>
        <v/>
      </c>
      <c r="E41" s="234">
        <f>'LRP-820'!$H20</f>
        <v/>
      </c>
      <c r="F41" s="235">
        <f>'LRP-820'!$H21</f>
        <v/>
      </c>
      <c r="G41" s="3" t="n"/>
      <c r="H41" s="98">
        <f>'LRP-820'!$H23</f>
        <v/>
      </c>
      <c r="I41" s="234">
        <f>'LRP-820'!$H24</f>
        <v/>
      </c>
      <c r="J41" s="235">
        <f>'LRP-820'!$H25</f>
        <v/>
      </c>
      <c r="K41" s="233" t="n"/>
      <c r="L41" s="2" t="n"/>
      <c r="M41" s="1" t="n"/>
      <c r="AK41" s="103" t="n"/>
      <c r="AL41" s="103" t="n"/>
      <c r="AM41" s="103" t="n"/>
    </row>
    <row r="42">
      <c r="A42" s="1" t="n"/>
      <c r="B42" s="2" t="n"/>
      <c r="C42" s="3" t="n"/>
      <c r="D42" s="101">
        <f>'LRP-820'!$I19</f>
        <v/>
      </c>
      <c r="E42" s="236">
        <f>'LRP-820'!$I20</f>
        <v/>
      </c>
      <c r="F42" s="237">
        <f>'LRP-820'!$I21</f>
        <v/>
      </c>
      <c r="G42" s="3" t="n"/>
      <c r="H42" s="101">
        <f>'LRP-820'!$I23</f>
        <v/>
      </c>
      <c r="I42" s="236">
        <f>'LRP-820'!$I24</f>
        <v/>
      </c>
      <c r="J42" s="237">
        <f>'LRP-820'!$I25</f>
        <v/>
      </c>
      <c r="K42" s="233" t="n"/>
      <c r="L42" s="2" t="n"/>
      <c r="M42" s="1" t="n"/>
      <c r="AK42" s="103" t="n"/>
      <c r="AL42" s="103" t="n"/>
      <c r="AM42" s="103" t="n"/>
    </row>
    <row r="43">
      <c r="A43" s="1" t="n"/>
      <c r="B43" s="2" t="n"/>
      <c r="C43" s="3" t="n"/>
      <c r="D43" s="98">
        <f>'LRP-820'!$J19</f>
        <v/>
      </c>
      <c r="E43" s="234">
        <f>'LRP-820'!$J20</f>
        <v/>
      </c>
      <c r="F43" s="235">
        <f>'LRP-820'!$J21</f>
        <v/>
      </c>
      <c r="G43" s="3" t="n"/>
      <c r="H43" s="98">
        <f>'LRP-820'!$J23</f>
        <v/>
      </c>
      <c r="I43" s="234">
        <f>'LRP-820'!$J24</f>
        <v/>
      </c>
      <c r="J43" s="235">
        <f>'LRP-820'!$J25</f>
        <v/>
      </c>
      <c r="K43" s="233" t="n"/>
      <c r="L43" s="2" t="n"/>
      <c r="M43" s="1" t="n"/>
      <c r="AK43" s="103" t="n"/>
      <c r="AL43" s="103" t="n"/>
      <c r="AM43" s="103" t="n"/>
    </row>
    <row r="44">
      <c r="A44" s="1" t="n"/>
      <c r="B44" s="2" t="n"/>
      <c r="C44" s="3" t="n"/>
      <c r="D44" s="101">
        <f>'LRP-820'!$K19</f>
        <v/>
      </c>
      <c r="E44" s="236">
        <f>'LRP-820'!$K20</f>
        <v/>
      </c>
      <c r="F44" s="237">
        <f>'LRP-820'!$K21</f>
        <v/>
      </c>
      <c r="G44" s="3" t="n"/>
      <c r="H44" s="101">
        <f>'LRP-820'!$K23</f>
        <v/>
      </c>
      <c r="I44" s="236">
        <f>'LRP-820'!$K24</f>
        <v/>
      </c>
      <c r="J44" s="237">
        <f>'LRP-820'!$K25</f>
        <v/>
      </c>
      <c r="K44" s="233" t="n"/>
      <c r="L44" s="2" t="n"/>
      <c r="M44" s="1" t="n"/>
      <c r="AK44" s="103" t="n"/>
      <c r="AL44" s="103" t="n"/>
      <c r="AM44" s="103" t="n"/>
    </row>
    <row r="45">
      <c r="A45" s="1" t="n"/>
      <c r="B45" s="2" t="n"/>
      <c r="C45" s="3" t="n"/>
      <c r="D45" s="98">
        <f>'LRP-820'!$L19</f>
        <v/>
      </c>
      <c r="E45" s="234">
        <f>'LRP-820'!$L20</f>
        <v/>
      </c>
      <c r="F45" s="235">
        <f>'LRP-820'!$L21</f>
        <v/>
      </c>
      <c r="G45" s="3" t="n"/>
      <c r="H45" s="98">
        <f>'LRP-820'!$L23</f>
        <v/>
      </c>
      <c r="I45" s="234">
        <f>'LRP-820'!$L24</f>
        <v/>
      </c>
      <c r="J45" s="235">
        <f>'LRP-820'!$L25</f>
        <v/>
      </c>
      <c r="K45" s="233" t="n"/>
      <c r="L45" s="2" t="n"/>
      <c r="M45" s="1" t="n"/>
      <c r="AK45" s="103" t="n"/>
      <c r="AL45" s="103" t="n"/>
      <c r="AM45" s="103" t="n"/>
    </row>
    <row r="46">
      <c r="A46" s="1" t="n"/>
      <c r="B46" s="2" t="n"/>
      <c r="C46" s="3" t="n"/>
      <c r="D46" s="101">
        <f>'LRP-820'!$M19</f>
        <v/>
      </c>
      <c r="E46" s="236">
        <f>'LRP-820'!$M20</f>
        <v/>
      </c>
      <c r="F46" s="237">
        <f>'LRP-820'!$M21</f>
        <v/>
      </c>
      <c r="G46" s="3" t="n"/>
      <c r="H46" s="101">
        <f>'LRP-820'!$M23</f>
        <v/>
      </c>
      <c r="I46" s="236">
        <f>'LRP-820'!$M24</f>
        <v/>
      </c>
      <c r="J46" s="237">
        <f>'LRP-820'!$M25</f>
        <v/>
      </c>
      <c r="K46" s="233" t="n"/>
      <c r="L46" s="2" t="n"/>
      <c r="M46" s="1" t="n"/>
      <c r="AK46" s="103" t="n"/>
      <c r="AL46" s="103" t="n"/>
      <c r="AM46" s="103" t="n"/>
    </row>
    <row r="47">
      <c r="A47" s="1" t="n"/>
      <c r="B47" s="2" t="n"/>
      <c r="C47" s="3" t="n"/>
      <c r="D47" s="98">
        <f>'LRP-820'!$N19</f>
        <v/>
      </c>
      <c r="E47" s="234">
        <f>'LRP-820'!$N20</f>
        <v/>
      </c>
      <c r="F47" s="235">
        <f>'LRP-820'!$N21</f>
        <v/>
      </c>
      <c r="G47" s="3" t="n"/>
      <c r="H47" s="98">
        <f>'LRP-820'!$N23</f>
        <v/>
      </c>
      <c r="I47" s="234">
        <f>'LRP-820'!$N24</f>
        <v/>
      </c>
      <c r="J47" s="235">
        <f>'LRP-820'!$N25</f>
        <v/>
      </c>
      <c r="K47" s="233" t="n"/>
      <c r="L47" s="2" t="n"/>
      <c r="M47" s="1" t="n"/>
      <c r="AK47" s="103" t="n"/>
      <c r="AL47" s="103" t="n"/>
      <c r="AM47" s="103" t="n"/>
    </row>
    <row r="48">
      <c r="A48" s="1" t="n"/>
      <c r="B48" s="2" t="n"/>
      <c r="C48" s="3" t="n"/>
      <c r="D48" s="101">
        <f>'LRP-820'!$O19</f>
        <v/>
      </c>
      <c r="E48" s="236">
        <f>'LRP-820'!$O20</f>
        <v/>
      </c>
      <c r="F48" s="237">
        <f>'LRP-820'!$O21</f>
        <v/>
      </c>
      <c r="G48" s="3" t="n"/>
      <c r="H48" s="101">
        <f>'LRP-820'!$O23</f>
        <v/>
      </c>
      <c r="I48" s="236">
        <f>'LRP-820'!$O24</f>
        <v/>
      </c>
      <c r="J48" s="237">
        <f>'LRP-820'!$O25</f>
        <v/>
      </c>
      <c r="K48" s="233" t="n"/>
      <c r="L48" s="2" t="n"/>
      <c r="M48" s="1" t="n"/>
      <c r="AK48" s="103" t="n"/>
      <c r="AL48" s="103" t="n"/>
      <c r="AM48" s="103" t="n"/>
    </row>
    <row r="49">
      <c r="A49" s="1" t="n"/>
      <c r="B49" s="2" t="n"/>
      <c r="C49" s="3" t="n"/>
      <c r="D49" s="98">
        <f>'LRP-820'!$P19</f>
        <v/>
      </c>
      <c r="E49" s="234">
        <f>'LRP-820'!$P20</f>
        <v/>
      </c>
      <c r="F49" s="235">
        <f>'LRP-820'!$P21</f>
        <v/>
      </c>
      <c r="G49" s="3" t="n"/>
      <c r="H49" s="98">
        <f>'LRP-820'!$P23</f>
        <v/>
      </c>
      <c r="I49" s="234">
        <f>'LRP-820'!$P24</f>
        <v/>
      </c>
      <c r="J49" s="235">
        <f>'LRP-820'!$P25</f>
        <v/>
      </c>
      <c r="K49" s="233" t="n"/>
      <c r="L49" s="2" t="n"/>
      <c r="M49" s="1" t="n"/>
      <c r="AK49" s="103" t="n"/>
      <c r="AL49" s="103" t="n"/>
      <c r="AM49" s="103" t="n"/>
    </row>
    <row r="50">
      <c r="A50" s="1" t="n"/>
      <c r="B50" s="2" t="n"/>
      <c r="C50" s="3" t="n"/>
      <c r="D50" s="95">
        <f>'LRP-820'!$Q19</f>
        <v/>
      </c>
      <c r="E50" s="238">
        <f>'LRP-820'!$Q20</f>
        <v/>
      </c>
      <c r="F50" s="239">
        <f>'LRP-820'!$Q21</f>
        <v/>
      </c>
      <c r="G50" s="3" t="n"/>
      <c r="H50" s="95">
        <f>'LRP-820'!$Q23</f>
        <v/>
      </c>
      <c r="I50" s="238">
        <f>'LRP-820'!$Q24</f>
        <v/>
      </c>
      <c r="J50" s="239">
        <f>'LRP-820'!$Q25</f>
        <v/>
      </c>
      <c r="K50" s="233" t="n"/>
      <c r="L50" s="2" t="n"/>
      <c r="M50" s="1" t="n"/>
      <c r="AK50" s="103" t="n"/>
      <c r="AL50" s="103" t="n"/>
      <c r="AM50" s="103" t="n"/>
    </row>
    <row r="51" ht="7.5" customHeight="1" s="171">
      <c r="A51" s="1" t="n"/>
      <c r="B51" s="2" t="n"/>
      <c r="C51" s="3" t="n"/>
      <c r="D51" s="104" t="n"/>
      <c r="E51" s="234" t="n"/>
      <c r="F51" s="233" t="n"/>
      <c r="G51" s="3" t="n"/>
      <c r="H51" s="104" t="n"/>
      <c r="I51" s="234" t="n"/>
      <c r="J51" s="233" t="n"/>
      <c r="K51" s="233" t="n"/>
      <c r="L51" s="2" t="n"/>
      <c r="M51" s="1" t="n"/>
      <c r="AK51" s="103" t="n"/>
      <c r="AL51" s="103" t="n"/>
      <c r="AM51" s="103" t="n"/>
    </row>
    <row r="52" ht="3.75" customHeight="1" s="171">
      <c r="A52" s="1" t="n"/>
      <c r="B52" s="2" t="n"/>
      <c r="C52" s="2" t="n"/>
      <c r="D52" s="2" t="n"/>
      <c r="E52" s="2" t="n"/>
      <c r="F52" s="2" t="n"/>
      <c r="G52" s="2" t="n"/>
      <c r="H52" s="2" t="n"/>
      <c r="I52" s="2" t="n"/>
      <c r="J52" s="2" t="n"/>
      <c r="K52" s="2" t="n"/>
      <c r="L52" s="2" t="n"/>
      <c r="M52" s="1" t="n"/>
      <c r="AK52" s="103" t="n"/>
      <c r="AL52" s="103" t="n"/>
      <c r="AM52" s="103" t="n"/>
    </row>
    <row r="53" ht="3.75" customHeight="1" s="171">
      <c r="A53" s="1" t="n"/>
      <c r="B53" s="1" t="n"/>
      <c r="C53" s="1" t="n"/>
      <c r="D53" s="1" t="n"/>
      <c r="E53" s="1" t="n"/>
      <c r="F53" s="1" t="n"/>
      <c r="G53" s="1" t="n"/>
      <c r="H53" s="1" t="n"/>
      <c r="I53" s="1" t="n"/>
      <c r="J53" s="1" t="n"/>
      <c r="K53" s="1" t="n"/>
      <c r="L53" s="1" t="n"/>
      <c r="M53" s="1" t="n"/>
      <c r="AK53" s="103" t="n"/>
      <c r="AL53" s="103" t="n"/>
      <c r="AM53" s="103" t="n"/>
    </row>
    <row r="54" ht="15" customHeight="1" s="171">
      <c r="AK54" s="103" t="n"/>
      <c r="AL54" s="103" t="n"/>
      <c r="AM54" s="103" t="n"/>
    </row>
    <row r="55" ht="15" customHeight="1" s="171">
      <c r="AK55" s="103" t="n"/>
      <c r="AL55" s="103" t="n"/>
      <c r="AM55" s="103" t="n"/>
    </row>
    <row r="56" ht="3.75" customHeight="1" s="171">
      <c r="A56" s="1" t="n"/>
      <c r="B56" s="1" t="n"/>
      <c r="C56" s="1" t="n"/>
      <c r="D56" s="1" t="n"/>
      <c r="E56" s="1" t="n"/>
      <c r="F56" s="1" t="n"/>
      <c r="G56" s="1" t="n"/>
      <c r="H56" s="1" t="n"/>
      <c r="I56" s="1" t="n"/>
      <c r="J56" s="1" t="n"/>
      <c r="K56" s="1" t="n"/>
      <c r="L56" s="1" t="n"/>
      <c r="M56" s="1" t="n"/>
      <c r="AK56" s="103" t="n"/>
      <c r="AL56" s="103" t="n"/>
      <c r="AM56" s="103" t="n"/>
    </row>
    <row r="57" ht="3.75" customHeight="1" s="171">
      <c r="A57" s="1" t="n"/>
      <c r="B57" s="2" t="n"/>
      <c r="C57" s="2" t="n"/>
      <c r="D57" s="2" t="n"/>
      <c r="E57" s="2" t="n"/>
      <c r="F57" s="2" t="n"/>
      <c r="G57" s="2" t="n"/>
      <c r="H57" s="2" t="n"/>
      <c r="I57" s="2" t="n"/>
      <c r="J57" s="2" t="n"/>
      <c r="K57" s="2" t="n"/>
      <c r="L57" s="2" t="n"/>
      <c r="M57" s="1" t="n"/>
      <c r="AK57" s="103" t="n"/>
      <c r="AL57" s="103" t="n"/>
      <c r="AM57" s="103" t="n"/>
    </row>
    <row r="58" ht="15" customHeight="1" s="171">
      <c r="A58" s="1" t="n"/>
      <c r="B58" s="2" t="n"/>
      <c r="C58" s="3" t="n"/>
      <c r="D58" s="170" t="inlineStr">
        <is>
          <t xml:space="preserve">  2024 Fed Cattle LRP Insurance Quotes</t>
        </is>
      </c>
      <c r="K58" s="4" t="n"/>
      <c r="L58" s="2" t="n"/>
      <c r="M58" s="1" t="n"/>
      <c r="AK58" s="103" t="n"/>
      <c r="AL58" s="103" t="n"/>
      <c r="AM58" s="103" t="n"/>
    </row>
    <row r="59" ht="15" customHeight="1" s="171">
      <c r="A59" s="1" t="n"/>
      <c r="B59" s="2" t="n"/>
      <c r="C59" s="3" t="n"/>
      <c r="K59" s="4" t="n"/>
      <c r="L59" s="2" t="n"/>
      <c r="M59" s="1" t="n"/>
      <c r="AK59" s="103" t="n"/>
      <c r="AL59" s="103" t="n"/>
      <c r="AM59" s="103" t="n"/>
    </row>
    <row r="60" ht="15" customHeight="1" s="171">
      <c r="A60" s="1" t="n"/>
      <c r="B60" s="2" t="n"/>
      <c r="C60" s="3" t="n"/>
      <c r="K60" s="4" t="n"/>
      <c r="L60" s="2" t="n"/>
      <c r="M60" s="1" t="n"/>
      <c r="AK60" s="103" t="n"/>
      <c r="AL60" s="103" t="n"/>
      <c r="AM60" s="103" t="n"/>
    </row>
    <row r="61" ht="7.5" customHeight="1" s="171">
      <c r="A61" s="1" t="n"/>
      <c r="B61" s="2" t="n"/>
      <c r="C61" s="3" t="n"/>
      <c r="D61" s="3" t="n"/>
      <c r="E61" s="3" t="n"/>
      <c r="F61" s="3" t="n"/>
      <c r="G61" s="3" t="n"/>
      <c r="H61" s="3" t="n"/>
      <c r="I61" s="3" t="n"/>
      <c r="J61" s="3" t="n"/>
      <c r="K61" s="3" t="n"/>
      <c r="L61" s="2" t="n"/>
      <c r="M61" s="1" t="n"/>
      <c r="AK61" s="103" t="n"/>
      <c r="AL61" s="103" t="n"/>
      <c r="AM61" s="103" t="n"/>
    </row>
    <row r="62">
      <c r="A62" s="1" t="n"/>
      <c r="B62" s="2" t="n"/>
      <c r="C62" s="3" t="n"/>
      <c r="D62" s="173" t="inlineStr">
        <is>
          <t>39 Weeks</t>
        </is>
      </c>
      <c r="E62" s="47" t="inlineStr">
        <is>
          <t xml:space="preserve">End Date: </t>
        </is>
      </c>
      <c r="F62" s="74">
        <f>'LRP-820'!$G$27</f>
        <v/>
      </c>
      <c r="G62" s="3" t="n"/>
      <c r="H62" s="173" t="inlineStr">
        <is>
          <t>43 Weeks</t>
        </is>
      </c>
      <c r="I62" s="47" t="inlineStr">
        <is>
          <t xml:space="preserve">End Date: </t>
        </is>
      </c>
      <c r="J62" s="74">
        <f>'LRP-820'!$G$31</f>
        <v/>
      </c>
      <c r="K62" s="7" t="n"/>
      <c r="L62" s="2" t="n"/>
      <c r="M62" s="1" t="n"/>
      <c r="AD62" s="103" t="n"/>
      <c r="AE62" s="103" t="n"/>
      <c r="AF62" s="103" t="n"/>
    </row>
    <row r="63">
      <c r="A63" s="1" t="n"/>
      <c r="B63" s="2" t="n"/>
      <c r="C63" s="3" t="n"/>
      <c r="D63" s="174" t="n"/>
      <c r="E63" s="47" t="inlineStr">
        <is>
          <t xml:space="preserve">Forecast Price: </t>
        </is>
      </c>
      <c r="F63" s="232">
        <f>'LRP-820'!$G$29</f>
        <v/>
      </c>
      <c r="G63" s="3" t="n"/>
      <c r="H63" s="174" t="n"/>
      <c r="I63" s="47" t="inlineStr">
        <is>
          <t xml:space="preserve">Forecast Price: </t>
        </is>
      </c>
      <c r="J63" s="232">
        <f>'LRP-820'!$G$33</f>
        <v/>
      </c>
      <c r="K63" s="233" t="n"/>
      <c r="L63" s="2" t="n"/>
      <c r="M63" s="1" t="n"/>
      <c r="AD63" s="103" t="n"/>
      <c r="AE63" s="103" t="n"/>
      <c r="AF63" s="103" t="n"/>
    </row>
    <row r="64">
      <c r="A64" s="1" t="n"/>
      <c r="B64" s="2" t="n"/>
      <c r="C64" s="3" t="n"/>
      <c r="D64" s="11" t="inlineStr">
        <is>
          <t>Coverage Level</t>
        </is>
      </c>
      <c r="E64" s="12" t="inlineStr">
        <is>
          <t>Coverage Price</t>
        </is>
      </c>
      <c r="F64" s="13" t="inlineStr">
        <is>
          <t>Prod. Premium</t>
        </is>
      </c>
      <c r="G64" s="3" t="n"/>
      <c r="H64" s="11" t="inlineStr">
        <is>
          <t>Coverage Level</t>
        </is>
      </c>
      <c r="I64" s="12" t="inlineStr">
        <is>
          <t>Coverage Price</t>
        </is>
      </c>
      <c r="J64" s="13" t="inlineStr">
        <is>
          <t>Prod. Premium</t>
        </is>
      </c>
      <c r="K64" s="14" t="n"/>
      <c r="L64" s="2" t="n"/>
      <c r="M64" s="1" t="n"/>
    </row>
    <row r="65">
      <c r="A65" s="1" t="n"/>
      <c r="B65" s="2" t="n"/>
      <c r="C65" s="3" t="n"/>
      <c r="D65" s="98">
        <f>'LRP-820'!$H27</f>
        <v/>
      </c>
      <c r="E65" s="234">
        <f>'LRP-820'!$H28</f>
        <v/>
      </c>
      <c r="F65" s="235">
        <f>'LRP-820'!$H29</f>
        <v/>
      </c>
      <c r="G65" s="3" t="n"/>
      <c r="H65" s="98">
        <f>'LRP-820'!$H31</f>
        <v/>
      </c>
      <c r="I65" s="234">
        <f>'LRP-820'!$H32</f>
        <v/>
      </c>
      <c r="J65" s="235">
        <f>'LRP-820'!$H33</f>
        <v/>
      </c>
      <c r="K65" s="233" t="n"/>
      <c r="L65" s="2" t="n"/>
      <c r="M65" s="1" t="n"/>
    </row>
    <row r="66">
      <c r="A66" s="1" t="n"/>
      <c r="B66" s="2" t="n"/>
      <c r="C66" s="3" t="n"/>
      <c r="D66" s="101">
        <f>'LRP-820'!$I27</f>
        <v/>
      </c>
      <c r="E66" s="236">
        <f>'LRP-820'!$I28</f>
        <v/>
      </c>
      <c r="F66" s="237">
        <f>'LRP-820'!$I29</f>
        <v/>
      </c>
      <c r="G66" s="3" t="n"/>
      <c r="H66" s="101">
        <f>'LRP-820'!$I31</f>
        <v/>
      </c>
      <c r="I66" s="236">
        <f>'LRP-820'!$I32</f>
        <v/>
      </c>
      <c r="J66" s="237">
        <f>'LRP-820'!$I33</f>
        <v/>
      </c>
      <c r="K66" s="233" t="n"/>
      <c r="L66" s="2" t="n"/>
      <c r="M66" s="1" t="n"/>
    </row>
    <row r="67">
      <c r="A67" s="1" t="n"/>
      <c r="B67" s="2" t="n"/>
      <c r="C67" s="3" t="n"/>
      <c r="D67" s="98">
        <f>'LRP-820'!$J27</f>
        <v/>
      </c>
      <c r="E67" s="234">
        <f>'LRP-820'!$J28</f>
        <v/>
      </c>
      <c r="F67" s="235">
        <f>'LRP-820'!$J29</f>
        <v/>
      </c>
      <c r="G67" s="3" t="n"/>
      <c r="H67" s="98">
        <f>'LRP-820'!$J31</f>
        <v/>
      </c>
      <c r="I67" s="234">
        <f>'LRP-820'!$J32</f>
        <v/>
      </c>
      <c r="J67" s="235">
        <f>'LRP-820'!$J33</f>
        <v/>
      </c>
      <c r="K67" s="233" t="n"/>
      <c r="L67" s="2" t="n"/>
      <c r="M67" s="1" t="n"/>
    </row>
    <row r="68">
      <c r="A68" s="1" t="n"/>
      <c r="B68" s="2" t="n"/>
      <c r="C68" s="3" t="n"/>
      <c r="D68" s="101">
        <f>'LRP-820'!$K27</f>
        <v/>
      </c>
      <c r="E68" s="236">
        <f>'LRP-820'!$K28</f>
        <v/>
      </c>
      <c r="F68" s="237">
        <f>'LRP-820'!$K29</f>
        <v/>
      </c>
      <c r="G68" s="3" t="n"/>
      <c r="H68" s="101">
        <f>'LRP-820'!$K31</f>
        <v/>
      </c>
      <c r="I68" s="236">
        <f>'LRP-820'!$K32</f>
        <v/>
      </c>
      <c r="J68" s="237">
        <f>'LRP-820'!$K33</f>
        <v/>
      </c>
      <c r="K68" s="233" t="n"/>
      <c r="L68" s="2" t="n"/>
      <c r="M68" s="1" t="n"/>
    </row>
    <row r="69">
      <c r="A69" s="1" t="n"/>
      <c r="B69" s="2" t="n"/>
      <c r="C69" s="3" t="n"/>
      <c r="D69" s="98">
        <f>'LRP-820'!$L27</f>
        <v/>
      </c>
      <c r="E69" s="234">
        <f>'LRP-820'!$L28</f>
        <v/>
      </c>
      <c r="F69" s="235">
        <f>'LRP-820'!$L29</f>
        <v/>
      </c>
      <c r="G69" s="3" t="n"/>
      <c r="H69" s="98">
        <f>'LRP-820'!$L31</f>
        <v/>
      </c>
      <c r="I69" s="234">
        <f>'LRP-820'!$L32</f>
        <v/>
      </c>
      <c r="J69" s="235">
        <f>'LRP-820'!$L33</f>
        <v/>
      </c>
      <c r="K69" s="233" t="n"/>
      <c r="L69" s="2" t="n"/>
      <c r="M69" s="1" t="n"/>
    </row>
    <row r="70">
      <c r="A70" s="1" t="n"/>
      <c r="B70" s="2" t="n"/>
      <c r="C70" s="3" t="n"/>
      <c r="D70" s="101">
        <f>'LRP-820'!$M27</f>
        <v/>
      </c>
      <c r="E70" s="236">
        <f>'LRP-820'!$M28</f>
        <v/>
      </c>
      <c r="F70" s="237">
        <f>'LRP-820'!$M29</f>
        <v/>
      </c>
      <c r="G70" s="3" t="n"/>
      <c r="H70" s="101">
        <f>'LRP-820'!$M31</f>
        <v/>
      </c>
      <c r="I70" s="236">
        <f>'LRP-820'!$M32</f>
        <v/>
      </c>
      <c r="J70" s="237">
        <f>'LRP-820'!$M33</f>
        <v/>
      </c>
      <c r="K70" s="233" t="n"/>
      <c r="L70" s="2" t="n"/>
      <c r="M70" s="1" t="n"/>
    </row>
    <row r="71">
      <c r="A71" s="1" t="n"/>
      <c r="B71" s="2" t="n"/>
      <c r="C71" s="3" t="n"/>
      <c r="D71" s="98">
        <f>'LRP-820'!$N27</f>
        <v/>
      </c>
      <c r="E71" s="234">
        <f>'LRP-820'!$N28</f>
        <v/>
      </c>
      <c r="F71" s="235">
        <f>'LRP-820'!$N29</f>
        <v/>
      </c>
      <c r="G71" s="3" t="n"/>
      <c r="H71" s="98">
        <f>'LRP-820'!$N31</f>
        <v/>
      </c>
      <c r="I71" s="234">
        <f>'LRP-820'!$N32</f>
        <v/>
      </c>
      <c r="J71" s="235">
        <f>'LRP-820'!$N33</f>
        <v/>
      </c>
      <c r="K71" s="233" t="n"/>
      <c r="L71" s="2" t="n"/>
      <c r="M71" s="1" t="n"/>
    </row>
    <row r="72">
      <c r="A72" s="1" t="n"/>
      <c r="B72" s="2" t="n"/>
      <c r="C72" s="3" t="n"/>
      <c r="D72" s="101">
        <f>'LRP-820'!$O27</f>
        <v/>
      </c>
      <c r="E72" s="236">
        <f>'LRP-820'!$O28</f>
        <v/>
      </c>
      <c r="F72" s="237">
        <f>'LRP-820'!$O29</f>
        <v/>
      </c>
      <c r="G72" s="3" t="n"/>
      <c r="H72" s="101">
        <f>'LRP-820'!$O31</f>
        <v/>
      </c>
      <c r="I72" s="236">
        <f>'LRP-820'!$O32</f>
        <v/>
      </c>
      <c r="J72" s="237">
        <f>'LRP-820'!$O33</f>
        <v/>
      </c>
      <c r="K72" s="233" t="n"/>
      <c r="L72" s="2" t="n"/>
      <c r="M72" s="1" t="n"/>
    </row>
    <row r="73">
      <c r="A73" s="1" t="n"/>
      <c r="B73" s="2" t="n"/>
      <c r="C73" s="3" t="n"/>
      <c r="D73" s="98">
        <f>'LRP-820'!$P27</f>
        <v/>
      </c>
      <c r="E73" s="234">
        <f>'LRP-820'!$P28</f>
        <v/>
      </c>
      <c r="F73" s="235">
        <f>'LRP-820'!$P29</f>
        <v/>
      </c>
      <c r="G73" s="3" t="n"/>
      <c r="H73" s="98">
        <f>'LRP-820'!$P31</f>
        <v/>
      </c>
      <c r="I73" s="234">
        <f>'LRP-820'!$P32</f>
        <v/>
      </c>
      <c r="J73" s="235">
        <f>'LRP-820'!$P33</f>
        <v/>
      </c>
      <c r="K73" s="233" t="n"/>
      <c r="L73" s="2" t="n"/>
      <c r="M73" s="1" t="n"/>
    </row>
    <row r="74">
      <c r="A74" s="1" t="n"/>
      <c r="B74" s="2" t="n"/>
      <c r="C74" s="3" t="n"/>
      <c r="D74" s="95">
        <f>'LRP-820'!$Q27</f>
        <v/>
      </c>
      <c r="E74" s="238">
        <f>'LRP-820'!$Q28</f>
        <v/>
      </c>
      <c r="F74" s="239">
        <f>'LRP-820'!$Q29</f>
        <v/>
      </c>
      <c r="G74" s="3" t="n"/>
      <c r="H74" s="95">
        <f>'LRP-820'!$Q31</f>
        <v/>
      </c>
      <c r="I74" s="238">
        <f>'LRP-820'!$Q32</f>
        <v/>
      </c>
      <c r="J74" s="239">
        <f>'LRP-820'!$Q33</f>
        <v/>
      </c>
      <c r="K74" s="233" t="n"/>
      <c r="L74" s="2" t="n"/>
      <c r="M74" s="1" t="n"/>
    </row>
    <row r="75" ht="7.5" customHeight="1" s="171">
      <c r="A75" s="1" t="n"/>
      <c r="B75" s="2" t="n"/>
      <c r="C75" s="3" t="n"/>
      <c r="D75" s="3" t="n"/>
      <c r="E75" s="3" t="n"/>
      <c r="F75" s="3" t="n"/>
      <c r="G75" s="3" t="n"/>
      <c r="H75" s="3" t="n"/>
      <c r="I75" s="3" t="n"/>
      <c r="J75" s="3" t="n"/>
      <c r="K75" s="3" t="n"/>
      <c r="L75" s="2" t="n"/>
      <c r="M75" s="1" t="n"/>
    </row>
    <row r="76">
      <c r="A76" s="1" t="n"/>
      <c r="B76" s="2" t="n"/>
      <c r="C76" s="3" t="n"/>
      <c r="D76" s="173" t="inlineStr">
        <is>
          <t>47 Weeks</t>
        </is>
      </c>
      <c r="E76" s="47" t="inlineStr">
        <is>
          <t xml:space="preserve">End Date: </t>
        </is>
      </c>
      <c r="F76" s="74">
        <f>'LRP-820'!$G$35</f>
        <v/>
      </c>
      <c r="G76" s="3" t="n"/>
      <c r="H76" s="173" t="inlineStr">
        <is>
          <t>52 Weeks</t>
        </is>
      </c>
      <c r="I76" s="47" t="inlineStr">
        <is>
          <t xml:space="preserve">End Date: </t>
        </is>
      </c>
      <c r="J76" s="74">
        <f>'LRP-820'!$G$39</f>
        <v/>
      </c>
      <c r="K76" s="7" t="n"/>
      <c r="L76" s="2" t="n"/>
      <c r="M76" s="1" t="n"/>
    </row>
    <row r="77">
      <c r="A77" s="1" t="n"/>
      <c r="B77" s="2" t="n"/>
      <c r="C77" s="3" t="n"/>
      <c r="D77" s="174" t="n"/>
      <c r="E77" s="47" t="inlineStr">
        <is>
          <t xml:space="preserve">Forecast Price: </t>
        </is>
      </c>
      <c r="F77" s="232">
        <f>'LRP-820'!$G$37</f>
        <v/>
      </c>
      <c r="G77" s="3" t="n"/>
      <c r="H77" s="174" t="n"/>
      <c r="I77" s="47" t="inlineStr">
        <is>
          <t xml:space="preserve">Forecast Price: </t>
        </is>
      </c>
      <c r="J77" s="232">
        <f>'LRP-820'!$G$41</f>
        <v/>
      </c>
      <c r="K77" s="233" t="n"/>
      <c r="L77" s="2" t="n"/>
      <c r="M77" s="1" t="n"/>
    </row>
    <row r="78">
      <c r="A78" s="1" t="n"/>
      <c r="B78" s="2" t="n"/>
      <c r="C78" s="3" t="n"/>
      <c r="D78" s="11" t="inlineStr">
        <is>
          <t>Coverage Level</t>
        </is>
      </c>
      <c r="E78" s="12" t="inlineStr">
        <is>
          <t>Coverage Price</t>
        </is>
      </c>
      <c r="F78" s="13" t="inlineStr">
        <is>
          <t>Prod. Premium</t>
        </is>
      </c>
      <c r="G78" s="3" t="n"/>
      <c r="H78" s="11" t="inlineStr">
        <is>
          <t>Coverage Level</t>
        </is>
      </c>
      <c r="I78" s="12" t="inlineStr">
        <is>
          <t>Coverage Price</t>
        </is>
      </c>
      <c r="J78" s="13" t="inlineStr">
        <is>
          <t>Prod. Premium</t>
        </is>
      </c>
      <c r="K78" s="14" t="n"/>
      <c r="L78" s="2" t="n"/>
      <c r="M78" s="1" t="n"/>
    </row>
    <row r="79">
      <c r="A79" s="1" t="n"/>
      <c r="B79" s="2" t="n"/>
      <c r="C79" s="3" t="n"/>
      <c r="D79" s="98">
        <f>'LRP-820'!$H35</f>
        <v/>
      </c>
      <c r="E79" s="234">
        <f>'LRP-820'!$H36</f>
        <v/>
      </c>
      <c r="F79" s="235">
        <f>'LRP-820'!$H37</f>
        <v/>
      </c>
      <c r="G79" s="3" t="n"/>
      <c r="H79" s="98">
        <f>'LRP-820'!$H39</f>
        <v/>
      </c>
      <c r="I79" s="234">
        <f>'LRP-820'!$H40</f>
        <v/>
      </c>
      <c r="J79" s="235">
        <f>'LRP-820'!$H41</f>
        <v/>
      </c>
      <c r="K79" s="233" t="n"/>
      <c r="L79" s="2" t="n"/>
      <c r="M79" s="1" t="n"/>
    </row>
    <row r="80">
      <c r="A80" s="1" t="n"/>
      <c r="B80" s="2" t="n"/>
      <c r="C80" s="3" t="n"/>
      <c r="D80" s="101">
        <f>'LRP-820'!$I35</f>
        <v/>
      </c>
      <c r="E80" s="236">
        <f>'LRP-820'!$I36</f>
        <v/>
      </c>
      <c r="F80" s="237">
        <f>'LRP-820'!$I37</f>
        <v/>
      </c>
      <c r="G80" s="3" t="n"/>
      <c r="H80" s="101">
        <f>'LRP-820'!$I39</f>
        <v/>
      </c>
      <c r="I80" s="236">
        <f>'LRP-820'!$I40</f>
        <v/>
      </c>
      <c r="J80" s="237">
        <f>'LRP-820'!$I41</f>
        <v/>
      </c>
      <c r="K80" s="233" t="n"/>
      <c r="L80" s="2" t="n"/>
      <c r="M80" s="1" t="n"/>
    </row>
    <row r="81">
      <c r="A81" s="1" t="n"/>
      <c r="B81" s="2" t="n"/>
      <c r="C81" s="3" t="n"/>
      <c r="D81" s="98">
        <f>'LRP-820'!$J35</f>
        <v/>
      </c>
      <c r="E81" s="234">
        <f>'LRP-820'!$J36</f>
        <v/>
      </c>
      <c r="F81" s="235">
        <f>'LRP-820'!$J37</f>
        <v/>
      </c>
      <c r="G81" s="3" t="n"/>
      <c r="H81" s="98">
        <f>'LRP-820'!$J39</f>
        <v/>
      </c>
      <c r="I81" s="234">
        <f>'LRP-820'!$J40</f>
        <v/>
      </c>
      <c r="J81" s="235">
        <f>'LRP-820'!$J41</f>
        <v/>
      </c>
      <c r="K81" s="233" t="n"/>
      <c r="L81" s="2" t="n"/>
      <c r="M81" s="1" t="n"/>
    </row>
    <row r="82">
      <c r="A82" s="1" t="n"/>
      <c r="B82" s="2" t="n"/>
      <c r="C82" s="3" t="n"/>
      <c r="D82" s="101">
        <f>'LRP-820'!$K35</f>
        <v/>
      </c>
      <c r="E82" s="236">
        <f>'LRP-820'!$K36</f>
        <v/>
      </c>
      <c r="F82" s="237">
        <f>'LRP-820'!$K37</f>
        <v/>
      </c>
      <c r="G82" s="3" t="n"/>
      <c r="H82" s="101">
        <f>'LRP-820'!$K39</f>
        <v/>
      </c>
      <c r="I82" s="236">
        <f>'LRP-820'!$K40</f>
        <v/>
      </c>
      <c r="J82" s="237">
        <f>'LRP-820'!$K41</f>
        <v/>
      </c>
      <c r="K82" s="233" t="n"/>
      <c r="L82" s="2" t="n"/>
      <c r="M82" s="1" t="n"/>
    </row>
    <row r="83">
      <c r="A83" s="1" t="n"/>
      <c r="B83" s="2" t="n"/>
      <c r="C83" s="3" t="n"/>
      <c r="D83" s="98">
        <f>'LRP-820'!$L35</f>
        <v/>
      </c>
      <c r="E83" s="234">
        <f>'LRP-820'!$L36</f>
        <v/>
      </c>
      <c r="F83" s="235">
        <f>'LRP-820'!$L37</f>
        <v/>
      </c>
      <c r="G83" s="3" t="n"/>
      <c r="H83" s="98">
        <f>'LRP-820'!$L39</f>
        <v/>
      </c>
      <c r="I83" s="234">
        <f>'LRP-820'!$L40</f>
        <v/>
      </c>
      <c r="J83" s="235">
        <f>'LRP-820'!$L41</f>
        <v/>
      </c>
      <c r="K83" s="233" t="n"/>
      <c r="L83" s="2" t="n"/>
      <c r="M83" s="1" t="n"/>
    </row>
    <row r="84">
      <c r="A84" s="1" t="n"/>
      <c r="B84" s="2" t="n"/>
      <c r="C84" s="3" t="n"/>
      <c r="D84" s="101">
        <f>'LRP-820'!$M35</f>
        <v/>
      </c>
      <c r="E84" s="236">
        <f>'LRP-820'!$M36</f>
        <v/>
      </c>
      <c r="F84" s="237">
        <f>'LRP-820'!$M37</f>
        <v/>
      </c>
      <c r="G84" s="3" t="n"/>
      <c r="H84" s="101">
        <f>'LRP-820'!$M39</f>
        <v/>
      </c>
      <c r="I84" s="236">
        <f>'LRP-820'!$M40</f>
        <v/>
      </c>
      <c r="J84" s="237">
        <f>'LRP-820'!$M41</f>
        <v/>
      </c>
      <c r="K84" s="233" t="n"/>
      <c r="L84" s="2" t="n"/>
      <c r="M84" s="1" t="n"/>
    </row>
    <row r="85">
      <c r="A85" s="1" t="n"/>
      <c r="B85" s="2" t="n"/>
      <c r="C85" s="3" t="n"/>
      <c r="D85" s="98">
        <f>'LRP-820'!$N35</f>
        <v/>
      </c>
      <c r="E85" s="234">
        <f>'LRP-820'!$N36</f>
        <v/>
      </c>
      <c r="F85" s="235">
        <f>'LRP-820'!$N37</f>
        <v/>
      </c>
      <c r="G85" s="3" t="n"/>
      <c r="H85" s="98">
        <f>'LRP-820'!$N39</f>
        <v/>
      </c>
      <c r="I85" s="234">
        <f>'LRP-820'!$N40</f>
        <v/>
      </c>
      <c r="J85" s="235">
        <f>'LRP-820'!$N41</f>
        <v/>
      </c>
      <c r="K85" s="233" t="n"/>
      <c r="L85" s="2" t="n"/>
      <c r="M85" s="1" t="n"/>
    </row>
    <row r="86">
      <c r="A86" s="1" t="n"/>
      <c r="B86" s="2" t="n"/>
      <c r="C86" s="3" t="n"/>
      <c r="D86" s="101">
        <f>'LRP-820'!$O35</f>
        <v/>
      </c>
      <c r="E86" s="236">
        <f>'LRP-820'!$O36</f>
        <v/>
      </c>
      <c r="F86" s="237">
        <f>'LRP-820'!$O37</f>
        <v/>
      </c>
      <c r="G86" s="3" t="n"/>
      <c r="H86" s="101">
        <f>'LRP-820'!$O39</f>
        <v/>
      </c>
      <c r="I86" s="236">
        <f>'LRP-820'!$O40</f>
        <v/>
      </c>
      <c r="J86" s="237">
        <f>'LRP-820'!$O41</f>
        <v/>
      </c>
      <c r="K86" s="233" t="n"/>
      <c r="L86" s="2" t="n"/>
      <c r="M86" s="1" t="n"/>
    </row>
    <row r="87">
      <c r="A87" s="1" t="n"/>
      <c r="B87" s="2" t="n"/>
      <c r="C87" s="3" t="n"/>
      <c r="D87" s="98">
        <f>'LRP-820'!$P35</f>
        <v/>
      </c>
      <c r="E87" s="234">
        <f>'LRP-820'!$P36</f>
        <v/>
      </c>
      <c r="F87" s="235">
        <f>'LRP-820'!$P37</f>
        <v/>
      </c>
      <c r="G87" s="3" t="n"/>
      <c r="H87" s="98">
        <f>'LRP-820'!$P39</f>
        <v/>
      </c>
      <c r="I87" s="234">
        <f>'LRP-820'!$P40</f>
        <v/>
      </c>
      <c r="J87" s="235">
        <f>'LRP-820'!$P41</f>
        <v/>
      </c>
      <c r="K87" s="233" t="n"/>
      <c r="L87" s="2" t="n"/>
      <c r="M87" s="1" t="n"/>
    </row>
    <row r="88">
      <c r="A88" s="1" t="n"/>
      <c r="B88" s="2" t="n"/>
      <c r="C88" s="3" t="n"/>
      <c r="D88" s="95">
        <f>'LRP-820'!$Q35</f>
        <v/>
      </c>
      <c r="E88" s="238">
        <f>'LRP-820'!$Q36</f>
        <v/>
      </c>
      <c r="F88" s="239">
        <f>'LRP-820'!$Q37</f>
        <v/>
      </c>
      <c r="G88" s="3" t="n"/>
      <c r="H88" s="95">
        <f>'LRP-820'!$Q39</f>
        <v/>
      </c>
      <c r="I88" s="238">
        <f>'LRP-820'!$Q40</f>
        <v/>
      </c>
      <c r="J88" s="239">
        <f>'LRP-820'!$Q41</f>
        <v/>
      </c>
      <c r="K88" s="233" t="n"/>
      <c r="L88" s="2" t="n"/>
      <c r="M88" s="1" t="n"/>
    </row>
    <row r="89" ht="15" customHeight="1" s="171">
      <c r="A89" s="1" t="n"/>
      <c r="B89" s="2" t="n"/>
      <c r="C89" s="3" t="n"/>
      <c r="D89" s="3" t="n"/>
      <c r="E89" s="3" t="n"/>
      <c r="F89" s="3" t="n"/>
      <c r="G89" s="3" t="n"/>
      <c r="H89" s="3" t="n"/>
      <c r="I89" s="3" t="n"/>
      <c r="J89" s="25" t="inlineStr">
        <is>
          <t>Coverage Level and Prod. Premiums are in $/cwt</t>
        </is>
      </c>
      <c r="K89" s="3" t="n"/>
      <c r="L89" s="2" t="n"/>
      <c r="M89" s="1" t="n"/>
    </row>
    <row r="90">
      <c r="A90" s="1" t="n"/>
      <c r="B90" s="2" t="n"/>
      <c r="C90" s="3" t="n"/>
      <c r="D90" s="26" t="inlineStr">
        <is>
          <t>Fed Cattle - IA - 820 Steers &amp; Heifers</t>
        </is>
      </c>
      <c r="E90" s="3" t="n"/>
      <c r="F90" s="3" t="n"/>
      <c r="G90" s="3" t="n"/>
      <c r="H90" s="3" t="n"/>
      <c r="I90" s="3" t="n"/>
      <c r="K90" s="3" t="n"/>
      <c r="L90" s="2" t="n"/>
      <c r="M90" s="1" t="n"/>
    </row>
    <row r="91" ht="15" customHeight="1" s="171">
      <c r="A91" s="1" t="n"/>
      <c r="B91" s="2" t="n"/>
      <c r="C91" s="3" t="n"/>
      <c r="D91" s="175" t="inlineStr">
        <is>
          <t>This is a quote or estimate based on actuarial information provided by the Risk Management Agency. 
This is a quote only and is not an offer of insurance nor an insurance binder. 
This quote is good for the effective date listed above only.
American Agri-Business Insurance Co. (601)</t>
        </is>
      </c>
      <c r="I91" s="27" t="n"/>
      <c r="J91" s="28" t="inlineStr">
        <is>
          <t>PFPAg Insurance Contact: Tyler Patten</t>
        </is>
      </c>
      <c r="K91" s="3" t="n"/>
      <c r="L91" s="2" t="n"/>
      <c r="M91" s="1" t="n"/>
    </row>
    <row r="92">
      <c r="A92" s="1" t="n"/>
      <c r="B92" s="2" t="n"/>
      <c r="C92" s="3" t="n"/>
      <c r="I92" s="27" t="n"/>
      <c r="J92" s="28" t="inlineStr">
        <is>
          <t>Phone:  (515) 268-8888</t>
        </is>
      </c>
      <c r="K92" s="3" t="n"/>
      <c r="L92" s="2" t="n"/>
      <c r="M92" s="1" t="n"/>
    </row>
    <row r="93">
      <c r="A93" s="1" t="n"/>
      <c r="B93" s="2" t="n"/>
      <c r="C93" s="3" t="n"/>
      <c r="I93" s="27" t="n"/>
      <c r="J93" s="28" t="inlineStr">
        <is>
          <t>Email: tpatten@pfpag.com</t>
        </is>
      </c>
      <c r="K93" s="3" t="n"/>
      <c r="L93" s="2" t="n"/>
      <c r="M93" s="1" t="n"/>
    </row>
    <row r="94" ht="7.5" customHeight="1" s="171">
      <c r="A94" s="1" t="n"/>
      <c r="B94" s="2" t="n"/>
      <c r="C94" s="3" t="n"/>
      <c r="D94" s="27" t="n"/>
      <c r="E94" s="27" t="n"/>
      <c r="F94" s="27" t="n"/>
      <c r="G94" s="27" t="n"/>
      <c r="H94" s="27" t="n"/>
      <c r="I94" s="27" t="n"/>
      <c r="J94" s="28" t="n"/>
      <c r="K94" s="3" t="n"/>
      <c r="L94" s="2" t="n"/>
      <c r="M94" s="1" t="n"/>
    </row>
    <row r="95" hidden="1" ht="10.5" customHeight="1" s="171">
      <c r="A95" s="1" t="n"/>
      <c r="B95" s="2" t="n"/>
      <c r="C95" s="3" t="n"/>
      <c r="D95" s="172" t="inlineStr">
        <is>
          <t>Note: We use information from public sources or other third parties that we believe are reliable, 
but we cannot guarantee that any information is complete or accurate.
All information we use is also subject to change. All quotes and other information are therefore estimates only and are not guaranteed by us. We have no liability to you for use of this website or any other quotes or other information.</t>
        </is>
      </c>
      <c r="K95" s="3" t="n"/>
      <c r="L95" s="2" t="n"/>
      <c r="M95" s="1" t="n"/>
    </row>
    <row r="96" hidden="1" ht="10.5" customHeight="1" s="171">
      <c r="A96" s="1" t="n"/>
      <c r="B96" s="2" t="n"/>
      <c r="C96" s="3" t="n"/>
      <c r="K96" s="3" t="n"/>
      <c r="L96" s="2" t="n"/>
      <c r="M96" s="1" t="n"/>
    </row>
    <row r="97" hidden="1" ht="10.5" customHeight="1" s="171">
      <c r="A97" s="1" t="n"/>
      <c r="B97" s="2" t="n"/>
      <c r="C97" s="3" t="n"/>
      <c r="K97" s="3" t="n"/>
      <c r="L97" s="2" t="n"/>
      <c r="M97" s="1" t="n"/>
    </row>
    <row r="98" hidden="1" ht="10.5" customHeight="1" s="171">
      <c r="A98" s="1" t="n"/>
      <c r="B98" s="2" t="n"/>
      <c r="C98" s="3" t="n"/>
      <c r="K98" s="3" t="n"/>
      <c r="L98" s="2" t="n"/>
      <c r="M98" s="1" t="n"/>
    </row>
    <row r="99" hidden="1" ht="10.5" customHeight="1" s="171">
      <c r="A99" s="1" t="n"/>
      <c r="B99" s="2" t="n"/>
      <c r="C99" s="3" t="n"/>
      <c r="K99" s="3" t="n"/>
      <c r="L99" s="2" t="n"/>
      <c r="M99" s="1" t="n"/>
    </row>
    <row r="100" hidden="1" ht="7.5" customHeight="1" s="171">
      <c r="A100" s="1" t="n"/>
      <c r="B100" s="2" t="n"/>
      <c r="C100" s="3" t="n"/>
      <c r="D100" s="3" t="n"/>
      <c r="E100" s="3" t="n"/>
      <c r="F100" s="3" t="n"/>
      <c r="G100" s="3" t="n"/>
      <c r="H100" s="3" t="n"/>
      <c r="I100" s="3" t="n"/>
      <c r="J100" s="3" t="n"/>
      <c r="K100" s="3" t="n"/>
      <c r="L100" s="2" t="n"/>
      <c r="M100" s="1" t="n"/>
    </row>
    <row r="101" ht="3.75" customHeight="1" s="171">
      <c r="A101" s="1" t="n"/>
      <c r="B101" s="2" t="n"/>
      <c r="C101" s="2" t="n"/>
      <c r="D101" s="2" t="n"/>
      <c r="E101" s="2" t="n"/>
      <c r="F101" s="2" t="n"/>
      <c r="G101" s="2" t="n"/>
      <c r="H101" s="2" t="n"/>
      <c r="I101" s="2" t="n"/>
      <c r="J101" s="2" t="n"/>
      <c r="K101" s="2" t="n"/>
      <c r="L101" s="2" t="n"/>
      <c r="M101" s="1" t="n"/>
    </row>
    <row r="102" ht="3.75" customHeight="1" s="171">
      <c r="A102" s="1" t="n"/>
      <c r="B102" s="1" t="n"/>
      <c r="C102" s="1" t="n"/>
      <c r="D102" s="1" t="n"/>
      <c r="E102" s="1" t="n"/>
      <c r="F102" s="1" t="n"/>
      <c r="G102" s="1" t="n"/>
      <c r="H102" s="1" t="n"/>
      <c r="I102" s="1" t="n"/>
      <c r="J102" s="1" t="n"/>
      <c r="K102" s="1" t="n"/>
      <c r="L102" s="1" t="n"/>
      <c r="M102" s="1" t="n"/>
    </row>
  </sheetData>
  <mergeCells count="15">
    <mergeCell ref="D10:D11"/>
    <mergeCell ref="D7:E7"/>
    <mergeCell ref="D4:J6"/>
    <mergeCell ref="H38:H39"/>
    <mergeCell ref="D91:H93"/>
    <mergeCell ref="D38:D39"/>
    <mergeCell ref="D95:J99"/>
    <mergeCell ref="H10:H11"/>
    <mergeCell ref="H24:H25"/>
    <mergeCell ref="D62:D63"/>
    <mergeCell ref="D76:D77"/>
    <mergeCell ref="H62:H63"/>
    <mergeCell ref="D58:J60"/>
    <mergeCell ref="D24:D25"/>
    <mergeCell ref="H76:H77"/>
  </mergeCells>
  <pageMargins left="0" right="0" top="0.75" bottom="0.75" header="0.3" footer="0.3"/>
  <pageSetup orientation="portrait"/>
</worksheet>
</file>

<file path=xl/worksheets/sheet16.xml><?xml version="1.0" encoding="utf-8"?>
<worksheet xmlns="http://schemas.openxmlformats.org/spreadsheetml/2006/main">
  <sheetPr codeName="Sheet13">
    <tabColor rgb="FFE4C9FF"/>
    <outlinePr summaryBelow="1" summaryRight="1"/>
    <pageSetUpPr/>
  </sheetPr>
  <dimension ref="B2:AP109"/>
  <sheetViews>
    <sheetView showGridLines="0" zoomScaleNormal="100" workbookViewId="0">
      <selection activeCell="G15" sqref="G15"/>
    </sheetView>
  </sheetViews>
  <sheetFormatPr baseColWidth="8" defaultRowHeight="14.4"/>
  <cols>
    <col width="0.6640625" customWidth="1" style="171" min="2" max="3"/>
    <col width="1.44140625" customWidth="1" style="171" min="4" max="4"/>
    <col width="13.6640625" customWidth="1" style="171" min="5" max="7"/>
    <col width="23.88671875" customWidth="1" style="171" min="8" max="8"/>
    <col width="0.44140625" customWidth="1" style="171" min="9" max="9"/>
    <col width="13.6640625" customWidth="1" style="171" min="10" max="12"/>
    <col width="23.88671875" customWidth="1" style="171" min="13" max="13"/>
    <col width="0.44140625" customWidth="1" style="171" min="14" max="14"/>
    <col width="0.6640625" customWidth="1" style="171" min="15" max="16"/>
    <col width="9.109375" customWidth="1" style="171" min="17" max="36"/>
    <col width="9.109375" customWidth="1" style="171" min="40" max="40"/>
  </cols>
  <sheetData>
    <row r="2" ht="3.75" customHeight="1" s="171">
      <c r="B2" s="1" t="n"/>
      <c r="C2" s="1" t="n"/>
      <c r="D2" s="1" t="n"/>
      <c r="E2" s="1" t="n"/>
      <c r="F2" s="1" t="n"/>
      <c r="G2" s="1" t="n"/>
      <c r="H2" s="1" t="n"/>
      <c r="I2" s="1" t="n"/>
      <c r="J2" s="1" t="n"/>
      <c r="K2" s="1" t="n"/>
      <c r="L2" s="1" t="n"/>
      <c r="M2" s="1" t="n"/>
      <c r="N2" s="1" t="n"/>
      <c r="O2" s="1" t="n"/>
      <c r="P2" s="1" t="n"/>
    </row>
    <row r="3" ht="3.75" customHeight="1" s="171">
      <c r="B3" s="1" t="n"/>
      <c r="C3" s="2" t="n"/>
      <c r="D3" s="2" t="n"/>
      <c r="E3" s="2" t="n"/>
      <c r="F3" s="2" t="n"/>
      <c r="G3" s="2" t="n"/>
      <c r="H3" s="2" t="n"/>
      <c r="I3" s="2" t="n"/>
      <c r="J3" s="2" t="n"/>
      <c r="K3" s="2" t="n"/>
      <c r="L3" s="2" t="n"/>
      <c r="M3" s="2" t="n"/>
      <c r="N3" s="2" t="n"/>
      <c r="O3" s="2" t="n"/>
      <c r="P3" s="1" t="n"/>
    </row>
    <row r="4" ht="15" customHeight="1" s="171">
      <c r="B4" s="1" t="n"/>
      <c r="C4" s="2" t="n"/>
      <c r="D4" s="3" t="n"/>
      <c r="E4" s="170" t="inlineStr">
        <is>
          <t xml:space="preserve">    2023 Swine LRP Insurance Quotes</t>
        </is>
      </c>
      <c r="M4" s="4" t="n"/>
      <c r="N4" s="4" t="n"/>
      <c r="O4" s="2" t="n"/>
      <c r="P4" s="1" t="n"/>
    </row>
    <row r="5" ht="15" customHeight="1" s="171">
      <c r="B5" s="1" t="n"/>
      <c r="C5" s="2" t="n"/>
      <c r="D5" s="3" t="n"/>
      <c r="M5" s="4" t="n"/>
      <c r="N5" s="4" t="n"/>
      <c r="O5" s="2" t="n"/>
      <c r="P5" s="1" t="n"/>
    </row>
    <row r="6" ht="15" customHeight="1" s="171">
      <c r="B6" s="1" t="n"/>
      <c r="C6" s="2" t="n"/>
      <c r="D6" s="3" t="n"/>
      <c r="M6" s="4" t="n"/>
      <c r="N6" s="4" t="n"/>
      <c r="O6" s="2" t="n"/>
      <c r="P6" s="1" t="n"/>
    </row>
    <row r="7" ht="7.5" customHeight="1" s="171">
      <c r="B7" s="1" t="n"/>
      <c r="C7" s="2" t="n"/>
      <c r="D7" s="3" t="n"/>
      <c r="E7" s="3" t="n"/>
      <c r="F7" s="3" t="n"/>
      <c r="G7" s="3" t="n"/>
      <c r="H7" s="3" t="n"/>
      <c r="I7" s="3" t="n"/>
      <c r="J7" s="3" t="n"/>
      <c r="K7" s="3" t="n"/>
      <c r="L7" s="3" t="n"/>
      <c r="M7" s="3" t="n"/>
      <c r="N7" s="3" t="n"/>
      <c r="O7" s="2" t="n"/>
      <c r="P7" s="1" t="n"/>
    </row>
    <row r="8">
      <c r="B8" s="1" t="n"/>
      <c r="C8" s="2" t="n"/>
      <c r="D8" s="3" t="n"/>
      <c r="E8" s="179" t="inlineStr">
        <is>
          <t>13 Weeks</t>
        </is>
      </c>
      <c r="F8" s="168" t="inlineStr">
        <is>
          <t xml:space="preserve">End Date: </t>
        </is>
      </c>
      <c r="G8" s="169">
        <f>'LRP-Swine-Charts'!$G$3</f>
        <v/>
      </c>
      <c r="H8" s="3" t="n"/>
      <c r="I8" s="3" t="n"/>
      <c r="J8" s="179" t="inlineStr">
        <is>
          <t>17 Weeks</t>
        </is>
      </c>
      <c r="K8" s="168" t="inlineStr">
        <is>
          <t xml:space="preserve">End Date: </t>
        </is>
      </c>
      <c r="L8" s="169">
        <f>'LRP-Swine-Charts'!$G$7</f>
        <v/>
      </c>
      <c r="M8" s="7" t="n"/>
      <c r="N8" s="7" t="n"/>
      <c r="O8" s="2" t="n"/>
      <c r="P8" s="1" t="n"/>
    </row>
    <row r="9">
      <c r="B9" s="1" t="n"/>
      <c r="C9" s="2" t="n"/>
      <c r="D9" s="3" t="n"/>
      <c r="E9" s="174" t="n"/>
      <c r="F9" s="168" t="inlineStr">
        <is>
          <t xml:space="preserve">Forecast Price: </t>
        </is>
      </c>
      <c r="G9" s="240">
        <f>'LRP-Swine-Charts'!$G$5</f>
        <v/>
      </c>
      <c r="H9" s="3" t="n"/>
      <c r="I9" s="3" t="n"/>
      <c r="J9" s="174" t="n"/>
      <c r="K9" s="168" t="inlineStr">
        <is>
          <t xml:space="preserve">Forecast Price: </t>
        </is>
      </c>
      <c r="L9" s="240">
        <f>'LRP-Swine-Charts'!$G$9</f>
        <v/>
      </c>
      <c r="M9" s="225" t="n"/>
      <c r="N9" s="225" t="n"/>
      <c r="O9" s="2" t="n"/>
      <c r="P9" s="1" t="n"/>
    </row>
    <row r="10">
      <c r="B10" s="1" t="n"/>
      <c r="C10" s="2" t="n"/>
      <c r="D10" s="3" t="n"/>
      <c r="E10" s="166" t="inlineStr">
        <is>
          <t>Coverage Level</t>
        </is>
      </c>
      <c r="F10" s="165" t="inlineStr">
        <is>
          <t>Coverage Price</t>
        </is>
      </c>
      <c r="G10" s="164" t="inlineStr">
        <is>
          <t>Prod. Prem.</t>
        </is>
      </c>
      <c r="H10" s="3" t="n"/>
      <c r="I10" s="3" t="n"/>
      <c r="J10" s="166" t="inlineStr">
        <is>
          <t>Coverage Level</t>
        </is>
      </c>
      <c r="K10" s="165" t="inlineStr">
        <is>
          <t>Coverage Price</t>
        </is>
      </c>
      <c r="L10" s="164" t="inlineStr">
        <is>
          <t>Prod. Prem.</t>
        </is>
      </c>
      <c r="M10" s="14" t="n"/>
      <c r="N10" s="14" t="n"/>
      <c r="O10" s="2" t="n"/>
      <c r="P10" s="1" t="n"/>
    </row>
    <row r="11">
      <c r="B11" s="1" t="n"/>
      <c r="C11" s="2" t="n"/>
      <c r="D11" s="3" t="n"/>
      <c r="E11" s="160">
        <f>'LRP-Swine-Charts'!$H3</f>
        <v/>
      </c>
      <c r="F11" s="241">
        <f>'LRP-Swine-Charts'!$H4</f>
        <v/>
      </c>
      <c r="G11" s="242">
        <f>'LRP-Swine-Charts'!$H5</f>
        <v/>
      </c>
      <c r="H11" s="3" t="n"/>
      <c r="I11" s="3" t="n"/>
      <c r="J11" s="160">
        <f>'LRP-Swine-Charts'!$H7</f>
        <v/>
      </c>
      <c r="K11" s="241">
        <f>'LRP-Swine-Charts'!$H8</f>
        <v/>
      </c>
      <c r="L11" s="242">
        <f>'LRP-Swine-Charts'!$H9</f>
        <v/>
      </c>
      <c r="M11" s="225" t="n"/>
      <c r="N11" s="225" t="n"/>
      <c r="O11" s="2" t="n"/>
      <c r="P11" s="1" t="n"/>
    </row>
    <row r="12">
      <c r="B12" s="1" t="n"/>
      <c r="C12" s="2" t="n"/>
      <c r="D12" s="3" t="n"/>
      <c r="E12" s="163">
        <f>'LRP-Swine-Charts'!$I3</f>
        <v/>
      </c>
      <c r="F12" s="243">
        <f>'LRP-Swine-Charts'!$I4</f>
        <v/>
      </c>
      <c r="G12" s="244">
        <f>'LRP-Swine-Charts'!$I5</f>
        <v/>
      </c>
      <c r="H12" s="3" t="n"/>
      <c r="I12" s="3" t="n"/>
      <c r="J12" s="163">
        <f>'LRP-Swine-Charts'!$I7</f>
        <v/>
      </c>
      <c r="K12" s="243">
        <f>'LRP-Swine-Charts'!$I8</f>
        <v/>
      </c>
      <c r="L12" s="244">
        <f>'LRP-Swine-Charts'!$I9</f>
        <v/>
      </c>
      <c r="M12" s="225" t="n"/>
      <c r="N12" s="225" t="n"/>
      <c r="O12" s="2" t="n"/>
      <c r="P12" s="1" t="n"/>
    </row>
    <row r="13">
      <c r="B13" s="1" t="n"/>
      <c r="C13" s="2" t="n"/>
      <c r="D13" s="3" t="n"/>
      <c r="E13" s="160">
        <f>'LRP-Swine-Charts'!$J3</f>
        <v/>
      </c>
      <c r="F13" s="241">
        <f>'LRP-Swine-Charts'!$J4</f>
        <v/>
      </c>
      <c r="G13" s="242">
        <f>'LRP-Swine-Charts'!$J5</f>
        <v/>
      </c>
      <c r="H13" s="3" t="n"/>
      <c r="I13" s="3" t="n"/>
      <c r="J13" s="160">
        <f>'LRP-Swine-Charts'!$J7</f>
        <v/>
      </c>
      <c r="K13" s="241">
        <f>'LRP-Swine-Charts'!$J8</f>
        <v/>
      </c>
      <c r="L13" s="242">
        <f>'LRP-Swine-Charts'!$J9</f>
        <v/>
      </c>
      <c r="M13" s="225" t="n"/>
      <c r="N13" s="225" t="n"/>
      <c r="O13" s="2" t="n"/>
      <c r="P13" s="1" t="n"/>
    </row>
    <row r="14">
      <c r="B14" s="1" t="n"/>
      <c r="C14" s="2" t="n"/>
      <c r="D14" s="3" t="n"/>
      <c r="E14" s="163">
        <f>'LRP-Swine-Charts'!$K3</f>
        <v/>
      </c>
      <c r="F14" s="243">
        <f>'LRP-Swine-Charts'!$K4</f>
        <v/>
      </c>
      <c r="G14" s="244">
        <f>'LRP-Swine-Charts'!$K5</f>
        <v/>
      </c>
      <c r="H14" s="3" t="n"/>
      <c r="I14" s="3" t="n"/>
      <c r="J14" s="163">
        <f>'LRP-Swine-Charts'!$K7</f>
        <v/>
      </c>
      <c r="K14" s="243">
        <f>'LRP-Swine-Charts'!$K8</f>
        <v/>
      </c>
      <c r="L14" s="244">
        <f>'LRP-Swine-Charts'!$K9</f>
        <v/>
      </c>
      <c r="M14" s="225" t="n"/>
      <c r="N14" s="225" t="n"/>
      <c r="O14" s="2" t="n"/>
      <c r="P14" s="1" t="n"/>
    </row>
    <row r="15">
      <c r="B15" s="1" t="n"/>
      <c r="C15" s="2" t="n"/>
      <c r="D15" s="3" t="n"/>
      <c r="E15" s="160">
        <f>'LRP-Swine-Charts'!$L3</f>
        <v/>
      </c>
      <c r="F15" s="241">
        <f>'LRP-Swine-Charts'!$L4</f>
        <v/>
      </c>
      <c r="G15" s="242">
        <f>'LRP-Swine-Charts'!$L5</f>
        <v/>
      </c>
      <c r="H15" s="3" t="n"/>
      <c r="I15" s="3" t="n"/>
      <c r="J15" s="160">
        <f>'LRP-Swine-Charts'!$L7</f>
        <v/>
      </c>
      <c r="K15" s="241">
        <f>'LRP-Swine-Charts'!$L8</f>
        <v/>
      </c>
      <c r="L15" s="242">
        <f>'LRP-Swine-Charts'!$L9</f>
        <v/>
      </c>
      <c r="M15" s="225" t="n"/>
      <c r="N15" s="225" t="n"/>
      <c r="O15" s="2" t="n"/>
      <c r="P15" s="1" t="n"/>
    </row>
    <row r="16">
      <c r="B16" s="1" t="n"/>
      <c r="C16" s="2" t="n"/>
      <c r="D16" s="3" t="n"/>
      <c r="E16" s="163">
        <f>'LRP-Swine-Charts'!$M3</f>
        <v/>
      </c>
      <c r="F16" s="243">
        <f>'LRP-Swine-Charts'!$M4</f>
        <v/>
      </c>
      <c r="G16" s="244">
        <f>'LRP-Swine-Charts'!$M5</f>
        <v/>
      </c>
      <c r="H16" s="3" t="n"/>
      <c r="I16" s="3" t="n"/>
      <c r="J16" s="163">
        <f>'LRP-Swine-Charts'!$M7</f>
        <v/>
      </c>
      <c r="K16" s="243">
        <f>'LRP-Swine-Charts'!$M8</f>
        <v/>
      </c>
      <c r="L16" s="244">
        <f>'LRP-Swine-Charts'!$M9</f>
        <v/>
      </c>
      <c r="M16" s="225" t="n"/>
      <c r="N16" s="225" t="n"/>
      <c r="O16" s="2" t="n"/>
      <c r="P16" s="1" t="n"/>
    </row>
    <row r="17">
      <c r="B17" s="1" t="n"/>
      <c r="C17" s="2" t="n"/>
      <c r="D17" s="3" t="n"/>
      <c r="E17" s="160">
        <f>'LRP-Swine-Charts'!$N3</f>
        <v/>
      </c>
      <c r="F17" s="241">
        <f>'LRP-Swine-Charts'!$N4</f>
        <v/>
      </c>
      <c r="G17" s="242">
        <f>'LRP-Swine-Charts'!$N5</f>
        <v/>
      </c>
      <c r="H17" s="3" t="n"/>
      <c r="I17" s="3" t="n"/>
      <c r="J17" s="160">
        <f>'LRP-Swine-Charts'!$N7</f>
        <v/>
      </c>
      <c r="K17" s="241">
        <f>'LRP-Swine-Charts'!$N8</f>
        <v/>
      </c>
      <c r="L17" s="242">
        <f>'LRP-Swine-Charts'!$N9</f>
        <v/>
      </c>
      <c r="M17" s="225" t="n"/>
      <c r="N17" s="225" t="n"/>
      <c r="O17" s="2" t="n"/>
      <c r="P17" s="1" t="n"/>
    </row>
    <row r="18">
      <c r="B18" s="1" t="n"/>
      <c r="C18" s="2" t="n"/>
      <c r="D18" s="3" t="n"/>
      <c r="E18" s="163">
        <f>'LRP-Swine-Charts'!$O3</f>
        <v/>
      </c>
      <c r="F18" s="243">
        <f>'LRP-Swine-Charts'!$O4</f>
        <v/>
      </c>
      <c r="G18" s="244">
        <f>'LRP-Swine-Charts'!$O5</f>
        <v/>
      </c>
      <c r="H18" s="3" t="n"/>
      <c r="I18" s="3" t="n"/>
      <c r="J18" s="163">
        <f>'LRP-Swine-Charts'!$O7</f>
        <v/>
      </c>
      <c r="K18" s="243">
        <f>'LRP-Swine-Charts'!$O8</f>
        <v/>
      </c>
      <c r="L18" s="244">
        <f>'LRP-Swine-Charts'!$O9</f>
        <v/>
      </c>
      <c r="M18" s="225" t="n"/>
      <c r="N18" s="225" t="n"/>
      <c r="O18" s="2" t="n"/>
      <c r="P18" s="1" t="n"/>
    </row>
    <row r="19">
      <c r="B19" s="1" t="n"/>
      <c r="C19" s="2" t="n"/>
      <c r="D19" s="3" t="n"/>
      <c r="E19" s="160">
        <f>'LRP-Swine-Charts'!$P3</f>
        <v/>
      </c>
      <c r="F19" s="241">
        <f>'LRP-Swine-Charts'!$P4</f>
        <v/>
      </c>
      <c r="G19" s="242">
        <f>'LRP-Swine-Charts'!$P5</f>
        <v/>
      </c>
      <c r="H19" s="3" t="n"/>
      <c r="I19" s="3" t="n"/>
      <c r="J19" s="160">
        <f>'LRP-Swine-Charts'!$P7</f>
        <v/>
      </c>
      <c r="K19" s="241">
        <f>'LRP-Swine-Charts'!$P8</f>
        <v/>
      </c>
      <c r="L19" s="242">
        <f>'LRP-Swine-Charts'!$P9</f>
        <v/>
      </c>
      <c r="M19" s="225" t="n"/>
      <c r="N19" s="225" t="n"/>
      <c r="O19" s="2" t="n"/>
      <c r="P19" s="1" t="n"/>
      <c r="AN19" s="121" t="n"/>
      <c r="AO19" s="121" t="n"/>
      <c r="AP19" s="121" t="n"/>
    </row>
    <row r="20">
      <c r="B20" s="1" t="n"/>
      <c r="C20" s="2" t="n"/>
      <c r="D20" s="3" t="n"/>
      <c r="E20" s="156">
        <f>'LRP-Swine-Charts'!$Q3</f>
        <v/>
      </c>
      <c r="F20" s="245">
        <f>'LRP-Swine-Charts'!$Q4</f>
        <v/>
      </c>
      <c r="G20" s="246">
        <f>'LRP-Swine-Charts'!$Q5</f>
        <v/>
      </c>
      <c r="H20" s="157" t="n"/>
      <c r="I20" s="3" t="n"/>
      <c r="J20" s="156">
        <f>'LRP-Swine-Charts'!$Q7</f>
        <v/>
      </c>
      <c r="K20" s="245">
        <f>'LRP-Swine-Charts'!$Q8</f>
        <v/>
      </c>
      <c r="L20" s="246">
        <f>'LRP-Swine-Charts'!$Q9</f>
        <v/>
      </c>
      <c r="M20" s="247" t="n"/>
      <c r="N20" s="225" t="n"/>
      <c r="O20" s="2" t="n"/>
      <c r="P20" s="1" t="n"/>
      <c r="AN20" s="121" t="n"/>
      <c r="AO20" s="121" t="n"/>
      <c r="AP20" s="121" t="n"/>
    </row>
    <row r="21" ht="15" customHeight="1" s="171">
      <c r="B21" s="1" t="n"/>
      <c r="C21" s="2" t="n"/>
      <c r="D21" s="3" t="n"/>
      <c r="E21" s="3" t="n"/>
      <c r="F21" s="3" t="n"/>
      <c r="G21" s="3" t="n"/>
      <c r="H21" s="3" t="n"/>
      <c r="I21" s="3" t="n"/>
      <c r="J21" s="3" t="n"/>
      <c r="K21" s="3" t="n"/>
      <c r="L21" s="3" t="n"/>
      <c r="M21" s="3" t="n"/>
      <c r="N21" s="3" t="n"/>
      <c r="O21" s="2" t="n"/>
      <c r="P21" s="1" t="n"/>
      <c r="AN21" s="121" t="n"/>
      <c r="AO21" s="121" t="n"/>
      <c r="AP21" s="121" t="n"/>
    </row>
    <row r="22">
      <c r="B22" s="1" t="n"/>
      <c r="C22" s="2" t="n"/>
      <c r="D22" s="3" t="n"/>
      <c r="E22" s="179" t="inlineStr">
        <is>
          <t>21 Weeks</t>
        </is>
      </c>
      <c r="F22" s="168" t="inlineStr">
        <is>
          <t xml:space="preserve">End Date: </t>
        </is>
      </c>
      <c r="G22" s="169">
        <f>'LRP-Swine-Charts'!$G$11</f>
        <v/>
      </c>
      <c r="H22" s="3" t="n"/>
      <c r="I22" s="3" t="n"/>
      <c r="J22" s="179" t="inlineStr">
        <is>
          <t>26 Weeks</t>
        </is>
      </c>
      <c r="K22" s="168" t="inlineStr">
        <is>
          <t xml:space="preserve">End Date: </t>
        </is>
      </c>
      <c r="L22" s="169">
        <f>'LRP-Swine-Charts'!$G$15</f>
        <v/>
      </c>
      <c r="M22" s="7" t="n"/>
      <c r="N22" s="7" t="n"/>
      <c r="O22" s="2" t="n"/>
      <c r="P22" s="1" t="n"/>
      <c r="AN22" s="121" t="n"/>
      <c r="AO22" s="121" t="n"/>
      <c r="AP22" s="121" t="n"/>
    </row>
    <row r="23">
      <c r="B23" s="1" t="n"/>
      <c r="C23" s="2" t="n"/>
      <c r="D23" s="3" t="n"/>
      <c r="E23" s="174" t="n"/>
      <c r="F23" s="168" t="inlineStr">
        <is>
          <t xml:space="preserve">Forecast Price: </t>
        </is>
      </c>
      <c r="G23" s="240">
        <f>'LRP-Swine-Charts'!$G$13</f>
        <v/>
      </c>
      <c r="H23" s="3" t="n"/>
      <c r="I23" s="3" t="n"/>
      <c r="J23" s="174" t="n"/>
      <c r="K23" s="168" t="inlineStr">
        <is>
          <t xml:space="preserve">Forecast Price: </t>
        </is>
      </c>
      <c r="L23" s="240">
        <f>'LRP-Swine-Charts'!$G$17</f>
        <v/>
      </c>
      <c r="M23" s="225" t="n"/>
      <c r="N23" s="225" t="n"/>
      <c r="O23" s="2" t="n"/>
      <c r="P23" s="1" t="n"/>
      <c r="AN23" s="121" t="n"/>
      <c r="AO23" s="121" t="n"/>
      <c r="AP23" s="121" t="n"/>
    </row>
    <row r="24">
      <c r="B24" s="1" t="n"/>
      <c r="C24" s="2" t="n"/>
      <c r="D24" s="3" t="n"/>
      <c r="E24" s="166" t="inlineStr">
        <is>
          <t>Coverage Level</t>
        </is>
      </c>
      <c r="F24" s="165" t="inlineStr">
        <is>
          <t>Coverage Price</t>
        </is>
      </c>
      <c r="G24" s="164" t="inlineStr">
        <is>
          <t>Prod. Prem.</t>
        </is>
      </c>
      <c r="H24" s="3" t="n"/>
      <c r="I24" s="3" t="n"/>
      <c r="J24" s="166" t="inlineStr">
        <is>
          <t>Coverage Level</t>
        </is>
      </c>
      <c r="K24" s="165" t="inlineStr">
        <is>
          <t>Coverage Price</t>
        </is>
      </c>
      <c r="L24" s="164" t="inlineStr">
        <is>
          <t>Prod. Prem.</t>
        </is>
      </c>
      <c r="M24" s="14" t="n"/>
      <c r="N24" s="14" t="n"/>
      <c r="O24" s="2" t="n"/>
      <c r="P24" s="1" t="n"/>
      <c r="AN24" s="121" t="n"/>
      <c r="AO24" s="121" t="n"/>
      <c r="AP24" s="121" t="n"/>
    </row>
    <row r="25">
      <c r="B25" s="1" t="n"/>
      <c r="C25" s="2" t="n"/>
      <c r="D25" s="3" t="n"/>
      <c r="E25" s="160">
        <f>'LRP-Swine-Charts'!$H11</f>
        <v/>
      </c>
      <c r="F25" s="241">
        <f>'LRP-Swine-Charts'!$H12</f>
        <v/>
      </c>
      <c r="G25" s="242">
        <f>'LRP-Swine-Charts'!$H13</f>
        <v/>
      </c>
      <c r="H25" s="3" t="n"/>
      <c r="I25" s="3" t="n"/>
      <c r="J25" s="160">
        <f>'LRP-Swine-Charts'!$H15</f>
        <v/>
      </c>
      <c r="K25" s="241">
        <f>'LRP-Swine-Charts'!$H16</f>
        <v/>
      </c>
      <c r="L25" s="242">
        <f>'LRP-Swine-Charts'!$H17</f>
        <v/>
      </c>
      <c r="M25" s="225" t="n"/>
      <c r="N25" s="225" t="n"/>
      <c r="O25" s="2" t="n"/>
      <c r="P25" s="1" t="n"/>
      <c r="AN25" s="121" t="n"/>
      <c r="AO25" s="121" t="n"/>
      <c r="AP25" s="121" t="n"/>
    </row>
    <row r="26">
      <c r="B26" s="1" t="n"/>
      <c r="C26" s="2" t="n"/>
      <c r="D26" s="3" t="n"/>
      <c r="E26" s="163">
        <f>'LRP-Swine-Charts'!$I11</f>
        <v/>
      </c>
      <c r="F26" s="243">
        <f>'LRP-Swine-Charts'!$I12</f>
        <v/>
      </c>
      <c r="G26" s="244">
        <f>'LRP-Swine-Charts'!$I13</f>
        <v/>
      </c>
      <c r="H26" s="3" t="n"/>
      <c r="I26" s="3" t="n"/>
      <c r="J26" s="163">
        <f>'LRP-Swine-Charts'!$I15</f>
        <v/>
      </c>
      <c r="K26" s="243">
        <f>'LRP-Swine-Charts'!$I16</f>
        <v/>
      </c>
      <c r="L26" s="244">
        <f>'LRP-Swine-Charts'!$I17</f>
        <v/>
      </c>
      <c r="M26" s="225" t="n"/>
      <c r="N26" s="225" t="n"/>
      <c r="O26" s="2" t="n"/>
      <c r="P26" s="1" t="n"/>
      <c r="AN26" s="121" t="n"/>
      <c r="AO26" s="121" t="n"/>
      <c r="AP26" s="121" t="n"/>
    </row>
    <row r="27">
      <c r="B27" s="1" t="n"/>
      <c r="C27" s="2" t="n"/>
      <c r="D27" s="3" t="n"/>
      <c r="E27" s="160">
        <f>'LRP-Swine-Charts'!$J11</f>
        <v/>
      </c>
      <c r="F27" s="241">
        <f>'LRP-Swine-Charts'!$J12</f>
        <v/>
      </c>
      <c r="G27" s="242">
        <f>'LRP-Swine-Charts'!$J13</f>
        <v/>
      </c>
      <c r="H27" s="3" t="n"/>
      <c r="I27" s="3" t="n"/>
      <c r="J27" s="160">
        <f>'LRP-Swine-Charts'!$J15</f>
        <v/>
      </c>
      <c r="K27" s="241">
        <f>'LRP-Swine-Charts'!$J16</f>
        <v/>
      </c>
      <c r="L27" s="242">
        <f>'LRP-Swine-Charts'!$J17</f>
        <v/>
      </c>
      <c r="M27" s="225" t="n"/>
      <c r="N27" s="225" t="n"/>
      <c r="O27" s="2" t="n"/>
      <c r="P27" s="1" t="n"/>
      <c r="AN27" s="121" t="n"/>
      <c r="AO27" s="121" t="n"/>
      <c r="AP27" s="121" t="n"/>
    </row>
    <row r="28">
      <c r="B28" s="1" t="n"/>
      <c r="C28" s="2" t="n"/>
      <c r="D28" s="3" t="n"/>
      <c r="E28" s="163">
        <f>'LRP-Swine-Charts'!$K11</f>
        <v/>
      </c>
      <c r="F28" s="243">
        <f>'LRP-Swine-Charts'!$K12</f>
        <v/>
      </c>
      <c r="G28" s="244">
        <f>'LRP-Swine-Charts'!$K13</f>
        <v/>
      </c>
      <c r="H28" s="3" t="n"/>
      <c r="I28" s="3" t="n"/>
      <c r="J28" s="163">
        <f>'LRP-Swine-Charts'!$K15</f>
        <v/>
      </c>
      <c r="K28" s="243">
        <f>'LRP-Swine-Charts'!$K16</f>
        <v/>
      </c>
      <c r="L28" s="244">
        <f>'LRP-Swine-Charts'!$K17</f>
        <v/>
      </c>
      <c r="M28" s="225" t="n"/>
      <c r="N28" s="225" t="n"/>
      <c r="O28" s="2" t="n"/>
      <c r="P28" s="1" t="n"/>
      <c r="AN28" s="121" t="n"/>
      <c r="AO28" s="121" t="n"/>
      <c r="AP28" s="121" t="n"/>
    </row>
    <row r="29">
      <c r="B29" s="1" t="n"/>
      <c r="C29" s="2" t="n"/>
      <c r="D29" s="3" t="n"/>
      <c r="E29" s="160">
        <f>'LRP-Swine-Charts'!$L11</f>
        <v/>
      </c>
      <c r="F29" s="241">
        <f>'LRP-Swine-Charts'!$L12</f>
        <v/>
      </c>
      <c r="G29" s="242">
        <f>'LRP-Swine-Charts'!$L13</f>
        <v/>
      </c>
      <c r="H29" s="3" t="n"/>
      <c r="I29" s="3" t="n"/>
      <c r="J29" s="160">
        <f>'LRP-Swine-Charts'!$L15</f>
        <v/>
      </c>
      <c r="K29" s="241">
        <f>'LRP-Swine-Charts'!$L16</f>
        <v/>
      </c>
      <c r="L29" s="242">
        <f>'LRP-Swine-Charts'!$L17</f>
        <v/>
      </c>
      <c r="M29" s="225" t="n"/>
      <c r="N29" s="225" t="n"/>
      <c r="O29" s="2" t="n"/>
      <c r="P29" s="1" t="n"/>
      <c r="AN29" s="121" t="n"/>
      <c r="AO29" s="121" t="n"/>
      <c r="AP29" s="121" t="n"/>
    </row>
    <row r="30">
      <c r="B30" s="1" t="n"/>
      <c r="C30" s="2" t="n"/>
      <c r="D30" s="3" t="n"/>
      <c r="E30" s="163">
        <f>'LRP-Swine-Charts'!$M11</f>
        <v/>
      </c>
      <c r="F30" s="243">
        <f>'LRP-Swine-Charts'!$M12</f>
        <v/>
      </c>
      <c r="G30" s="244">
        <f>'LRP-Swine-Charts'!$M13</f>
        <v/>
      </c>
      <c r="H30" s="3" t="n"/>
      <c r="I30" s="3" t="n"/>
      <c r="J30" s="163">
        <f>'LRP-Swine-Charts'!$M15</f>
        <v/>
      </c>
      <c r="K30" s="243">
        <f>'LRP-Swine-Charts'!$M16</f>
        <v/>
      </c>
      <c r="L30" s="244">
        <f>'LRP-Swine-Charts'!$M17</f>
        <v/>
      </c>
      <c r="M30" s="225" t="n"/>
      <c r="N30" s="225" t="n"/>
      <c r="O30" s="2" t="n"/>
      <c r="P30" s="1" t="n"/>
      <c r="AN30" s="121" t="n"/>
      <c r="AO30" s="121" t="n"/>
      <c r="AP30" s="121" t="n"/>
    </row>
    <row r="31">
      <c r="B31" s="1" t="n"/>
      <c r="C31" s="2" t="n"/>
      <c r="D31" s="3" t="n"/>
      <c r="E31" s="160">
        <f>'LRP-Swine-Charts'!$N11</f>
        <v/>
      </c>
      <c r="F31" s="241">
        <f>'LRP-Swine-Charts'!$N12</f>
        <v/>
      </c>
      <c r="G31" s="242">
        <f>'LRP-Swine-Charts'!$N13</f>
        <v/>
      </c>
      <c r="H31" s="3" t="n"/>
      <c r="I31" s="3" t="n"/>
      <c r="J31" s="160">
        <f>'LRP-Swine-Charts'!$N15</f>
        <v/>
      </c>
      <c r="K31" s="241">
        <f>'LRP-Swine-Charts'!$N16</f>
        <v/>
      </c>
      <c r="L31" s="242">
        <f>'LRP-Swine-Charts'!$N17</f>
        <v/>
      </c>
      <c r="M31" s="225" t="n"/>
      <c r="N31" s="225" t="n"/>
      <c r="O31" s="2" t="n"/>
      <c r="P31" s="1" t="n"/>
      <c r="AN31" s="121" t="n"/>
      <c r="AO31" s="121" t="n"/>
      <c r="AP31" s="121" t="n"/>
    </row>
    <row r="32">
      <c r="B32" s="1" t="n"/>
      <c r="C32" s="2" t="n"/>
      <c r="D32" s="3" t="n"/>
      <c r="E32" s="163">
        <f>'LRP-Swine-Charts'!$O11</f>
        <v/>
      </c>
      <c r="F32" s="243">
        <f>'LRP-Swine-Charts'!$O12</f>
        <v/>
      </c>
      <c r="G32" s="244">
        <f>'LRP-Swine-Charts'!$O13</f>
        <v/>
      </c>
      <c r="H32" s="3" t="n"/>
      <c r="I32" s="3" t="n"/>
      <c r="J32" s="163">
        <f>'LRP-Swine-Charts'!$O15</f>
        <v/>
      </c>
      <c r="K32" s="243">
        <f>'LRP-Swine-Charts'!$O16</f>
        <v/>
      </c>
      <c r="L32" s="244">
        <f>'LRP-Swine-Charts'!$O17</f>
        <v/>
      </c>
      <c r="M32" s="225" t="n"/>
      <c r="N32" s="225" t="n"/>
      <c r="O32" s="2" t="n"/>
      <c r="P32" s="1" t="n"/>
      <c r="AN32" s="121" t="n"/>
      <c r="AO32" s="121" t="n"/>
      <c r="AP32" s="121" t="n"/>
    </row>
    <row r="33">
      <c r="B33" s="1" t="n"/>
      <c r="C33" s="2" t="n"/>
      <c r="D33" s="3" t="n"/>
      <c r="E33" s="160">
        <f>'LRP-Swine-Charts'!$P11</f>
        <v/>
      </c>
      <c r="F33" s="241">
        <f>'LRP-Swine-Charts'!$P12</f>
        <v/>
      </c>
      <c r="G33" s="242">
        <f>'LRP-Swine-Charts'!$P13</f>
        <v/>
      </c>
      <c r="H33" s="3" t="n"/>
      <c r="I33" s="3" t="n"/>
      <c r="J33" s="160">
        <f>'LRP-Swine-Charts'!$P15</f>
        <v/>
      </c>
      <c r="K33" s="241">
        <f>'LRP-Swine-Charts'!$P16</f>
        <v/>
      </c>
      <c r="L33" s="242">
        <f>'LRP-Swine-Charts'!$P17</f>
        <v/>
      </c>
      <c r="M33" s="225" t="n"/>
      <c r="N33" s="225" t="n"/>
      <c r="O33" s="2" t="n"/>
      <c r="P33" s="1" t="n"/>
      <c r="AN33" s="121" t="n"/>
      <c r="AO33" s="121" t="n"/>
      <c r="AP33" s="121" t="n"/>
    </row>
    <row r="34">
      <c r="B34" s="1" t="n"/>
      <c r="C34" s="2" t="n"/>
      <c r="D34" s="3" t="n"/>
      <c r="E34" s="156">
        <f>'LRP-Swine-Charts'!$Q11</f>
        <v/>
      </c>
      <c r="F34" s="245">
        <f>'LRP-Swine-Charts'!$Q12</f>
        <v/>
      </c>
      <c r="G34" s="246">
        <f>'LRP-Swine-Charts'!$Q13</f>
        <v/>
      </c>
      <c r="H34" s="157" t="n"/>
      <c r="I34" s="3" t="n"/>
      <c r="J34" s="156">
        <f>'LRP-Swine-Charts'!$Q15</f>
        <v/>
      </c>
      <c r="K34" s="245">
        <f>'LRP-Swine-Charts'!$Q16</f>
        <v/>
      </c>
      <c r="L34" s="246">
        <f>'LRP-Swine-Charts'!$Q17</f>
        <v/>
      </c>
      <c r="M34" s="247" t="n"/>
      <c r="N34" s="225" t="n"/>
      <c r="O34" s="2" t="n"/>
      <c r="P34" s="1" t="n"/>
      <c r="AN34" s="121" t="n"/>
      <c r="AO34" s="121" t="n"/>
      <c r="AP34" s="121" t="n"/>
    </row>
    <row r="35" ht="30" customHeight="1" s="171">
      <c r="B35" s="1" t="n"/>
      <c r="C35" s="2" t="n"/>
      <c r="D35" s="3" t="n"/>
      <c r="E35" s="178" t="inlineStr">
        <is>
          <t>Note: Box and Whisker charts include the range of CME Index prices reported on the respective End Date over the past 20 years (min, max and avg shown as data labels) 
         and the current LRP Forecast Price offering.</t>
        </is>
      </c>
      <c r="N35" s="248" t="n"/>
      <c r="O35" s="2" t="n"/>
      <c r="P35" s="1" t="n"/>
      <c r="AN35" s="121" t="n"/>
      <c r="AO35" s="121" t="n"/>
      <c r="AP35" s="121" t="n"/>
    </row>
    <row r="36" ht="15" customHeight="1" s="171">
      <c r="B36" s="1" t="n"/>
      <c r="C36" s="2" t="n"/>
      <c r="D36" s="3" t="n"/>
      <c r="E36" s="125" t="n"/>
      <c r="F36" s="226" t="n"/>
      <c r="G36" s="225" t="n"/>
      <c r="H36" s="3" t="n"/>
      <c r="I36" s="3" t="n"/>
      <c r="J36" s="125" t="n"/>
      <c r="K36" s="226" t="n"/>
      <c r="L36" s="225" t="n"/>
      <c r="M36" s="248" t="inlineStr">
        <is>
          <t>Page 1 of 3</t>
        </is>
      </c>
      <c r="N36" s="248" t="n"/>
      <c r="O36" s="2" t="n"/>
      <c r="P36" s="1" t="n"/>
      <c r="AN36" s="121" t="n"/>
      <c r="AO36" s="121" t="n"/>
      <c r="AP36" s="121" t="n"/>
    </row>
    <row r="37" ht="3.75" customHeight="1" s="171">
      <c r="B37" s="1" t="n"/>
      <c r="C37" s="2" t="n"/>
      <c r="D37" s="2" t="n"/>
      <c r="E37" s="2" t="n"/>
      <c r="F37" s="2" t="n"/>
      <c r="G37" s="2" t="n"/>
      <c r="H37" s="2" t="n"/>
      <c r="I37" s="2" t="n"/>
      <c r="J37" s="2" t="n"/>
      <c r="K37" s="2" t="n"/>
      <c r="L37" s="2" t="n"/>
      <c r="M37" s="2" t="n"/>
      <c r="N37" s="2" t="n"/>
      <c r="O37" s="2" t="n"/>
      <c r="P37" s="1" t="n"/>
      <c r="AN37" s="121" t="n"/>
      <c r="AO37" s="121" t="n"/>
      <c r="AP37" s="121" t="n"/>
    </row>
    <row r="38" ht="3.75" customHeight="1" s="171">
      <c r="B38" s="1" t="n"/>
      <c r="C38" s="1" t="n"/>
      <c r="D38" s="1" t="n"/>
      <c r="E38" s="1" t="n"/>
      <c r="F38" s="1" t="n"/>
      <c r="G38" s="1" t="n"/>
      <c r="H38" s="1" t="n"/>
      <c r="I38" s="1" t="n"/>
      <c r="J38" s="1" t="n"/>
      <c r="K38" s="1" t="n"/>
      <c r="L38" s="1" t="n"/>
      <c r="M38" s="1" t="n"/>
      <c r="N38" s="1" t="n"/>
      <c r="O38" s="1" t="n"/>
      <c r="P38" s="1" t="n"/>
      <c r="AN38" s="121" t="n"/>
      <c r="AO38" s="121" t="n"/>
      <c r="AP38" s="121" t="n"/>
    </row>
    <row r="39" ht="15" customHeight="1" s="171">
      <c r="AN39" s="121" t="n"/>
      <c r="AO39" s="121" t="n"/>
      <c r="AP39" s="121" t="n"/>
    </row>
    <row r="40" ht="15" customHeight="1" s="171">
      <c r="AN40" s="121" t="n"/>
      <c r="AO40" s="121" t="n"/>
      <c r="AP40" s="121" t="n"/>
    </row>
    <row r="41" ht="3.75" customHeight="1" s="171">
      <c r="B41" s="1" t="n"/>
      <c r="C41" s="1" t="n"/>
      <c r="D41" s="1" t="n"/>
      <c r="E41" s="1" t="n"/>
      <c r="F41" s="1" t="n"/>
      <c r="G41" s="1" t="n"/>
      <c r="H41" s="1" t="n"/>
      <c r="I41" s="1" t="n"/>
      <c r="J41" s="1" t="n"/>
      <c r="K41" s="1" t="n"/>
      <c r="L41" s="1" t="n"/>
      <c r="M41" s="1" t="n"/>
      <c r="N41" s="1" t="n"/>
      <c r="O41" s="1" t="n"/>
      <c r="P41" s="1" t="n"/>
    </row>
    <row r="42" ht="3.75" customHeight="1" s="171">
      <c r="B42" s="1" t="n"/>
      <c r="C42" s="2" t="n"/>
      <c r="D42" s="2" t="n"/>
      <c r="E42" s="2" t="n"/>
      <c r="F42" s="2" t="n"/>
      <c r="G42" s="2" t="n"/>
      <c r="H42" s="2" t="n"/>
      <c r="I42" s="2" t="n"/>
      <c r="J42" s="2" t="n"/>
      <c r="K42" s="2" t="n"/>
      <c r="L42" s="2" t="n"/>
      <c r="M42" s="2" t="n"/>
      <c r="N42" s="2" t="n"/>
      <c r="O42" s="2" t="n"/>
      <c r="P42" s="1" t="n"/>
    </row>
    <row r="43" ht="15" customHeight="1" s="171">
      <c r="B43" s="1" t="n"/>
      <c r="C43" s="2" t="n"/>
      <c r="D43" s="3" t="n"/>
      <c r="E43" s="170" t="inlineStr">
        <is>
          <t xml:space="preserve">    2022 Swine LRP Insurance Quotes</t>
        </is>
      </c>
      <c r="M43" s="4" t="n"/>
      <c r="N43" s="4" t="n"/>
      <c r="O43" s="2" t="n"/>
      <c r="P43" s="1" t="n"/>
    </row>
    <row r="44" ht="15" customHeight="1" s="171">
      <c r="B44" s="1" t="n"/>
      <c r="C44" s="2" t="n"/>
      <c r="D44" s="3" t="n"/>
      <c r="M44" s="4" t="n"/>
      <c r="N44" s="4" t="n"/>
      <c r="O44" s="2" t="n"/>
      <c r="P44" s="1" t="n"/>
    </row>
    <row r="45" ht="15" customHeight="1" s="171">
      <c r="B45" s="1" t="n"/>
      <c r="C45" s="2" t="n"/>
      <c r="D45" s="3" t="n"/>
      <c r="M45" s="4" t="n"/>
      <c r="N45" s="4" t="n"/>
      <c r="O45" s="2" t="n"/>
      <c r="P45" s="1" t="n"/>
    </row>
    <row r="46" ht="7.5" customHeight="1" s="171">
      <c r="B46" s="1" t="n"/>
      <c r="C46" s="2" t="n"/>
      <c r="D46" s="3" t="n"/>
      <c r="E46" s="3" t="n"/>
      <c r="F46" s="3" t="n"/>
      <c r="G46" s="3" t="n"/>
      <c r="H46" s="3" t="n"/>
      <c r="I46" s="3" t="n"/>
      <c r="J46" s="3" t="n"/>
      <c r="K46" s="3" t="n"/>
      <c r="L46" s="3" t="n"/>
      <c r="M46" s="3" t="n"/>
      <c r="N46" s="3" t="n"/>
      <c r="O46" s="2" t="n"/>
      <c r="P46" s="1" t="n"/>
    </row>
    <row r="47">
      <c r="B47" s="1" t="n"/>
      <c r="C47" s="2" t="n"/>
      <c r="D47" s="3" t="n"/>
      <c r="E47" s="179" t="inlineStr">
        <is>
          <t>30 Weeks</t>
        </is>
      </c>
      <c r="F47" s="168" t="inlineStr">
        <is>
          <t xml:space="preserve">End Date: </t>
        </is>
      </c>
      <c r="G47" s="169">
        <f>'LRP-Swine-Charts'!$G$19</f>
        <v/>
      </c>
      <c r="H47" s="3" t="n"/>
      <c r="I47" s="3" t="n"/>
      <c r="J47" s="179" t="inlineStr">
        <is>
          <t>34 Weeks</t>
        </is>
      </c>
      <c r="K47" s="168" t="inlineStr">
        <is>
          <t xml:space="preserve">End Date: </t>
        </is>
      </c>
      <c r="L47" s="169">
        <f>'LRP-Swine-Charts'!$G$23</f>
        <v/>
      </c>
      <c r="M47" s="7" t="n"/>
      <c r="N47" s="7" t="n"/>
      <c r="O47" s="2" t="n"/>
      <c r="P47" s="1" t="n"/>
      <c r="AN47" s="121" t="n"/>
      <c r="AO47" s="121" t="n"/>
      <c r="AP47" s="121" t="n"/>
    </row>
    <row r="48">
      <c r="B48" s="1" t="n"/>
      <c r="C48" s="2" t="n"/>
      <c r="D48" s="3" t="n"/>
      <c r="E48" s="174" t="n"/>
      <c r="F48" s="168" t="inlineStr">
        <is>
          <t xml:space="preserve">Forecast Price: </t>
        </is>
      </c>
      <c r="G48" s="240">
        <f>'LRP-Swine-Charts'!$G$21</f>
        <v/>
      </c>
      <c r="H48" s="3" t="n"/>
      <c r="I48" s="3" t="n"/>
      <c r="J48" s="174" t="n"/>
      <c r="K48" s="168" t="inlineStr">
        <is>
          <t xml:space="preserve">Forecast Price: </t>
        </is>
      </c>
      <c r="L48" s="240">
        <f>'LRP-Swine-Charts'!$G$25</f>
        <v/>
      </c>
      <c r="M48" s="225" t="n"/>
      <c r="N48" s="225" t="n"/>
      <c r="O48" s="2" t="n"/>
      <c r="P48" s="1" t="n"/>
      <c r="AN48" s="121" t="n"/>
      <c r="AO48" s="121" t="n"/>
      <c r="AP48" s="121" t="n"/>
    </row>
    <row r="49">
      <c r="B49" s="1" t="n"/>
      <c r="C49" s="2" t="n"/>
      <c r="D49" s="3" t="n"/>
      <c r="E49" s="166" t="inlineStr">
        <is>
          <t>Coverage Level</t>
        </is>
      </c>
      <c r="F49" s="165" t="inlineStr">
        <is>
          <t>Coverage Price</t>
        </is>
      </c>
      <c r="G49" s="164" t="inlineStr">
        <is>
          <t>Prod. Prem.</t>
        </is>
      </c>
      <c r="H49" s="3" t="n"/>
      <c r="I49" s="3" t="n"/>
      <c r="J49" s="166" t="inlineStr">
        <is>
          <t>Coverage Level</t>
        </is>
      </c>
      <c r="K49" s="165" t="inlineStr">
        <is>
          <t>Coverage Price</t>
        </is>
      </c>
      <c r="L49" s="164" t="inlineStr">
        <is>
          <t>Prod. Prem.</t>
        </is>
      </c>
      <c r="M49" s="14" t="n"/>
      <c r="N49" s="14" t="n"/>
      <c r="O49" s="2" t="n"/>
      <c r="P49" s="1" t="n"/>
      <c r="AN49" s="121" t="n"/>
      <c r="AO49" s="121" t="n"/>
      <c r="AP49" s="121" t="n"/>
    </row>
    <row r="50">
      <c r="B50" s="1" t="n"/>
      <c r="C50" s="2" t="n"/>
      <c r="D50" s="3" t="n"/>
      <c r="E50" s="160">
        <f>'LRP-Swine-Charts'!$H19</f>
        <v/>
      </c>
      <c r="F50" s="241">
        <f>'LRP-Swine-Charts'!$H20</f>
        <v/>
      </c>
      <c r="G50" s="242">
        <f>'LRP-Swine-Charts'!$H21</f>
        <v/>
      </c>
      <c r="H50" s="3" t="n"/>
      <c r="I50" s="3" t="n"/>
      <c r="J50" s="160">
        <f>'LRP-Swine-Charts'!$H23</f>
        <v/>
      </c>
      <c r="K50" s="241">
        <f>'LRP-Swine-Charts'!$H24</f>
        <v/>
      </c>
      <c r="L50" s="242">
        <f>'LRP-Swine-Charts'!$H25</f>
        <v/>
      </c>
      <c r="M50" s="225" t="n"/>
      <c r="N50" s="225" t="n"/>
      <c r="O50" s="2" t="n"/>
      <c r="P50" s="1" t="n"/>
      <c r="AN50" s="121" t="n"/>
      <c r="AO50" s="121" t="n"/>
      <c r="AP50" s="121" t="n"/>
    </row>
    <row r="51">
      <c r="B51" s="1" t="n"/>
      <c r="C51" s="2" t="n"/>
      <c r="D51" s="3" t="n"/>
      <c r="E51" s="163">
        <f>'LRP-Swine-Charts'!$I19</f>
        <v/>
      </c>
      <c r="F51" s="243">
        <f>'LRP-Swine-Charts'!$I20</f>
        <v/>
      </c>
      <c r="G51" s="244">
        <f>'LRP-Swine-Charts'!$I21</f>
        <v/>
      </c>
      <c r="H51" s="3" t="n"/>
      <c r="I51" s="3" t="n"/>
      <c r="J51" s="163">
        <f>'LRP-Swine-Charts'!$I23</f>
        <v/>
      </c>
      <c r="K51" s="243">
        <f>'LRP-Swine-Charts'!$I24</f>
        <v/>
      </c>
      <c r="L51" s="244">
        <f>'LRP-Swine-Charts'!$I25</f>
        <v/>
      </c>
      <c r="M51" s="225" t="n"/>
      <c r="N51" s="225" t="n"/>
      <c r="O51" s="2" t="n"/>
      <c r="P51" s="1" t="n"/>
      <c r="AN51" s="121" t="n"/>
      <c r="AO51" s="121" t="n"/>
      <c r="AP51" s="121" t="n"/>
    </row>
    <row r="52">
      <c r="B52" s="1" t="n"/>
      <c r="C52" s="2" t="n"/>
      <c r="D52" s="3" t="n"/>
      <c r="E52" s="160">
        <f>'LRP-Swine-Charts'!$J19</f>
        <v/>
      </c>
      <c r="F52" s="241">
        <f>'LRP-Swine-Charts'!$J20</f>
        <v/>
      </c>
      <c r="G52" s="242">
        <f>'LRP-Swine-Charts'!$J21</f>
        <v/>
      </c>
      <c r="H52" s="3" t="n"/>
      <c r="I52" s="3" t="n"/>
      <c r="J52" s="160">
        <f>'LRP-Swine-Charts'!$J23</f>
        <v/>
      </c>
      <c r="K52" s="241">
        <f>'LRP-Swine-Charts'!$J24</f>
        <v/>
      </c>
      <c r="L52" s="242">
        <f>'LRP-Swine-Charts'!$J25</f>
        <v/>
      </c>
      <c r="M52" s="225" t="n"/>
      <c r="N52" s="225" t="n"/>
      <c r="O52" s="2" t="n"/>
      <c r="P52" s="1" t="n"/>
      <c r="AN52" s="121" t="n"/>
      <c r="AO52" s="121" t="n"/>
      <c r="AP52" s="121" t="n"/>
    </row>
    <row r="53">
      <c r="B53" s="1" t="n"/>
      <c r="C53" s="2" t="n"/>
      <c r="D53" s="3" t="n"/>
      <c r="E53" s="163">
        <f>'LRP-Swine-Charts'!$K19</f>
        <v/>
      </c>
      <c r="F53" s="243">
        <f>'LRP-Swine-Charts'!$K20</f>
        <v/>
      </c>
      <c r="G53" s="244">
        <f>'LRP-Swine-Charts'!$K21</f>
        <v/>
      </c>
      <c r="H53" s="3" t="n"/>
      <c r="I53" s="3" t="n"/>
      <c r="J53" s="163">
        <f>'LRP-Swine-Charts'!$K23</f>
        <v/>
      </c>
      <c r="K53" s="243">
        <f>'LRP-Swine-Charts'!$K24</f>
        <v/>
      </c>
      <c r="L53" s="244">
        <f>'LRP-Swine-Charts'!$K25</f>
        <v/>
      </c>
      <c r="M53" s="225" t="n"/>
      <c r="N53" s="225" t="n"/>
      <c r="O53" s="2" t="n"/>
      <c r="P53" s="1" t="n"/>
      <c r="AN53" s="121" t="n"/>
      <c r="AO53" s="121" t="n"/>
      <c r="AP53" s="121" t="n"/>
    </row>
    <row r="54">
      <c r="B54" s="1" t="n"/>
      <c r="C54" s="2" t="n"/>
      <c r="D54" s="3" t="n"/>
      <c r="E54" s="160">
        <f>'LRP-Swine-Charts'!$L19</f>
        <v/>
      </c>
      <c r="F54" s="241">
        <f>'LRP-Swine-Charts'!$L20</f>
        <v/>
      </c>
      <c r="G54" s="242">
        <f>'LRP-Swine-Charts'!$L21</f>
        <v/>
      </c>
      <c r="H54" s="3" t="n"/>
      <c r="I54" s="3" t="n"/>
      <c r="J54" s="160">
        <f>'LRP-Swine-Charts'!$L23</f>
        <v/>
      </c>
      <c r="K54" s="241">
        <f>'LRP-Swine-Charts'!$L24</f>
        <v/>
      </c>
      <c r="L54" s="242">
        <f>'LRP-Swine-Charts'!$L25</f>
        <v/>
      </c>
      <c r="M54" s="225" t="n"/>
      <c r="N54" s="225" t="n"/>
      <c r="O54" s="2" t="n"/>
      <c r="P54" s="1" t="n"/>
      <c r="AN54" s="121" t="n"/>
      <c r="AO54" s="121" t="n"/>
      <c r="AP54" s="121" t="n"/>
    </row>
    <row r="55">
      <c r="B55" s="1" t="n"/>
      <c r="C55" s="2" t="n"/>
      <c r="D55" s="3" t="n"/>
      <c r="E55" s="163">
        <f>'LRP-Swine-Charts'!$M19</f>
        <v/>
      </c>
      <c r="F55" s="243">
        <f>'LRP-Swine-Charts'!$M20</f>
        <v/>
      </c>
      <c r="G55" s="244">
        <f>'LRP-Swine-Charts'!$M21</f>
        <v/>
      </c>
      <c r="H55" s="3" t="n"/>
      <c r="I55" s="3" t="n"/>
      <c r="J55" s="163">
        <f>'LRP-Swine-Charts'!$M23</f>
        <v/>
      </c>
      <c r="K55" s="243">
        <f>'LRP-Swine-Charts'!$M24</f>
        <v/>
      </c>
      <c r="L55" s="244">
        <f>'LRP-Swine-Charts'!$M25</f>
        <v/>
      </c>
      <c r="M55" s="225" t="n"/>
      <c r="N55" s="225" t="n"/>
      <c r="O55" s="2" t="n"/>
      <c r="P55" s="1" t="n"/>
      <c r="AN55" s="121" t="n"/>
      <c r="AO55" s="121" t="n"/>
      <c r="AP55" s="121" t="n"/>
    </row>
    <row r="56">
      <c r="B56" s="1" t="n"/>
      <c r="C56" s="2" t="n"/>
      <c r="D56" s="3" t="n"/>
      <c r="E56" s="160">
        <f>'LRP-Swine-Charts'!$N19</f>
        <v/>
      </c>
      <c r="F56" s="241">
        <f>'LRP-Swine-Charts'!$N20</f>
        <v/>
      </c>
      <c r="G56" s="242">
        <f>'LRP-Swine-Charts'!$N21</f>
        <v/>
      </c>
      <c r="H56" s="3" t="n"/>
      <c r="I56" s="3" t="n"/>
      <c r="J56" s="160">
        <f>'LRP-Swine-Charts'!$N23</f>
        <v/>
      </c>
      <c r="K56" s="241">
        <f>'LRP-Swine-Charts'!$N24</f>
        <v/>
      </c>
      <c r="L56" s="242">
        <f>'LRP-Swine-Charts'!$N25</f>
        <v/>
      </c>
      <c r="M56" s="225" t="n"/>
      <c r="N56" s="225" t="n"/>
      <c r="O56" s="2" t="n"/>
      <c r="P56" s="1" t="n"/>
      <c r="AN56" s="121" t="n"/>
      <c r="AO56" s="121" t="n"/>
      <c r="AP56" s="121" t="n"/>
    </row>
    <row r="57">
      <c r="B57" s="1" t="n"/>
      <c r="C57" s="2" t="n"/>
      <c r="D57" s="3" t="n"/>
      <c r="E57" s="163">
        <f>'LRP-Swine-Charts'!$O19</f>
        <v/>
      </c>
      <c r="F57" s="243">
        <f>'LRP-Swine-Charts'!$O20</f>
        <v/>
      </c>
      <c r="G57" s="244">
        <f>'LRP-Swine-Charts'!$O21</f>
        <v/>
      </c>
      <c r="H57" s="3" t="n"/>
      <c r="I57" s="3" t="n"/>
      <c r="J57" s="163">
        <f>'LRP-Swine-Charts'!$O23</f>
        <v/>
      </c>
      <c r="K57" s="243">
        <f>'LRP-Swine-Charts'!$O24</f>
        <v/>
      </c>
      <c r="L57" s="244">
        <f>'LRP-Swine-Charts'!$O25</f>
        <v/>
      </c>
      <c r="M57" s="225" t="n"/>
      <c r="N57" s="225" t="n"/>
      <c r="O57" s="2" t="n"/>
      <c r="P57" s="1" t="n"/>
      <c r="AN57" s="121" t="n"/>
      <c r="AO57" s="121" t="n"/>
      <c r="AP57" s="121" t="n"/>
    </row>
    <row r="58">
      <c r="B58" s="1" t="n"/>
      <c r="C58" s="2" t="n"/>
      <c r="D58" s="3" t="n"/>
      <c r="E58" s="160">
        <f>'LRP-Swine-Charts'!$P19</f>
        <v/>
      </c>
      <c r="F58" s="241">
        <f>'LRP-Swine-Charts'!$P20</f>
        <v/>
      </c>
      <c r="G58" s="242">
        <f>'LRP-Swine-Charts'!$P21</f>
        <v/>
      </c>
      <c r="H58" s="3" t="n"/>
      <c r="I58" s="3" t="n"/>
      <c r="J58" s="160">
        <f>'LRP-Swine-Charts'!$P23</f>
        <v/>
      </c>
      <c r="K58" s="241">
        <f>'LRP-Swine-Charts'!$P24</f>
        <v/>
      </c>
      <c r="L58" s="242">
        <f>'LRP-Swine-Charts'!$P25</f>
        <v/>
      </c>
      <c r="M58" s="225" t="n"/>
      <c r="N58" s="225" t="n"/>
      <c r="O58" s="2" t="n"/>
      <c r="P58" s="1" t="n"/>
      <c r="AN58" s="121" t="n"/>
      <c r="AO58" s="121" t="n"/>
      <c r="AP58" s="121" t="n"/>
    </row>
    <row r="59">
      <c r="B59" s="1" t="n"/>
      <c r="C59" s="2" t="n"/>
      <c r="D59" s="3" t="n"/>
      <c r="E59" s="156">
        <f>'LRP-Swine-Charts'!$Q19</f>
        <v/>
      </c>
      <c r="F59" s="245">
        <f>'LRP-Swine-Charts'!$Q20</f>
        <v/>
      </c>
      <c r="G59" s="246">
        <f>'LRP-Swine-Charts'!$Q21</f>
        <v/>
      </c>
      <c r="H59" s="157" t="n"/>
      <c r="I59" s="3" t="n"/>
      <c r="J59" s="156">
        <f>'LRP-Swine-Charts'!$Q23</f>
        <v/>
      </c>
      <c r="K59" s="245">
        <f>'LRP-Swine-Charts'!$Q24</f>
        <v/>
      </c>
      <c r="L59" s="246">
        <f>'LRP-Swine-Charts'!$Q25</f>
        <v/>
      </c>
      <c r="M59" s="247" t="n"/>
      <c r="N59" s="225" t="n"/>
      <c r="O59" s="2" t="n"/>
      <c r="P59" s="1" t="n"/>
      <c r="AN59" s="121" t="n"/>
      <c r="AO59" s="121" t="n"/>
      <c r="AP59" s="121" t="n"/>
    </row>
    <row r="60" ht="15" customHeight="1" s="171">
      <c r="B60" s="1" t="n"/>
      <c r="C60" s="2" t="n"/>
      <c r="D60" s="3" t="n"/>
      <c r="E60" s="3" t="n"/>
      <c r="F60" s="3" t="n"/>
      <c r="G60" s="3" t="n"/>
      <c r="H60" s="3" t="n"/>
      <c r="I60" s="3" t="n"/>
      <c r="J60" s="3" t="n"/>
      <c r="K60" s="3" t="n"/>
      <c r="L60" s="3" t="n"/>
      <c r="M60" s="3" t="n"/>
      <c r="N60" s="3" t="n"/>
      <c r="O60" s="2" t="n"/>
      <c r="P60" s="1" t="n"/>
      <c r="AN60" s="121" t="n"/>
      <c r="AO60" s="121" t="n"/>
      <c r="AP60" s="121" t="n"/>
    </row>
    <row r="61">
      <c r="B61" s="1" t="n"/>
      <c r="C61" s="2" t="n"/>
      <c r="D61" s="3" t="n"/>
      <c r="E61" s="179" t="inlineStr">
        <is>
          <t>39 Weeks</t>
        </is>
      </c>
      <c r="F61" s="168" t="inlineStr">
        <is>
          <t xml:space="preserve">End Date: </t>
        </is>
      </c>
      <c r="G61" s="169">
        <f>'LRP-Swine-Charts'!$G$27</f>
        <v/>
      </c>
      <c r="H61" s="3" t="n"/>
      <c r="I61" s="3" t="n"/>
      <c r="J61" s="179" t="inlineStr">
        <is>
          <t>43 Weeks</t>
        </is>
      </c>
      <c r="K61" s="168" t="inlineStr">
        <is>
          <t xml:space="preserve">End Date: </t>
        </is>
      </c>
      <c r="L61" s="169">
        <f>'LRP-Swine-Charts'!$G$31</f>
        <v/>
      </c>
      <c r="M61" s="7" t="n"/>
      <c r="N61" s="7" t="n"/>
      <c r="O61" s="2" t="n"/>
      <c r="P61" s="1" t="n"/>
      <c r="AG61" s="121" t="n"/>
      <c r="AH61" s="121" t="n"/>
      <c r="AI61" s="121" t="n"/>
    </row>
    <row r="62">
      <c r="B62" s="1" t="n"/>
      <c r="C62" s="2" t="n"/>
      <c r="D62" s="3" t="n"/>
      <c r="E62" s="174" t="n"/>
      <c r="F62" s="168" t="inlineStr">
        <is>
          <t xml:space="preserve">Forecast Price: </t>
        </is>
      </c>
      <c r="G62" s="240">
        <f>'LRP-Swine-Charts'!$G$29</f>
        <v/>
      </c>
      <c r="H62" s="3" t="n"/>
      <c r="I62" s="3" t="n"/>
      <c r="J62" s="174" t="n"/>
      <c r="K62" s="168" t="inlineStr">
        <is>
          <t xml:space="preserve">Forecast Price: </t>
        </is>
      </c>
      <c r="L62" s="240">
        <f>'LRP-Swine-Charts'!$G$33</f>
        <v/>
      </c>
      <c r="M62" s="225" t="n"/>
      <c r="N62" s="225" t="n"/>
      <c r="O62" s="2" t="n"/>
      <c r="P62" s="1" t="n"/>
      <c r="AG62" s="121" t="n"/>
      <c r="AH62" s="121" t="n"/>
      <c r="AI62" s="121" t="n"/>
    </row>
    <row r="63">
      <c r="B63" s="1" t="n"/>
      <c r="C63" s="2" t="n"/>
      <c r="D63" s="3" t="n"/>
      <c r="E63" s="166" t="inlineStr">
        <is>
          <t>Coverage Level</t>
        </is>
      </c>
      <c r="F63" s="165" t="inlineStr">
        <is>
          <t>Coverage Price</t>
        </is>
      </c>
      <c r="G63" s="164" t="inlineStr">
        <is>
          <t>Prod. Premium</t>
        </is>
      </c>
      <c r="H63" s="3" t="n"/>
      <c r="I63" s="3" t="n"/>
      <c r="J63" s="166" t="inlineStr">
        <is>
          <t>Coverage Level</t>
        </is>
      </c>
      <c r="K63" s="165" t="inlineStr">
        <is>
          <t>Coverage Price</t>
        </is>
      </c>
      <c r="L63" s="164" t="inlineStr">
        <is>
          <t>Prod. Premium</t>
        </is>
      </c>
      <c r="M63" s="14" t="n"/>
      <c r="N63" s="14" t="n"/>
      <c r="O63" s="2" t="n"/>
      <c r="P63" s="1" t="n"/>
    </row>
    <row r="64">
      <c r="B64" s="1" t="n"/>
      <c r="C64" s="2" t="n"/>
      <c r="D64" s="3" t="n"/>
      <c r="E64" s="160">
        <f>'LRP-Swine-Charts'!$H27</f>
        <v/>
      </c>
      <c r="F64" s="241">
        <f>'LRP-Swine-Charts'!$H28</f>
        <v/>
      </c>
      <c r="G64" s="242">
        <f>'LRP-Swine-Charts'!$H29</f>
        <v/>
      </c>
      <c r="H64" s="3" t="n"/>
      <c r="I64" s="3" t="n"/>
      <c r="J64" s="160">
        <f>'LRP-Swine-Charts'!$H31</f>
        <v/>
      </c>
      <c r="K64" s="241">
        <f>'LRP-Swine-Charts'!$H32</f>
        <v/>
      </c>
      <c r="L64" s="242">
        <f>'LRP-Swine-Charts'!$H33</f>
        <v/>
      </c>
      <c r="M64" s="225" t="n"/>
      <c r="N64" s="225" t="n"/>
      <c r="O64" s="2" t="n"/>
      <c r="P64" s="1" t="n"/>
    </row>
    <row r="65">
      <c r="B65" s="1" t="n"/>
      <c r="C65" s="2" t="n"/>
      <c r="D65" s="3" t="n"/>
      <c r="E65" s="163">
        <f>'LRP-Swine-Charts'!$I27</f>
        <v/>
      </c>
      <c r="F65" s="243">
        <f>'LRP-Swine-Charts'!$I28</f>
        <v/>
      </c>
      <c r="G65" s="244">
        <f>'LRP-Swine-Charts'!$I29</f>
        <v/>
      </c>
      <c r="H65" s="3" t="n"/>
      <c r="I65" s="3" t="n"/>
      <c r="J65" s="163">
        <f>'LRP-Swine-Charts'!$I31</f>
        <v/>
      </c>
      <c r="K65" s="243">
        <f>'LRP-Swine-Charts'!$I32</f>
        <v/>
      </c>
      <c r="L65" s="244">
        <f>'LRP-Swine-Charts'!$I33</f>
        <v/>
      </c>
      <c r="M65" s="225" t="n"/>
      <c r="N65" s="225" t="n"/>
      <c r="O65" s="2" t="n"/>
      <c r="P65" s="1" t="n"/>
    </row>
    <row r="66">
      <c r="B66" s="1" t="n"/>
      <c r="C66" s="2" t="n"/>
      <c r="D66" s="3" t="n"/>
      <c r="E66" s="160">
        <f>'LRP-Swine-Charts'!$J27</f>
        <v/>
      </c>
      <c r="F66" s="241">
        <f>'LRP-Swine-Charts'!$J28</f>
        <v/>
      </c>
      <c r="G66" s="242">
        <f>'LRP-Swine-Charts'!$J29</f>
        <v/>
      </c>
      <c r="H66" s="3" t="n"/>
      <c r="I66" s="3" t="n"/>
      <c r="J66" s="160">
        <f>'LRP-Swine-Charts'!$J31</f>
        <v/>
      </c>
      <c r="K66" s="241">
        <f>'LRP-Swine-Charts'!$J32</f>
        <v/>
      </c>
      <c r="L66" s="242">
        <f>'LRP-Swine-Charts'!$J33</f>
        <v/>
      </c>
      <c r="M66" s="225" t="n"/>
      <c r="N66" s="225" t="n"/>
      <c r="O66" s="2" t="n"/>
      <c r="P66" s="1" t="n"/>
    </row>
    <row r="67">
      <c r="B67" s="1" t="n"/>
      <c r="C67" s="2" t="n"/>
      <c r="D67" s="3" t="n"/>
      <c r="E67" s="163">
        <f>'LRP-Swine-Charts'!$K27</f>
        <v/>
      </c>
      <c r="F67" s="243">
        <f>'LRP-Swine-Charts'!$K28</f>
        <v/>
      </c>
      <c r="G67" s="244">
        <f>'LRP-Swine-Charts'!$K29</f>
        <v/>
      </c>
      <c r="H67" s="3" t="n"/>
      <c r="I67" s="3" t="n"/>
      <c r="J67" s="163">
        <f>'LRP-Swine-Charts'!$K31</f>
        <v/>
      </c>
      <c r="K67" s="243">
        <f>'LRP-Swine-Charts'!$K32</f>
        <v/>
      </c>
      <c r="L67" s="244">
        <f>'LRP-Swine-Charts'!$K33</f>
        <v/>
      </c>
      <c r="M67" s="225" t="n"/>
      <c r="N67" s="225" t="n"/>
      <c r="O67" s="2" t="n"/>
      <c r="P67" s="1" t="n"/>
    </row>
    <row r="68">
      <c r="B68" s="1" t="n"/>
      <c r="C68" s="2" t="n"/>
      <c r="D68" s="3" t="n"/>
      <c r="E68" s="160">
        <f>'LRP-Swine-Charts'!$L27</f>
        <v/>
      </c>
      <c r="F68" s="241">
        <f>'LRP-Swine-Charts'!$L28</f>
        <v/>
      </c>
      <c r="G68" s="242">
        <f>'LRP-Swine-Charts'!$L29</f>
        <v/>
      </c>
      <c r="H68" s="3" t="n"/>
      <c r="I68" s="3" t="n"/>
      <c r="J68" s="160">
        <f>'LRP-Swine-Charts'!$L31</f>
        <v/>
      </c>
      <c r="K68" s="241">
        <f>'LRP-Swine-Charts'!$L32</f>
        <v/>
      </c>
      <c r="L68" s="242">
        <f>'LRP-Swine-Charts'!$L33</f>
        <v/>
      </c>
      <c r="M68" s="225" t="n"/>
      <c r="N68" s="225" t="n"/>
      <c r="O68" s="2" t="n"/>
      <c r="P68" s="1" t="n"/>
    </row>
    <row r="69">
      <c r="B69" s="1" t="n"/>
      <c r="C69" s="2" t="n"/>
      <c r="D69" s="3" t="n"/>
      <c r="E69" s="163">
        <f>'LRP-Swine-Charts'!$M27</f>
        <v/>
      </c>
      <c r="F69" s="243">
        <f>'LRP-Swine-Charts'!$M28</f>
        <v/>
      </c>
      <c r="G69" s="244">
        <f>'LRP-Swine-Charts'!$M29</f>
        <v/>
      </c>
      <c r="H69" s="3" t="n"/>
      <c r="I69" s="3" t="n"/>
      <c r="J69" s="163">
        <f>'LRP-Swine-Charts'!$M31</f>
        <v/>
      </c>
      <c r="K69" s="243">
        <f>'LRP-Swine-Charts'!$M32</f>
        <v/>
      </c>
      <c r="L69" s="244">
        <f>'LRP-Swine-Charts'!$M33</f>
        <v/>
      </c>
      <c r="M69" s="225" t="n"/>
      <c r="N69" s="225" t="n"/>
      <c r="O69" s="2" t="n"/>
      <c r="P69" s="1" t="n"/>
    </row>
    <row r="70">
      <c r="B70" s="1" t="n"/>
      <c r="C70" s="2" t="n"/>
      <c r="D70" s="3" t="n"/>
      <c r="E70" s="160">
        <f>'LRP-Swine-Charts'!$N27</f>
        <v/>
      </c>
      <c r="F70" s="241">
        <f>'LRP-Swine-Charts'!$N28</f>
        <v/>
      </c>
      <c r="G70" s="242">
        <f>'LRP-Swine-Charts'!$N29</f>
        <v/>
      </c>
      <c r="H70" s="3" t="n"/>
      <c r="I70" s="3" t="n"/>
      <c r="J70" s="160">
        <f>'LRP-Swine-Charts'!$N31</f>
        <v/>
      </c>
      <c r="K70" s="241">
        <f>'LRP-Swine-Charts'!$N32</f>
        <v/>
      </c>
      <c r="L70" s="242">
        <f>'LRP-Swine-Charts'!$N33</f>
        <v/>
      </c>
      <c r="M70" s="225" t="n"/>
      <c r="N70" s="225" t="n"/>
      <c r="O70" s="2" t="n"/>
      <c r="P70" s="1" t="n"/>
    </row>
    <row r="71">
      <c r="B71" s="1" t="n"/>
      <c r="C71" s="2" t="n"/>
      <c r="D71" s="3" t="n"/>
      <c r="E71" s="163">
        <f>'LRP-Swine-Charts'!$O27</f>
        <v/>
      </c>
      <c r="F71" s="243">
        <f>'LRP-Swine-Charts'!$O28</f>
        <v/>
      </c>
      <c r="G71" s="244">
        <f>'LRP-Swine-Charts'!$O29</f>
        <v/>
      </c>
      <c r="H71" s="3" t="n"/>
      <c r="I71" s="3" t="n"/>
      <c r="J71" s="163">
        <f>'LRP-Swine-Charts'!$O31</f>
        <v/>
      </c>
      <c r="K71" s="243">
        <f>'LRP-Swine-Charts'!$O32</f>
        <v/>
      </c>
      <c r="L71" s="244">
        <f>'LRP-Swine-Charts'!$O33</f>
        <v/>
      </c>
      <c r="M71" s="225" t="n"/>
      <c r="N71" s="225" t="n"/>
      <c r="O71" s="2" t="n"/>
      <c r="P71" s="1" t="n"/>
    </row>
    <row r="72">
      <c r="B72" s="1" t="n"/>
      <c r="C72" s="2" t="n"/>
      <c r="D72" s="3" t="n"/>
      <c r="E72" s="160">
        <f>'LRP-Swine-Charts'!$P27</f>
        <v/>
      </c>
      <c r="F72" s="241">
        <f>'LRP-Swine-Charts'!$P28</f>
        <v/>
      </c>
      <c r="G72" s="242">
        <f>'LRP-Swine-Charts'!$P29</f>
        <v/>
      </c>
      <c r="H72" s="3" t="n"/>
      <c r="I72" s="3" t="n"/>
      <c r="J72" s="160">
        <f>'LRP-Swine-Charts'!$P31</f>
        <v/>
      </c>
      <c r="K72" s="241">
        <f>'LRP-Swine-Charts'!$P32</f>
        <v/>
      </c>
      <c r="L72" s="242">
        <f>'LRP-Swine-Charts'!$P33</f>
        <v/>
      </c>
      <c r="M72" s="225" t="n"/>
      <c r="N72" s="225" t="n"/>
      <c r="O72" s="2" t="n"/>
      <c r="P72" s="1" t="n"/>
    </row>
    <row r="73">
      <c r="B73" s="1" t="n"/>
      <c r="C73" s="2" t="n"/>
      <c r="D73" s="3" t="n"/>
      <c r="E73" s="156">
        <f>'LRP-Swine-Charts'!$Q27</f>
        <v/>
      </c>
      <c r="F73" s="245">
        <f>'LRP-Swine-Charts'!$Q28</f>
        <v/>
      </c>
      <c r="G73" s="246">
        <f>'LRP-Swine-Charts'!$Q29</f>
        <v/>
      </c>
      <c r="H73" s="157" t="n"/>
      <c r="I73" s="3" t="n"/>
      <c r="J73" s="156">
        <f>'LRP-Swine-Charts'!$Q31</f>
        <v/>
      </c>
      <c r="K73" s="245">
        <f>'LRP-Swine-Charts'!$Q32</f>
        <v/>
      </c>
      <c r="L73" s="246">
        <f>'LRP-Swine-Charts'!$Q33</f>
        <v/>
      </c>
      <c r="M73" s="247" t="n"/>
      <c r="N73" s="225" t="n"/>
      <c r="O73" s="2" t="n"/>
      <c r="P73" s="1" t="n"/>
    </row>
    <row r="74" ht="30" customHeight="1" s="171">
      <c r="B74" s="1" t="n"/>
      <c r="C74" s="2" t="n"/>
      <c r="D74" s="3" t="n"/>
      <c r="E74" s="178" t="inlineStr">
        <is>
          <t>Note: Box and Whisker charts include the range of CME Index prices reported on the respective End Date over the past 20 years 
          (min, max and avg shown as data labels) and the current LRP Forecast Price offering.</t>
        </is>
      </c>
      <c r="N74" s="248" t="n"/>
      <c r="O74" s="2" t="n"/>
      <c r="P74" s="1" t="n"/>
      <c r="AN74" s="121" t="n"/>
      <c r="AO74" s="121" t="n"/>
      <c r="AP74" s="121" t="n"/>
    </row>
    <row r="75" ht="15" customHeight="1" s="171">
      <c r="B75" s="1" t="n"/>
      <c r="C75" s="2" t="n"/>
      <c r="D75" s="3" t="n"/>
      <c r="E75" s="125" t="n"/>
      <c r="F75" s="226" t="n"/>
      <c r="G75" s="225" t="n"/>
      <c r="H75" s="3" t="n"/>
      <c r="I75" s="3" t="n"/>
      <c r="J75" s="125" t="n"/>
      <c r="K75" s="226" t="n"/>
      <c r="L75" s="225" t="n"/>
      <c r="M75" s="248" t="inlineStr">
        <is>
          <t>Page 2 of 3</t>
        </is>
      </c>
      <c r="N75" s="248" t="n"/>
      <c r="O75" s="2" t="n"/>
      <c r="P75" s="1" t="n"/>
      <c r="AN75" s="121" t="n"/>
      <c r="AO75" s="121" t="n"/>
      <c r="AP75" s="121" t="n"/>
    </row>
    <row r="76" ht="3.75" customHeight="1" s="171">
      <c r="B76" s="1" t="n"/>
      <c r="C76" s="2" t="n"/>
      <c r="D76" s="2" t="n"/>
      <c r="E76" s="2" t="n"/>
      <c r="F76" s="2" t="n"/>
      <c r="G76" s="2" t="n"/>
      <c r="H76" s="2" t="n"/>
      <c r="I76" s="2" t="n"/>
      <c r="J76" s="2" t="n"/>
      <c r="K76" s="2" t="n"/>
      <c r="L76" s="2" t="n"/>
      <c r="M76" s="2" t="n"/>
      <c r="N76" s="2" t="n"/>
      <c r="O76" s="2" t="n"/>
      <c r="P76" s="1" t="n"/>
      <c r="AN76" s="121" t="n"/>
      <c r="AO76" s="121" t="n"/>
      <c r="AP76" s="121" t="n"/>
    </row>
    <row r="77" ht="3.75" customHeight="1" s="171">
      <c r="B77" s="1" t="n"/>
      <c r="C77" s="1" t="n"/>
      <c r="D77" s="1" t="n"/>
      <c r="E77" s="1" t="n"/>
      <c r="F77" s="1" t="n"/>
      <c r="G77" s="1" t="n"/>
      <c r="H77" s="1" t="n"/>
      <c r="I77" s="1" t="n"/>
      <c r="J77" s="1" t="n"/>
      <c r="K77" s="1" t="n"/>
      <c r="L77" s="1" t="n"/>
      <c r="M77" s="1" t="n"/>
      <c r="N77" s="1" t="n"/>
      <c r="O77" s="1" t="n"/>
      <c r="P77" s="1" t="n"/>
      <c r="AN77" s="121" t="n"/>
      <c r="AO77" s="121" t="n"/>
      <c r="AP77" s="121" t="n"/>
    </row>
    <row r="78" ht="15" customHeight="1" s="171"/>
    <row r="79" ht="15" customHeight="1" s="171"/>
    <row r="80" ht="3.75" customHeight="1" s="171">
      <c r="B80" s="1" t="n"/>
      <c r="C80" s="1" t="n"/>
      <c r="D80" s="1" t="n"/>
      <c r="E80" s="1" t="n"/>
      <c r="F80" s="1" t="n"/>
      <c r="G80" s="1" t="n"/>
      <c r="H80" s="1" t="n"/>
      <c r="I80" s="1" t="n"/>
      <c r="J80" s="1" t="n"/>
      <c r="K80" s="1" t="n"/>
      <c r="L80" s="1" t="n"/>
      <c r="M80" s="1" t="n"/>
      <c r="N80" s="1" t="n"/>
      <c r="O80" s="1" t="n"/>
      <c r="P80" s="1" t="n"/>
    </row>
    <row r="81" ht="3.75" customHeight="1" s="171">
      <c r="B81" s="1" t="n"/>
      <c r="C81" s="2" t="n"/>
      <c r="D81" s="2" t="n"/>
      <c r="E81" s="2" t="n"/>
      <c r="F81" s="2" t="n"/>
      <c r="G81" s="2" t="n"/>
      <c r="H81" s="2" t="n"/>
      <c r="I81" s="2" t="n"/>
      <c r="J81" s="2" t="n"/>
      <c r="K81" s="2" t="n"/>
      <c r="L81" s="2" t="n"/>
      <c r="M81" s="2" t="n"/>
      <c r="N81" s="2" t="n"/>
      <c r="O81" s="2" t="n"/>
      <c r="P81" s="1" t="n"/>
    </row>
    <row r="82" ht="15" customHeight="1" s="171">
      <c r="B82" s="1" t="n"/>
      <c r="C82" s="2" t="n"/>
      <c r="D82" s="3" t="n"/>
      <c r="E82" s="170" t="inlineStr">
        <is>
          <t xml:space="preserve">    2022 Swine LRP Insurance Quotes</t>
        </is>
      </c>
      <c r="M82" s="4" t="n"/>
      <c r="N82" s="4" t="n"/>
      <c r="O82" s="2" t="n"/>
      <c r="P82" s="1" t="n"/>
    </row>
    <row r="83" ht="15" customHeight="1" s="171">
      <c r="B83" s="1" t="n"/>
      <c r="C83" s="2" t="n"/>
      <c r="D83" s="3" t="n"/>
      <c r="M83" s="4" t="n"/>
      <c r="N83" s="4" t="n"/>
      <c r="O83" s="2" t="n"/>
      <c r="P83" s="1" t="n"/>
    </row>
    <row r="84" ht="15" customHeight="1" s="171">
      <c r="B84" s="1" t="n"/>
      <c r="C84" s="2" t="n"/>
      <c r="D84" s="3" t="n"/>
      <c r="M84" s="4" t="n"/>
      <c r="N84" s="4" t="n"/>
      <c r="O84" s="2" t="n"/>
      <c r="P84" s="1" t="n"/>
    </row>
    <row r="85" ht="7.5" customHeight="1" s="171">
      <c r="B85" s="1" t="n"/>
      <c r="C85" s="2" t="n"/>
      <c r="D85" s="3" t="n"/>
      <c r="E85" s="3" t="n"/>
      <c r="F85" s="3" t="n"/>
      <c r="G85" s="3" t="n"/>
      <c r="H85" s="3" t="n"/>
      <c r="I85" s="3" t="n"/>
      <c r="J85" s="3" t="n"/>
      <c r="K85" s="3" t="n"/>
      <c r="L85" s="3" t="n"/>
      <c r="M85" s="3" t="n"/>
      <c r="N85" s="3" t="n"/>
      <c r="O85" s="2" t="n"/>
      <c r="P85" s="1" t="n"/>
    </row>
    <row r="86">
      <c r="B86" s="1" t="n"/>
      <c r="C86" s="2" t="n"/>
      <c r="D86" s="3" t="n"/>
      <c r="E86" s="179" t="inlineStr">
        <is>
          <t>47 Weeks</t>
        </is>
      </c>
      <c r="F86" s="168" t="inlineStr">
        <is>
          <t xml:space="preserve">End Date: </t>
        </is>
      </c>
      <c r="G86" s="169">
        <f>'LRP-Swine-Charts'!$G$35</f>
        <v/>
      </c>
      <c r="H86" s="3" t="n"/>
      <c r="I86" s="3" t="n"/>
      <c r="J86" s="179" t="inlineStr">
        <is>
          <t>52 Weeks</t>
        </is>
      </c>
      <c r="K86" s="168" t="inlineStr">
        <is>
          <t xml:space="preserve">End Date: </t>
        </is>
      </c>
      <c r="L86" s="169">
        <f>'LRP-Swine-Charts'!$G$39</f>
        <v/>
      </c>
      <c r="M86" s="7" t="n"/>
      <c r="N86" s="7" t="n"/>
      <c r="O86" s="2" t="n"/>
      <c r="P86" s="1" t="n"/>
    </row>
    <row r="87">
      <c r="B87" s="1" t="n"/>
      <c r="C87" s="2" t="n"/>
      <c r="D87" s="3" t="n"/>
      <c r="E87" s="174" t="n"/>
      <c r="F87" s="168" t="inlineStr">
        <is>
          <t xml:space="preserve">Forecast Price: </t>
        </is>
      </c>
      <c r="G87" s="240">
        <f>'LRP-Swine-Charts'!$G$37</f>
        <v/>
      </c>
      <c r="H87" s="3" t="n"/>
      <c r="I87" s="3" t="n"/>
      <c r="J87" s="174" t="n"/>
      <c r="K87" s="168" t="inlineStr">
        <is>
          <t xml:space="preserve">Forecast Price: </t>
        </is>
      </c>
      <c r="L87" s="240">
        <f>'LRP-Swine-Charts'!$G$41</f>
        <v/>
      </c>
      <c r="M87" s="225" t="n"/>
      <c r="N87" s="225" t="n"/>
      <c r="O87" s="2" t="n"/>
      <c r="P87" s="1" t="n"/>
    </row>
    <row r="88">
      <c r="B88" s="1" t="n"/>
      <c r="C88" s="2" t="n"/>
      <c r="D88" s="3" t="n"/>
      <c r="E88" s="166" t="inlineStr">
        <is>
          <t>Coverage Level</t>
        </is>
      </c>
      <c r="F88" s="165" t="inlineStr">
        <is>
          <t>Coverage Price</t>
        </is>
      </c>
      <c r="G88" s="164" t="inlineStr">
        <is>
          <t>Prod. Premium</t>
        </is>
      </c>
      <c r="H88" s="3" t="n"/>
      <c r="I88" s="3" t="n"/>
      <c r="J88" s="166" t="inlineStr">
        <is>
          <t>Coverage Level</t>
        </is>
      </c>
      <c r="K88" s="165" t="inlineStr">
        <is>
          <t>Coverage Price</t>
        </is>
      </c>
      <c r="L88" s="164" t="inlineStr">
        <is>
          <t>Prod. Premium</t>
        </is>
      </c>
      <c r="M88" s="14" t="n"/>
      <c r="N88" s="14" t="n"/>
      <c r="O88" s="2" t="n"/>
      <c r="P88" s="1" t="n"/>
    </row>
    <row r="89">
      <c r="B89" s="1" t="n"/>
      <c r="C89" s="2" t="n"/>
      <c r="D89" s="3" t="n"/>
      <c r="E89" s="160">
        <f>'LRP-Swine-Charts'!$H35</f>
        <v/>
      </c>
      <c r="F89" s="241">
        <f>'LRP-Swine-Charts'!$H36</f>
        <v/>
      </c>
      <c r="G89" s="242">
        <f>'LRP-Swine-Charts'!$H37</f>
        <v/>
      </c>
      <c r="H89" s="3" t="n"/>
      <c r="I89" s="3" t="n"/>
      <c r="J89" s="160">
        <f>'LRP-Swine-Charts'!$H39</f>
        <v/>
      </c>
      <c r="K89" s="241">
        <f>'LRP-Swine-Charts'!$H40</f>
        <v/>
      </c>
      <c r="L89" s="242">
        <f>'LRP-Swine-Charts'!$H41</f>
        <v/>
      </c>
      <c r="M89" s="225" t="n"/>
      <c r="N89" s="225" t="n"/>
      <c r="O89" s="2" t="n"/>
      <c r="P89" s="1" t="n"/>
    </row>
    <row r="90">
      <c r="B90" s="1" t="n"/>
      <c r="C90" s="2" t="n"/>
      <c r="D90" s="3" t="n"/>
      <c r="E90" s="163">
        <f>'LRP-Swine-Charts'!$I35</f>
        <v/>
      </c>
      <c r="F90" s="243">
        <f>'LRP-Swine-Charts'!$I36</f>
        <v/>
      </c>
      <c r="G90" s="244">
        <f>'LRP-Swine-Charts'!$I37</f>
        <v/>
      </c>
      <c r="H90" s="3" t="n"/>
      <c r="I90" s="3" t="n"/>
      <c r="J90" s="163">
        <f>'LRP-Swine-Charts'!$I39</f>
        <v/>
      </c>
      <c r="K90" s="243">
        <f>'LRP-Swine-Charts'!$I40</f>
        <v/>
      </c>
      <c r="L90" s="244">
        <f>'LRP-Swine-Charts'!$I41</f>
        <v/>
      </c>
      <c r="M90" s="225" t="n"/>
      <c r="N90" s="225" t="n"/>
      <c r="O90" s="2" t="n"/>
      <c r="P90" s="1" t="n"/>
    </row>
    <row r="91">
      <c r="B91" s="1" t="n"/>
      <c r="C91" s="2" t="n"/>
      <c r="D91" s="3" t="n"/>
      <c r="E91" s="160">
        <f>'LRP-Swine-Charts'!$J35</f>
        <v/>
      </c>
      <c r="F91" s="241">
        <f>'LRP-Swine-Charts'!$J36</f>
        <v/>
      </c>
      <c r="G91" s="242">
        <f>'LRP-Swine-Charts'!$J37</f>
        <v/>
      </c>
      <c r="H91" s="3" t="n"/>
      <c r="I91" s="3" t="n"/>
      <c r="J91" s="160">
        <f>'LRP-Swine-Charts'!$J39</f>
        <v/>
      </c>
      <c r="K91" s="241">
        <f>'LRP-Swine-Charts'!$J40</f>
        <v/>
      </c>
      <c r="L91" s="242">
        <f>'LRP-Swine-Charts'!$J41</f>
        <v/>
      </c>
      <c r="M91" s="225" t="n"/>
      <c r="N91" s="225" t="n"/>
      <c r="O91" s="2" t="n"/>
      <c r="P91" s="1" t="n"/>
    </row>
    <row r="92">
      <c r="B92" s="1" t="n"/>
      <c r="C92" s="2" t="n"/>
      <c r="D92" s="3" t="n"/>
      <c r="E92" s="163">
        <f>'LRP-Swine-Charts'!$K35</f>
        <v/>
      </c>
      <c r="F92" s="243">
        <f>'LRP-Swine-Charts'!$K36</f>
        <v/>
      </c>
      <c r="G92" s="244">
        <f>'LRP-Swine-Charts'!$K37</f>
        <v/>
      </c>
      <c r="H92" s="3" t="n"/>
      <c r="I92" s="3" t="n"/>
      <c r="J92" s="163">
        <f>'LRP-Swine-Charts'!$K39</f>
        <v/>
      </c>
      <c r="K92" s="243">
        <f>'LRP-Swine-Charts'!$K40</f>
        <v/>
      </c>
      <c r="L92" s="244">
        <f>'LRP-Swine-Charts'!$K41</f>
        <v/>
      </c>
      <c r="M92" s="225" t="n"/>
      <c r="N92" s="225" t="n"/>
      <c r="O92" s="2" t="n"/>
      <c r="P92" s="1" t="n"/>
    </row>
    <row r="93">
      <c r="B93" s="1" t="n"/>
      <c r="C93" s="2" t="n"/>
      <c r="D93" s="3" t="n"/>
      <c r="E93" s="160">
        <f>'LRP-Swine-Charts'!$L35</f>
        <v/>
      </c>
      <c r="F93" s="241">
        <f>'LRP-Swine-Charts'!$L36</f>
        <v/>
      </c>
      <c r="G93" s="242">
        <f>'LRP-Swine-Charts'!$L37</f>
        <v/>
      </c>
      <c r="H93" s="3" t="n"/>
      <c r="I93" s="3" t="n"/>
      <c r="J93" s="160">
        <f>'LRP-Swine-Charts'!$L39</f>
        <v/>
      </c>
      <c r="K93" s="241">
        <f>'LRP-Swine-Charts'!$L40</f>
        <v/>
      </c>
      <c r="L93" s="242">
        <f>'LRP-Swine-Charts'!$L41</f>
        <v/>
      </c>
      <c r="M93" s="225" t="n"/>
      <c r="N93" s="225" t="n"/>
      <c r="O93" s="2" t="n"/>
      <c r="P93" s="1" t="n"/>
    </row>
    <row r="94">
      <c r="B94" s="1" t="n"/>
      <c r="C94" s="2" t="n"/>
      <c r="D94" s="3" t="n"/>
      <c r="E94" s="163">
        <f>'LRP-Swine-Charts'!$M35</f>
        <v/>
      </c>
      <c r="F94" s="243">
        <f>'LRP-Swine-Charts'!$M36</f>
        <v/>
      </c>
      <c r="G94" s="244">
        <f>'LRP-Swine-Charts'!$M37</f>
        <v/>
      </c>
      <c r="H94" s="3" t="n"/>
      <c r="I94" s="3" t="n"/>
      <c r="J94" s="163">
        <f>'LRP-Swine-Charts'!$M39</f>
        <v/>
      </c>
      <c r="K94" s="243">
        <f>'LRP-Swine-Charts'!$M40</f>
        <v/>
      </c>
      <c r="L94" s="244">
        <f>'LRP-Swine-Charts'!$M41</f>
        <v/>
      </c>
      <c r="M94" s="225" t="n"/>
      <c r="N94" s="225" t="n"/>
      <c r="O94" s="2" t="n"/>
      <c r="P94" s="1" t="n"/>
    </row>
    <row r="95">
      <c r="B95" s="1" t="n"/>
      <c r="C95" s="2" t="n"/>
      <c r="D95" s="3" t="n"/>
      <c r="E95" s="160">
        <f>'LRP-Swine-Charts'!$N35</f>
        <v/>
      </c>
      <c r="F95" s="241">
        <f>'LRP-Swine-Charts'!$N36</f>
        <v/>
      </c>
      <c r="G95" s="242">
        <f>'LRP-Swine-Charts'!$N37</f>
        <v/>
      </c>
      <c r="H95" s="3" t="n"/>
      <c r="I95" s="3" t="n"/>
      <c r="J95" s="160">
        <f>'LRP-Swine-Charts'!$N39</f>
        <v/>
      </c>
      <c r="K95" s="241">
        <f>'LRP-Swine-Charts'!$N40</f>
        <v/>
      </c>
      <c r="L95" s="242">
        <f>'LRP-Swine-Charts'!$N41</f>
        <v/>
      </c>
      <c r="M95" s="225" t="n"/>
      <c r="N95" s="225" t="n"/>
      <c r="O95" s="2" t="n"/>
      <c r="P95" s="1" t="n"/>
    </row>
    <row r="96">
      <c r="B96" s="1" t="n"/>
      <c r="C96" s="2" t="n"/>
      <c r="D96" s="3" t="n"/>
      <c r="E96" s="163">
        <f>'LRP-Swine-Charts'!$O35</f>
        <v/>
      </c>
      <c r="F96" s="243">
        <f>'LRP-Swine-Charts'!$O36</f>
        <v/>
      </c>
      <c r="G96" s="244">
        <f>'LRP-Swine-Charts'!$O37</f>
        <v/>
      </c>
      <c r="H96" s="3" t="n"/>
      <c r="I96" s="3" t="n"/>
      <c r="J96" s="163">
        <f>'LRP-Swine-Charts'!$O39</f>
        <v/>
      </c>
      <c r="K96" s="243">
        <f>'LRP-Swine-Charts'!$O40</f>
        <v/>
      </c>
      <c r="L96" s="244">
        <f>'LRP-Swine-Charts'!$O41</f>
        <v/>
      </c>
      <c r="M96" s="225" t="n"/>
      <c r="N96" s="225" t="n"/>
      <c r="O96" s="2" t="n"/>
      <c r="P96" s="1" t="n"/>
    </row>
    <row r="97">
      <c r="B97" s="1" t="n"/>
      <c r="C97" s="2" t="n"/>
      <c r="D97" s="3" t="n"/>
      <c r="E97" s="160">
        <f>'LRP-Swine-Charts'!$P35</f>
        <v/>
      </c>
      <c r="F97" s="241">
        <f>'LRP-Swine-Charts'!$P36</f>
        <v/>
      </c>
      <c r="G97" s="242">
        <f>'LRP-Swine-Charts'!$P37</f>
        <v/>
      </c>
      <c r="H97" s="3" t="n"/>
      <c r="I97" s="3" t="n"/>
      <c r="J97" s="160">
        <f>'LRP-Swine-Charts'!$P39</f>
        <v/>
      </c>
      <c r="K97" s="241">
        <f>'LRP-Swine-Charts'!$P40</f>
        <v/>
      </c>
      <c r="L97" s="242">
        <f>'LRP-Swine-Charts'!$P41</f>
        <v/>
      </c>
      <c r="M97" s="225" t="n"/>
      <c r="N97" s="225" t="n"/>
      <c r="O97" s="2" t="n"/>
      <c r="P97" s="1" t="n"/>
    </row>
    <row r="98">
      <c r="B98" s="1" t="n"/>
      <c r="C98" s="2" t="n"/>
      <c r="D98" s="3" t="n"/>
      <c r="E98" s="156">
        <f>'LRP-Swine-Charts'!$Q35</f>
        <v/>
      </c>
      <c r="F98" s="245">
        <f>'LRP-Swine-Charts'!$Q36</f>
        <v/>
      </c>
      <c r="G98" s="246">
        <f>'LRP-Swine-Charts'!$Q37</f>
        <v/>
      </c>
      <c r="H98" s="157" t="n"/>
      <c r="I98" s="3" t="n"/>
      <c r="J98" s="156">
        <f>'LRP-Swine-Charts'!$Q39</f>
        <v/>
      </c>
      <c r="K98" s="245">
        <f>'LRP-Swine-Charts'!$Q40</f>
        <v/>
      </c>
      <c r="L98" s="246">
        <f>'LRP-Swine-Charts'!$Q41</f>
        <v/>
      </c>
      <c r="M98" s="247" t="n"/>
      <c r="N98" s="225" t="n"/>
      <c r="O98" s="2" t="n"/>
      <c r="P98" s="1" t="n"/>
    </row>
    <row r="99" ht="15" customHeight="1" s="171">
      <c r="B99" s="1" t="n"/>
      <c r="C99" s="2" t="n"/>
      <c r="D99" s="3" t="n"/>
      <c r="E99" s="3" t="n"/>
      <c r="F99" s="3" t="n"/>
      <c r="G99" s="3" t="n"/>
      <c r="H99" s="3" t="n"/>
      <c r="I99" s="3" t="n"/>
      <c r="J99" s="3" t="n"/>
      <c r="K99" s="3" t="n"/>
      <c r="M99" s="3" t="n"/>
      <c r="N99" s="3" t="n"/>
      <c r="O99" s="2" t="n"/>
      <c r="P99" s="1" t="n"/>
    </row>
    <row r="100">
      <c r="B100" s="1" t="n"/>
      <c r="C100" s="2" t="n"/>
      <c r="D100" s="3" t="n"/>
      <c r="F100" s="3" t="n"/>
      <c r="G100" s="3" t="n"/>
      <c r="H100" s="3" t="n"/>
      <c r="I100" s="3" t="n"/>
      <c r="J100" s="3" t="n"/>
      <c r="K100" s="3" t="n"/>
      <c r="M100" s="3" t="n"/>
      <c r="N100" s="3" t="n"/>
      <c r="O100" s="2" t="n"/>
      <c r="P100" s="1" t="n"/>
    </row>
    <row r="101">
      <c r="B101" s="1" t="n"/>
      <c r="C101" s="2" t="n"/>
      <c r="D101" s="3" t="n"/>
      <c r="E101" s="26" t="inlineStr">
        <is>
          <t>Swine - IA - No Type Specified</t>
        </is>
      </c>
      <c r="F101" s="3" t="n"/>
      <c r="G101" s="3" t="n"/>
      <c r="H101" s="3" t="n"/>
      <c r="I101" s="3" t="n"/>
      <c r="J101" s="3" t="n"/>
      <c r="K101" s="3" t="n"/>
      <c r="N101" s="3" t="n"/>
      <c r="O101" s="2" t="n"/>
      <c r="P101" s="1" t="n"/>
    </row>
    <row r="102" ht="13.5" customHeight="1" s="171">
      <c r="B102" s="1" t="n"/>
      <c r="C102" s="2" t="n"/>
      <c r="D102" s="3" t="n"/>
      <c r="E102" s="152" t="inlineStr">
        <is>
          <t>Coverage Level and Prod. Premiums are in $/cwt</t>
        </is>
      </c>
      <c r="F102" s="3" t="n"/>
      <c r="G102" s="3" t="n"/>
      <c r="H102" s="3" t="n"/>
      <c r="I102" s="3" t="n"/>
      <c r="J102" s="3" t="n"/>
      <c r="K102" s="3" t="n"/>
      <c r="L102" s="25" t="n"/>
      <c r="N102" s="3" t="n"/>
      <c r="O102" s="2" t="n"/>
      <c r="P102" s="1" t="n"/>
    </row>
    <row r="103" ht="15" customHeight="1" s="171">
      <c r="B103" s="1" t="n"/>
      <c r="C103" s="2" t="n"/>
      <c r="D103" s="3" t="n"/>
      <c r="E103" s="180" t="inlineStr">
        <is>
          <t>This is a quote or estimate based on actuarial information provided by the Risk Management Agency. 
This is a quote only and is not an offer of insurance nor an insurance binder. 
This quote is good for the effective date listed above only.
American Agri-Business Insurance Co. (601)</t>
        </is>
      </c>
      <c r="K103" s="27" t="n"/>
      <c r="M103" s="151" t="inlineStr">
        <is>
          <t>PFPAg Insurance Contact: Tyler Patten</t>
        </is>
      </c>
      <c r="N103" s="150" t="n"/>
      <c r="O103" s="2" t="n"/>
      <c r="P103" s="1" t="n"/>
    </row>
    <row r="104">
      <c r="B104" s="1" t="n"/>
      <c r="C104" s="2" t="n"/>
      <c r="D104" s="3" t="n"/>
      <c r="K104" s="27" t="n"/>
      <c r="M104" s="151" t="inlineStr">
        <is>
          <t>Phone:  (515) 268-8888</t>
        </is>
      </c>
      <c r="N104" s="150" t="n"/>
      <c r="O104" s="2" t="n"/>
      <c r="P104" s="1" t="n"/>
    </row>
    <row r="105">
      <c r="B105" s="1" t="n"/>
      <c r="C105" s="2" t="n"/>
      <c r="D105" s="3" t="n"/>
      <c r="K105" s="27" t="n"/>
      <c r="M105" s="151" t="inlineStr">
        <is>
          <t>Email: tpatten@pfpag.com</t>
        </is>
      </c>
      <c r="N105" s="150" t="n"/>
      <c r="O105" s="2" t="n"/>
      <c r="P105" s="1" t="n"/>
    </row>
    <row r="106" ht="30" customHeight="1" s="171">
      <c r="B106" s="1" t="n"/>
      <c r="C106" s="2" t="n"/>
      <c r="D106" s="3" t="n"/>
      <c r="E106" s="178" t="inlineStr">
        <is>
          <t>Note: Box and Whisker charts include the range of CME Index prices reported on the respective End Date over the past 20 years (min, max and avg shown as data labels) 
         and the current LRP Forecast Price offering.</t>
        </is>
      </c>
      <c r="N106" s="248" t="n"/>
      <c r="O106" s="2" t="n"/>
      <c r="P106" s="1" t="n"/>
    </row>
    <row r="107" ht="15" customHeight="1" s="171">
      <c r="B107" s="1" t="n"/>
      <c r="C107" s="2" t="n"/>
      <c r="D107" s="3" t="n"/>
      <c r="E107" s="3" t="n"/>
      <c r="F107" s="3" t="n"/>
      <c r="G107" s="3" t="n"/>
      <c r="H107" s="3" t="n"/>
      <c r="I107" s="3" t="n"/>
      <c r="J107" s="3" t="n"/>
      <c r="K107" s="3" t="n"/>
      <c r="L107" s="3" t="n"/>
      <c r="M107" s="248" t="inlineStr">
        <is>
          <t>Page 3 of 3</t>
        </is>
      </c>
      <c r="N107" s="3" t="n"/>
      <c r="O107" s="2" t="n"/>
      <c r="P107" s="1" t="n"/>
    </row>
    <row r="108" ht="3.75" customHeight="1" s="171">
      <c r="B108" s="1" t="n"/>
      <c r="C108" s="2" t="n"/>
      <c r="D108" s="2" t="n"/>
      <c r="E108" s="2" t="n"/>
      <c r="F108" s="2" t="n"/>
      <c r="G108" s="2" t="n"/>
      <c r="H108" s="2" t="n"/>
      <c r="I108" s="2" t="n"/>
      <c r="J108" s="2" t="n"/>
      <c r="K108" s="2" t="n"/>
      <c r="L108" s="2" t="n"/>
      <c r="M108" s="2" t="n"/>
      <c r="N108" s="2" t="n"/>
      <c r="O108" s="2" t="n"/>
      <c r="P108" s="1" t="n"/>
    </row>
    <row r="109" ht="3.75" customHeight="1" s="171">
      <c r="B109" s="1" t="n"/>
      <c r="C109" s="1" t="n"/>
      <c r="D109" s="1" t="n"/>
      <c r="E109" s="1" t="n"/>
      <c r="F109" s="1" t="n"/>
      <c r="G109" s="1" t="n"/>
      <c r="H109" s="1" t="n"/>
      <c r="I109" s="1" t="n"/>
      <c r="J109" s="1" t="n"/>
      <c r="K109" s="1" t="n"/>
      <c r="L109" s="1" t="n"/>
      <c r="M109" s="1" t="n"/>
      <c r="N109" s="1" t="n"/>
      <c r="O109" s="1" t="n"/>
      <c r="P109" s="1" t="n"/>
    </row>
  </sheetData>
  <mergeCells count="17">
    <mergeCell ref="E106:M106"/>
    <mergeCell ref="E43:L45"/>
    <mergeCell ref="E8:E9"/>
    <mergeCell ref="E47:E48"/>
    <mergeCell ref="E4:L6"/>
    <mergeCell ref="E61:E62"/>
    <mergeCell ref="E82:L84"/>
    <mergeCell ref="J47:J48"/>
    <mergeCell ref="J8:J9"/>
    <mergeCell ref="J61:J62"/>
    <mergeCell ref="E22:E23"/>
    <mergeCell ref="J22:J23"/>
    <mergeCell ref="E86:E87"/>
    <mergeCell ref="J86:J87"/>
    <mergeCell ref="E103:J105"/>
    <mergeCell ref="E35:M35"/>
    <mergeCell ref="E74:M74"/>
  </mergeCells>
  <printOptions horizontalCentered="1" verticalCentered="1"/>
  <pageMargins left="0" right="0" top="0" bottom="0" header="0.25" footer="0.25"/>
  <pageSetup orientation="landscape"/>
</worksheet>
</file>

<file path=xl/worksheets/sheet17.xml><?xml version="1.0" encoding="utf-8"?>
<worksheet xmlns="http://schemas.openxmlformats.org/spreadsheetml/2006/main">
  <sheetPr codeName="Sheet4">
    <tabColor rgb="FFE4C9FF"/>
    <outlinePr summaryBelow="1" summaryRight="1"/>
    <pageSetUpPr/>
  </sheetPr>
  <dimension ref="A2:AM102"/>
  <sheetViews>
    <sheetView showGridLines="0" workbookViewId="0">
      <selection activeCell="P19" sqref="P19"/>
    </sheetView>
  </sheetViews>
  <sheetFormatPr baseColWidth="8" defaultRowHeight="14.4"/>
  <cols>
    <col width="0.6640625" customWidth="1" style="171" min="1" max="2"/>
    <col width="1.44140625" customWidth="1" style="171" min="3" max="3"/>
    <col width="15.6640625" customWidth="1" style="171" min="4" max="6"/>
    <col width="2.88671875" customWidth="1" style="171" min="7" max="7"/>
    <col width="15.6640625" customWidth="1" style="171" min="8" max="10"/>
    <col width="1.44140625" customWidth="1" style="171" min="11" max="11"/>
    <col width="0.6640625" customWidth="1" style="171" min="12" max="13"/>
    <col width="9.109375" customWidth="1" style="171" min="14" max="14"/>
    <col width="14.6640625" customWidth="1" style="171" min="15" max="16"/>
    <col width="15.6640625" customWidth="1" style="171" min="17" max="19"/>
    <col width="2.88671875" customWidth="1" style="171" min="20" max="20"/>
    <col width="9.109375" customWidth="1" style="171" min="21" max="21"/>
    <col width="14.6640625" customWidth="1" style="171" min="22" max="23"/>
    <col width="15.6640625" customWidth="1" style="171" min="24" max="26"/>
    <col width="2.88671875" customWidth="1" style="171" min="27" max="27"/>
    <col width="9.109375" customWidth="1" style="171" min="28" max="28"/>
    <col width="14.6640625" customWidth="1" style="171" min="29" max="30"/>
    <col width="15.6640625" customWidth="1" style="171" min="31" max="33"/>
    <col width="16.5546875" customWidth="1" style="171" min="37" max="37"/>
  </cols>
  <sheetData>
    <row r="2" ht="3.75" customHeight="1" s="171">
      <c r="A2" s="1" t="n"/>
      <c r="B2" s="1" t="n"/>
      <c r="C2" s="1" t="n"/>
      <c r="D2" s="1" t="n"/>
      <c r="E2" s="1" t="n"/>
      <c r="F2" s="1" t="n"/>
      <c r="G2" s="1" t="n"/>
      <c r="H2" s="1" t="n"/>
      <c r="I2" s="1" t="n"/>
      <c r="J2" s="1" t="n"/>
      <c r="K2" s="1" t="n"/>
      <c r="L2" s="1" t="n"/>
      <c r="M2" s="1" t="n"/>
    </row>
    <row r="3" ht="3.75" customHeight="1" s="171">
      <c r="A3" s="1" t="n"/>
      <c r="B3" s="2" t="n"/>
      <c r="C3" s="2" t="n"/>
      <c r="D3" s="2" t="n"/>
      <c r="E3" s="2" t="n"/>
      <c r="F3" s="2" t="n"/>
      <c r="G3" s="2" t="n"/>
      <c r="H3" s="2" t="n"/>
      <c r="I3" s="2" t="n"/>
      <c r="J3" s="2" t="n"/>
      <c r="K3" s="2" t="n"/>
      <c r="L3" s="2" t="n"/>
      <c r="M3" s="1" t="n"/>
    </row>
    <row r="4" ht="15" customHeight="1" s="171">
      <c r="A4" s="1" t="n"/>
      <c r="B4" s="2" t="n"/>
      <c r="C4" s="3" t="n"/>
      <c r="D4" s="170" t="inlineStr">
        <is>
          <t xml:space="preserve">    2024 Swine LRP Insurance Quotes</t>
        </is>
      </c>
      <c r="K4" s="4" t="n"/>
      <c r="L4" s="2" t="n"/>
      <c r="M4" s="1" t="n"/>
    </row>
    <row r="5" ht="15" customHeight="1" s="171">
      <c r="A5" s="1" t="n"/>
      <c r="B5" s="2" t="n"/>
      <c r="C5" s="3" t="n"/>
      <c r="K5" s="4" t="n"/>
      <c r="L5" s="2" t="n"/>
      <c r="M5" s="1" t="n"/>
    </row>
    <row r="6" ht="15" customHeight="1" s="171">
      <c r="A6" s="1" t="n"/>
      <c r="B6" s="2" t="n"/>
      <c r="C6" s="3" t="n"/>
      <c r="K6" s="4" t="n"/>
      <c r="L6" s="2" t="n"/>
      <c r="M6" s="1" t="n"/>
    </row>
    <row r="7" hidden="1" ht="15" customHeight="1" s="171">
      <c r="A7" s="1" t="n"/>
      <c r="B7" s="2" t="n"/>
      <c r="C7" s="3" t="n"/>
      <c r="D7" s="177" t="inlineStr">
        <is>
          <t>Daily LRP Quotes</t>
        </is>
      </c>
      <c r="K7" s="3" t="n"/>
      <c r="L7" s="2" t="n"/>
      <c r="M7" s="1" t="n"/>
    </row>
    <row r="8" hidden="1" ht="15" customHeight="1" s="171">
      <c r="A8" s="1" t="n"/>
      <c r="B8" s="2" t="n"/>
      <c r="C8" s="3" t="n"/>
      <c r="D8" s="5" t="inlineStr">
        <is>
          <t>Date:</t>
        </is>
      </c>
      <c r="E8" s="6">
        <f>#REF!</f>
        <v/>
      </c>
      <c r="K8" s="3" t="n"/>
      <c r="L8" s="2" t="n"/>
      <c r="M8" s="1" t="n"/>
    </row>
    <row r="9" ht="7.5" customHeight="1" s="171">
      <c r="A9" s="1" t="n"/>
      <c r="B9" s="2" t="n"/>
      <c r="C9" s="3" t="n"/>
      <c r="D9" s="3" t="n"/>
      <c r="E9" s="3" t="n"/>
      <c r="F9" s="3" t="n"/>
      <c r="G9" s="3" t="n"/>
      <c r="H9" s="3" t="n"/>
      <c r="I9" s="3" t="n"/>
      <c r="J9" s="3" t="n"/>
      <c r="K9" s="3" t="n"/>
      <c r="L9" s="2" t="n"/>
      <c r="M9" s="1" t="n"/>
    </row>
    <row r="10">
      <c r="A10" s="1" t="n"/>
      <c r="B10" s="2" t="n"/>
      <c r="C10" s="3" t="n"/>
      <c r="D10" s="173" t="inlineStr">
        <is>
          <t>13 Weeks</t>
        </is>
      </c>
      <c r="E10" s="47" t="inlineStr">
        <is>
          <t xml:space="preserve">End Date: </t>
        </is>
      </c>
      <c r="F10" s="74">
        <f>'LRP-997-821'!$G$3</f>
        <v/>
      </c>
      <c r="G10" s="3" t="n"/>
      <c r="H10" s="173" t="inlineStr">
        <is>
          <t>17 Weeks</t>
        </is>
      </c>
      <c r="I10" s="47" t="inlineStr">
        <is>
          <t xml:space="preserve">End Date: </t>
        </is>
      </c>
      <c r="J10" s="74">
        <f>'LRP-997-821'!$G$7</f>
        <v/>
      </c>
      <c r="K10" s="7" t="n"/>
      <c r="L10" s="2" t="n"/>
      <c r="M10" s="1" t="n"/>
    </row>
    <row r="11">
      <c r="A11" s="1" t="n"/>
      <c r="B11" s="2" t="n"/>
      <c r="C11" s="3" t="n"/>
      <c r="D11" s="174" t="n"/>
      <c r="E11" s="47" t="inlineStr">
        <is>
          <t xml:space="preserve">Forecast Price: </t>
        </is>
      </c>
      <c r="F11" s="249">
        <f>'LRP-997-821'!$G$5</f>
        <v/>
      </c>
      <c r="G11" s="3" t="n"/>
      <c r="H11" s="174" t="n"/>
      <c r="I11" s="47" t="inlineStr">
        <is>
          <t xml:space="preserve">Forecast Price: </t>
        </is>
      </c>
      <c r="J11" s="249">
        <f>'LRP-997-821'!$G$9</f>
        <v/>
      </c>
      <c r="K11" s="250" t="n"/>
      <c r="L11" s="2" t="n"/>
      <c r="M11" s="1" t="n"/>
    </row>
    <row r="12">
      <c r="A12" s="1" t="n"/>
      <c r="B12" s="2" t="n"/>
      <c r="C12" s="3" t="n"/>
      <c r="D12" s="11" t="inlineStr">
        <is>
          <t>Coverage Level</t>
        </is>
      </c>
      <c r="E12" s="12" t="inlineStr">
        <is>
          <t>Coverage Price</t>
        </is>
      </c>
      <c r="F12" s="13" t="inlineStr">
        <is>
          <t>Prod. Premium</t>
        </is>
      </c>
      <c r="G12" s="3" t="n"/>
      <c r="H12" s="11" t="inlineStr">
        <is>
          <t>Coverage Level</t>
        </is>
      </c>
      <c r="I12" s="12" t="inlineStr">
        <is>
          <t>Coverage Price</t>
        </is>
      </c>
      <c r="J12" s="13" t="inlineStr">
        <is>
          <t>Prod. Premium</t>
        </is>
      </c>
      <c r="K12" s="14" t="n"/>
      <c r="L12" s="2" t="n"/>
      <c r="M12" s="1" t="n"/>
    </row>
    <row r="13">
      <c r="A13" s="1" t="n"/>
      <c r="B13" s="2" t="n"/>
      <c r="C13" s="3" t="n"/>
      <c r="D13" s="15">
        <f>'LRP-997-821'!$H3</f>
        <v/>
      </c>
      <c r="E13" s="192">
        <f>'LRP-997-821'!$H4</f>
        <v/>
      </c>
      <c r="F13" s="251">
        <f>'LRP-997-821'!$H5</f>
        <v/>
      </c>
      <c r="G13" s="3" t="n"/>
      <c r="H13" s="15">
        <f>'LRP-997-821'!$H7</f>
        <v/>
      </c>
      <c r="I13" s="192">
        <f>'LRP-997-821'!$H8</f>
        <v/>
      </c>
      <c r="J13" s="251">
        <f>'LRP-997-821'!$H9</f>
        <v/>
      </c>
      <c r="K13" s="250" t="n"/>
      <c r="L13" s="2" t="n"/>
      <c r="M13" s="1" t="n"/>
    </row>
    <row r="14">
      <c r="A14" s="1" t="n"/>
      <c r="B14" s="2" t="n"/>
      <c r="C14" s="3" t="n"/>
      <c r="D14" s="50">
        <f>'LRP-997-821'!$I3</f>
        <v/>
      </c>
      <c r="E14" s="252">
        <f>'LRP-997-821'!$I4</f>
        <v/>
      </c>
      <c r="F14" s="253">
        <f>'LRP-997-821'!$I5</f>
        <v/>
      </c>
      <c r="G14" s="3" t="n"/>
      <c r="H14" s="50">
        <f>'LRP-997-821'!$I7</f>
        <v/>
      </c>
      <c r="I14" s="252">
        <f>'LRP-997-821'!$I8</f>
        <v/>
      </c>
      <c r="J14" s="253">
        <f>'LRP-997-821'!$I9</f>
        <v/>
      </c>
      <c r="K14" s="250" t="n"/>
      <c r="L14" s="2" t="n"/>
      <c r="M14" s="1" t="n"/>
    </row>
    <row r="15">
      <c r="A15" s="1" t="n"/>
      <c r="B15" s="2" t="n"/>
      <c r="C15" s="3" t="n"/>
      <c r="D15" s="15">
        <f>'LRP-997-821'!$J3</f>
        <v/>
      </c>
      <c r="E15" s="192">
        <f>'LRP-997-821'!$J4</f>
        <v/>
      </c>
      <c r="F15" s="251">
        <f>'LRP-997-821'!$J5</f>
        <v/>
      </c>
      <c r="G15" s="3" t="n"/>
      <c r="H15" s="15">
        <f>'LRP-997-821'!$J7</f>
        <v/>
      </c>
      <c r="I15" s="192">
        <f>'LRP-997-821'!$J8</f>
        <v/>
      </c>
      <c r="J15" s="251">
        <f>'LRP-997-821'!$J9</f>
        <v/>
      </c>
      <c r="K15" s="250" t="n"/>
      <c r="L15" s="2" t="n"/>
      <c r="M15" s="1" t="n"/>
    </row>
    <row r="16">
      <c r="A16" s="1" t="n"/>
      <c r="B16" s="2" t="n"/>
      <c r="C16" s="3" t="n"/>
      <c r="D16" s="50">
        <f>'LRP-997-821'!$K3</f>
        <v/>
      </c>
      <c r="E16" s="252">
        <f>'LRP-997-821'!$K4</f>
        <v/>
      </c>
      <c r="F16" s="253">
        <f>'LRP-997-821'!$K5</f>
        <v/>
      </c>
      <c r="G16" s="3" t="n"/>
      <c r="H16" s="50">
        <f>'LRP-997-821'!$K7</f>
        <v/>
      </c>
      <c r="I16" s="252">
        <f>'LRP-997-821'!$K8</f>
        <v/>
      </c>
      <c r="J16" s="253">
        <f>'LRP-997-821'!$K9</f>
        <v/>
      </c>
      <c r="K16" s="250" t="n"/>
      <c r="L16" s="2" t="n"/>
      <c r="M16" s="1" t="n"/>
    </row>
    <row r="17">
      <c r="A17" s="1" t="n"/>
      <c r="B17" s="2" t="n"/>
      <c r="C17" s="3" t="n"/>
      <c r="D17" s="15">
        <f>'LRP-997-821'!$L3</f>
        <v/>
      </c>
      <c r="E17" s="192">
        <f>'LRP-997-821'!$L4</f>
        <v/>
      </c>
      <c r="F17" s="251">
        <f>'LRP-997-821'!$L5</f>
        <v/>
      </c>
      <c r="G17" s="3" t="n"/>
      <c r="H17" s="15">
        <f>'LRP-997-821'!$L7</f>
        <v/>
      </c>
      <c r="I17" s="192">
        <f>'LRP-997-821'!$L8</f>
        <v/>
      </c>
      <c r="J17" s="251">
        <f>'LRP-997-821'!$L9</f>
        <v/>
      </c>
      <c r="K17" s="250" t="n"/>
      <c r="L17" s="2" t="n"/>
      <c r="M17" s="1" t="n"/>
    </row>
    <row r="18">
      <c r="A18" s="1" t="n"/>
      <c r="B18" s="2" t="n"/>
      <c r="C18" s="3" t="n"/>
      <c r="D18" s="50">
        <f>'LRP-997-821'!$M3</f>
        <v/>
      </c>
      <c r="E18" s="252">
        <f>'LRP-997-821'!$M4</f>
        <v/>
      </c>
      <c r="F18" s="253">
        <f>'LRP-997-821'!$M5</f>
        <v/>
      </c>
      <c r="G18" s="3" t="n"/>
      <c r="H18" s="50">
        <f>'LRP-997-821'!$M7</f>
        <v/>
      </c>
      <c r="I18" s="252">
        <f>'LRP-997-821'!$M8</f>
        <v/>
      </c>
      <c r="J18" s="253">
        <f>'LRP-997-821'!$M9</f>
        <v/>
      </c>
      <c r="K18" s="250" t="n"/>
      <c r="L18" s="2" t="n"/>
      <c r="M18" s="1" t="n"/>
    </row>
    <row r="19">
      <c r="A19" s="1" t="n"/>
      <c r="B19" s="2" t="n"/>
      <c r="C19" s="3" t="n"/>
      <c r="D19" s="15">
        <f>'LRP-997-821'!$N3</f>
        <v/>
      </c>
      <c r="E19" s="192">
        <f>'LRP-997-821'!$N4</f>
        <v/>
      </c>
      <c r="F19" s="251">
        <f>'LRP-997-821'!$N5</f>
        <v/>
      </c>
      <c r="G19" s="3" t="n"/>
      <c r="H19" s="15">
        <f>'LRP-997-821'!$N7</f>
        <v/>
      </c>
      <c r="I19" s="192">
        <f>'LRP-997-821'!$N8</f>
        <v/>
      </c>
      <c r="J19" s="251">
        <f>'LRP-997-821'!$N9</f>
        <v/>
      </c>
      <c r="K19" s="250" t="n"/>
      <c r="L19" s="2" t="n"/>
      <c r="M19" s="1" t="n"/>
    </row>
    <row r="20">
      <c r="A20" s="1" t="n"/>
      <c r="B20" s="2" t="n"/>
      <c r="C20" s="3" t="n"/>
      <c r="D20" s="50">
        <f>'LRP-997-821'!$O3</f>
        <v/>
      </c>
      <c r="E20" s="252">
        <f>'LRP-997-821'!$O4</f>
        <v/>
      </c>
      <c r="F20" s="253">
        <f>'LRP-997-821'!$O5</f>
        <v/>
      </c>
      <c r="G20" s="3" t="n"/>
      <c r="H20" s="50">
        <f>'LRP-997-821'!$O7</f>
        <v/>
      </c>
      <c r="I20" s="252">
        <f>'LRP-997-821'!$O8</f>
        <v/>
      </c>
      <c r="J20" s="253">
        <f>'LRP-997-821'!$O9</f>
        <v/>
      </c>
      <c r="K20" s="250" t="n"/>
      <c r="L20" s="2" t="n"/>
      <c r="M20" s="1" t="n"/>
    </row>
    <row r="21">
      <c r="A21" s="1" t="n"/>
      <c r="B21" s="2" t="n"/>
      <c r="C21" s="3" t="n"/>
      <c r="D21" s="15">
        <f>'LRP-997-821'!$P3</f>
        <v/>
      </c>
      <c r="E21" s="192">
        <f>'LRP-997-821'!$P4</f>
        <v/>
      </c>
      <c r="F21" s="251">
        <f>'LRP-997-821'!$P5</f>
        <v/>
      </c>
      <c r="G21" s="3" t="n"/>
      <c r="H21" s="15">
        <f>'LRP-997-821'!$P7</f>
        <v/>
      </c>
      <c r="I21" s="192">
        <f>'LRP-997-821'!$P8</f>
        <v/>
      </c>
      <c r="J21" s="251">
        <f>'LRP-997-821'!$P9</f>
        <v/>
      </c>
      <c r="K21" s="250" t="n"/>
      <c r="L21" s="2" t="n"/>
      <c r="M21" s="1" t="n"/>
      <c r="AK21" s="20" t="n"/>
      <c r="AL21" s="20" t="n"/>
      <c r="AM21" s="20" t="n"/>
    </row>
    <row r="22">
      <c r="A22" s="1" t="n"/>
      <c r="B22" s="2" t="n"/>
      <c r="C22" s="3" t="n"/>
      <c r="D22" s="52">
        <f>'LRP-997-821'!$Q3</f>
        <v/>
      </c>
      <c r="E22" s="254">
        <f>'LRP-997-821'!$Q4</f>
        <v/>
      </c>
      <c r="F22" s="255">
        <f>'LRP-997-821'!$Q5</f>
        <v/>
      </c>
      <c r="G22" s="3" t="n"/>
      <c r="H22" s="52">
        <f>'LRP-997-821'!$Q7</f>
        <v/>
      </c>
      <c r="I22" s="254">
        <f>'LRP-997-821'!$Q8</f>
        <v/>
      </c>
      <c r="J22" s="255">
        <f>'LRP-997-821'!$Q9</f>
        <v/>
      </c>
      <c r="K22" s="250" t="n"/>
      <c r="L22" s="2" t="n"/>
      <c r="M22" s="1" t="n"/>
      <c r="AK22" s="20" t="n"/>
      <c r="AL22" s="20" t="n"/>
      <c r="AM22" s="20" t="n"/>
    </row>
    <row r="23" ht="7.5" customHeight="1" s="171">
      <c r="A23" s="1" t="n"/>
      <c r="B23" s="2" t="n"/>
      <c r="C23" s="3" t="n"/>
      <c r="D23" s="3" t="n"/>
      <c r="E23" s="3" t="n"/>
      <c r="F23" s="3" t="n"/>
      <c r="G23" s="3" t="n"/>
      <c r="H23" s="3" t="n"/>
      <c r="I23" s="3" t="n"/>
      <c r="J23" s="3" t="n"/>
      <c r="K23" s="3" t="n"/>
      <c r="L23" s="2" t="n"/>
      <c r="M23" s="1" t="n"/>
      <c r="AK23" s="20" t="n"/>
      <c r="AL23" s="20" t="n"/>
      <c r="AM23" s="20" t="n"/>
    </row>
    <row r="24">
      <c r="A24" s="1" t="n"/>
      <c r="B24" s="2" t="n"/>
      <c r="C24" s="3" t="n"/>
      <c r="D24" s="173" t="inlineStr">
        <is>
          <t>21 Weeks</t>
        </is>
      </c>
      <c r="E24" s="47" t="inlineStr">
        <is>
          <t xml:space="preserve">End Date: </t>
        </is>
      </c>
      <c r="F24" s="74">
        <f>'LRP-997-821'!$G$11</f>
        <v/>
      </c>
      <c r="G24" s="3" t="n"/>
      <c r="H24" s="173" t="inlineStr">
        <is>
          <t>26 Weeks</t>
        </is>
      </c>
      <c r="I24" s="47" t="inlineStr">
        <is>
          <t xml:space="preserve">End Date: </t>
        </is>
      </c>
      <c r="J24" s="74">
        <f>'LRP-997-821'!$G$15</f>
        <v/>
      </c>
      <c r="K24" s="7" t="n"/>
      <c r="L24" s="2" t="n"/>
      <c r="M24" s="1" t="n"/>
      <c r="AK24" s="20" t="n"/>
      <c r="AL24" s="20" t="n"/>
      <c r="AM24" s="20" t="n"/>
    </row>
    <row r="25">
      <c r="A25" s="1" t="n"/>
      <c r="B25" s="2" t="n"/>
      <c r="C25" s="3" t="n"/>
      <c r="D25" s="174" t="n"/>
      <c r="E25" s="47" t="inlineStr">
        <is>
          <t xml:space="preserve">Forecast Price: </t>
        </is>
      </c>
      <c r="F25" s="249">
        <f>'LRP-997-821'!$G$13</f>
        <v/>
      </c>
      <c r="G25" s="3" t="n"/>
      <c r="H25" s="174" t="n"/>
      <c r="I25" s="47" t="inlineStr">
        <is>
          <t xml:space="preserve">Forecast Price: </t>
        </is>
      </c>
      <c r="J25" s="249">
        <f>'LRP-997-821'!$G$17</f>
        <v/>
      </c>
      <c r="K25" s="250" t="n"/>
      <c r="L25" s="2" t="n"/>
      <c r="M25" s="1" t="n"/>
      <c r="AK25" s="20" t="n"/>
      <c r="AL25" s="20" t="n"/>
      <c r="AM25" s="20" t="n"/>
    </row>
    <row r="26">
      <c r="A26" s="1" t="n"/>
      <c r="B26" s="2" t="n"/>
      <c r="C26" s="3" t="n"/>
      <c r="D26" s="11" t="inlineStr">
        <is>
          <t>Coverage Level</t>
        </is>
      </c>
      <c r="E26" s="12" t="inlineStr">
        <is>
          <t>Coverage Price</t>
        </is>
      </c>
      <c r="F26" s="13" t="inlineStr">
        <is>
          <t>Prod. Premium</t>
        </is>
      </c>
      <c r="G26" s="3" t="n"/>
      <c r="H26" s="11" t="inlineStr">
        <is>
          <t>Coverage Level</t>
        </is>
      </c>
      <c r="I26" s="12" t="inlineStr">
        <is>
          <t>Coverage Price</t>
        </is>
      </c>
      <c r="J26" s="13" t="inlineStr">
        <is>
          <t>Prod. Premium</t>
        </is>
      </c>
      <c r="K26" s="14" t="n"/>
      <c r="L26" s="2" t="n"/>
      <c r="M26" s="1" t="n"/>
      <c r="AK26" s="20" t="n"/>
      <c r="AL26" s="20" t="n"/>
      <c r="AM26" s="20" t="n"/>
    </row>
    <row r="27">
      <c r="A27" s="1" t="n"/>
      <c r="B27" s="2" t="n"/>
      <c r="C27" s="3" t="n"/>
      <c r="D27" s="15">
        <f>'LRP-997-821'!$H11</f>
        <v/>
      </c>
      <c r="E27" s="192">
        <f>'LRP-997-821'!$H12</f>
        <v/>
      </c>
      <c r="F27" s="251">
        <f>'LRP-997-821'!$H13</f>
        <v/>
      </c>
      <c r="G27" s="3" t="n"/>
      <c r="H27" s="15">
        <f>'LRP-997-821'!$H15</f>
        <v/>
      </c>
      <c r="I27" s="192">
        <f>'LRP-997-821'!$H16</f>
        <v/>
      </c>
      <c r="J27" s="251">
        <f>'LRP-997-821'!$H17</f>
        <v/>
      </c>
      <c r="K27" s="250" t="n"/>
      <c r="L27" s="2" t="n"/>
      <c r="M27" s="1" t="n"/>
      <c r="AK27" s="20" t="n"/>
      <c r="AL27" s="20" t="n"/>
      <c r="AM27" s="20" t="n"/>
    </row>
    <row r="28">
      <c r="A28" s="1" t="n"/>
      <c r="B28" s="2" t="n"/>
      <c r="C28" s="3" t="n"/>
      <c r="D28" s="50">
        <f>'LRP-997-821'!$I11</f>
        <v/>
      </c>
      <c r="E28" s="252">
        <f>'LRP-997-821'!$I12</f>
        <v/>
      </c>
      <c r="F28" s="253">
        <f>'LRP-997-821'!$I13</f>
        <v/>
      </c>
      <c r="G28" s="3" t="n"/>
      <c r="H28" s="50">
        <f>'LRP-997-821'!$I15</f>
        <v/>
      </c>
      <c r="I28" s="252">
        <f>'LRP-997-821'!$I16</f>
        <v/>
      </c>
      <c r="J28" s="253">
        <f>'LRP-997-821'!$I17</f>
        <v/>
      </c>
      <c r="K28" s="250" t="n"/>
      <c r="L28" s="2" t="n"/>
      <c r="M28" s="1" t="n"/>
      <c r="AK28" s="20" t="n"/>
      <c r="AL28" s="20" t="n"/>
      <c r="AM28" s="20" t="n"/>
    </row>
    <row r="29">
      <c r="A29" s="1" t="n"/>
      <c r="B29" s="2" t="n"/>
      <c r="C29" s="3" t="n"/>
      <c r="D29" s="15">
        <f>'LRP-997-821'!$J11</f>
        <v/>
      </c>
      <c r="E29" s="192">
        <f>'LRP-997-821'!$J12</f>
        <v/>
      </c>
      <c r="F29" s="251">
        <f>'LRP-997-821'!$J13</f>
        <v/>
      </c>
      <c r="G29" s="3" t="n"/>
      <c r="H29" s="15">
        <f>'LRP-997-821'!$J15</f>
        <v/>
      </c>
      <c r="I29" s="192">
        <f>'LRP-997-821'!$J16</f>
        <v/>
      </c>
      <c r="J29" s="251">
        <f>'LRP-997-821'!$J17</f>
        <v/>
      </c>
      <c r="K29" s="250" t="n"/>
      <c r="L29" s="2" t="n"/>
      <c r="M29" s="1" t="n"/>
      <c r="AK29" s="20" t="n"/>
      <c r="AL29" s="20" t="n"/>
      <c r="AM29" s="20" t="n"/>
    </row>
    <row r="30">
      <c r="A30" s="1" t="n"/>
      <c r="B30" s="2" t="n"/>
      <c r="C30" s="3" t="n"/>
      <c r="D30" s="50">
        <f>'LRP-997-821'!$K11</f>
        <v/>
      </c>
      <c r="E30" s="252">
        <f>'LRP-997-821'!$K12</f>
        <v/>
      </c>
      <c r="F30" s="253">
        <f>'LRP-997-821'!$K13</f>
        <v/>
      </c>
      <c r="G30" s="3" t="n"/>
      <c r="H30" s="50">
        <f>'LRP-997-821'!$K15</f>
        <v/>
      </c>
      <c r="I30" s="252">
        <f>'LRP-997-821'!$K16</f>
        <v/>
      </c>
      <c r="J30" s="253">
        <f>'LRP-997-821'!$K17</f>
        <v/>
      </c>
      <c r="K30" s="250" t="n"/>
      <c r="L30" s="2" t="n"/>
      <c r="M30" s="1" t="n"/>
      <c r="AK30" s="20" t="n"/>
      <c r="AL30" s="20" t="n"/>
      <c r="AM30" s="20" t="n"/>
    </row>
    <row r="31">
      <c r="A31" s="1" t="n"/>
      <c r="B31" s="2" t="n"/>
      <c r="C31" s="3" t="n"/>
      <c r="D31" s="15">
        <f>'LRP-997-821'!$L11</f>
        <v/>
      </c>
      <c r="E31" s="192">
        <f>'LRP-997-821'!$L12</f>
        <v/>
      </c>
      <c r="F31" s="251">
        <f>'LRP-997-821'!$L13</f>
        <v/>
      </c>
      <c r="G31" s="3" t="n"/>
      <c r="H31" s="15">
        <f>'LRP-997-821'!$L15</f>
        <v/>
      </c>
      <c r="I31" s="192">
        <f>'LRP-997-821'!$L16</f>
        <v/>
      </c>
      <c r="J31" s="251">
        <f>'LRP-997-821'!$L17</f>
        <v/>
      </c>
      <c r="K31" s="250" t="n"/>
      <c r="L31" s="2" t="n"/>
      <c r="M31" s="1" t="n"/>
      <c r="AK31" s="20" t="n"/>
      <c r="AL31" s="20" t="n"/>
      <c r="AM31" s="20" t="n"/>
    </row>
    <row r="32">
      <c r="A32" s="1" t="n"/>
      <c r="B32" s="2" t="n"/>
      <c r="C32" s="3" t="n"/>
      <c r="D32" s="50">
        <f>'LRP-997-821'!$M11</f>
        <v/>
      </c>
      <c r="E32" s="252">
        <f>'LRP-997-821'!$M12</f>
        <v/>
      </c>
      <c r="F32" s="253">
        <f>'LRP-997-821'!$M13</f>
        <v/>
      </c>
      <c r="G32" s="3" t="n"/>
      <c r="H32" s="50">
        <f>'LRP-997-821'!$M15</f>
        <v/>
      </c>
      <c r="I32" s="252">
        <f>'LRP-997-821'!$M16</f>
        <v/>
      </c>
      <c r="J32" s="253">
        <f>'LRP-997-821'!$M17</f>
        <v/>
      </c>
      <c r="K32" s="250" t="n"/>
      <c r="L32" s="2" t="n"/>
      <c r="M32" s="1" t="n"/>
      <c r="AK32" s="20" t="n"/>
      <c r="AL32" s="20" t="n"/>
      <c r="AM32" s="20" t="n"/>
    </row>
    <row r="33">
      <c r="A33" s="1" t="n"/>
      <c r="B33" s="2" t="n"/>
      <c r="C33" s="3" t="n"/>
      <c r="D33" s="15">
        <f>'LRP-997-821'!$N11</f>
        <v/>
      </c>
      <c r="E33" s="192">
        <f>'LRP-997-821'!$N12</f>
        <v/>
      </c>
      <c r="F33" s="251">
        <f>'LRP-997-821'!$N13</f>
        <v/>
      </c>
      <c r="G33" s="3" t="n"/>
      <c r="H33" s="15">
        <f>'LRP-997-821'!$N15</f>
        <v/>
      </c>
      <c r="I33" s="192">
        <f>'LRP-997-821'!$N16</f>
        <v/>
      </c>
      <c r="J33" s="251">
        <f>'LRP-997-821'!$N17</f>
        <v/>
      </c>
      <c r="K33" s="250" t="n"/>
      <c r="L33" s="2" t="n"/>
      <c r="M33" s="1" t="n"/>
      <c r="AK33" s="20" t="n"/>
      <c r="AL33" s="20" t="n"/>
      <c r="AM33" s="20" t="n"/>
    </row>
    <row r="34">
      <c r="A34" s="1" t="n"/>
      <c r="B34" s="2" t="n"/>
      <c r="C34" s="3" t="n"/>
      <c r="D34" s="50">
        <f>'LRP-997-821'!$O11</f>
        <v/>
      </c>
      <c r="E34" s="252">
        <f>'LRP-997-821'!$O12</f>
        <v/>
      </c>
      <c r="F34" s="253">
        <f>'LRP-997-821'!$O13</f>
        <v/>
      </c>
      <c r="G34" s="3" t="n"/>
      <c r="H34" s="50">
        <f>'LRP-997-821'!$O15</f>
        <v/>
      </c>
      <c r="I34" s="252">
        <f>'LRP-997-821'!$O16</f>
        <v/>
      </c>
      <c r="J34" s="253">
        <f>'LRP-997-821'!$O17</f>
        <v/>
      </c>
      <c r="K34" s="250" t="n"/>
      <c r="L34" s="2" t="n"/>
      <c r="M34" s="1" t="n"/>
      <c r="AK34" s="20" t="n"/>
      <c r="AL34" s="20" t="n"/>
      <c r="AM34" s="20" t="n"/>
    </row>
    <row r="35">
      <c r="A35" s="1" t="n"/>
      <c r="B35" s="2" t="n"/>
      <c r="C35" s="3" t="n"/>
      <c r="D35" s="15">
        <f>'LRP-997-821'!$P11</f>
        <v/>
      </c>
      <c r="E35" s="192">
        <f>'LRP-997-821'!$P12</f>
        <v/>
      </c>
      <c r="F35" s="251">
        <f>'LRP-997-821'!$P13</f>
        <v/>
      </c>
      <c r="G35" s="3" t="n"/>
      <c r="H35" s="15">
        <f>'LRP-997-821'!$P15</f>
        <v/>
      </c>
      <c r="I35" s="192">
        <f>'LRP-997-821'!$P16</f>
        <v/>
      </c>
      <c r="J35" s="251">
        <f>'LRP-997-821'!$P17</f>
        <v/>
      </c>
      <c r="K35" s="250" t="n"/>
      <c r="L35" s="2" t="n"/>
      <c r="M35" s="1" t="n"/>
      <c r="AK35" s="20" t="n"/>
      <c r="AL35" s="20" t="n"/>
      <c r="AM35" s="20" t="n"/>
    </row>
    <row r="36">
      <c r="A36" s="1" t="n"/>
      <c r="B36" s="2" t="n"/>
      <c r="C36" s="3" t="n"/>
      <c r="D36" s="52">
        <f>'LRP-997-821'!$Q11</f>
        <v/>
      </c>
      <c r="E36" s="254">
        <f>'LRP-997-821'!$Q12</f>
        <v/>
      </c>
      <c r="F36" s="255">
        <f>'LRP-997-821'!$Q13</f>
        <v/>
      </c>
      <c r="G36" s="3" t="n"/>
      <c r="H36" s="52">
        <f>'LRP-997-821'!$Q15</f>
        <v/>
      </c>
      <c r="I36" s="254">
        <f>'LRP-997-821'!$Q16</f>
        <v/>
      </c>
      <c r="J36" s="255">
        <f>'LRP-997-821'!$Q17</f>
        <v/>
      </c>
      <c r="K36" s="250" t="n"/>
      <c r="L36" s="2" t="n"/>
      <c r="M36" s="1" t="n"/>
      <c r="AK36" s="20" t="n"/>
      <c r="AL36" s="20" t="n"/>
      <c r="AM36" s="20" t="n"/>
    </row>
    <row r="37" ht="7.5" customHeight="1" s="171">
      <c r="A37" s="1" t="n"/>
      <c r="B37" s="2" t="n"/>
      <c r="C37" s="3" t="n"/>
      <c r="D37" s="3" t="n"/>
      <c r="E37" s="3" t="n"/>
      <c r="F37" s="3" t="n"/>
      <c r="G37" s="3" t="n"/>
      <c r="H37" s="3" t="n"/>
      <c r="I37" s="3" t="n"/>
      <c r="J37" s="3" t="n"/>
      <c r="K37" s="3" t="n"/>
      <c r="L37" s="2" t="n"/>
      <c r="M37" s="1" t="n"/>
      <c r="AK37" s="20" t="n"/>
      <c r="AL37" s="20" t="n"/>
      <c r="AM37" s="20" t="n"/>
    </row>
    <row r="38">
      <c r="A38" s="1" t="n"/>
      <c r="B38" s="2" t="n"/>
      <c r="C38" s="3" t="n"/>
      <c r="D38" s="173" t="inlineStr">
        <is>
          <t>30 Weeks</t>
        </is>
      </c>
      <c r="E38" s="47" t="inlineStr">
        <is>
          <t xml:space="preserve">End Date: </t>
        </is>
      </c>
      <c r="F38" s="74">
        <f>'LRP-997-821'!$G$19</f>
        <v/>
      </c>
      <c r="G38" s="3" t="n"/>
      <c r="H38" s="173" t="inlineStr">
        <is>
          <t>34 Weeks</t>
        </is>
      </c>
      <c r="I38" s="47" t="inlineStr">
        <is>
          <t xml:space="preserve">End Date: </t>
        </is>
      </c>
      <c r="J38" s="74">
        <f>'LRP-997-821'!$G$23</f>
        <v/>
      </c>
      <c r="K38" s="7" t="n"/>
      <c r="L38" s="2" t="n"/>
      <c r="M38" s="1" t="n"/>
      <c r="AK38" s="20" t="n"/>
      <c r="AL38" s="20" t="n"/>
      <c r="AM38" s="20" t="n"/>
    </row>
    <row r="39">
      <c r="A39" s="1" t="n"/>
      <c r="B39" s="2" t="n"/>
      <c r="C39" s="3" t="n"/>
      <c r="D39" s="174" t="n"/>
      <c r="E39" s="47" t="inlineStr">
        <is>
          <t xml:space="preserve">Forecast Price: </t>
        </is>
      </c>
      <c r="F39" s="249">
        <f>'LRP-997-821'!$G$21</f>
        <v/>
      </c>
      <c r="G39" s="3" t="n"/>
      <c r="H39" s="174" t="n"/>
      <c r="I39" s="47" t="inlineStr">
        <is>
          <t xml:space="preserve">Forecast Price: </t>
        </is>
      </c>
      <c r="J39" s="249">
        <f>'LRP-997-821'!$G$25</f>
        <v/>
      </c>
      <c r="K39" s="250" t="n"/>
      <c r="L39" s="2" t="n"/>
      <c r="M39" s="1" t="n"/>
      <c r="AK39" s="20" t="n"/>
      <c r="AL39" s="20" t="n"/>
      <c r="AM39" s="20" t="n"/>
    </row>
    <row r="40">
      <c r="A40" s="1" t="n"/>
      <c r="B40" s="2" t="n"/>
      <c r="C40" s="3" t="n"/>
      <c r="D40" s="11" t="inlineStr">
        <is>
          <t>Coverage Level</t>
        </is>
      </c>
      <c r="E40" s="12" t="inlineStr">
        <is>
          <t>Coverage Price</t>
        </is>
      </c>
      <c r="F40" s="13" t="inlineStr">
        <is>
          <t>Prod. Premium</t>
        </is>
      </c>
      <c r="G40" s="3" t="n"/>
      <c r="H40" s="11" t="inlineStr">
        <is>
          <t>Coverage Level</t>
        </is>
      </c>
      <c r="I40" s="12" t="inlineStr">
        <is>
          <t>Coverage Price</t>
        </is>
      </c>
      <c r="J40" s="13" t="inlineStr">
        <is>
          <t>Prod. Premium</t>
        </is>
      </c>
      <c r="K40" s="14" t="n"/>
      <c r="L40" s="2" t="n"/>
      <c r="M40" s="1" t="n"/>
      <c r="AK40" s="20" t="n"/>
      <c r="AL40" s="20" t="n"/>
      <c r="AM40" s="20" t="n"/>
    </row>
    <row r="41">
      <c r="A41" s="1" t="n"/>
      <c r="B41" s="2" t="n"/>
      <c r="C41" s="3" t="n"/>
      <c r="D41" s="15">
        <f>'LRP-997-821'!$H19</f>
        <v/>
      </c>
      <c r="E41" s="192">
        <f>'LRP-997-821'!$H20</f>
        <v/>
      </c>
      <c r="F41" s="251">
        <f>'LRP-997-821'!$H21</f>
        <v/>
      </c>
      <c r="G41" s="3" t="n"/>
      <c r="H41" s="15">
        <f>'LRP-997-821'!$H23</f>
        <v/>
      </c>
      <c r="I41" s="192">
        <f>'LRP-997-821'!$H24</f>
        <v/>
      </c>
      <c r="J41" s="251">
        <f>'LRP-997-821'!$H25</f>
        <v/>
      </c>
      <c r="K41" s="250" t="n"/>
      <c r="L41" s="2" t="n"/>
      <c r="M41" s="1" t="n"/>
      <c r="AK41" s="20" t="n"/>
      <c r="AL41" s="20" t="n"/>
      <c r="AM41" s="20" t="n"/>
    </row>
    <row r="42">
      <c r="A42" s="1" t="n"/>
      <c r="B42" s="2" t="n"/>
      <c r="C42" s="3" t="n"/>
      <c r="D42" s="50">
        <f>'LRP-997-821'!$I19</f>
        <v/>
      </c>
      <c r="E42" s="252">
        <f>'LRP-997-821'!$I20</f>
        <v/>
      </c>
      <c r="F42" s="253">
        <f>'LRP-997-821'!$I21</f>
        <v/>
      </c>
      <c r="G42" s="3" t="n"/>
      <c r="H42" s="50">
        <f>'LRP-997-821'!$I23</f>
        <v/>
      </c>
      <c r="I42" s="252">
        <f>'LRP-997-821'!$I24</f>
        <v/>
      </c>
      <c r="J42" s="253">
        <f>'LRP-997-821'!$I25</f>
        <v/>
      </c>
      <c r="K42" s="250" t="n"/>
      <c r="L42" s="2" t="n"/>
      <c r="M42" s="1" t="n"/>
      <c r="AK42" s="20" t="n"/>
      <c r="AL42" s="20" t="n"/>
      <c r="AM42" s="20" t="n"/>
    </row>
    <row r="43">
      <c r="A43" s="1" t="n"/>
      <c r="B43" s="2" t="n"/>
      <c r="C43" s="3" t="n"/>
      <c r="D43" s="15">
        <f>'LRP-997-821'!$J19</f>
        <v/>
      </c>
      <c r="E43" s="192">
        <f>'LRP-997-821'!$J20</f>
        <v/>
      </c>
      <c r="F43" s="251">
        <f>'LRP-997-821'!$J21</f>
        <v/>
      </c>
      <c r="G43" s="3" t="n"/>
      <c r="H43" s="15">
        <f>'LRP-997-821'!$J23</f>
        <v/>
      </c>
      <c r="I43" s="192">
        <f>'LRP-997-821'!$J24</f>
        <v/>
      </c>
      <c r="J43" s="251">
        <f>'LRP-997-821'!$J25</f>
        <v/>
      </c>
      <c r="K43" s="250" t="n"/>
      <c r="L43" s="2" t="n"/>
      <c r="M43" s="1" t="n"/>
      <c r="AK43" s="20" t="n"/>
      <c r="AL43" s="20" t="n"/>
      <c r="AM43" s="20" t="n"/>
    </row>
    <row r="44">
      <c r="A44" s="1" t="n"/>
      <c r="B44" s="2" t="n"/>
      <c r="C44" s="3" t="n"/>
      <c r="D44" s="50">
        <f>'LRP-997-821'!$K19</f>
        <v/>
      </c>
      <c r="E44" s="252">
        <f>'LRP-997-821'!$K20</f>
        <v/>
      </c>
      <c r="F44" s="253">
        <f>'LRP-997-821'!$K21</f>
        <v/>
      </c>
      <c r="G44" s="3" t="n"/>
      <c r="H44" s="50">
        <f>'LRP-997-821'!$K23</f>
        <v/>
      </c>
      <c r="I44" s="252">
        <f>'LRP-997-821'!$K24</f>
        <v/>
      </c>
      <c r="J44" s="253">
        <f>'LRP-997-821'!$K25</f>
        <v/>
      </c>
      <c r="K44" s="250" t="n"/>
      <c r="L44" s="2" t="n"/>
      <c r="M44" s="1" t="n"/>
      <c r="AK44" s="20" t="n"/>
      <c r="AL44" s="20" t="n"/>
      <c r="AM44" s="20" t="n"/>
    </row>
    <row r="45">
      <c r="A45" s="1" t="n"/>
      <c r="B45" s="2" t="n"/>
      <c r="C45" s="3" t="n"/>
      <c r="D45" s="15">
        <f>'LRP-997-821'!$L19</f>
        <v/>
      </c>
      <c r="E45" s="192">
        <f>'LRP-997-821'!$L20</f>
        <v/>
      </c>
      <c r="F45" s="251">
        <f>'LRP-997-821'!$L21</f>
        <v/>
      </c>
      <c r="G45" s="3" t="n"/>
      <c r="H45" s="15">
        <f>'LRP-997-821'!$L23</f>
        <v/>
      </c>
      <c r="I45" s="192">
        <f>'LRP-997-821'!$L24</f>
        <v/>
      </c>
      <c r="J45" s="251">
        <f>'LRP-997-821'!$L25</f>
        <v/>
      </c>
      <c r="K45" s="250" t="n"/>
      <c r="L45" s="2" t="n"/>
      <c r="M45" s="1" t="n"/>
      <c r="AK45" s="20" t="n"/>
      <c r="AL45" s="20" t="n"/>
      <c r="AM45" s="20" t="n"/>
    </row>
    <row r="46">
      <c r="A46" s="1" t="n"/>
      <c r="B46" s="2" t="n"/>
      <c r="C46" s="3" t="n"/>
      <c r="D46" s="50">
        <f>'LRP-997-821'!$M19</f>
        <v/>
      </c>
      <c r="E46" s="252">
        <f>'LRP-997-821'!$M20</f>
        <v/>
      </c>
      <c r="F46" s="253">
        <f>'LRP-997-821'!$M21</f>
        <v/>
      </c>
      <c r="G46" s="3" t="n"/>
      <c r="H46" s="50">
        <f>'LRP-997-821'!$M23</f>
        <v/>
      </c>
      <c r="I46" s="252">
        <f>'LRP-997-821'!$M24</f>
        <v/>
      </c>
      <c r="J46" s="253">
        <f>'LRP-997-821'!$M25</f>
        <v/>
      </c>
      <c r="K46" s="250" t="n"/>
      <c r="L46" s="2" t="n"/>
      <c r="M46" s="1" t="n"/>
      <c r="AK46" s="20" t="n"/>
      <c r="AL46" s="20" t="n"/>
      <c r="AM46" s="20" t="n"/>
    </row>
    <row r="47">
      <c r="A47" s="1" t="n"/>
      <c r="B47" s="2" t="n"/>
      <c r="C47" s="3" t="n"/>
      <c r="D47" s="15">
        <f>'LRP-997-821'!$N19</f>
        <v/>
      </c>
      <c r="E47" s="192">
        <f>'LRP-997-821'!$N20</f>
        <v/>
      </c>
      <c r="F47" s="251">
        <f>'LRP-997-821'!$N21</f>
        <v/>
      </c>
      <c r="G47" s="3" t="n"/>
      <c r="H47" s="15">
        <f>'LRP-997-821'!$N23</f>
        <v/>
      </c>
      <c r="I47" s="192">
        <f>'LRP-997-821'!$N24</f>
        <v/>
      </c>
      <c r="J47" s="251">
        <f>'LRP-997-821'!$N25</f>
        <v/>
      </c>
      <c r="K47" s="250" t="n"/>
      <c r="L47" s="2" t="n"/>
      <c r="M47" s="1" t="n"/>
      <c r="AK47" s="20" t="n"/>
      <c r="AL47" s="20" t="n"/>
      <c r="AM47" s="20" t="n"/>
    </row>
    <row r="48">
      <c r="A48" s="1" t="n"/>
      <c r="B48" s="2" t="n"/>
      <c r="C48" s="3" t="n"/>
      <c r="D48" s="50">
        <f>'LRP-997-821'!$O19</f>
        <v/>
      </c>
      <c r="E48" s="252">
        <f>'LRP-997-821'!$O20</f>
        <v/>
      </c>
      <c r="F48" s="253">
        <f>'LRP-997-821'!$O21</f>
        <v/>
      </c>
      <c r="G48" s="3" t="n"/>
      <c r="H48" s="50">
        <f>'LRP-997-821'!$O23</f>
        <v/>
      </c>
      <c r="I48" s="252">
        <f>'LRP-997-821'!$O24</f>
        <v/>
      </c>
      <c r="J48" s="253">
        <f>'LRP-997-821'!$O25</f>
        <v/>
      </c>
      <c r="K48" s="250" t="n"/>
      <c r="L48" s="2" t="n"/>
      <c r="M48" s="1" t="n"/>
      <c r="AK48" s="20" t="n"/>
      <c r="AL48" s="20" t="n"/>
      <c r="AM48" s="20" t="n"/>
    </row>
    <row r="49">
      <c r="A49" s="1" t="n"/>
      <c r="B49" s="2" t="n"/>
      <c r="C49" s="3" t="n"/>
      <c r="D49" s="15">
        <f>'LRP-997-821'!$P19</f>
        <v/>
      </c>
      <c r="E49" s="192">
        <f>'LRP-997-821'!$P20</f>
        <v/>
      </c>
      <c r="F49" s="251">
        <f>'LRP-997-821'!$P21</f>
        <v/>
      </c>
      <c r="G49" s="3" t="n"/>
      <c r="H49" s="15">
        <f>'LRP-997-821'!$P23</f>
        <v/>
      </c>
      <c r="I49" s="192">
        <f>'LRP-997-821'!$P24</f>
        <v/>
      </c>
      <c r="J49" s="251">
        <f>'LRP-997-821'!$P25</f>
        <v/>
      </c>
      <c r="K49" s="250" t="n"/>
      <c r="L49" s="2" t="n"/>
      <c r="M49" s="1" t="n"/>
      <c r="AK49" s="20" t="n"/>
      <c r="AL49" s="20" t="n"/>
      <c r="AM49" s="20" t="n"/>
    </row>
    <row r="50">
      <c r="A50" s="1" t="n"/>
      <c r="B50" s="2" t="n"/>
      <c r="C50" s="3" t="n"/>
      <c r="D50" s="52">
        <f>'LRP-997-821'!$Q19</f>
        <v/>
      </c>
      <c r="E50" s="254">
        <f>'LRP-997-821'!$Q20</f>
        <v/>
      </c>
      <c r="F50" s="255">
        <f>'LRP-997-821'!$Q21</f>
        <v/>
      </c>
      <c r="G50" s="3" t="n"/>
      <c r="H50" s="52">
        <f>'LRP-997-821'!$Q23</f>
        <v/>
      </c>
      <c r="I50" s="254">
        <f>'LRP-997-821'!$Q24</f>
        <v/>
      </c>
      <c r="J50" s="255">
        <f>'LRP-997-821'!$Q25</f>
        <v/>
      </c>
      <c r="K50" s="250" t="n"/>
      <c r="L50" s="2" t="n"/>
      <c r="M50" s="1" t="n"/>
      <c r="AK50" s="20" t="n"/>
      <c r="AL50" s="20" t="n"/>
      <c r="AM50" s="20" t="n"/>
    </row>
    <row r="51" ht="7.5" customHeight="1" s="171">
      <c r="A51" s="1" t="n"/>
      <c r="B51" s="2" t="n"/>
      <c r="C51" s="3" t="n"/>
      <c r="D51" s="24" t="n"/>
      <c r="E51" s="192" t="n"/>
      <c r="F51" s="250" t="n"/>
      <c r="G51" s="3" t="n"/>
      <c r="H51" s="24" t="n"/>
      <c r="I51" s="192" t="n"/>
      <c r="J51" s="250" t="n"/>
      <c r="K51" s="250" t="n"/>
      <c r="L51" s="2" t="n"/>
      <c r="M51" s="1" t="n"/>
      <c r="AK51" s="20" t="n"/>
      <c r="AL51" s="20" t="n"/>
      <c r="AM51" s="20" t="n"/>
    </row>
    <row r="52" ht="3.75" customHeight="1" s="171">
      <c r="A52" s="1" t="n"/>
      <c r="B52" s="2" t="n"/>
      <c r="C52" s="2" t="n"/>
      <c r="D52" s="2" t="n"/>
      <c r="E52" s="2" t="n"/>
      <c r="F52" s="2" t="n"/>
      <c r="G52" s="2" t="n"/>
      <c r="H52" s="2" t="n"/>
      <c r="I52" s="2" t="n"/>
      <c r="J52" s="2" t="n"/>
      <c r="K52" s="2" t="n"/>
      <c r="L52" s="2" t="n"/>
      <c r="M52" s="1" t="n"/>
      <c r="AK52" s="20" t="n"/>
      <c r="AL52" s="20" t="n"/>
      <c r="AM52" s="20" t="n"/>
    </row>
    <row r="53" ht="3.75" customHeight="1" s="171">
      <c r="A53" s="1" t="n"/>
      <c r="B53" s="1" t="n"/>
      <c r="C53" s="1" t="n"/>
      <c r="D53" s="1" t="n"/>
      <c r="E53" s="1" t="n"/>
      <c r="F53" s="1" t="n"/>
      <c r="G53" s="1" t="n"/>
      <c r="H53" s="1" t="n"/>
      <c r="I53" s="1" t="n"/>
      <c r="J53" s="1" t="n"/>
      <c r="K53" s="1" t="n"/>
      <c r="L53" s="1" t="n"/>
      <c r="M53" s="1" t="n"/>
      <c r="AK53" s="20" t="n"/>
      <c r="AL53" s="20" t="n"/>
      <c r="AM53" s="20" t="n"/>
    </row>
    <row r="54" ht="15" customHeight="1" s="171">
      <c r="AK54" s="20" t="n"/>
      <c r="AL54" s="20" t="n"/>
      <c r="AM54" s="20" t="n"/>
    </row>
    <row r="55" ht="15" customHeight="1" s="171">
      <c r="AK55" s="20" t="n"/>
      <c r="AL55" s="20" t="n"/>
      <c r="AM55" s="20" t="n"/>
    </row>
    <row r="56" ht="3.75" customHeight="1" s="171">
      <c r="A56" s="1" t="n"/>
      <c r="B56" s="1" t="n"/>
      <c r="C56" s="1" t="n"/>
      <c r="D56" s="1" t="n"/>
      <c r="E56" s="1" t="n"/>
      <c r="F56" s="1" t="n"/>
      <c r="G56" s="1" t="n"/>
      <c r="H56" s="1" t="n"/>
      <c r="I56" s="1" t="n"/>
      <c r="J56" s="1" t="n"/>
      <c r="K56" s="1" t="n"/>
      <c r="L56" s="1" t="n"/>
      <c r="M56" s="1" t="n"/>
      <c r="AK56" s="20" t="n"/>
      <c r="AL56" s="20" t="n"/>
      <c r="AM56" s="20" t="n"/>
    </row>
    <row r="57" ht="3.75" customHeight="1" s="171">
      <c r="A57" s="1" t="n"/>
      <c r="B57" s="2" t="n"/>
      <c r="C57" s="2" t="n"/>
      <c r="D57" s="2" t="n"/>
      <c r="E57" s="2" t="n"/>
      <c r="F57" s="2" t="n"/>
      <c r="G57" s="2" t="n"/>
      <c r="H57" s="2" t="n"/>
      <c r="I57" s="2" t="n"/>
      <c r="J57" s="2" t="n"/>
      <c r="K57" s="2" t="n"/>
      <c r="L57" s="2" t="n"/>
      <c r="M57" s="1" t="n"/>
      <c r="AK57" s="20" t="n"/>
      <c r="AL57" s="20" t="n"/>
      <c r="AM57" s="20" t="n"/>
    </row>
    <row r="58" ht="15" customHeight="1" s="171">
      <c r="A58" s="1" t="n"/>
      <c r="B58" s="2" t="n"/>
      <c r="C58" s="3" t="n"/>
      <c r="D58" s="170" t="inlineStr">
        <is>
          <t xml:space="preserve">    2024 Swine LRP Insurance Quotes</t>
        </is>
      </c>
      <c r="K58" s="4" t="n"/>
      <c r="L58" s="2" t="n"/>
      <c r="M58" s="1" t="n"/>
      <c r="AK58" s="20" t="n"/>
      <c r="AL58" s="20" t="n"/>
      <c r="AM58" s="20" t="n"/>
    </row>
    <row r="59" ht="15" customHeight="1" s="171">
      <c r="A59" s="1" t="n"/>
      <c r="B59" s="2" t="n"/>
      <c r="C59" s="3" t="n"/>
      <c r="K59" s="4" t="n"/>
      <c r="L59" s="2" t="n"/>
      <c r="M59" s="1" t="n"/>
      <c r="AK59" s="20" t="n"/>
      <c r="AL59" s="20" t="n"/>
      <c r="AM59" s="20" t="n"/>
    </row>
    <row r="60" ht="15" customHeight="1" s="171">
      <c r="A60" s="1" t="n"/>
      <c r="B60" s="2" t="n"/>
      <c r="C60" s="3" t="n"/>
      <c r="K60" s="4" t="n"/>
      <c r="L60" s="2" t="n"/>
      <c r="M60" s="1" t="n"/>
      <c r="AK60" s="20" t="n"/>
      <c r="AL60" s="20" t="n"/>
      <c r="AM60" s="20" t="n"/>
    </row>
    <row r="61" ht="7.5" customHeight="1" s="171">
      <c r="A61" s="1" t="n"/>
      <c r="B61" s="2" t="n"/>
      <c r="C61" s="3" t="n"/>
      <c r="D61" s="3" t="n"/>
      <c r="E61" s="3" t="n"/>
      <c r="F61" s="3" t="n"/>
      <c r="G61" s="3" t="n"/>
      <c r="H61" s="3" t="n"/>
      <c r="I61" s="3" t="n"/>
      <c r="J61" s="3" t="n"/>
      <c r="K61" s="3" t="n"/>
      <c r="L61" s="2" t="n"/>
      <c r="M61" s="1" t="n"/>
      <c r="AK61" s="20" t="n"/>
      <c r="AL61" s="20" t="n"/>
      <c r="AM61" s="20" t="n"/>
    </row>
    <row r="62">
      <c r="A62" s="1" t="n"/>
      <c r="B62" s="2" t="n"/>
      <c r="C62" s="3" t="n"/>
      <c r="D62" s="173" t="inlineStr">
        <is>
          <t>39 Weeks</t>
        </is>
      </c>
      <c r="E62" s="47" t="inlineStr">
        <is>
          <t xml:space="preserve">End Date: </t>
        </is>
      </c>
      <c r="F62" s="74">
        <f>'LRP-997-821'!$G$27</f>
        <v/>
      </c>
      <c r="G62" s="3" t="n"/>
      <c r="H62" s="173" t="inlineStr">
        <is>
          <t>43 Weeks</t>
        </is>
      </c>
      <c r="I62" s="47" t="inlineStr">
        <is>
          <t xml:space="preserve">End Date: </t>
        </is>
      </c>
      <c r="J62" s="74">
        <f>'LRP-997-821'!$G$31</f>
        <v/>
      </c>
      <c r="K62" s="7" t="n"/>
      <c r="L62" s="2" t="n"/>
      <c r="M62" s="1" t="n"/>
      <c r="AD62" s="20" t="n"/>
      <c r="AE62" s="20" t="n"/>
      <c r="AF62" s="20" t="n"/>
    </row>
    <row r="63">
      <c r="A63" s="1" t="n"/>
      <c r="B63" s="2" t="n"/>
      <c r="C63" s="3" t="n"/>
      <c r="D63" s="174" t="n"/>
      <c r="E63" s="47" t="inlineStr">
        <is>
          <t xml:space="preserve">Forecast Price: </t>
        </is>
      </c>
      <c r="F63" s="249">
        <f>'LRP-997-821'!$G$29</f>
        <v/>
      </c>
      <c r="G63" s="3" t="n"/>
      <c r="H63" s="174" t="n"/>
      <c r="I63" s="47" t="inlineStr">
        <is>
          <t xml:space="preserve">Forecast Price: </t>
        </is>
      </c>
      <c r="J63" s="249">
        <f>'LRP-997-821'!$G$33</f>
        <v/>
      </c>
      <c r="K63" s="250" t="n"/>
      <c r="L63" s="2" t="n"/>
      <c r="M63" s="1" t="n"/>
      <c r="AD63" s="20" t="n"/>
      <c r="AE63" s="20" t="n"/>
      <c r="AF63" s="20" t="n"/>
    </row>
    <row r="64">
      <c r="A64" s="1" t="n"/>
      <c r="B64" s="2" t="n"/>
      <c r="C64" s="3" t="n"/>
      <c r="D64" s="11" t="inlineStr">
        <is>
          <t>Coverage Level</t>
        </is>
      </c>
      <c r="E64" s="12" t="inlineStr">
        <is>
          <t>Coverage Price</t>
        </is>
      </c>
      <c r="F64" s="13" t="inlineStr">
        <is>
          <t>Prod. Premium</t>
        </is>
      </c>
      <c r="G64" s="3" t="n"/>
      <c r="H64" s="11" t="inlineStr">
        <is>
          <t>Coverage Level</t>
        </is>
      </c>
      <c r="I64" s="12" t="inlineStr">
        <is>
          <t>Coverage Price</t>
        </is>
      </c>
      <c r="J64" s="13" t="inlineStr">
        <is>
          <t>Prod. Premium</t>
        </is>
      </c>
      <c r="K64" s="14" t="n"/>
      <c r="L64" s="2" t="n"/>
      <c r="M64" s="1" t="n"/>
    </row>
    <row r="65">
      <c r="A65" s="1" t="n"/>
      <c r="B65" s="2" t="n"/>
      <c r="C65" s="3" t="n"/>
      <c r="D65" s="15">
        <f>'LRP-997-821'!$H27</f>
        <v/>
      </c>
      <c r="E65" s="192">
        <f>'LRP-997-821'!$H28</f>
        <v/>
      </c>
      <c r="F65" s="251">
        <f>'LRP-997-821'!$H29</f>
        <v/>
      </c>
      <c r="G65" s="3" t="n"/>
      <c r="H65" s="15">
        <f>'LRP-997-821'!$H31</f>
        <v/>
      </c>
      <c r="I65" s="192">
        <f>'LRP-997-821'!$H32</f>
        <v/>
      </c>
      <c r="J65" s="251">
        <f>'LRP-997-821'!$H33</f>
        <v/>
      </c>
      <c r="K65" s="250" t="n"/>
      <c r="L65" s="2" t="n"/>
      <c r="M65" s="1" t="n"/>
    </row>
    <row r="66">
      <c r="A66" s="1" t="n"/>
      <c r="B66" s="2" t="n"/>
      <c r="C66" s="3" t="n"/>
      <c r="D66" s="50">
        <f>'LRP-997-821'!$I27</f>
        <v/>
      </c>
      <c r="E66" s="252">
        <f>'LRP-997-821'!$I28</f>
        <v/>
      </c>
      <c r="F66" s="253">
        <f>'LRP-997-821'!$I29</f>
        <v/>
      </c>
      <c r="G66" s="3" t="n"/>
      <c r="H66" s="50">
        <f>'LRP-997-821'!$I31</f>
        <v/>
      </c>
      <c r="I66" s="252">
        <f>'LRP-997-821'!$I32</f>
        <v/>
      </c>
      <c r="J66" s="253">
        <f>'LRP-997-821'!$I33</f>
        <v/>
      </c>
      <c r="K66" s="250" t="n"/>
      <c r="L66" s="2" t="n"/>
      <c r="M66" s="1" t="n"/>
    </row>
    <row r="67">
      <c r="A67" s="1" t="n"/>
      <c r="B67" s="2" t="n"/>
      <c r="C67" s="3" t="n"/>
      <c r="D67" s="15">
        <f>'LRP-997-821'!$J27</f>
        <v/>
      </c>
      <c r="E67" s="192">
        <f>'LRP-997-821'!$J28</f>
        <v/>
      </c>
      <c r="F67" s="251">
        <f>'LRP-997-821'!$J29</f>
        <v/>
      </c>
      <c r="G67" s="3" t="n"/>
      <c r="H67" s="15">
        <f>'LRP-997-821'!$J31</f>
        <v/>
      </c>
      <c r="I67" s="192">
        <f>'LRP-997-821'!$J32</f>
        <v/>
      </c>
      <c r="J67" s="251">
        <f>'LRP-997-821'!$J33</f>
        <v/>
      </c>
      <c r="K67" s="250" t="n"/>
      <c r="L67" s="2" t="n"/>
      <c r="M67" s="1" t="n"/>
    </row>
    <row r="68">
      <c r="A68" s="1" t="n"/>
      <c r="B68" s="2" t="n"/>
      <c r="C68" s="3" t="n"/>
      <c r="D68" s="50">
        <f>'LRP-997-821'!$K27</f>
        <v/>
      </c>
      <c r="E68" s="252">
        <f>'LRP-997-821'!$K28</f>
        <v/>
      </c>
      <c r="F68" s="253">
        <f>'LRP-997-821'!$K29</f>
        <v/>
      </c>
      <c r="G68" s="3" t="n"/>
      <c r="H68" s="50">
        <f>'LRP-997-821'!$K31</f>
        <v/>
      </c>
      <c r="I68" s="252">
        <f>'LRP-997-821'!$K32</f>
        <v/>
      </c>
      <c r="J68" s="253">
        <f>'LRP-997-821'!$K33</f>
        <v/>
      </c>
      <c r="K68" s="250" t="n"/>
      <c r="L68" s="2" t="n"/>
      <c r="M68" s="1" t="n"/>
    </row>
    <row r="69">
      <c r="A69" s="1" t="n"/>
      <c r="B69" s="2" t="n"/>
      <c r="C69" s="3" t="n"/>
      <c r="D69" s="15">
        <f>'LRP-997-821'!$L27</f>
        <v/>
      </c>
      <c r="E69" s="192">
        <f>'LRP-997-821'!$L28</f>
        <v/>
      </c>
      <c r="F69" s="251">
        <f>'LRP-997-821'!$L29</f>
        <v/>
      </c>
      <c r="G69" s="3" t="n"/>
      <c r="H69" s="15">
        <f>'LRP-997-821'!$L31</f>
        <v/>
      </c>
      <c r="I69" s="192">
        <f>'LRP-997-821'!$L32</f>
        <v/>
      </c>
      <c r="J69" s="251">
        <f>'LRP-997-821'!$L33</f>
        <v/>
      </c>
      <c r="K69" s="250" t="n"/>
      <c r="L69" s="2" t="n"/>
      <c r="M69" s="1" t="n"/>
    </row>
    <row r="70">
      <c r="A70" s="1" t="n"/>
      <c r="B70" s="2" t="n"/>
      <c r="C70" s="3" t="n"/>
      <c r="D70" s="50">
        <f>'LRP-997-821'!$M27</f>
        <v/>
      </c>
      <c r="E70" s="252">
        <f>'LRP-997-821'!$M28</f>
        <v/>
      </c>
      <c r="F70" s="253">
        <f>'LRP-997-821'!$M29</f>
        <v/>
      </c>
      <c r="G70" s="3" t="n"/>
      <c r="H70" s="50">
        <f>'LRP-997-821'!$M31</f>
        <v/>
      </c>
      <c r="I70" s="252">
        <f>'LRP-997-821'!$M32</f>
        <v/>
      </c>
      <c r="J70" s="253">
        <f>'LRP-997-821'!$M33</f>
        <v/>
      </c>
      <c r="K70" s="250" t="n"/>
      <c r="L70" s="2" t="n"/>
      <c r="M70" s="1" t="n"/>
    </row>
    <row r="71">
      <c r="A71" s="1" t="n"/>
      <c r="B71" s="2" t="n"/>
      <c r="C71" s="3" t="n"/>
      <c r="D71" s="15">
        <f>'LRP-997-821'!$N27</f>
        <v/>
      </c>
      <c r="E71" s="192">
        <f>'LRP-997-821'!$N28</f>
        <v/>
      </c>
      <c r="F71" s="251">
        <f>'LRP-997-821'!$N29</f>
        <v/>
      </c>
      <c r="G71" s="3" t="n"/>
      <c r="H71" s="15">
        <f>'LRP-997-821'!$N31</f>
        <v/>
      </c>
      <c r="I71" s="192">
        <f>'LRP-997-821'!$N32</f>
        <v/>
      </c>
      <c r="J71" s="251">
        <f>'LRP-997-821'!$N33</f>
        <v/>
      </c>
      <c r="K71" s="250" t="n"/>
      <c r="L71" s="2" t="n"/>
      <c r="M71" s="1" t="n"/>
    </row>
    <row r="72">
      <c r="A72" s="1" t="n"/>
      <c r="B72" s="2" t="n"/>
      <c r="C72" s="3" t="n"/>
      <c r="D72" s="50">
        <f>'LRP-997-821'!$O27</f>
        <v/>
      </c>
      <c r="E72" s="252">
        <f>'LRP-997-821'!$O28</f>
        <v/>
      </c>
      <c r="F72" s="253">
        <f>'LRP-997-821'!$O29</f>
        <v/>
      </c>
      <c r="G72" s="3" t="n"/>
      <c r="H72" s="50">
        <f>'LRP-997-821'!$O31</f>
        <v/>
      </c>
      <c r="I72" s="252">
        <f>'LRP-997-821'!$O32</f>
        <v/>
      </c>
      <c r="J72" s="253">
        <f>'LRP-997-821'!$O33</f>
        <v/>
      </c>
      <c r="K72" s="250" t="n"/>
      <c r="L72" s="2" t="n"/>
      <c r="M72" s="1" t="n"/>
    </row>
    <row r="73">
      <c r="A73" s="1" t="n"/>
      <c r="B73" s="2" t="n"/>
      <c r="C73" s="3" t="n"/>
      <c r="D73" s="15">
        <f>'LRP-997-821'!$P27</f>
        <v/>
      </c>
      <c r="E73" s="192">
        <f>'LRP-997-821'!$P28</f>
        <v/>
      </c>
      <c r="F73" s="251">
        <f>'LRP-997-821'!$P29</f>
        <v/>
      </c>
      <c r="G73" s="3" t="n"/>
      <c r="H73" s="15">
        <f>'LRP-997-821'!$P31</f>
        <v/>
      </c>
      <c r="I73" s="192">
        <f>'LRP-997-821'!$P32</f>
        <v/>
      </c>
      <c r="J73" s="251">
        <f>'LRP-997-821'!$P33</f>
        <v/>
      </c>
      <c r="K73" s="250" t="n"/>
      <c r="L73" s="2" t="n"/>
      <c r="M73" s="1" t="n"/>
    </row>
    <row r="74">
      <c r="A74" s="1" t="n"/>
      <c r="B74" s="2" t="n"/>
      <c r="C74" s="3" t="n"/>
      <c r="D74" s="52">
        <f>'LRP-997-821'!$Q27</f>
        <v/>
      </c>
      <c r="E74" s="254">
        <f>'LRP-997-821'!$Q28</f>
        <v/>
      </c>
      <c r="F74" s="255">
        <f>'LRP-997-821'!$Q29</f>
        <v/>
      </c>
      <c r="G74" s="3" t="n"/>
      <c r="H74" s="52">
        <f>'LRP-997-821'!$Q31</f>
        <v/>
      </c>
      <c r="I74" s="254">
        <f>'LRP-997-821'!$Q32</f>
        <v/>
      </c>
      <c r="J74" s="255">
        <f>'LRP-997-821'!$Q33</f>
        <v/>
      </c>
      <c r="K74" s="250" t="n"/>
      <c r="L74" s="2" t="n"/>
      <c r="M74" s="1" t="n"/>
    </row>
    <row r="75" ht="7.5" customHeight="1" s="171">
      <c r="A75" s="1" t="n"/>
      <c r="B75" s="2" t="n"/>
      <c r="C75" s="3" t="n"/>
      <c r="D75" s="3" t="n"/>
      <c r="E75" s="3" t="n"/>
      <c r="F75" s="3" t="n"/>
      <c r="G75" s="3" t="n"/>
      <c r="H75" s="3" t="n"/>
      <c r="I75" s="3" t="n"/>
      <c r="J75" s="3" t="n"/>
      <c r="K75" s="3" t="n"/>
      <c r="L75" s="2" t="n"/>
      <c r="M75" s="1" t="n"/>
    </row>
    <row r="76">
      <c r="A76" s="1" t="n"/>
      <c r="B76" s="2" t="n"/>
      <c r="C76" s="3" t="n"/>
      <c r="D76" s="173" t="inlineStr">
        <is>
          <t>47 Weeks</t>
        </is>
      </c>
      <c r="E76" s="47" t="inlineStr">
        <is>
          <t xml:space="preserve">End Date: </t>
        </is>
      </c>
      <c r="F76" s="74">
        <f>'LRP-997-821'!$G$35</f>
        <v/>
      </c>
      <c r="G76" s="3" t="n"/>
      <c r="H76" s="173" t="inlineStr">
        <is>
          <t>52 Weeks</t>
        </is>
      </c>
      <c r="I76" s="47" t="inlineStr">
        <is>
          <t xml:space="preserve">End Date: </t>
        </is>
      </c>
      <c r="J76" s="74">
        <f>'LRP-997-821'!$G$39</f>
        <v/>
      </c>
      <c r="K76" s="7" t="n"/>
      <c r="L76" s="2" t="n"/>
      <c r="M76" s="1" t="n"/>
    </row>
    <row r="77">
      <c r="A77" s="1" t="n"/>
      <c r="B77" s="2" t="n"/>
      <c r="C77" s="3" t="n"/>
      <c r="D77" s="174" t="n"/>
      <c r="E77" s="47" t="inlineStr">
        <is>
          <t xml:space="preserve">Forecast Price: </t>
        </is>
      </c>
      <c r="F77" s="249">
        <f>'LRP-997-821'!$G$37</f>
        <v/>
      </c>
      <c r="G77" s="3" t="n"/>
      <c r="H77" s="174" t="n"/>
      <c r="I77" s="47" t="inlineStr">
        <is>
          <t xml:space="preserve">Forecast Price: </t>
        </is>
      </c>
      <c r="J77" s="249">
        <f>'LRP-997-821'!$G$41</f>
        <v/>
      </c>
      <c r="K77" s="250" t="n"/>
      <c r="L77" s="2" t="n"/>
      <c r="M77" s="1" t="n"/>
    </row>
    <row r="78">
      <c r="A78" s="1" t="n"/>
      <c r="B78" s="2" t="n"/>
      <c r="C78" s="3" t="n"/>
      <c r="D78" s="11" t="inlineStr">
        <is>
          <t>Coverage Level</t>
        </is>
      </c>
      <c r="E78" s="12" t="inlineStr">
        <is>
          <t>Coverage Price</t>
        </is>
      </c>
      <c r="F78" s="13" t="inlineStr">
        <is>
          <t>Prod. Premium</t>
        </is>
      </c>
      <c r="G78" s="3" t="n"/>
      <c r="H78" s="11" t="inlineStr">
        <is>
          <t>Coverage Level</t>
        </is>
      </c>
      <c r="I78" s="12" t="inlineStr">
        <is>
          <t>Coverage Price</t>
        </is>
      </c>
      <c r="J78" s="13" t="inlineStr">
        <is>
          <t>Prod. Premium</t>
        </is>
      </c>
      <c r="K78" s="14" t="n"/>
      <c r="L78" s="2" t="n"/>
      <c r="M78" s="1" t="n"/>
    </row>
    <row r="79">
      <c r="A79" s="1" t="n"/>
      <c r="B79" s="2" t="n"/>
      <c r="C79" s="3" t="n"/>
      <c r="D79" s="15">
        <f>'LRP-997-821'!$H35</f>
        <v/>
      </c>
      <c r="E79" s="256">
        <f>'LRP-997-821'!$H36</f>
        <v/>
      </c>
      <c r="F79" s="251">
        <f>'LRP-997-821'!$H37</f>
        <v/>
      </c>
      <c r="G79" s="3" t="n"/>
      <c r="H79" s="76">
        <f>'LRP-997-821'!$H39</f>
        <v/>
      </c>
      <c r="I79" s="256">
        <f>'LRP-997-821'!$H40</f>
        <v/>
      </c>
      <c r="J79" s="251">
        <f>'LRP-997-821'!$H41</f>
        <v/>
      </c>
      <c r="K79" s="250" t="n"/>
      <c r="L79" s="2" t="n"/>
      <c r="M79" s="1" t="n"/>
    </row>
    <row r="80">
      <c r="A80" s="1" t="n"/>
      <c r="B80" s="2" t="n"/>
      <c r="C80" s="3" t="n"/>
      <c r="D80" s="50">
        <f>'LRP-997-821'!$I35</f>
        <v/>
      </c>
      <c r="E80" s="257">
        <f>'LRP-997-821'!$I36</f>
        <v/>
      </c>
      <c r="F80" s="253">
        <f>'LRP-997-821'!$I37</f>
        <v/>
      </c>
      <c r="G80" s="3" t="n"/>
      <c r="H80" s="78">
        <f>'LRP-997-821'!$I39</f>
        <v/>
      </c>
      <c r="I80" s="257">
        <f>'LRP-997-821'!$I40</f>
        <v/>
      </c>
      <c r="J80" s="253">
        <f>'LRP-997-821'!$I41</f>
        <v/>
      </c>
      <c r="K80" s="250" t="n"/>
      <c r="L80" s="2" t="n"/>
      <c r="M80" s="1" t="n"/>
    </row>
    <row r="81">
      <c r="A81" s="1" t="n"/>
      <c r="B81" s="2" t="n"/>
      <c r="C81" s="3" t="n"/>
      <c r="D81" s="15">
        <f>'LRP-997-821'!$J35</f>
        <v/>
      </c>
      <c r="E81" s="256">
        <f>'LRP-997-821'!$J36</f>
        <v/>
      </c>
      <c r="F81" s="251">
        <f>'LRP-997-821'!$J37</f>
        <v/>
      </c>
      <c r="G81" s="3" t="n"/>
      <c r="H81" s="76">
        <f>'LRP-997-821'!$J39</f>
        <v/>
      </c>
      <c r="I81" s="256">
        <f>'LRP-997-821'!$J40</f>
        <v/>
      </c>
      <c r="J81" s="251">
        <f>'LRP-997-821'!$J41</f>
        <v/>
      </c>
      <c r="K81" s="250" t="n"/>
      <c r="L81" s="2" t="n"/>
      <c r="M81" s="1" t="n"/>
    </row>
    <row r="82">
      <c r="A82" s="1" t="n"/>
      <c r="B82" s="2" t="n"/>
      <c r="C82" s="3" t="n"/>
      <c r="D82" s="50">
        <f>'LRP-997-821'!$K35</f>
        <v/>
      </c>
      <c r="E82" s="257">
        <f>'LRP-997-821'!$K36</f>
        <v/>
      </c>
      <c r="F82" s="253">
        <f>'LRP-997-821'!$K37</f>
        <v/>
      </c>
      <c r="G82" s="3" t="n"/>
      <c r="H82" s="78">
        <f>'LRP-997-821'!$K39</f>
        <v/>
      </c>
      <c r="I82" s="257">
        <f>'LRP-997-821'!$K40</f>
        <v/>
      </c>
      <c r="J82" s="253">
        <f>'LRP-997-821'!$K41</f>
        <v/>
      </c>
      <c r="K82" s="250" t="n"/>
      <c r="L82" s="2" t="n"/>
      <c r="M82" s="1" t="n"/>
    </row>
    <row r="83">
      <c r="A83" s="1" t="n"/>
      <c r="B83" s="2" t="n"/>
      <c r="C83" s="3" t="n"/>
      <c r="D83" s="15">
        <f>'LRP-997-821'!$L35</f>
        <v/>
      </c>
      <c r="E83" s="256">
        <f>'LRP-997-821'!$L36</f>
        <v/>
      </c>
      <c r="F83" s="251">
        <f>'LRP-997-821'!$L37</f>
        <v/>
      </c>
      <c r="G83" s="3" t="n"/>
      <c r="H83" s="76">
        <f>'LRP-997-821'!$L39</f>
        <v/>
      </c>
      <c r="I83" s="256">
        <f>'LRP-997-821'!$L40</f>
        <v/>
      </c>
      <c r="J83" s="251">
        <f>'LRP-997-821'!$L41</f>
        <v/>
      </c>
      <c r="K83" s="250" t="n"/>
      <c r="L83" s="2" t="n"/>
      <c r="M83" s="1" t="n"/>
    </row>
    <row r="84">
      <c r="A84" s="1" t="n"/>
      <c r="B84" s="2" t="n"/>
      <c r="C84" s="3" t="n"/>
      <c r="D84" s="50">
        <f>'LRP-997-821'!$M35</f>
        <v/>
      </c>
      <c r="E84" s="257">
        <f>'LRP-997-821'!$M36</f>
        <v/>
      </c>
      <c r="F84" s="253">
        <f>'LRP-997-821'!$M37</f>
        <v/>
      </c>
      <c r="G84" s="3" t="n"/>
      <c r="H84" s="78">
        <f>'LRP-997-821'!$M39</f>
        <v/>
      </c>
      <c r="I84" s="257">
        <f>'LRP-997-821'!$M40</f>
        <v/>
      </c>
      <c r="J84" s="253">
        <f>'LRP-997-821'!$M41</f>
        <v/>
      </c>
      <c r="K84" s="250" t="n"/>
      <c r="L84" s="2" t="n"/>
      <c r="M84" s="1" t="n"/>
    </row>
    <row r="85">
      <c r="A85" s="1" t="n"/>
      <c r="B85" s="2" t="n"/>
      <c r="C85" s="3" t="n"/>
      <c r="D85" s="15">
        <f>'LRP-997-821'!$N35</f>
        <v/>
      </c>
      <c r="E85" s="256">
        <f>'LRP-997-821'!$N36</f>
        <v/>
      </c>
      <c r="F85" s="251">
        <f>'LRP-997-821'!$N37</f>
        <v/>
      </c>
      <c r="G85" s="3" t="n"/>
      <c r="H85" s="76">
        <f>'LRP-997-821'!$N39</f>
        <v/>
      </c>
      <c r="I85" s="256">
        <f>'LRP-997-821'!$N40</f>
        <v/>
      </c>
      <c r="J85" s="251">
        <f>'LRP-997-821'!$N41</f>
        <v/>
      </c>
      <c r="K85" s="250" t="n"/>
      <c r="L85" s="2" t="n"/>
      <c r="M85" s="1" t="n"/>
    </row>
    <row r="86">
      <c r="A86" s="1" t="n"/>
      <c r="B86" s="2" t="n"/>
      <c r="C86" s="3" t="n"/>
      <c r="D86" s="50">
        <f>'LRP-997-821'!$O35</f>
        <v/>
      </c>
      <c r="E86" s="257">
        <f>'LRP-997-821'!$O36</f>
        <v/>
      </c>
      <c r="F86" s="253">
        <f>'LRP-997-821'!$O37</f>
        <v/>
      </c>
      <c r="G86" s="3" t="n"/>
      <c r="H86" s="78">
        <f>'LRP-997-821'!$O39</f>
        <v/>
      </c>
      <c r="I86" s="257">
        <f>'LRP-997-821'!$O40</f>
        <v/>
      </c>
      <c r="J86" s="253">
        <f>'LRP-997-821'!$O41</f>
        <v/>
      </c>
      <c r="K86" s="250" t="n"/>
      <c r="L86" s="2" t="n"/>
      <c r="M86" s="1" t="n"/>
    </row>
    <row r="87">
      <c r="A87" s="1" t="n"/>
      <c r="B87" s="2" t="n"/>
      <c r="C87" s="3" t="n"/>
      <c r="D87" s="15">
        <f>'LRP-997-821'!$P35</f>
        <v/>
      </c>
      <c r="E87" s="256">
        <f>'LRP-997-821'!$P36</f>
        <v/>
      </c>
      <c r="F87" s="251">
        <f>'LRP-997-821'!$P37</f>
        <v/>
      </c>
      <c r="G87" s="3" t="n"/>
      <c r="H87" s="76">
        <f>'LRP-997-821'!$P39</f>
        <v/>
      </c>
      <c r="I87" s="256">
        <f>'LRP-997-821'!$P40</f>
        <v/>
      </c>
      <c r="J87" s="251">
        <f>'LRP-997-821'!$P41</f>
        <v/>
      </c>
      <c r="K87" s="250" t="n"/>
      <c r="L87" s="2" t="n"/>
      <c r="M87" s="1" t="n"/>
    </row>
    <row r="88">
      <c r="A88" s="1" t="n"/>
      <c r="B88" s="2" t="n"/>
      <c r="C88" s="3" t="n"/>
      <c r="D88" s="52">
        <f>'LRP-997-821'!$Q35</f>
        <v/>
      </c>
      <c r="E88" s="258">
        <f>'LRP-997-821'!$Q36</f>
        <v/>
      </c>
      <c r="F88" s="255">
        <f>'LRP-997-821'!$Q37</f>
        <v/>
      </c>
      <c r="G88" s="3" t="n"/>
      <c r="H88" s="80">
        <f>'LRP-997-821'!$Q39</f>
        <v/>
      </c>
      <c r="I88" s="258">
        <f>'LRP-997-821'!$Q40</f>
        <v/>
      </c>
      <c r="J88" s="255">
        <f>'LRP-997-821'!$Q41</f>
        <v/>
      </c>
      <c r="K88" s="250" t="n"/>
      <c r="L88" s="2" t="n"/>
      <c r="M88" s="1" t="n"/>
    </row>
    <row r="89" ht="15" customHeight="1" s="171">
      <c r="A89" s="1" t="n"/>
      <c r="B89" s="2" t="n"/>
      <c r="C89" s="3" t="n"/>
      <c r="D89" s="3" t="n"/>
      <c r="E89" s="3" t="n"/>
      <c r="F89" s="3" t="n"/>
      <c r="G89" s="3" t="n"/>
      <c r="H89" s="3" t="n"/>
      <c r="I89" s="3" t="n"/>
      <c r="J89" s="25" t="inlineStr">
        <is>
          <t>Coverage Level and Prod. Premiums are in $/cwt</t>
        </is>
      </c>
      <c r="K89" s="3" t="n"/>
      <c r="L89" s="2" t="n"/>
      <c r="M89" s="1" t="n"/>
    </row>
    <row r="90">
      <c r="A90" s="1" t="n"/>
      <c r="B90" s="2" t="n"/>
      <c r="C90" s="3" t="n"/>
      <c r="D90" s="26" t="inlineStr">
        <is>
          <t>Swine - IA - No Type Specified</t>
        </is>
      </c>
      <c r="E90" s="3" t="n"/>
      <c r="F90" s="3" t="n"/>
      <c r="G90" s="3" t="n"/>
      <c r="H90" s="3" t="n"/>
      <c r="I90" s="3" t="n"/>
      <c r="K90" s="3" t="n"/>
      <c r="L90" s="2" t="n"/>
      <c r="M90" s="1" t="n"/>
    </row>
    <row r="91" ht="15" customHeight="1" s="171">
      <c r="A91" s="1" t="n"/>
      <c r="B91" s="2" t="n"/>
      <c r="C91" s="3" t="n"/>
      <c r="D91" s="175" t="inlineStr">
        <is>
          <t>This is a quote or estimate based on actuarial information provided by the Risk Management Agency. 
This is a quote only and is not an offer of insurance nor an insurance binder. 
This quote is good for the effective date listed above only.
American Agri-Business Insurance Co. (601)</t>
        </is>
      </c>
      <c r="I91" s="27" t="n"/>
      <c r="J91" s="28" t="inlineStr">
        <is>
          <t>PFPAg Insurance Contact: Tyler Patten</t>
        </is>
      </c>
      <c r="K91" s="3" t="n"/>
      <c r="L91" s="2" t="n"/>
      <c r="M91" s="1" t="n"/>
    </row>
    <row r="92">
      <c r="A92" s="1" t="n"/>
      <c r="B92" s="2" t="n"/>
      <c r="C92" s="3" t="n"/>
      <c r="I92" s="27" t="n"/>
      <c r="J92" s="28" t="inlineStr">
        <is>
          <t>Phone:  (515) 268-8888</t>
        </is>
      </c>
      <c r="K92" s="3" t="n"/>
      <c r="L92" s="2" t="n"/>
      <c r="M92" s="1" t="n"/>
    </row>
    <row r="93">
      <c r="A93" s="1" t="n"/>
      <c r="B93" s="2" t="n"/>
      <c r="C93" s="3" t="n"/>
      <c r="I93" s="27" t="n"/>
      <c r="J93" s="28" t="inlineStr">
        <is>
          <t>Email: tpatten@pfpag.com</t>
        </is>
      </c>
      <c r="K93" s="3" t="n"/>
      <c r="L93" s="2" t="n"/>
      <c r="M93" s="1" t="n"/>
    </row>
    <row r="94" ht="7.5" customHeight="1" s="171">
      <c r="A94" s="1" t="n"/>
      <c r="B94" s="2" t="n"/>
      <c r="C94" s="3" t="n"/>
      <c r="D94" s="27" t="n"/>
      <c r="E94" s="27" t="n"/>
      <c r="F94" s="27" t="n"/>
      <c r="G94" s="27" t="n"/>
      <c r="H94" s="27" t="n"/>
      <c r="I94" s="27" t="n"/>
      <c r="J94" s="28" t="n"/>
      <c r="K94" s="3" t="n"/>
      <c r="L94" s="2" t="n"/>
      <c r="M94" s="1" t="n"/>
    </row>
    <row r="95" hidden="1" ht="10.5" customHeight="1" s="171">
      <c r="A95" s="1" t="n"/>
      <c r="B95" s="2" t="n"/>
      <c r="C95" s="3" t="n"/>
      <c r="D95" s="172" t="inlineStr">
        <is>
          <t>Note: We use information from public sources or other third parties that we believe are reliable, 
but we cannot guarantee that any information is complete or accurate.
All information we use is also subject to change. All quotes and other information are therefore estimates only and are not guaranteed by us. We have no liability to you for use of this website or any other quotes or other information.</t>
        </is>
      </c>
      <c r="K95" s="3" t="n"/>
      <c r="L95" s="2" t="n"/>
      <c r="M95" s="1" t="n"/>
    </row>
    <row r="96" hidden="1" ht="10.5" customHeight="1" s="171">
      <c r="A96" s="1" t="n"/>
      <c r="B96" s="2" t="n"/>
      <c r="C96" s="3" t="n"/>
      <c r="K96" s="3" t="n"/>
      <c r="L96" s="2" t="n"/>
      <c r="M96" s="1" t="n"/>
    </row>
    <row r="97" hidden="1" ht="10.5" customHeight="1" s="171">
      <c r="A97" s="1" t="n"/>
      <c r="B97" s="2" t="n"/>
      <c r="C97" s="3" t="n"/>
      <c r="K97" s="3" t="n"/>
      <c r="L97" s="2" t="n"/>
      <c r="M97" s="1" t="n"/>
    </row>
    <row r="98" hidden="1" ht="10.5" customHeight="1" s="171">
      <c r="A98" s="1" t="n"/>
      <c r="B98" s="2" t="n"/>
      <c r="C98" s="3" t="n"/>
      <c r="K98" s="3" t="n"/>
      <c r="L98" s="2" t="n"/>
      <c r="M98" s="1" t="n"/>
    </row>
    <row r="99" hidden="1" ht="10.5" customHeight="1" s="171">
      <c r="A99" s="1" t="n"/>
      <c r="B99" s="2" t="n"/>
      <c r="C99" s="3" t="n"/>
      <c r="K99" s="3" t="n"/>
      <c r="L99" s="2" t="n"/>
      <c r="M99" s="1" t="n"/>
    </row>
    <row r="100" hidden="1" ht="7.5" customHeight="1" s="171">
      <c r="A100" s="1" t="n"/>
      <c r="B100" s="2" t="n"/>
      <c r="C100" s="3" t="n"/>
      <c r="D100" s="3" t="n"/>
      <c r="E100" s="3" t="n"/>
      <c r="F100" s="3" t="n"/>
      <c r="G100" s="3" t="n"/>
      <c r="H100" s="3" t="n"/>
      <c r="I100" s="3" t="n"/>
      <c r="J100" s="3" t="n"/>
      <c r="K100" s="3" t="n"/>
      <c r="L100" s="2" t="n"/>
      <c r="M100" s="1" t="n"/>
    </row>
    <row r="101" ht="3.75" customHeight="1" s="171">
      <c r="A101" s="1" t="n"/>
      <c r="B101" s="2" t="n"/>
      <c r="C101" s="2" t="n"/>
      <c r="D101" s="2" t="n"/>
      <c r="E101" s="2" t="n"/>
      <c r="F101" s="2" t="n"/>
      <c r="G101" s="2" t="n"/>
      <c r="H101" s="2" t="n"/>
      <c r="I101" s="2" t="n"/>
      <c r="J101" s="2" t="n"/>
      <c r="K101" s="2" t="n"/>
      <c r="L101" s="2" t="n"/>
      <c r="M101" s="1" t="n"/>
    </row>
    <row r="102" ht="3.75" customHeight="1" s="171">
      <c r="A102" s="1" t="n"/>
      <c r="B102" s="1" t="n"/>
      <c r="C102" s="1" t="n"/>
      <c r="D102" s="1" t="n"/>
      <c r="E102" s="1" t="n"/>
      <c r="F102" s="1" t="n"/>
      <c r="G102" s="1" t="n"/>
      <c r="H102" s="1" t="n"/>
      <c r="I102" s="1" t="n"/>
      <c r="J102" s="1" t="n"/>
      <c r="K102" s="1" t="n"/>
      <c r="L102" s="1" t="n"/>
      <c r="M102" s="1" t="n"/>
    </row>
  </sheetData>
  <mergeCells count="15">
    <mergeCell ref="D10:D11"/>
    <mergeCell ref="D7:E7"/>
    <mergeCell ref="D4:J6"/>
    <mergeCell ref="H38:H39"/>
    <mergeCell ref="D91:H93"/>
    <mergeCell ref="D38:D39"/>
    <mergeCell ref="D95:J99"/>
    <mergeCell ref="H10:H11"/>
    <mergeCell ref="H24:H25"/>
    <mergeCell ref="D62:D63"/>
    <mergeCell ref="D76:D77"/>
    <mergeCell ref="H62:H63"/>
    <mergeCell ref="D58:J60"/>
    <mergeCell ref="D24:D25"/>
    <mergeCell ref="H76:H77"/>
  </mergeCells>
  <pageMargins left="0" right="0" top="0.75" bottom="0.75" header="0.3" footer="0.3"/>
  <pageSetup orientation="portrait"/>
</worksheet>
</file>

<file path=xl/worksheets/sheet18.xml><?xml version="1.0" encoding="utf-8"?>
<worksheet xmlns="http://schemas.openxmlformats.org/spreadsheetml/2006/main">
  <sheetPr codeName="Sheet14">
    <outlinePr summaryBelow="1" summaryRight="1"/>
    <pageSetUpPr/>
  </sheetPr>
  <dimension ref="B1:P148"/>
  <sheetViews>
    <sheetView workbookViewId="0">
      <selection activeCell="D4" sqref="D4"/>
    </sheetView>
  </sheetViews>
  <sheetFormatPr baseColWidth="8" defaultRowHeight="14.4"/>
  <cols>
    <col width="4.6640625" customWidth="1" style="171" min="1" max="1"/>
    <col width="6.6640625" customWidth="1" style="171" min="2" max="2"/>
    <col width="11.6640625" customWidth="1" style="171" min="3" max="4"/>
    <col width="4.6640625" customWidth="1" style="171" min="5" max="5"/>
    <col width="10.6640625" customWidth="1" style="171" min="7" max="7"/>
    <col width="11.6640625" customWidth="1" style="171" min="8" max="9"/>
    <col width="14.6640625" bestFit="1" customWidth="1" style="171" min="10" max="10"/>
    <col width="10.6640625" customWidth="1" style="171" min="13" max="13"/>
    <col width="11.6640625" customWidth="1" style="171" min="14" max="15"/>
    <col width="14.6640625" bestFit="1" customWidth="1" style="171" min="16" max="16"/>
  </cols>
  <sheetData>
    <row r="1">
      <c r="I1" s="187" t="inlineStr">
        <is>
          <t>13 Weeks</t>
        </is>
      </c>
      <c r="O1" s="187" t="inlineStr">
        <is>
          <t>17 Weeks</t>
        </is>
      </c>
    </row>
    <row r="2">
      <c r="B2" s="181" t="inlineStr">
        <is>
          <t>LRP Offerings</t>
        </is>
      </c>
      <c r="C2" s="182" t="n"/>
      <c r="D2" s="183" t="n"/>
      <c r="G2" s="141" t="inlineStr">
        <is>
          <t>Date</t>
        </is>
      </c>
      <c r="H2" s="148">
        <f>C4</f>
        <v/>
      </c>
      <c r="M2" s="141" t="inlineStr">
        <is>
          <t>Date</t>
        </is>
      </c>
      <c r="N2" s="140">
        <f>H2+28</f>
        <v/>
      </c>
    </row>
    <row r="3">
      <c r="B3" s="184" t="n"/>
      <c r="C3" s="185" t="n"/>
      <c r="D3" s="186" t="n"/>
      <c r="I3" s="139" t="inlineStr">
        <is>
          <t>Range</t>
        </is>
      </c>
      <c r="J3" s="139" t="inlineStr">
        <is>
          <t>LRP Forecast</t>
        </is>
      </c>
      <c r="O3" s="139" t="inlineStr">
        <is>
          <t>Range</t>
        </is>
      </c>
      <c r="P3" s="139" t="inlineStr">
        <is>
          <t>LRP Forecast</t>
        </is>
      </c>
    </row>
    <row r="4">
      <c r="B4" s="146" t="n">
        <v>13</v>
      </c>
      <c r="C4" s="259">
        <f>'LRP-Swine-Charts'!H1+(13*7)</f>
        <v/>
      </c>
      <c r="D4" s="147">
        <f>'Swine + Charts'!G9</f>
        <v/>
      </c>
      <c r="F4" s="138" t="n">
        <v>1</v>
      </c>
      <c r="G4" s="31">
        <f>H2-365</f>
        <v/>
      </c>
      <c r="H4" s="137">
        <f>VLOOKUP($G4,#REF!,2,TRUE)</f>
        <v/>
      </c>
      <c r="I4" s="137">
        <f>SMALL($H$4:$H$23,F4)</f>
        <v/>
      </c>
      <c r="J4" s="137">
        <f>VLOOKUP(H2,$C$4:$D$13,2,FALSE)</f>
        <v/>
      </c>
      <c r="L4" s="138" t="n">
        <v>1</v>
      </c>
      <c r="M4" s="31">
        <f>N2-365</f>
        <v/>
      </c>
      <c r="N4" s="137">
        <f>VLOOKUP($M4,#REF!,2,TRUE)</f>
        <v/>
      </c>
      <c r="O4" s="137">
        <f>SMALL($N$4:$N$23,L4)</f>
        <v/>
      </c>
      <c r="P4" s="137">
        <f>VLOOKUP(N2,$C$4:$D$13,2,FALSE)</f>
        <v/>
      </c>
    </row>
    <row r="5">
      <c r="B5" s="146" t="n">
        <v>17</v>
      </c>
      <c r="C5" s="259">
        <f>C4+28</f>
        <v/>
      </c>
      <c r="D5" s="144">
        <f>'Swine + Charts'!L9</f>
        <v/>
      </c>
      <c r="F5" s="138" t="n">
        <v>2</v>
      </c>
      <c r="G5" s="31">
        <f>G4-365</f>
        <v/>
      </c>
      <c r="H5" s="137">
        <f>VLOOKUP($G5,#REF!,2,TRUE)</f>
        <v/>
      </c>
      <c r="I5" s="137">
        <f>SMALL($H$4:$H$23,F5)</f>
        <v/>
      </c>
      <c r="L5" s="138" t="n">
        <v>2</v>
      </c>
      <c r="M5" s="31">
        <f>M4-365</f>
        <v/>
      </c>
      <c r="N5" s="137">
        <f>VLOOKUP($M5,#REF!,2,TRUE)</f>
        <v/>
      </c>
      <c r="O5" s="137">
        <f>SMALL($N$4:$N$23,L5)</f>
        <v/>
      </c>
    </row>
    <row r="6">
      <c r="B6" s="146" t="n">
        <v>21</v>
      </c>
      <c r="C6" s="259">
        <f>C5+28</f>
        <v/>
      </c>
      <c r="D6" s="144">
        <f>'Swine + Charts'!G23</f>
        <v/>
      </c>
      <c r="F6" s="138" t="n">
        <v>3</v>
      </c>
      <c r="G6" s="31">
        <f>G5-366</f>
        <v/>
      </c>
      <c r="H6" s="137">
        <f>VLOOKUP($G6,#REF!,2,TRUE)</f>
        <v/>
      </c>
      <c r="I6" s="137">
        <f>SMALL($H$4:$H$23,F6)</f>
        <v/>
      </c>
      <c r="L6" s="138" t="n">
        <v>3</v>
      </c>
      <c r="M6" s="31">
        <f>M5-366</f>
        <v/>
      </c>
      <c r="N6" s="137">
        <f>VLOOKUP($M6,#REF!,2,TRUE)</f>
        <v/>
      </c>
      <c r="O6" s="137">
        <f>SMALL($N$4:$N$23,L6)</f>
        <v/>
      </c>
    </row>
    <row r="7">
      <c r="B7" s="146" t="n">
        <v>26</v>
      </c>
      <c r="C7" s="259">
        <f>C6+35</f>
        <v/>
      </c>
      <c r="D7" s="144">
        <f>'Swine + Charts'!L23</f>
        <v/>
      </c>
      <c r="F7" s="138" t="n">
        <v>4</v>
      </c>
      <c r="G7" s="31">
        <f>G6-365</f>
        <v/>
      </c>
      <c r="H7" s="137">
        <f>VLOOKUP($G7,#REF!,2,TRUE)</f>
        <v/>
      </c>
      <c r="I7" s="137">
        <f>SMALL($H$4:$H$23,F7)</f>
        <v/>
      </c>
      <c r="L7" s="138" t="n">
        <v>4</v>
      </c>
      <c r="M7" s="31">
        <f>M6-365</f>
        <v/>
      </c>
      <c r="N7" s="137">
        <f>VLOOKUP($M7,#REF!,2,TRUE)</f>
        <v/>
      </c>
      <c r="O7" s="137">
        <f>SMALL($N$4:$N$23,L7)</f>
        <v/>
      </c>
    </row>
    <row r="8">
      <c r="B8" s="146" t="n">
        <v>30</v>
      </c>
      <c r="C8" s="259">
        <f>C7+28</f>
        <v/>
      </c>
      <c r="D8" s="144">
        <f>'Swine + Charts'!G48</f>
        <v/>
      </c>
      <c r="F8" s="138" t="n">
        <v>5</v>
      </c>
      <c r="G8" s="31">
        <f>G7-365</f>
        <v/>
      </c>
      <c r="H8" s="137">
        <f>VLOOKUP($G8,#REF!,2,TRUE)</f>
        <v/>
      </c>
      <c r="I8" s="137">
        <f>SMALL($H$4:$H$23,F8)</f>
        <v/>
      </c>
      <c r="L8" s="138" t="n">
        <v>5</v>
      </c>
      <c r="M8" s="31">
        <f>M7-365</f>
        <v/>
      </c>
      <c r="N8" s="137">
        <f>VLOOKUP($M8,#REF!,2,TRUE)</f>
        <v/>
      </c>
      <c r="O8" s="137">
        <f>SMALL($N$4:$N$23,L8)</f>
        <v/>
      </c>
    </row>
    <row r="9">
      <c r="B9" s="146" t="n">
        <v>35</v>
      </c>
      <c r="C9" s="259">
        <f>C8+28</f>
        <v/>
      </c>
      <c r="D9" s="144">
        <f>'Swine + Charts'!L48</f>
        <v/>
      </c>
      <c r="F9" s="138" t="n">
        <v>6</v>
      </c>
      <c r="G9" s="31">
        <f>G8-365</f>
        <v/>
      </c>
      <c r="H9" s="137">
        <f>VLOOKUP($G9,#REF!,2,TRUE)</f>
        <v/>
      </c>
      <c r="I9" s="137">
        <f>SMALL($H$4:$H$23,F9)</f>
        <v/>
      </c>
      <c r="L9" s="138" t="n">
        <v>6</v>
      </c>
      <c r="M9" s="31">
        <f>M8-365</f>
        <v/>
      </c>
      <c r="N9" s="137">
        <f>VLOOKUP($M9,#REF!,2,TRUE)</f>
        <v/>
      </c>
      <c r="O9" s="137">
        <f>SMALL($N$4:$N$23,L9)</f>
        <v/>
      </c>
    </row>
    <row r="10">
      <c r="B10" s="146" t="n">
        <v>39</v>
      </c>
      <c r="C10" s="259">
        <f>C9+35</f>
        <v/>
      </c>
      <c r="D10" s="144">
        <f>'Swine + Charts'!G62</f>
        <v/>
      </c>
      <c r="F10" s="138" t="n">
        <v>7</v>
      </c>
      <c r="G10" s="31">
        <f>G9-366</f>
        <v/>
      </c>
      <c r="H10" s="137">
        <f>VLOOKUP($G10,#REF!,2,TRUE)</f>
        <v/>
      </c>
      <c r="I10" s="137">
        <f>SMALL($H$4:$H$23,F10)</f>
        <v/>
      </c>
      <c r="L10" s="138" t="n">
        <v>7</v>
      </c>
      <c r="M10" s="31">
        <f>M9-366</f>
        <v/>
      </c>
      <c r="N10" s="137">
        <f>VLOOKUP($M10,#REF!,2,TRUE)</f>
        <v/>
      </c>
      <c r="O10" s="137">
        <f>SMALL($N$4:$N$23,L10)</f>
        <v/>
      </c>
    </row>
    <row r="11">
      <c r="B11" s="146" t="n">
        <v>43</v>
      </c>
      <c r="C11" s="259">
        <f>C10+28</f>
        <v/>
      </c>
      <c r="D11" s="144">
        <f>'Swine + Charts'!L62</f>
        <v/>
      </c>
      <c r="F11" s="138" t="n">
        <v>8</v>
      </c>
      <c r="G11" s="31">
        <f>G10-365</f>
        <v/>
      </c>
      <c r="H11" s="137">
        <f>VLOOKUP($G11,#REF!,2,TRUE)</f>
        <v/>
      </c>
      <c r="I11" s="137">
        <f>SMALL($H$4:$H$23,F11)</f>
        <v/>
      </c>
      <c r="L11" s="138" t="n">
        <v>8</v>
      </c>
      <c r="M11" s="31">
        <f>M10-365</f>
        <v/>
      </c>
      <c r="N11" s="137">
        <f>VLOOKUP($M11,#REF!,2,TRUE)</f>
        <v/>
      </c>
      <c r="O11" s="137">
        <f>SMALL($N$4:$N$23,L11)</f>
        <v/>
      </c>
    </row>
    <row r="12">
      <c r="B12" s="146" t="n">
        <v>47</v>
      </c>
      <c r="C12" s="259">
        <f>C11+28</f>
        <v/>
      </c>
      <c r="D12" s="144">
        <f>'Swine + Charts'!G87</f>
        <v/>
      </c>
      <c r="F12" s="138" t="n">
        <v>9</v>
      </c>
      <c r="G12" s="31">
        <f>G11-365</f>
        <v/>
      </c>
      <c r="H12" s="137">
        <f>VLOOKUP($G12,#REF!,2,TRUE)</f>
        <v/>
      </c>
      <c r="I12" s="137">
        <f>SMALL($H$4:$H$23,F12)</f>
        <v/>
      </c>
      <c r="L12" s="138" t="n">
        <v>9</v>
      </c>
      <c r="M12" s="31">
        <f>M11-365</f>
        <v/>
      </c>
      <c r="N12" s="137">
        <f>VLOOKUP($M12,#REF!,2,TRUE)</f>
        <v/>
      </c>
      <c r="O12" s="137">
        <f>SMALL($N$4:$N$23,L12)</f>
        <v/>
      </c>
    </row>
    <row r="13">
      <c r="B13" s="34" t="n">
        <v>52</v>
      </c>
      <c r="C13" s="260">
        <f>C12+35</f>
        <v/>
      </c>
      <c r="D13" s="142">
        <f>'Swine + Charts'!L87</f>
        <v/>
      </c>
      <c r="F13" s="138" t="n">
        <v>10</v>
      </c>
      <c r="G13" s="31">
        <f>G12-365</f>
        <v/>
      </c>
      <c r="H13" s="137">
        <f>VLOOKUP($G13,#REF!,2,TRUE)</f>
        <v/>
      </c>
      <c r="I13" s="137">
        <f>SMALL($H$4:$H$23,F13)</f>
        <v/>
      </c>
      <c r="L13" s="138" t="n">
        <v>10</v>
      </c>
      <c r="M13" s="31">
        <f>M12-365</f>
        <v/>
      </c>
      <c r="N13" s="137">
        <f>VLOOKUP($M13,#REF!,2,TRUE)</f>
        <v/>
      </c>
      <c r="O13" s="137">
        <f>SMALL($N$4:$N$23,L13)</f>
        <v/>
      </c>
    </row>
    <row r="14">
      <c r="F14" s="138" t="n">
        <v>11</v>
      </c>
      <c r="G14" s="31">
        <f>G13-366</f>
        <v/>
      </c>
      <c r="H14" s="137">
        <f>VLOOKUP($G14,#REF!,2,TRUE)</f>
        <v/>
      </c>
      <c r="I14" s="137">
        <f>SMALL($H$4:$H$23,F14)</f>
        <v/>
      </c>
      <c r="L14" s="138" t="n">
        <v>11</v>
      </c>
      <c r="M14" s="31">
        <f>M13-366</f>
        <v/>
      </c>
      <c r="N14" s="137">
        <f>VLOOKUP($M14,#REF!,2,TRUE)</f>
        <v/>
      </c>
      <c r="O14" s="137">
        <f>SMALL($N$4:$N$23,L14)</f>
        <v/>
      </c>
    </row>
    <row r="15">
      <c r="F15" s="138" t="n">
        <v>12</v>
      </c>
      <c r="G15" s="31">
        <f>G14-365</f>
        <v/>
      </c>
      <c r="H15" s="137">
        <f>VLOOKUP($G15,#REF!,2,TRUE)</f>
        <v/>
      </c>
      <c r="I15" s="137">
        <f>SMALL($H$4:$H$23,F15)</f>
        <v/>
      </c>
      <c r="L15" s="138" t="n">
        <v>12</v>
      </c>
      <c r="M15" s="31">
        <f>M14-365</f>
        <v/>
      </c>
      <c r="N15" s="137">
        <f>VLOOKUP($M15,#REF!,2,TRUE)</f>
        <v/>
      </c>
      <c r="O15" s="137">
        <f>SMALL($N$4:$N$23,L15)</f>
        <v/>
      </c>
    </row>
    <row r="16">
      <c r="F16" s="138" t="n">
        <v>13</v>
      </c>
      <c r="G16" s="31">
        <f>G15-365</f>
        <v/>
      </c>
      <c r="H16" s="137">
        <f>VLOOKUP($G16,#REF!,2,TRUE)</f>
        <v/>
      </c>
      <c r="I16" s="137">
        <f>SMALL($H$4:$H$23,F16)</f>
        <v/>
      </c>
      <c r="L16" s="138" t="n">
        <v>13</v>
      </c>
      <c r="M16" s="31">
        <f>M15-365</f>
        <v/>
      </c>
      <c r="N16" s="137">
        <f>VLOOKUP($M16,#REF!,2,TRUE)</f>
        <v/>
      </c>
      <c r="O16" s="137">
        <f>SMALL($N$4:$N$23,L16)</f>
        <v/>
      </c>
    </row>
    <row r="17">
      <c r="F17" s="138" t="n">
        <v>14</v>
      </c>
      <c r="G17" s="31">
        <f>G16-365</f>
        <v/>
      </c>
      <c r="H17" s="137">
        <f>VLOOKUP($G17,#REF!,2,TRUE)</f>
        <v/>
      </c>
      <c r="I17" s="137">
        <f>SMALL($H$4:$H$23,F17)</f>
        <v/>
      </c>
      <c r="L17" s="138" t="n">
        <v>14</v>
      </c>
      <c r="M17" s="31">
        <f>M16-365</f>
        <v/>
      </c>
      <c r="N17" s="137">
        <f>VLOOKUP($M17,#REF!,2,TRUE)</f>
        <v/>
      </c>
      <c r="O17" s="137">
        <f>SMALL($N$4:$N$23,L17)</f>
        <v/>
      </c>
    </row>
    <row r="18">
      <c r="F18" s="138" t="n">
        <v>15</v>
      </c>
      <c r="G18" s="31">
        <f>G17-366</f>
        <v/>
      </c>
      <c r="H18" s="137">
        <f>VLOOKUP($G18,#REF!,2,TRUE)</f>
        <v/>
      </c>
      <c r="I18" s="137">
        <f>SMALL($H$4:$H$23,F18)</f>
        <v/>
      </c>
      <c r="L18" s="138" t="n">
        <v>15</v>
      </c>
      <c r="M18" s="31">
        <f>M17-366</f>
        <v/>
      </c>
      <c r="N18" s="137">
        <f>VLOOKUP($M18,#REF!,2,TRUE)</f>
        <v/>
      </c>
      <c r="O18" s="137">
        <f>SMALL($N$4:$N$23,L18)</f>
        <v/>
      </c>
    </row>
    <row r="19">
      <c r="F19" s="138" t="n">
        <v>16</v>
      </c>
      <c r="G19" s="31">
        <f>G18-365</f>
        <v/>
      </c>
      <c r="H19" s="137">
        <f>VLOOKUP($G19,#REF!,2,TRUE)</f>
        <v/>
      </c>
      <c r="I19" s="137">
        <f>SMALL($H$4:$H$23,F19)</f>
        <v/>
      </c>
      <c r="L19" s="138" t="n">
        <v>16</v>
      </c>
      <c r="M19" s="31">
        <f>M18-365</f>
        <v/>
      </c>
      <c r="N19" s="137">
        <f>VLOOKUP($M19,#REF!,2,TRUE)</f>
        <v/>
      </c>
      <c r="O19" s="137">
        <f>SMALL($N$4:$N$23,L19)</f>
        <v/>
      </c>
    </row>
    <row r="20">
      <c r="F20" s="138" t="n">
        <v>17</v>
      </c>
      <c r="G20" s="31">
        <f>G19-365</f>
        <v/>
      </c>
      <c r="H20" s="137">
        <f>VLOOKUP($G20,#REF!,2,TRUE)</f>
        <v/>
      </c>
      <c r="I20" s="137">
        <f>SMALL($H$4:$H$23,F20)</f>
        <v/>
      </c>
      <c r="L20" s="138" t="n">
        <v>17</v>
      </c>
      <c r="M20" s="31">
        <f>M19-365</f>
        <v/>
      </c>
      <c r="N20" s="137">
        <f>VLOOKUP($M20,#REF!,2,TRUE)</f>
        <v/>
      </c>
      <c r="O20" s="137">
        <f>SMALL($N$4:$N$23,L20)</f>
        <v/>
      </c>
    </row>
    <row r="21">
      <c r="F21" s="138" t="n">
        <v>18</v>
      </c>
      <c r="G21" s="31">
        <f>G20-365</f>
        <v/>
      </c>
      <c r="H21" s="137">
        <f>VLOOKUP($G21,#REF!,2,TRUE)</f>
        <v/>
      </c>
      <c r="I21" s="137">
        <f>SMALL($H$4:$H$23,F21)</f>
        <v/>
      </c>
      <c r="L21" s="138" t="n">
        <v>18</v>
      </c>
      <c r="M21" s="31">
        <f>M20-365</f>
        <v/>
      </c>
      <c r="N21" s="137">
        <f>VLOOKUP($M21,#REF!,2,TRUE)</f>
        <v/>
      </c>
      <c r="O21" s="137">
        <f>SMALL($N$4:$N$23,L21)</f>
        <v/>
      </c>
    </row>
    <row r="22">
      <c r="F22" s="138" t="n">
        <v>19</v>
      </c>
      <c r="G22" s="31">
        <f>G21-366</f>
        <v/>
      </c>
      <c r="H22" s="137">
        <f>VLOOKUP($G22,#REF!,2,TRUE)</f>
        <v/>
      </c>
      <c r="I22" s="137">
        <f>SMALL($H$4:$H$23,F22)</f>
        <v/>
      </c>
      <c r="L22" s="138" t="n">
        <v>19</v>
      </c>
      <c r="M22" s="31">
        <f>M21-366</f>
        <v/>
      </c>
      <c r="N22" s="137">
        <f>VLOOKUP($M22,#REF!,2,TRUE)</f>
        <v/>
      </c>
      <c r="O22" s="137">
        <f>SMALL($N$4:$N$23,L22)</f>
        <v/>
      </c>
    </row>
    <row r="23">
      <c r="F23" s="138" t="n">
        <v>20</v>
      </c>
      <c r="G23" s="31">
        <f>G22-365</f>
        <v/>
      </c>
      <c r="H23" s="137">
        <f>VLOOKUP($G23,#REF!,2,TRUE)</f>
        <v/>
      </c>
      <c r="I23" s="137">
        <f>SMALL($H$4:$H$23,F23)</f>
        <v/>
      </c>
      <c r="L23" s="138" t="n">
        <v>20</v>
      </c>
      <c r="M23" s="31">
        <f>M22-365</f>
        <v/>
      </c>
      <c r="N23" s="137">
        <f>VLOOKUP($M23,#REF!,2,TRUE)</f>
        <v/>
      </c>
      <c r="O23" s="137">
        <f>SMALL($N$4:$N$23,L23)</f>
        <v/>
      </c>
    </row>
    <row r="25">
      <c r="H25" s="136" t="inlineStr">
        <is>
          <t>Average:</t>
        </is>
      </c>
      <c r="I25" s="137">
        <f>AVERAGE(I4:I23)</f>
        <v/>
      </c>
      <c r="N25" s="136" t="inlineStr">
        <is>
          <t>Average:</t>
        </is>
      </c>
      <c r="O25" s="137">
        <f>AVERAGE(O4:O23)</f>
        <v/>
      </c>
    </row>
    <row r="26">
      <c r="H26" s="136" t="inlineStr">
        <is>
          <t>Stdev:</t>
        </is>
      </c>
      <c r="I26" s="137">
        <f>_xlfn.STDEV.P(I4:I23)</f>
        <v/>
      </c>
      <c r="N26" s="136" t="inlineStr">
        <is>
          <t>Stdev:</t>
        </is>
      </c>
      <c r="O26" s="137">
        <f>_xlfn.STDEV.P(O4:O23)</f>
        <v/>
      </c>
    </row>
    <row r="27">
      <c r="H27" s="136" t="inlineStr">
        <is>
          <t>Min:</t>
        </is>
      </c>
      <c r="I27" s="135">
        <f>MIN(I4:I23)</f>
        <v/>
      </c>
      <c r="N27" s="136" t="inlineStr">
        <is>
          <t>Min:</t>
        </is>
      </c>
      <c r="O27" s="135">
        <f>MIN(O4:O23)</f>
        <v/>
      </c>
    </row>
    <row r="28">
      <c r="H28" s="136" t="inlineStr">
        <is>
          <t>Max:</t>
        </is>
      </c>
      <c r="I28" s="135">
        <f>MAX(I4:I23)</f>
        <v/>
      </c>
      <c r="N28" s="136" t="inlineStr">
        <is>
          <t>Max:</t>
        </is>
      </c>
      <c r="O28" s="135">
        <f>MAX(O4:O23)</f>
        <v/>
      </c>
    </row>
    <row r="31" ht="15" customHeight="1" s="171">
      <c r="I31" s="187" t="inlineStr">
        <is>
          <t>21 Weeks</t>
        </is>
      </c>
      <c r="O31" s="187" t="inlineStr">
        <is>
          <t>26 Weeks</t>
        </is>
      </c>
    </row>
    <row r="32" ht="15" customHeight="1" s="171">
      <c r="G32" s="141" t="inlineStr">
        <is>
          <t>Date</t>
        </is>
      </c>
      <c r="H32" s="140">
        <f>N2+28</f>
        <v/>
      </c>
      <c r="M32" s="141" t="inlineStr">
        <is>
          <t>Date</t>
        </is>
      </c>
      <c r="N32" s="140">
        <f>H32+35</f>
        <v/>
      </c>
    </row>
    <row r="33">
      <c r="I33" s="139" t="inlineStr">
        <is>
          <t>Range</t>
        </is>
      </c>
      <c r="J33" s="139" t="inlineStr">
        <is>
          <t>LRP Forecast</t>
        </is>
      </c>
      <c r="O33" s="139" t="inlineStr">
        <is>
          <t>Range</t>
        </is>
      </c>
      <c r="P33" s="139" t="inlineStr">
        <is>
          <t>LRP Forecast</t>
        </is>
      </c>
    </row>
    <row r="34">
      <c r="F34" s="138" t="n">
        <v>1</v>
      </c>
      <c r="G34" s="31">
        <f>H32-365</f>
        <v/>
      </c>
      <c r="H34" s="137">
        <f>VLOOKUP($G34,#REF!,2,TRUE)</f>
        <v/>
      </c>
      <c r="I34" s="137">
        <f>SMALL($H$34:$H$53,F34)</f>
        <v/>
      </c>
      <c r="J34" s="137">
        <f>VLOOKUP(H32,$C$4:$D$13,2,FALSE)</f>
        <v/>
      </c>
      <c r="L34" s="138" t="n">
        <v>1</v>
      </c>
      <c r="M34" s="31">
        <f>N32-365</f>
        <v/>
      </c>
      <c r="N34" s="137">
        <f>VLOOKUP($M34,#REF!,2,TRUE)</f>
        <v/>
      </c>
      <c r="O34" s="137">
        <f>SMALL($N$34:$N$53,L34)</f>
        <v/>
      </c>
      <c r="P34" s="137">
        <f>VLOOKUP(N32,$C$4:$D$13,2,FALSE)</f>
        <v/>
      </c>
    </row>
    <row r="35">
      <c r="F35" s="138" t="n">
        <v>2</v>
      </c>
      <c r="G35" s="31">
        <f>G34-365</f>
        <v/>
      </c>
      <c r="H35" s="137">
        <f>VLOOKUP($G35,#REF!,2,TRUE)</f>
        <v/>
      </c>
      <c r="I35" s="137">
        <f>SMALL($H$34:$H$53,F35)</f>
        <v/>
      </c>
      <c r="L35" s="138" t="n">
        <v>2</v>
      </c>
      <c r="M35" s="31">
        <f>M34-365</f>
        <v/>
      </c>
      <c r="N35" s="137">
        <f>VLOOKUP($M35,#REF!,2,TRUE)</f>
        <v/>
      </c>
      <c r="O35" s="137">
        <f>SMALL($N$34:$N$53,L35)</f>
        <v/>
      </c>
    </row>
    <row r="36">
      <c r="F36" s="138" t="n">
        <v>3</v>
      </c>
      <c r="G36" s="31">
        <f>G35-366</f>
        <v/>
      </c>
      <c r="H36" s="137">
        <f>VLOOKUP($G36,#REF!,2,TRUE)</f>
        <v/>
      </c>
      <c r="I36" s="137">
        <f>SMALL($H$34:$H$53,F36)</f>
        <v/>
      </c>
      <c r="L36" s="138" t="n">
        <v>3</v>
      </c>
      <c r="M36" s="31">
        <f>M35-366</f>
        <v/>
      </c>
      <c r="N36" s="137">
        <f>VLOOKUP($M36,#REF!,2,TRUE)</f>
        <v/>
      </c>
      <c r="O36" s="137">
        <f>SMALL($N$34:$N$53,L36)</f>
        <v/>
      </c>
    </row>
    <row r="37">
      <c r="F37" s="138" t="n">
        <v>4</v>
      </c>
      <c r="G37" s="31">
        <f>G36-365</f>
        <v/>
      </c>
      <c r="H37" s="137">
        <f>VLOOKUP($G37,#REF!,2,TRUE)</f>
        <v/>
      </c>
      <c r="I37" s="137">
        <f>SMALL($H$34:$H$53,F37)</f>
        <v/>
      </c>
      <c r="L37" s="138" t="n">
        <v>4</v>
      </c>
      <c r="M37" s="31">
        <f>M36-365</f>
        <v/>
      </c>
      <c r="N37" s="137">
        <f>VLOOKUP($M37,#REF!,2,TRUE)</f>
        <v/>
      </c>
      <c r="O37" s="137">
        <f>SMALL($N$34:$N$53,L37)</f>
        <v/>
      </c>
    </row>
    <row r="38">
      <c r="F38" s="138" t="n">
        <v>5</v>
      </c>
      <c r="G38" s="31">
        <f>G37-365</f>
        <v/>
      </c>
      <c r="H38" s="137">
        <f>VLOOKUP($G38,#REF!,2,TRUE)</f>
        <v/>
      </c>
      <c r="I38" s="137">
        <f>SMALL($H$34:$H$53,F38)</f>
        <v/>
      </c>
      <c r="L38" s="138" t="n">
        <v>5</v>
      </c>
      <c r="M38" s="31">
        <f>M37-365</f>
        <v/>
      </c>
      <c r="N38" s="137">
        <f>VLOOKUP($M38,#REF!,2,TRUE)</f>
        <v/>
      </c>
      <c r="O38" s="137">
        <f>SMALL($N$34:$N$53,L38)</f>
        <v/>
      </c>
    </row>
    <row r="39">
      <c r="F39" s="138" t="n">
        <v>6</v>
      </c>
      <c r="G39" s="31">
        <f>G38-365</f>
        <v/>
      </c>
      <c r="H39" s="137">
        <f>VLOOKUP($G39,#REF!,2,TRUE)</f>
        <v/>
      </c>
      <c r="I39" s="137">
        <f>SMALL($H$34:$H$53,F39)</f>
        <v/>
      </c>
      <c r="L39" s="138" t="n">
        <v>6</v>
      </c>
      <c r="M39" s="31">
        <f>M38-365</f>
        <v/>
      </c>
      <c r="N39" s="137">
        <f>VLOOKUP($M39,#REF!,2,TRUE)</f>
        <v/>
      </c>
      <c r="O39" s="137">
        <f>SMALL($N$34:$N$53,L39)</f>
        <v/>
      </c>
    </row>
    <row r="40">
      <c r="F40" s="138" t="n">
        <v>7</v>
      </c>
      <c r="G40" s="31">
        <f>G39-366</f>
        <v/>
      </c>
      <c r="H40" s="137">
        <f>VLOOKUP($G40,#REF!,2,TRUE)</f>
        <v/>
      </c>
      <c r="I40" s="137">
        <f>SMALL($H$34:$H$53,F40)</f>
        <v/>
      </c>
      <c r="L40" s="138" t="n">
        <v>7</v>
      </c>
      <c r="M40" s="31">
        <f>M39-366</f>
        <v/>
      </c>
      <c r="N40" s="137">
        <f>VLOOKUP($M40,#REF!,2,TRUE)</f>
        <v/>
      </c>
      <c r="O40" s="137">
        <f>SMALL($N$34:$N$53,L40)</f>
        <v/>
      </c>
    </row>
    <row r="41">
      <c r="F41" s="138" t="n">
        <v>8</v>
      </c>
      <c r="G41" s="31">
        <f>G40-365</f>
        <v/>
      </c>
      <c r="H41" s="137">
        <f>VLOOKUP($G41,#REF!,2,TRUE)</f>
        <v/>
      </c>
      <c r="I41" s="137">
        <f>SMALL($H$34:$H$53,F41)</f>
        <v/>
      </c>
      <c r="L41" s="138" t="n">
        <v>8</v>
      </c>
      <c r="M41" s="31">
        <f>M40-365</f>
        <v/>
      </c>
      <c r="N41" s="137">
        <f>VLOOKUP($M41,#REF!,2,TRUE)</f>
        <v/>
      </c>
      <c r="O41" s="137">
        <f>SMALL($N$34:$N$53,L41)</f>
        <v/>
      </c>
    </row>
    <row r="42">
      <c r="F42" s="138" t="n">
        <v>9</v>
      </c>
      <c r="G42" s="31">
        <f>G41-365</f>
        <v/>
      </c>
      <c r="H42" s="137">
        <f>VLOOKUP($G42,#REF!,2,TRUE)</f>
        <v/>
      </c>
      <c r="I42" s="137">
        <f>SMALL($H$34:$H$53,F42)</f>
        <v/>
      </c>
      <c r="L42" s="138" t="n">
        <v>9</v>
      </c>
      <c r="M42" s="31">
        <f>M41-365</f>
        <v/>
      </c>
      <c r="N42" s="137">
        <f>VLOOKUP($M42,#REF!,2,TRUE)</f>
        <v/>
      </c>
      <c r="O42" s="137">
        <f>SMALL($N$34:$N$53,L42)</f>
        <v/>
      </c>
    </row>
    <row r="43">
      <c r="F43" s="138" t="n">
        <v>10</v>
      </c>
      <c r="G43" s="31">
        <f>G42-365</f>
        <v/>
      </c>
      <c r="H43" s="137">
        <f>VLOOKUP($G43,#REF!,2,TRUE)</f>
        <v/>
      </c>
      <c r="I43" s="137">
        <f>SMALL($H$34:$H$53,F43)</f>
        <v/>
      </c>
      <c r="L43" s="138" t="n">
        <v>10</v>
      </c>
      <c r="M43" s="31">
        <f>M42-365</f>
        <v/>
      </c>
      <c r="N43" s="137">
        <f>VLOOKUP($M43,#REF!,2,TRUE)</f>
        <v/>
      </c>
      <c r="O43" s="137">
        <f>SMALL($N$34:$N$53,L43)</f>
        <v/>
      </c>
    </row>
    <row r="44">
      <c r="F44" s="138" t="n">
        <v>11</v>
      </c>
      <c r="G44" s="31">
        <f>G43-366</f>
        <v/>
      </c>
      <c r="H44" s="137">
        <f>VLOOKUP($G44,#REF!,2,TRUE)</f>
        <v/>
      </c>
      <c r="I44" s="137">
        <f>SMALL($H$34:$H$53,F44)</f>
        <v/>
      </c>
      <c r="L44" s="138" t="n">
        <v>11</v>
      </c>
      <c r="M44" s="31">
        <f>M43-366</f>
        <v/>
      </c>
      <c r="N44" s="137">
        <f>VLOOKUP($M44,#REF!,2,TRUE)</f>
        <v/>
      </c>
      <c r="O44" s="137">
        <f>SMALL($N$34:$N$53,L44)</f>
        <v/>
      </c>
    </row>
    <row r="45">
      <c r="F45" s="138" t="n">
        <v>12</v>
      </c>
      <c r="G45" s="31">
        <f>G44-365</f>
        <v/>
      </c>
      <c r="H45" s="137">
        <f>VLOOKUP($G45,#REF!,2,TRUE)</f>
        <v/>
      </c>
      <c r="I45" s="137">
        <f>SMALL($H$34:$H$53,F45)</f>
        <v/>
      </c>
      <c r="L45" s="138" t="n">
        <v>12</v>
      </c>
      <c r="M45" s="31">
        <f>M44-365</f>
        <v/>
      </c>
      <c r="N45" s="137">
        <f>VLOOKUP($M45,#REF!,2,TRUE)</f>
        <v/>
      </c>
      <c r="O45" s="137">
        <f>SMALL($N$34:$N$53,L45)</f>
        <v/>
      </c>
    </row>
    <row r="46">
      <c r="F46" s="138" t="n">
        <v>13</v>
      </c>
      <c r="G46" s="31">
        <f>G45-365</f>
        <v/>
      </c>
      <c r="H46" s="137">
        <f>VLOOKUP($G46,#REF!,2,TRUE)</f>
        <v/>
      </c>
      <c r="I46" s="137">
        <f>SMALL($H$34:$H$53,F46)</f>
        <v/>
      </c>
      <c r="L46" s="138" t="n">
        <v>13</v>
      </c>
      <c r="M46" s="31">
        <f>M45-365</f>
        <v/>
      </c>
      <c r="N46" s="137">
        <f>VLOOKUP($M46,#REF!,2,TRUE)</f>
        <v/>
      </c>
      <c r="O46" s="137">
        <f>SMALL($N$34:$N$53,L46)</f>
        <v/>
      </c>
    </row>
    <row r="47">
      <c r="F47" s="138" t="n">
        <v>14</v>
      </c>
      <c r="G47" s="31">
        <f>G46-365</f>
        <v/>
      </c>
      <c r="H47" s="137">
        <f>VLOOKUP($G47,#REF!,2,TRUE)</f>
        <v/>
      </c>
      <c r="I47" s="137">
        <f>SMALL($H$34:$H$53,F47)</f>
        <v/>
      </c>
      <c r="L47" s="138" t="n">
        <v>14</v>
      </c>
      <c r="M47" s="31">
        <f>M46-365</f>
        <v/>
      </c>
      <c r="N47" s="137">
        <f>VLOOKUP($M47,#REF!,2,TRUE)</f>
        <v/>
      </c>
      <c r="O47" s="137">
        <f>SMALL($N$34:$N$53,L47)</f>
        <v/>
      </c>
    </row>
    <row r="48">
      <c r="F48" s="138" t="n">
        <v>15</v>
      </c>
      <c r="G48" s="31">
        <f>G47-366</f>
        <v/>
      </c>
      <c r="H48" s="137">
        <f>VLOOKUP($G48,#REF!,2,TRUE)</f>
        <v/>
      </c>
      <c r="I48" s="137">
        <f>SMALL($H$34:$H$53,F48)</f>
        <v/>
      </c>
      <c r="L48" s="138" t="n">
        <v>15</v>
      </c>
      <c r="M48" s="31">
        <f>M47-366</f>
        <v/>
      </c>
      <c r="N48" s="137">
        <f>VLOOKUP($M48,#REF!,2,TRUE)</f>
        <v/>
      </c>
      <c r="O48" s="137">
        <f>SMALL($N$34:$N$53,L48)</f>
        <v/>
      </c>
    </row>
    <row r="49">
      <c r="F49" s="138" t="n">
        <v>16</v>
      </c>
      <c r="G49" s="31">
        <f>G48-365</f>
        <v/>
      </c>
      <c r="H49" s="137">
        <f>VLOOKUP($G49,#REF!,2,TRUE)</f>
        <v/>
      </c>
      <c r="I49" s="137">
        <f>SMALL($H$34:$H$53,F49)</f>
        <v/>
      </c>
      <c r="L49" s="138" t="n">
        <v>16</v>
      </c>
      <c r="M49" s="31">
        <f>M48-365</f>
        <v/>
      </c>
      <c r="N49" s="137">
        <f>VLOOKUP($M49,#REF!,2,TRUE)</f>
        <v/>
      </c>
      <c r="O49" s="137">
        <f>SMALL($N$34:$N$53,L49)</f>
        <v/>
      </c>
    </row>
    <row r="50">
      <c r="F50" s="138" t="n">
        <v>17</v>
      </c>
      <c r="G50" s="31">
        <f>G49-365</f>
        <v/>
      </c>
      <c r="H50" s="137">
        <f>VLOOKUP($G50,#REF!,2,TRUE)</f>
        <v/>
      </c>
      <c r="I50" s="137">
        <f>SMALL($H$34:$H$53,F50)</f>
        <v/>
      </c>
      <c r="L50" s="138" t="n">
        <v>17</v>
      </c>
      <c r="M50" s="31">
        <f>M49-365</f>
        <v/>
      </c>
      <c r="N50" s="137">
        <f>VLOOKUP($M50,#REF!,2,TRUE)</f>
        <v/>
      </c>
      <c r="O50" s="137">
        <f>SMALL($N$34:$N$53,L50)</f>
        <v/>
      </c>
    </row>
    <row r="51">
      <c r="F51" s="138" t="n">
        <v>18</v>
      </c>
      <c r="G51" s="31">
        <f>G50-365</f>
        <v/>
      </c>
      <c r="H51" s="137">
        <f>VLOOKUP($G51,#REF!,2,TRUE)</f>
        <v/>
      </c>
      <c r="I51" s="137">
        <f>SMALL($H$34:$H$53,F51)</f>
        <v/>
      </c>
      <c r="L51" s="138" t="n">
        <v>18</v>
      </c>
      <c r="M51" s="31">
        <f>M50-365</f>
        <v/>
      </c>
      <c r="N51" s="137">
        <f>VLOOKUP($M51,#REF!,2,TRUE)</f>
        <v/>
      </c>
      <c r="O51" s="137">
        <f>SMALL($N$34:$N$53,L51)</f>
        <v/>
      </c>
    </row>
    <row r="52">
      <c r="F52" s="138" t="n">
        <v>19</v>
      </c>
      <c r="G52" s="31">
        <f>G51-366</f>
        <v/>
      </c>
      <c r="H52" s="137">
        <f>VLOOKUP($G52,#REF!,2,TRUE)</f>
        <v/>
      </c>
      <c r="I52" s="137">
        <f>SMALL($H$34:$H$53,F52)</f>
        <v/>
      </c>
      <c r="L52" s="138" t="n">
        <v>19</v>
      </c>
      <c r="M52" s="31">
        <f>M51-366</f>
        <v/>
      </c>
      <c r="N52" s="137">
        <f>VLOOKUP($M52,#REF!,2,TRUE)</f>
        <v/>
      </c>
      <c r="O52" s="137">
        <f>SMALL($N$34:$N$53,L52)</f>
        <v/>
      </c>
    </row>
    <row r="53">
      <c r="F53" s="138" t="n">
        <v>20</v>
      </c>
      <c r="G53" s="31">
        <f>G52-365</f>
        <v/>
      </c>
      <c r="H53" s="137">
        <f>VLOOKUP($G53,#REF!,2,TRUE)</f>
        <v/>
      </c>
      <c r="I53" s="137">
        <f>SMALL($H$34:$H$53,F53)</f>
        <v/>
      </c>
      <c r="L53" s="138" t="n">
        <v>20</v>
      </c>
      <c r="M53" s="31">
        <f>M52-365</f>
        <v/>
      </c>
      <c r="N53" s="137">
        <f>VLOOKUP($M53,#REF!,2,TRUE)</f>
        <v/>
      </c>
      <c r="O53" s="137">
        <f>SMALL($N$34:$N$53,L53)</f>
        <v/>
      </c>
    </row>
    <row r="55">
      <c r="H55" s="136" t="inlineStr">
        <is>
          <t>Average:</t>
        </is>
      </c>
      <c r="I55" s="137">
        <f>AVERAGE(I34:I53)</f>
        <v/>
      </c>
      <c r="N55" s="136" t="inlineStr">
        <is>
          <t>Average:</t>
        </is>
      </c>
      <c r="O55" s="137">
        <f>AVERAGE(O34:O53)</f>
        <v/>
      </c>
    </row>
    <row r="56">
      <c r="H56" s="136" t="inlineStr">
        <is>
          <t>Stdev:</t>
        </is>
      </c>
      <c r="I56" s="137">
        <f>_xlfn.STDEV.P(I34:I53)</f>
        <v/>
      </c>
      <c r="N56" s="136" t="inlineStr">
        <is>
          <t>Stdev:</t>
        </is>
      </c>
      <c r="O56" s="137">
        <f>_xlfn.STDEV.P(O34:O53)</f>
        <v/>
      </c>
    </row>
    <row r="57">
      <c r="H57" s="136" t="inlineStr">
        <is>
          <t>Min:</t>
        </is>
      </c>
      <c r="I57" s="135">
        <f>MIN(I34:I53)</f>
        <v/>
      </c>
      <c r="N57" s="136" t="inlineStr">
        <is>
          <t>Min:</t>
        </is>
      </c>
      <c r="O57" s="135">
        <f>MIN(O34:O53)</f>
        <v/>
      </c>
    </row>
    <row r="58">
      <c r="H58" s="136" t="inlineStr">
        <is>
          <t>Max:</t>
        </is>
      </c>
      <c r="I58" s="135">
        <f>MAX(I34:I53)</f>
        <v/>
      </c>
      <c r="N58" s="136" t="inlineStr">
        <is>
          <t>Max:</t>
        </is>
      </c>
      <c r="O58" s="135">
        <f>MAX(O34:O53)</f>
        <v/>
      </c>
    </row>
    <row r="61">
      <c r="I61" s="187" t="inlineStr">
        <is>
          <t>30 Weeks</t>
        </is>
      </c>
      <c r="O61" s="187" t="inlineStr">
        <is>
          <t>34 Weeks</t>
        </is>
      </c>
    </row>
    <row r="62">
      <c r="G62" s="141" t="inlineStr">
        <is>
          <t>Date</t>
        </is>
      </c>
      <c r="H62" s="140">
        <f>N32+28</f>
        <v/>
      </c>
      <c r="M62" s="141" t="inlineStr">
        <is>
          <t>Date</t>
        </is>
      </c>
      <c r="N62" s="140">
        <f>H62+28</f>
        <v/>
      </c>
    </row>
    <row r="63">
      <c r="I63" s="139" t="inlineStr">
        <is>
          <t>Range</t>
        </is>
      </c>
      <c r="J63" s="139" t="inlineStr">
        <is>
          <t>LRP Forecast</t>
        </is>
      </c>
      <c r="O63" s="139" t="inlineStr">
        <is>
          <t>Range</t>
        </is>
      </c>
      <c r="P63" s="139" t="inlineStr">
        <is>
          <t>LRP Forecast</t>
        </is>
      </c>
    </row>
    <row r="64">
      <c r="F64" s="138" t="n">
        <v>1</v>
      </c>
      <c r="G64" s="31">
        <f>H62-365</f>
        <v/>
      </c>
      <c r="H64" s="137">
        <f>VLOOKUP($G64,#REF!,2,TRUE)</f>
        <v/>
      </c>
      <c r="I64" s="137">
        <f>SMALL($H$64:$H$83,F64)</f>
        <v/>
      </c>
      <c r="J64" s="137">
        <f>VLOOKUP(H62,$C$4:$D$13,2,FALSE)</f>
        <v/>
      </c>
      <c r="L64" s="138" t="n">
        <v>1</v>
      </c>
      <c r="M64" s="31">
        <f>N62-365</f>
        <v/>
      </c>
      <c r="N64" s="137">
        <f>VLOOKUP($M64,#REF!,2,TRUE)</f>
        <v/>
      </c>
      <c r="O64" s="137">
        <f>SMALL($N$64:$N$83,L64)</f>
        <v/>
      </c>
      <c r="P64" s="137">
        <f>VLOOKUP(N62,$C$4:$D$13,2,FALSE)</f>
        <v/>
      </c>
    </row>
    <row r="65">
      <c r="F65" s="138" t="n">
        <v>2</v>
      </c>
      <c r="G65" s="31">
        <f>G64-365</f>
        <v/>
      </c>
      <c r="H65" s="137">
        <f>VLOOKUP($G65,#REF!,2,TRUE)</f>
        <v/>
      </c>
      <c r="I65" s="137">
        <f>SMALL($H$64:$H$83,F65)</f>
        <v/>
      </c>
      <c r="L65" s="138" t="n">
        <v>2</v>
      </c>
      <c r="M65" s="31">
        <f>M64-365</f>
        <v/>
      </c>
      <c r="N65" s="137">
        <f>VLOOKUP($M65,#REF!,2,TRUE)</f>
        <v/>
      </c>
      <c r="O65" s="137">
        <f>SMALL($N$64:$N$83,L65)</f>
        <v/>
      </c>
    </row>
    <row r="66">
      <c r="F66" s="138" t="n">
        <v>3</v>
      </c>
      <c r="G66" s="31">
        <f>G65-366</f>
        <v/>
      </c>
      <c r="H66" s="137">
        <f>VLOOKUP($G66,#REF!,2,TRUE)</f>
        <v/>
      </c>
      <c r="I66" s="137">
        <f>SMALL($H$64:$H$83,F66)</f>
        <v/>
      </c>
      <c r="L66" s="138" t="n">
        <v>3</v>
      </c>
      <c r="M66" s="31">
        <f>M65-365</f>
        <v/>
      </c>
      <c r="N66" s="137">
        <f>VLOOKUP($M66,#REF!,2,TRUE)</f>
        <v/>
      </c>
      <c r="O66" s="137">
        <f>SMALL($N$64:$N$83,L66)</f>
        <v/>
      </c>
    </row>
    <row r="67">
      <c r="F67" s="138" t="n">
        <v>4</v>
      </c>
      <c r="G67" s="31">
        <f>G66-365</f>
        <v/>
      </c>
      <c r="H67" s="137">
        <f>VLOOKUP($G67,#REF!,2,TRUE)</f>
        <v/>
      </c>
      <c r="I67" s="137">
        <f>SMALL($H$64:$H$83,F67)</f>
        <v/>
      </c>
      <c r="L67" s="138" t="n">
        <v>4</v>
      </c>
      <c r="M67" s="31">
        <f>M66-366</f>
        <v/>
      </c>
      <c r="N67" s="137">
        <f>VLOOKUP($M67,#REF!,2,TRUE)</f>
        <v/>
      </c>
      <c r="O67" s="137">
        <f>SMALL($N$64:$N$83,L67)</f>
        <v/>
      </c>
    </row>
    <row r="68">
      <c r="F68" s="138" t="n">
        <v>5</v>
      </c>
      <c r="G68" s="31">
        <f>G67-365</f>
        <v/>
      </c>
      <c r="H68" s="137">
        <f>VLOOKUP($G68,#REF!,2,TRUE)</f>
        <v/>
      </c>
      <c r="I68" s="137">
        <f>SMALL($H$64:$H$83,F68)</f>
        <v/>
      </c>
      <c r="L68" s="138" t="n">
        <v>5</v>
      </c>
      <c r="M68" s="31">
        <f>M67-365</f>
        <v/>
      </c>
      <c r="N68" s="137">
        <f>VLOOKUP($M68,#REF!,2,TRUE)</f>
        <v/>
      </c>
      <c r="O68" s="137">
        <f>SMALL($N$64:$N$83,L68)</f>
        <v/>
      </c>
    </row>
    <row r="69">
      <c r="F69" s="138" t="n">
        <v>6</v>
      </c>
      <c r="G69" s="31">
        <f>G68-365</f>
        <v/>
      </c>
      <c r="H69" s="137">
        <f>VLOOKUP($G69,#REF!,2,TRUE)</f>
        <v/>
      </c>
      <c r="I69" s="137">
        <f>SMALL($H$64:$H$83,F69)</f>
        <v/>
      </c>
      <c r="L69" s="138" t="n">
        <v>6</v>
      </c>
      <c r="M69" s="31">
        <f>M68-365</f>
        <v/>
      </c>
      <c r="N69" s="137">
        <f>VLOOKUP($M69,#REF!,2,TRUE)</f>
        <v/>
      </c>
      <c r="O69" s="137">
        <f>SMALL($N$64:$N$83,L69)</f>
        <v/>
      </c>
    </row>
    <row r="70">
      <c r="F70" s="138" t="n">
        <v>7</v>
      </c>
      <c r="G70" s="31">
        <f>G69-366</f>
        <v/>
      </c>
      <c r="H70" s="137">
        <f>VLOOKUP($G70,#REF!,2,TRUE)</f>
        <v/>
      </c>
      <c r="I70" s="137">
        <f>SMALL($H$64:$H$83,F70)</f>
        <v/>
      </c>
      <c r="L70" s="138" t="n">
        <v>7</v>
      </c>
      <c r="M70" s="31">
        <f>M69-365</f>
        <v/>
      </c>
      <c r="N70" s="137">
        <f>VLOOKUP($M70,#REF!,2,TRUE)</f>
        <v/>
      </c>
      <c r="O70" s="137">
        <f>SMALL($N$64:$N$83,L70)</f>
        <v/>
      </c>
    </row>
    <row r="71">
      <c r="F71" s="138" t="n">
        <v>8</v>
      </c>
      <c r="G71" s="31">
        <f>G70-365</f>
        <v/>
      </c>
      <c r="H71" s="137">
        <f>VLOOKUP($G71,#REF!,2,TRUE)</f>
        <v/>
      </c>
      <c r="I71" s="137">
        <f>SMALL($H$64:$H$83,F71)</f>
        <v/>
      </c>
      <c r="L71" s="138" t="n">
        <v>8</v>
      </c>
      <c r="M71" s="31">
        <f>M70-366</f>
        <v/>
      </c>
      <c r="N71" s="137">
        <f>VLOOKUP($M71,#REF!,2,TRUE)</f>
        <v/>
      </c>
      <c r="O71" s="137">
        <f>SMALL($N$64:$N$83,L71)</f>
        <v/>
      </c>
    </row>
    <row r="72">
      <c r="F72" s="138" t="n">
        <v>9</v>
      </c>
      <c r="G72" s="31">
        <f>G71-365</f>
        <v/>
      </c>
      <c r="H72" s="137">
        <f>VLOOKUP($G72,#REF!,2,TRUE)</f>
        <v/>
      </c>
      <c r="I72" s="137">
        <f>SMALL($H$64:$H$83,F72)</f>
        <v/>
      </c>
      <c r="L72" s="138" t="n">
        <v>9</v>
      </c>
      <c r="M72" s="31">
        <f>M71-365</f>
        <v/>
      </c>
      <c r="N72" s="137">
        <f>VLOOKUP($M72,#REF!,2,TRUE)</f>
        <v/>
      </c>
      <c r="O72" s="137">
        <f>SMALL($N$64:$N$83,L72)</f>
        <v/>
      </c>
    </row>
    <row r="73">
      <c r="F73" s="138" t="n">
        <v>10</v>
      </c>
      <c r="G73" s="31">
        <f>G72-365</f>
        <v/>
      </c>
      <c r="H73" s="137">
        <f>VLOOKUP($G73,#REF!,2,TRUE)</f>
        <v/>
      </c>
      <c r="I73" s="137">
        <f>SMALL($H$64:$H$83,F73)</f>
        <v/>
      </c>
      <c r="L73" s="138" t="n">
        <v>10</v>
      </c>
      <c r="M73" s="31">
        <f>M72-365</f>
        <v/>
      </c>
      <c r="N73" s="137">
        <f>VLOOKUP($M73,#REF!,2,TRUE)</f>
        <v/>
      </c>
      <c r="O73" s="137">
        <f>SMALL($N$64:$N$83,L73)</f>
        <v/>
      </c>
    </row>
    <row r="74">
      <c r="F74" s="138" t="n">
        <v>11</v>
      </c>
      <c r="G74" s="31">
        <f>G73-366</f>
        <v/>
      </c>
      <c r="H74" s="137">
        <f>VLOOKUP($G74,#REF!,2,TRUE)</f>
        <v/>
      </c>
      <c r="I74" s="137">
        <f>SMALL($H$64:$H$83,F74)</f>
        <v/>
      </c>
      <c r="L74" s="138" t="n">
        <v>11</v>
      </c>
      <c r="M74" s="31">
        <f>M73-365</f>
        <v/>
      </c>
      <c r="N74" s="137">
        <f>VLOOKUP($M74,#REF!,2,TRUE)</f>
        <v/>
      </c>
      <c r="O74" s="137">
        <f>SMALL($N$64:$N$83,L74)</f>
        <v/>
      </c>
    </row>
    <row r="75">
      <c r="F75" s="138" t="n">
        <v>12</v>
      </c>
      <c r="G75" s="31">
        <f>G74-365</f>
        <v/>
      </c>
      <c r="H75" s="137">
        <f>VLOOKUP($G75,#REF!,2,TRUE)</f>
        <v/>
      </c>
      <c r="I75" s="137">
        <f>SMALL($H$64:$H$83,F75)</f>
        <v/>
      </c>
      <c r="L75" s="138" t="n">
        <v>12</v>
      </c>
      <c r="M75" s="31">
        <f>M74-366</f>
        <v/>
      </c>
      <c r="N75" s="137">
        <f>VLOOKUP($M75,#REF!,2,TRUE)</f>
        <v/>
      </c>
      <c r="O75" s="137">
        <f>SMALL($N$64:$N$83,L75)</f>
        <v/>
      </c>
    </row>
    <row r="76">
      <c r="F76" s="138" t="n">
        <v>13</v>
      </c>
      <c r="G76" s="31">
        <f>G75-365</f>
        <v/>
      </c>
      <c r="H76" s="137">
        <f>VLOOKUP($G76,#REF!,2,TRUE)</f>
        <v/>
      </c>
      <c r="I76" s="137">
        <f>SMALL($H$64:$H$83,F76)</f>
        <v/>
      </c>
      <c r="L76" s="138" t="n">
        <v>13</v>
      </c>
      <c r="M76" s="31">
        <f>M75-365</f>
        <v/>
      </c>
      <c r="N76" s="137">
        <f>VLOOKUP($M76,#REF!,2,TRUE)</f>
        <v/>
      </c>
      <c r="O76" s="137">
        <f>SMALL($N$64:$N$83,L76)</f>
        <v/>
      </c>
    </row>
    <row r="77">
      <c r="F77" s="138" t="n">
        <v>14</v>
      </c>
      <c r="G77" s="31">
        <f>G76-365</f>
        <v/>
      </c>
      <c r="H77" s="137">
        <f>VLOOKUP($G77,#REF!,2,TRUE)</f>
        <v/>
      </c>
      <c r="I77" s="137">
        <f>SMALL($H$64:$H$83,F77)</f>
        <v/>
      </c>
      <c r="L77" s="138" t="n">
        <v>14</v>
      </c>
      <c r="M77" s="31">
        <f>M76-365</f>
        <v/>
      </c>
      <c r="N77" s="137">
        <f>VLOOKUP($M77,#REF!,2,TRUE)</f>
        <v/>
      </c>
      <c r="O77" s="137">
        <f>SMALL($N$64:$N$83,L77)</f>
        <v/>
      </c>
    </row>
    <row r="78">
      <c r="F78" s="138" t="n">
        <v>15</v>
      </c>
      <c r="G78" s="31">
        <f>G77-366</f>
        <v/>
      </c>
      <c r="H78" s="137">
        <f>VLOOKUP($G78,#REF!,2,TRUE)</f>
        <v/>
      </c>
      <c r="I78" s="137">
        <f>SMALL($H$64:$H$83,F78)</f>
        <v/>
      </c>
      <c r="L78" s="138" t="n">
        <v>15</v>
      </c>
      <c r="M78" s="31">
        <f>M77-365</f>
        <v/>
      </c>
      <c r="N78" s="137">
        <f>VLOOKUP($M78,#REF!,2,TRUE)</f>
        <v/>
      </c>
      <c r="O78" s="137">
        <f>SMALL($N$64:$N$83,L78)</f>
        <v/>
      </c>
    </row>
    <row r="79">
      <c r="F79" s="138" t="n">
        <v>16</v>
      </c>
      <c r="G79" s="31">
        <f>G78-365</f>
        <v/>
      </c>
      <c r="H79" s="137">
        <f>VLOOKUP($G79,#REF!,2,TRUE)</f>
        <v/>
      </c>
      <c r="I79" s="137">
        <f>SMALL($H$64:$H$83,F79)</f>
        <v/>
      </c>
      <c r="L79" s="138" t="n">
        <v>16</v>
      </c>
      <c r="M79" s="31">
        <f>M78-366</f>
        <v/>
      </c>
      <c r="N79" s="137">
        <f>VLOOKUP($M79,#REF!,2,TRUE)</f>
        <v/>
      </c>
      <c r="O79" s="137">
        <f>SMALL($N$64:$N$83,L79)</f>
        <v/>
      </c>
    </row>
    <row r="80">
      <c r="F80" s="138" t="n">
        <v>17</v>
      </c>
      <c r="G80" s="31">
        <f>G79-365</f>
        <v/>
      </c>
      <c r="H80" s="137">
        <f>VLOOKUP($G80,#REF!,2,TRUE)</f>
        <v/>
      </c>
      <c r="I80" s="137">
        <f>SMALL($H$64:$H$83,F80)</f>
        <v/>
      </c>
      <c r="L80" s="138" t="n">
        <v>17</v>
      </c>
      <c r="M80" s="31">
        <f>M79-365</f>
        <v/>
      </c>
      <c r="N80" s="137">
        <f>VLOOKUP($M80,#REF!,2,TRUE)</f>
        <v/>
      </c>
      <c r="O80" s="137">
        <f>SMALL($N$64:$N$83,L80)</f>
        <v/>
      </c>
    </row>
    <row r="81">
      <c r="F81" s="138" t="n">
        <v>18</v>
      </c>
      <c r="G81" s="31">
        <f>G80-365</f>
        <v/>
      </c>
      <c r="H81" s="137">
        <f>VLOOKUP($G81,#REF!,2,TRUE)</f>
        <v/>
      </c>
      <c r="I81" s="137">
        <f>SMALL($H$64:$H$83,F81)</f>
        <v/>
      </c>
      <c r="L81" s="138" t="n">
        <v>18</v>
      </c>
      <c r="M81" s="31">
        <f>M80-365</f>
        <v/>
      </c>
      <c r="N81" s="137">
        <f>VLOOKUP($M81,#REF!,2,TRUE)</f>
        <v/>
      </c>
      <c r="O81" s="137">
        <f>SMALL($N$64:$N$83,L81)</f>
        <v/>
      </c>
    </row>
    <row r="82">
      <c r="F82" s="138" t="n">
        <v>19</v>
      </c>
      <c r="G82" s="31">
        <f>G81-366</f>
        <v/>
      </c>
      <c r="H82" s="137">
        <f>VLOOKUP($G82,#REF!,2,TRUE)</f>
        <v/>
      </c>
      <c r="I82" s="137">
        <f>SMALL($H$64:$H$83,F82)</f>
        <v/>
      </c>
      <c r="L82" s="138" t="n">
        <v>19</v>
      </c>
      <c r="M82" s="31">
        <f>M81-365</f>
        <v/>
      </c>
      <c r="N82" s="137">
        <f>VLOOKUP($M82,#REF!,2,TRUE)</f>
        <v/>
      </c>
      <c r="O82" s="137">
        <f>SMALL($N$64:$N$83,L82)</f>
        <v/>
      </c>
    </row>
    <row r="83">
      <c r="F83" s="138" t="n">
        <v>20</v>
      </c>
      <c r="G83" s="31">
        <f>G82-365</f>
        <v/>
      </c>
      <c r="H83" s="137">
        <f>VLOOKUP($G83,#REF!,2,TRUE)</f>
        <v/>
      </c>
      <c r="I83" s="137">
        <f>SMALL($H$64:$H$83,F83)</f>
        <v/>
      </c>
      <c r="L83" s="138" t="n">
        <v>20</v>
      </c>
      <c r="M83" s="31">
        <f>M82-366</f>
        <v/>
      </c>
      <c r="N83" s="137">
        <f>VLOOKUP($M83,#REF!,2,TRUE)</f>
        <v/>
      </c>
      <c r="O83" s="137">
        <f>SMALL($N$64:$N$83,L83)</f>
        <v/>
      </c>
    </row>
    <row r="85">
      <c r="H85" s="136" t="inlineStr">
        <is>
          <t>Average:</t>
        </is>
      </c>
      <c r="I85" s="137">
        <f>AVERAGE(I64:I83)</f>
        <v/>
      </c>
      <c r="N85" s="136" t="inlineStr">
        <is>
          <t>Average:</t>
        </is>
      </c>
      <c r="O85" s="137">
        <f>AVERAGE(O64:O83)</f>
        <v/>
      </c>
    </row>
    <row r="86">
      <c r="H86" s="136" t="inlineStr">
        <is>
          <t>Stdev:</t>
        </is>
      </c>
      <c r="I86" s="137">
        <f>_xlfn.STDEV.P(I64:I83)</f>
        <v/>
      </c>
      <c r="N86" s="136" t="inlineStr">
        <is>
          <t>Stdev:</t>
        </is>
      </c>
      <c r="O86" s="137">
        <f>_xlfn.STDEV.P(O64:O83)</f>
        <v/>
      </c>
    </row>
    <row r="87">
      <c r="H87" s="136" t="inlineStr">
        <is>
          <t>Min:</t>
        </is>
      </c>
      <c r="I87" s="135">
        <f>MIN(I64:I83)</f>
        <v/>
      </c>
      <c r="N87" s="136" t="inlineStr">
        <is>
          <t>Min:</t>
        </is>
      </c>
      <c r="O87" s="135">
        <f>MIN(O64:O83)</f>
        <v/>
      </c>
    </row>
    <row r="88">
      <c r="H88" s="136" t="inlineStr">
        <is>
          <t>Max:</t>
        </is>
      </c>
      <c r="I88" s="135">
        <f>MAX(I64:I83)</f>
        <v/>
      </c>
      <c r="N88" s="136" t="inlineStr">
        <is>
          <t>Max:</t>
        </is>
      </c>
      <c r="O88" s="135">
        <f>MAX(O64:O83)</f>
        <v/>
      </c>
    </row>
    <row r="91">
      <c r="I91" s="187" t="inlineStr">
        <is>
          <t>39 Weeks</t>
        </is>
      </c>
      <c r="O91" s="187" t="inlineStr">
        <is>
          <t>43 Weeks</t>
        </is>
      </c>
    </row>
    <row r="92">
      <c r="G92" s="141" t="inlineStr">
        <is>
          <t>Date</t>
        </is>
      </c>
      <c r="H92" s="140">
        <f>N62+35</f>
        <v/>
      </c>
      <c r="M92" s="141" t="inlineStr">
        <is>
          <t>Date</t>
        </is>
      </c>
      <c r="N92" s="140">
        <f>H92+28</f>
        <v/>
      </c>
    </row>
    <row r="93">
      <c r="I93" s="139" t="inlineStr">
        <is>
          <t>Range</t>
        </is>
      </c>
      <c r="J93" s="139" t="inlineStr">
        <is>
          <t>LRP Forecast</t>
        </is>
      </c>
      <c r="O93" s="139" t="inlineStr">
        <is>
          <t>Range</t>
        </is>
      </c>
      <c r="P93" s="139" t="inlineStr">
        <is>
          <t>LRP Forecast</t>
        </is>
      </c>
    </row>
    <row r="94">
      <c r="F94" s="138" t="n">
        <v>1</v>
      </c>
      <c r="G94" s="31">
        <f>H92-365</f>
        <v/>
      </c>
      <c r="H94" s="137">
        <f>VLOOKUP($G94,#REF!,2,TRUE)</f>
        <v/>
      </c>
      <c r="I94" s="137">
        <f>SMALL($H$94:$H$113,F94)</f>
        <v/>
      </c>
      <c r="J94" s="137">
        <f>VLOOKUP(H92,$C$4:$D$13,2,FALSE)</f>
        <v/>
      </c>
      <c r="L94" s="138" t="n">
        <v>1</v>
      </c>
      <c r="M94" s="31">
        <f>N92-365</f>
        <v/>
      </c>
      <c r="N94" s="137">
        <f>VLOOKUP($M94,#REF!,2,TRUE)</f>
        <v/>
      </c>
      <c r="O94" s="137">
        <f>SMALL($N$94:$N$113,L94)</f>
        <v/>
      </c>
      <c r="P94" s="137">
        <f>VLOOKUP(N92,$C$4:$D$13,2,FALSE)</f>
        <v/>
      </c>
    </row>
    <row r="95">
      <c r="F95" s="138" t="n">
        <v>2</v>
      </c>
      <c r="G95" s="31">
        <f>G94-365</f>
        <v/>
      </c>
      <c r="H95" s="137">
        <f>VLOOKUP($G95,#REF!,2,TRUE)</f>
        <v/>
      </c>
      <c r="I95" s="137">
        <f>SMALL($H$94:$H$113,F95)</f>
        <v/>
      </c>
      <c r="L95" s="138" t="n">
        <v>2</v>
      </c>
      <c r="M95" s="31">
        <f>M94-365</f>
        <v/>
      </c>
      <c r="N95" s="137">
        <f>VLOOKUP($M95,#REF!,2,TRUE)</f>
        <v/>
      </c>
      <c r="O95" s="137">
        <f>SMALL($N$94:$N$113,L95)</f>
        <v/>
      </c>
    </row>
    <row r="96">
      <c r="F96" s="138" t="n">
        <v>3</v>
      </c>
      <c r="G96" s="31">
        <f>G95-365</f>
        <v/>
      </c>
      <c r="H96" s="137">
        <f>VLOOKUP($G96,#REF!,2,TRUE)</f>
        <v/>
      </c>
      <c r="I96" s="137">
        <f>SMALL($H$94:$H$113,F96)</f>
        <v/>
      </c>
      <c r="L96" s="138" t="n">
        <v>3</v>
      </c>
      <c r="M96" s="31">
        <f>M95-365</f>
        <v/>
      </c>
      <c r="N96" s="137">
        <f>VLOOKUP($M96,#REF!,2,TRUE)</f>
        <v/>
      </c>
      <c r="O96" s="137">
        <f>SMALL($N$94:$N$113,L96)</f>
        <v/>
      </c>
    </row>
    <row r="97">
      <c r="F97" s="138" t="n">
        <v>4</v>
      </c>
      <c r="G97" s="31">
        <f>G96-366</f>
        <v/>
      </c>
      <c r="H97" s="137">
        <f>VLOOKUP($G97,#REF!,2,TRUE)</f>
        <v/>
      </c>
      <c r="I97" s="137">
        <f>SMALL($H$94:$H$113,F97)</f>
        <v/>
      </c>
      <c r="L97" s="138" t="n">
        <v>4</v>
      </c>
      <c r="M97" s="31">
        <f>M96-366</f>
        <v/>
      </c>
      <c r="N97" s="137">
        <f>VLOOKUP($M97,#REF!,2,TRUE)</f>
        <v/>
      </c>
      <c r="O97" s="137">
        <f>SMALL($N$94:$N$113,L97)</f>
        <v/>
      </c>
    </row>
    <row r="98">
      <c r="F98" s="138" t="n">
        <v>5</v>
      </c>
      <c r="G98" s="31">
        <f>G97-365</f>
        <v/>
      </c>
      <c r="H98" s="137">
        <f>VLOOKUP($G98,#REF!,2,TRUE)</f>
        <v/>
      </c>
      <c r="I98" s="137">
        <f>SMALL($H$94:$H$113,F98)</f>
        <v/>
      </c>
      <c r="L98" s="138" t="n">
        <v>5</v>
      </c>
      <c r="M98" s="31">
        <f>M97-365</f>
        <v/>
      </c>
      <c r="N98" s="137">
        <f>VLOOKUP($M98,#REF!,2,TRUE)</f>
        <v/>
      </c>
      <c r="O98" s="137">
        <f>SMALL($N$94:$N$113,L98)</f>
        <v/>
      </c>
    </row>
    <row r="99">
      <c r="F99" s="138" t="n">
        <v>6</v>
      </c>
      <c r="G99" s="31">
        <f>G98-365</f>
        <v/>
      </c>
      <c r="H99" s="137">
        <f>VLOOKUP($G99,#REF!,2,TRUE)</f>
        <v/>
      </c>
      <c r="I99" s="137">
        <f>SMALL($H$94:$H$113,F99)</f>
        <v/>
      </c>
      <c r="L99" s="138" t="n">
        <v>6</v>
      </c>
      <c r="M99" s="31">
        <f>M98-365</f>
        <v/>
      </c>
      <c r="N99" s="137">
        <f>VLOOKUP($M99,#REF!,2,TRUE)</f>
        <v/>
      </c>
      <c r="O99" s="137">
        <f>SMALL($N$94:$N$113,L99)</f>
        <v/>
      </c>
    </row>
    <row r="100">
      <c r="F100" s="138" t="n">
        <v>7</v>
      </c>
      <c r="G100" s="31">
        <f>G99-365</f>
        <v/>
      </c>
      <c r="H100" s="137">
        <f>VLOOKUP($G100,#REF!,2,TRUE)</f>
        <v/>
      </c>
      <c r="I100" s="137">
        <f>SMALL($H$94:$H$113,F100)</f>
        <v/>
      </c>
      <c r="L100" s="138" t="n">
        <v>7</v>
      </c>
      <c r="M100" s="31">
        <f>M99-365</f>
        <v/>
      </c>
      <c r="N100" s="137">
        <f>VLOOKUP($M100,#REF!,2,TRUE)</f>
        <v/>
      </c>
      <c r="O100" s="137">
        <f>SMALL($N$94:$N$113,L100)</f>
        <v/>
      </c>
    </row>
    <row r="101">
      <c r="F101" s="138" t="n">
        <v>8</v>
      </c>
      <c r="G101" s="31">
        <f>G100-366</f>
        <v/>
      </c>
      <c r="H101" s="137">
        <f>VLOOKUP($G101,#REF!,2,TRUE)</f>
        <v/>
      </c>
      <c r="I101" s="137">
        <f>SMALL($H$94:$H$113,F101)</f>
        <v/>
      </c>
      <c r="L101" s="138" t="n">
        <v>8</v>
      </c>
      <c r="M101" s="31">
        <f>M100-366</f>
        <v/>
      </c>
      <c r="N101" s="137">
        <f>VLOOKUP($M101,#REF!,2,TRUE)</f>
        <v/>
      </c>
      <c r="O101" s="137">
        <f>SMALL($N$94:$N$113,L101)</f>
        <v/>
      </c>
    </row>
    <row r="102">
      <c r="F102" s="138" t="n">
        <v>9</v>
      </c>
      <c r="G102" s="31">
        <f>G101-365</f>
        <v/>
      </c>
      <c r="H102" s="137">
        <f>VLOOKUP($G102,#REF!,2,TRUE)</f>
        <v/>
      </c>
      <c r="I102" s="137">
        <f>SMALL($H$94:$H$113,F102)</f>
        <v/>
      </c>
      <c r="L102" s="138" t="n">
        <v>9</v>
      </c>
      <c r="M102" s="31">
        <f>M101-365</f>
        <v/>
      </c>
      <c r="N102" s="137">
        <f>VLOOKUP($M102,#REF!,2,TRUE)</f>
        <v/>
      </c>
      <c r="O102" s="137">
        <f>SMALL($N$94:$N$113,L102)</f>
        <v/>
      </c>
    </row>
    <row r="103">
      <c r="F103" s="138" t="n">
        <v>10</v>
      </c>
      <c r="G103" s="31">
        <f>G102-365</f>
        <v/>
      </c>
      <c r="H103" s="137">
        <f>VLOOKUP($G103,#REF!,2,TRUE)</f>
        <v/>
      </c>
      <c r="I103" s="137">
        <f>SMALL($H$94:$H$113,F103)</f>
        <v/>
      </c>
      <c r="L103" s="138" t="n">
        <v>10</v>
      </c>
      <c r="M103" s="31">
        <f>M102-365</f>
        <v/>
      </c>
      <c r="N103" s="137">
        <f>VLOOKUP($M103,#REF!,2,TRUE)</f>
        <v/>
      </c>
      <c r="O103" s="137">
        <f>SMALL($N$94:$N$113,L103)</f>
        <v/>
      </c>
    </row>
    <row r="104">
      <c r="F104" s="138" t="n">
        <v>11</v>
      </c>
      <c r="G104" s="31">
        <f>G103-365</f>
        <v/>
      </c>
      <c r="H104" s="137">
        <f>VLOOKUP($G104,#REF!,2,TRUE)</f>
        <v/>
      </c>
      <c r="I104" s="137">
        <f>SMALL($H$94:$H$113,F104)</f>
        <v/>
      </c>
      <c r="L104" s="138" t="n">
        <v>11</v>
      </c>
      <c r="M104" s="31">
        <f>M103-365</f>
        <v/>
      </c>
      <c r="N104" s="137">
        <f>VLOOKUP($M104,#REF!,2,TRUE)</f>
        <v/>
      </c>
      <c r="O104" s="137">
        <f>SMALL($N$94:$N$113,L104)</f>
        <v/>
      </c>
    </row>
    <row r="105">
      <c r="F105" s="138" t="n">
        <v>12</v>
      </c>
      <c r="G105" s="31">
        <f>G104-366</f>
        <v/>
      </c>
      <c r="H105" s="137">
        <f>VLOOKUP($G105,#REF!,2,TRUE)</f>
        <v/>
      </c>
      <c r="I105" s="137">
        <f>SMALL($H$94:$H$113,F105)</f>
        <v/>
      </c>
      <c r="L105" s="138" t="n">
        <v>12</v>
      </c>
      <c r="M105" s="31">
        <f>M104-366</f>
        <v/>
      </c>
      <c r="N105" s="137">
        <f>VLOOKUP($M105,#REF!,2,TRUE)</f>
        <v/>
      </c>
      <c r="O105" s="137">
        <f>SMALL($N$94:$N$113,L105)</f>
        <v/>
      </c>
    </row>
    <row r="106">
      <c r="F106" s="138" t="n">
        <v>13</v>
      </c>
      <c r="G106" s="31">
        <f>G105-365</f>
        <v/>
      </c>
      <c r="H106" s="137">
        <f>VLOOKUP($G106,#REF!,2,TRUE)</f>
        <v/>
      </c>
      <c r="I106" s="137">
        <f>SMALL($H$94:$H$113,F106)</f>
        <v/>
      </c>
      <c r="L106" s="138" t="n">
        <v>13</v>
      </c>
      <c r="M106" s="31">
        <f>M105-365</f>
        <v/>
      </c>
      <c r="N106" s="137">
        <f>VLOOKUP($M106,#REF!,2,TRUE)</f>
        <v/>
      </c>
      <c r="O106" s="137">
        <f>SMALL($N$94:$N$113,L106)</f>
        <v/>
      </c>
    </row>
    <row r="107">
      <c r="F107" s="138" t="n">
        <v>14</v>
      </c>
      <c r="G107" s="31">
        <f>G106-365</f>
        <v/>
      </c>
      <c r="H107" s="137">
        <f>VLOOKUP($G107,#REF!,2,TRUE)</f>
        <v/>
      </c>
      <c r="I107" s="137">
        <f>SMALL($H$94:$H$113,F107)</f>
        <v/>
      </c>
      <c r="L107" s="138" t="n">
        <v>14</v>
      </c>
      <c r="M107" s="31">
        <f>M106-365</f>
        <v/>
      </c>
      <c r="N107" s="137">
        <f>VLOOKUP($M107,#REF!,2,TRUE)</f>
        <v/>
      </c>
      <c r="O107" s="137">
        <f>SMALL($N$94:$N$113,L107)</f>
        <v/>
      </c>
    </row>
    <row r="108">
      <c r="F108" s="138" t="n">
        <v>15</v>
      </c>
      <c r="G108" s="31">
        <f>G107-365</f>
        <v/>
      </c>
      <c r="H108" s="137">
        <f>VLOOKUP($G108,#REF!,2,TRUE)</f>
        <v/>
      </c>
      <c r="I108" s="137">
        <f>SMALL($H$94:$H$113,F108)</f>
        <v/>
      </c>
      <c r="L108" s="138" t="n">
        <v>15</v>
      </c>
      <c r="M108" s="31">
        <f>M107-365</f>
        <v/>
      </c>
      <c r="N108" s="137">
        <f>VLOOKUP($M108,#REF!,2,TRUE)</f>
        <v/>
      </c>
      <c r="O108" s="137">
        <f>SMALL($N$94:$N$113,L108)</f>
        <v/>
      </c>
    </row>
    <row r="109">
      <c r="F109" s="138" t="n">
        <v>16</v>
      </c>
      <c r="G109" s="31">
        <f>G108-366</f>
        <v/>
      </c>
      <c r="H109" s="137">
        <f>VLOOKUP($G109,#REF!,2,TRUE)</f>
        <v/>
      </c>
      <c r="I109" s="137">
        <f>SMALL($H$94:$H$113,F109)</f>
        <v/>
      </c>
      <c r="L109" s="138" t="n">
        <v>16</v>
      </c>
      <c r="M109" s="31">
        <f>M108-366</f>
        <v/>
      </c>
      <c r="N109" s="137">
        <f>VLOOKUP($M109,#REF!,2,TRUE)</f>
        <v/>
      </c>
      <c r="O109" s="137">
        <f>SMALL($N$94:$N$113,L109)</f>
        <v/>
      </c>
    </row>
    <row r="110">
      <c r="F110" s="138" t="n">
        <v>17</v>
      </c>
      <c r="G110" s="31">
        <f>G109-365</f>
        <v/>
      </c>
      <c r="H110" s="137">
        <f>VLOOKUP($G110,#REF!,2,TRUE)</f>
        <v/>
      </c>
      <c r="I110" s="137">
        <f>SMALL($H$94:$H$113,F110)</f>
        <v/>
      </c>
      <c r="L110" s="138" t="n">
        <v>17</v>
      </c>
      <c r="M110" s="31">
        <f>M109-365</f>
        <v/>
      </c>
      <c r="N110" s="137">
        <f>VLOOKUP($M110,#REF!,2,TRUE)</f>
        <v/>
      </c>
      <c r="O110" s="137">
        <f>SMALL($N$94:$N$113,L110)</f>
        <v/>
      </c>
    </row>
    <row r="111">
      <c r="F111" s="138" t="n">
        <v>18</v>
      </c>
      <c r="G111" s="31">
        <f>G110-365</f>
        <v/>
      </c>
      <c r="H111" s="137">
        <f>VLOOKUP($G111,#REF!,2,TRUE)</f>
        <v/>
      </c>
      <c r="I111" s="137">
        <f>SMALL($H$94:$H$113,F111)</f>
        <v/>
      </c>
      <c r="L111" s="138" t="n">
        <v>18</v>
      </c>
      <c r="M111" s="31">
        <f>M110-365</f>
        <v/>
      </c>
      <c r="N111" s="137">
        <f>VLOOKUP($M111,#REF!,2,TRUE)</f>
        <v/>
      </c>
      <c r="O111" s="137">
        <f>SMALL($N$94:$N$113,L111)</f>
        <v/>
      </c>
    </row>
    <row r="112">
      <c r="F112" s="138" t="n">
        <v>19</v>
      </c>
      <c r="G112" s="31">
        <f>G111-365</f>
        <v/>
      </c>
      <c r="H112" s="137">
        <f>VLOOKUP($G112,#REF!,2,TRUE)</f>
        <v/>
      </c>
      <c r="I112" s="137">
        <f>SMALL($H$94:$H$113,F112)</f>
        <v/>
      </c>
      <c r="L112" s="138" t="n">
        <v>19</v>
      </c>
      <c r="M112" s="31">
        <f>M111-365</f>
        <v/>
      </c>
      <c r="N112" s="137">
        <f>VLOOKUP($M112,#REF!,2,TRUE)</f>
        <v/>
      </c>
      <c r="O112" s="137">
        <f>SMALL($N$94:$N$113,L112)</f>
        <v/>
      </c>
    </row>
    <row r="113">
      <c r="F113" s="138" t="n">
        <v>20</v>
      </c>
      <c r="G113" s="31">
        <f>G112-366</f>
        <v/>
      </c>
      <c r="H113" s="137">
        <f>VLOOKUP($G113,#REF!,2,TRUE)</f>
        <v/>
      </c>
      <c r="I113" s="137">
        <f>SMALL($H$94:$H$113,F113)</f>
        <v/>
      </c>
      <c r="L113" s="138" t="n">
        <v>20</v>
      </c>
      <c r="M113" s="31">
        <f>M112-366</f>
        <v/>
      </c>
      <c r="N113" s="137">
        <f>VLOOKUP($M113,#REF!,2,TRUE)</f>
        <v/>
      </c>
      <c r="O113" s="137">
        <f>SMALL($N$94:$N$113,L113)</f>
        <v/>
      </c>
    </row>
    <row r="115">
      <c r="H115" s="136" t="inlineStr">
        <is>
          <t>Average:</t>
        </is>
      </c>
      <c r="I115" s="137">
        <f>AVERAGE(I94:I113)</f>
        <v/>
      </c>
      <c r="N115" s="136" t="inlineStr">
        <is>
          <t>Average:</t>
        </is>
      </c>
      <c r="O115" s="137">
        <f>AVERAGE(O94:O113)</f>
        <v/>
      </c>
    </row>
    <row r="116">
      <c r="H116" s="136" t="inlineStr">
        <is>
          <t>Stdev:</t>
        </is>
      </c>
      <c r="I116" s="137">
        <f>_xlfn.STDEV.P(I94:I113)</f>
        <v/>
      </c>
      <c r="N116" s="136" t="inlineStr">
        <is>
          <t>Stdev:</t>
        </is>
      </c>
      <c r="O116" s="137">
        <f>_xlfn.STDEV.P(O94:O113)</f>
        <v/>
      </c>
    </row>
    <row r="117">
      <c r="H117" s="136" t="inlineStr">
        <is>
          <t>Min:</t>
        </is>
      </c>
      <c r="I117" s="135">
        <f>MIN(I94:I113)</f>
        <v/>
      </c>
      <c r="N117" s="136" t="inlineStr">
        <is>
          <t>Min:</t>
        </is>
      </c>
      <c r="O117" s="135">
        <f>MIN(O94:O113)</f>
        <v/>
      </c>
    </row>
    <row r="118">
      <c r="H118" s="136" t="inlineStr">
        <is>
          <t>Max:</t>
        </is>
      </c>
      <c r="I118" s="135">
        <f>MAX(I94:I113)</f>
        <v/>
      </c>
      <c r="N118" s="136" t="inlineStr">
        <is>
          <t>Max:</t>
        </is>
      </c>
      <c r="O118" s="135">
        <f>MAX(O94:O113)</f>
        <v/>
      </c>
    </row>
    <row r="121">
      <c r="I121" s="187" t="inlineStr">
        <is>
          <t>47 Weeks</t>
        </is>
      </c>
      <c r="O121" s="187" t="inlineStr">
        <is>
          <t>52 Weeks</t>
        </is>
      </c>
    </row>
    <row r="122">
      <c r="G122" s="141" t="inlineStr">
        <is>
          <t>Date</t>
        </is>
      </c>
      <c r="H122" s="140">
        <f>N92+28</f>
        <v/>
      </c>
      <c r="M122" s="141" t="inlineStr">
        <is>
          <t>Date</t>
        </is>
      </c>
      <c r="N122" s="140">
        <f>H122+35</f>
        <v/>
      </c>
    </row>
    <row r="123">
      <c r="I123" s="139" t="inlineStr">
        <is>
          <t>Range</t>
        </is>
      </c>
      <c r="J123" s="139" t="inlineStr">
        <is>
          <t>LRP Forecast</t>
        </is>
      </c>
      <c r="O123" s="139" t="inlineStr">
        <is>
          <t>Range</t>
        </is>
      </c>
      <c r="P123" s="139" t="inlineStr">
        <is>
          <t>LRP Forecast</t>
        </is>
      </c>
    </row>
    <row r="124">
      <c r="F124" s="138" t="n">
        <v>1</v>
      </c>
      <c r="G124" s="31">
        <f>H122-365</f>
        <v/>
      </c>
      <c r="H124" s="137">
        <f>VLOOKUP($G124,#REF!,2,TRUE)</f>
        <v/>
      </c>
      <c r="I124" s="137">
        <f>SMALL($H$124:$H$143,F124)</f>
        <v/>
      </c>
      <c r="J124" s="137">
        <f>VLOOKUP(H122,$C$4:$D$13,2,FALSE)</f>
        <v/>
      </c>
      <c r="L124" s="138" t="n">
        <v>1</v>
      </c>
      <c r="M124" s="31">
        <f>N122-365</f>
        <v/>
      </c>
      <c r="N124" s="137">
        <f>VLOOKUP($M124,#REF!,2,TRUE)</f>
        <v/>
      </c>
      <c r="O124" s="137">
        <f>SMALL($N$124:$N$143,L124)</f>
        <v/>
      </c>
      <c r="P124" s="137">
        <f>VLOOKUP(N122,$C$4:$D$13,2,FALSE)</f>
        <v/>
      </c>
    </row>
    <row r="125">
      <c r="F125" s="138" t="n">
        <v>2</v>
      </c>
      <c r="G125" s="31">
        <f>G124-365</f>
        <v/>
      </c>
      <c r="H125" s="137">
        <f>VLOOKUP($G125,#REF!,2,TRUE)</f>
        <v/>
      </c>
      <c r="I125" s="137">
        <f>SMALL($H$124:$H$143,F125)</f>
        <v/>
      </c>
      <c r="L125" s="138" t="n">
        <v>2</v>
      </c>
      <c r="M125" s="31">
        <f>M124-365</f>
        <v/>
      </c>
      <c r="N125" s="137">
        <f>VLOOKUP($M125,#REF!,2,TRUE)</f>
        <v/>
      </c>
      <c r="O125" s="137">
        <f>SMALL($N$124:$N$143,L125)</f>
        <v/>
      </c>
    </row>
    <row r="126">
      <c r="F126" s="138" t="n">
        <v>3</v>
      </c>
      <c r="G126" s="31">
        <f>G125-365</f>
        <v/>
      </c>
      <c r="H126" s="137">
        <f>VLOOKUP($G126,#REF!,2,TRUE)</f>
        <v/>
      </c>
      <c r="I126" s="137">
        <f>SMALL($H$124:$H$143,F126)</f>
        <v/>
      </c>
      <c r="L126" s="138" t="n">
        <v>3</v>
      </c>
      <c r="M126" s="31">
        <f>M125-365</f>
        <v/>
      </c>
      <c r="N126" s="137">
        <f>VLOOKUP($M126,#REF!,2,TRUE)</f>
        <v/>
      </c>
      <c r="O126" s="137">
        <f>SMALL($N$124:$N$143,L126)</f>
        <v/>
      </c>
    </row>
    <row r="127">
      <c r="F127" s="138" t="n">
        <v>4</v>
      </c>
      <c r="G127" s="31">
        <f>G126-366</f>
        <v/>
      </c>
      <c r="H127" s="137">
        <f>VLOOKUP($G127,#REF!,2,TRUE)</f>
        <v/>
      </c>
      <c r="I127" s="137">
        <f>SMALL($H$124:$H$143,F127)</f>
        <v/>
      </c>
      <c r="L127" s="138" t="n">
        <v>4</v>
      </c>
      <c r="M127" s="31">
        <f>M126-366</f>
        <v/>
      </c>
      <c r="N127" s="137">
        <f>VLOOKUP($M127,#REF!,2,TRUE)</f>
        <v/>
      </c>
      <c r="O127" s="137">
        <f>SMALL($N$124:$N$143,L127)</f>
        <v/>
      </c>
    </row>
    <row r="128">
      <c r="F128" s="138" t="n">
        <v>5</v>
      </c>
      <c r="G128" s="31">
        <f>G127-365</f>
        <v/>
      </c>
      <c r="H128" s="137">
        <f>VLOOKUP($G128,#REF!,2,TRUE)</f>
        <v/>
      </c>
      <c r="I128" s="137">
        <f>SMALL($H$124:$H$143,F128)</f>
        <v/>
      </c>
      <c r="L128" s="138" t="n">
        <v>5</v>
      </c>
      <c r="M128" s="31">
        <f>M127-365</f>
        <v/>
      </c>
      <c r="N128" s="137">
        <f>VLOOKUP($M128,#REF!,2,TRUE)</f>
        <v/>
      </c>
      <c r="O128" s="137">
        <f>SMALL($N$124:$N$143,L128)</f>
        <v/>
      </c>
    </row>
    <row r="129">
      <c r="F129" s="138" t="n">
        <v>6</v>
      </c>
      <c r="G129" s="31">
        <f>G128-365</f>
        <v/>
      </c>
      <c r="H129" s="137">
        <f>VLOOKUP($G129,#REF!,2,TRUE)</f>
        <v/>
      </c>
      <c r="I129" s="137">
        <f>SMALL($H$124:$H$143,F129)</f>
        <v/>
      </c>
      <c r="L129" s="138" t="n">
        <v>6</v>
      </c>
      <c r="M129" s="31">
        <f>M128-365</f>
        <v/>
      </c>
      <c r="N129" s="137">
        <f>VLOOKUP($M129,#REF!,2,TRUE)</f>
        <v/>
      </c>
      <c r="O129" s="137">
        <f>SMALL($N$124:$N$143,L129)</f>
        <v/>
      </c>
    </row>
    <row r="130">
      <c r="F130" s="138" t="n">
        <v>7</v>
      </c>
      <c r="G130" s="31">
        <f>G129-365</f>
        <v/>
      </c>
      <c r="H130" s="137">
        <f>VLOOKUP($G130,#REF!,2,TRUE)</f>
        <v/>
      </c>
      <c r="I130" s="137">
        <f>SMALL($H$124:$H$143,F130)</f>
        <v/>
      </c>
      <c r="L130" s="138" t="n">
        <v>7</v>
      </c>
      <c r="M130" s="31">
        <f>M129-365</f>
        <v/>
      </c>
      <c r="N130" s="137">
        <f>VLOOKUP($M130,#REF!,2,TRUE)</f>
        <v/>
      </c>
      <c r="O130" s="137">
        <f>SMALL($N$124:$N$143,L130)</f>
        <v/>
      </c>
    </row>
    <row r="131">
      <c r="F131" s="138" t="n">
        <v>8</v>
      </c>
      <c r="G131" s="31">
        <f>G130-366</f>
        <v/>
      </c>
      <c r="H131" s="137">
        <f>VLOOKUP($G131,#REF!,2,TRUE)</f>
        <v/>
      </c>
      <c r="I131" s="137">
        <f>SMALL($H$124:$H$143,F131)</f>
        <v/>
      </c>
      <c r="L131" s="138" t="n">
        <v>8</v>
      </c>
      <c r="M131" s="31">
        <f>M130-366</f>
        <v/>
      </c>
      <c r="N131" s="137">
        <f>VLOOKUP($M131,#REF!,2,TRUE)</f>
        <v/>
      </c>
      <c r="O131" s="137">
        <f>SMALL($N$124:$N$143,L131)</f>
        <v/>
      </c>
    </row>
    <row r="132">
      <c r="F132" s="138" t="n">
        <v>9</v>
      </c>
      <c r="G132" s="31">
        <f>G131-365</f>
        <v/>
      </c>
      <c r="H132" s="137">
        <f>VLOOKUP($G132,#REF!,2,TRUE)</f>
        <v/>
      </c>
      <c r="I132" s="137">
        <f>SMALL($H$124:$H$143,F132)</f>
        <v/>
      </c>
      <c r="L132" s="138" t="n">
        <v>9</v>
      </c>
      <c r="M132" s="31">
        <f>M131-365</f>
        <v/>
      </c>
      <c r="N132" s="137">
        <f>VLOOKUP($M132,#REF!,2,TRUE)</f>
        <v/>
      </c>
      <c r="O132" s="137">
        <f>SMALL($N$124:$N$143,L132)</f>
        <v/>
      </c>
    </row>
    <row r="133">
      <c r="F133" s="138" t="n">
        <v>10</v>
      </c>
      <c r="G133" s="31">
        <f>G132-365</f>
        <v/>
      </c>
      <c r="H133" s="137">
        <f>VLOOKUP($G133,#REF!,2,TRUE)</f>
        <v/>
      </c>
      <c r="I133" s="137">
        <f>SMALL($H$124:$H$143,F133)</f>
        <v/>
      </c>
      <c r="L133" s="138" t="n">
        <v>10</v>
      </c>
      <c r="M133" s="31">
        <f>M132-365</f>
        <v/>
      </c>
      <c r="N133" s="137">
        <f>VLOOKUP($M133,#REF!,2,TRUE)</f>
        <v/>
      </c>
      <c r="O133" s="137">
        <f>SMALL($N$124:$N$143,L133)</f>
        <v/>
      </c>
    </row>
    <row r="134">
      <c r="F134" s="138" t="n">
        <v>11</v>
      </c>
      <c r="G134" s="31">
        <f>G133-365</f>
        <v/>
      </c>
      <c r="H134" s="137">
        <f>VLOOKUP($G134,#REF!,2,TRUE)</f>
        <v/>
      </c>
      <c r="I134" s="137">
        <f>SMALL($H$124:$H$143,F134)</f>
        <v/>
      </c>
      <c r="L134" s="138" t="n">
        <v>11</v>
      </c>
      <c r="M134" s="31">
        <f>M133-365</f>
        <v/>
      </c>
      <c r="N134" s="137">
        <f>VLOOKUP($M134,#REF!,2,TRUE)</f>
        <v/>
      </c>
      <c r="O134" s="137">
        <f>SMALL($N$124:$N$143,L134)</f>
        <v/>
      </c>
    </row>
    <row r="135">
      <c r="F135" s="138" t="n">
        <v>12</v>
      </c>
      <c r="G135" s="31">
        <f>G134-366</f>
        <v/>
      </c>
      <c r="H135" s="137">
        <f>VLOOKUP($G135,#REF!,2,TRUE)</f>
        <v/>
      </c>
      <c r="I135" s="137">
        <f>SMALL($H$124:$H$143,F135)</f>
        <v/>
      </c>
      <c r="L135" s="138" t="n">
        <v>12</v>
      </c>
      <c r="M135" s="31">
        <f>M134-366</f>
        <v/>
      </c>
      <c r="N135" s="137">
        <f>VLOOKUP($M135,#REF!,2,TRUE)</f>
        <v/>
      </c>
      <c r="O135" s="137">
        <f>SMALL($N$124:$N$143,L135)</f>
        <v/>
      </c>
    </row>
    <row r="136">
      <c r="F136" s="138" t="n">
        <v>13</v>
      </c>
      <c r="G136" s="31">
        <f>G135-365</f>
        <v/>
      </c>
      <c r="H136" s="137">
        <f>VLOOKUP($G136,#REF!,2,TRUE)</f>
        <v/>
      </c>
      <c r="I136" s="137">
        <f>SMALL($H$124:$H$143,F136)</f>
        <v/>
      </c>
      <c r="L136" s="138" t="n">
        <v>13</v>
      </c>
      <c r="M136" s="31">
        <f>M135-365</f>
        <v/>
      </c>
      <c r="N136" s="137">
        <f>VLOOKUP($M136,#REF!,2,TRUE)</f>
        <v/>
      </c>
      <c r="O136" s="137">
        <f>SMALL($N$124:$N$143,L136)</f>
        <v/>
      </c>
    </row>
    <row r="137">
      <c r="F137" s="138" t="n">
        <v>14</v>
      </c>
      <c r="G137" s="31">
        <f>G136-365</f>
        <v/>
      </c>
      <c r="H137" s="137">
        <f>VLOOKUP($G137,#REF!,2,TRUE)</f>
        <v/>
      </c>
      <c r="I137" s="137">
        <f>SMALL($H$124:$H$143,F137)</f>
        <v/>
      </c>
      <c r="L137" s="138" t="n">
        <v>14</v>
      </c>
      <c r="M137" s="31">
        <f>M136-365</f>
        <v/>
      </c>
      <c r="N137" s="137">
        <f>VLOOKUP($M137,#REF!,2,TRUE)</f>
        <v/>
      </c>
      <c r="O137" s="137">
        <f>SMALL($N$124:$N$143,L137)</f>
        <v/>
      </c>
    </row>
    <row r="138">
      <c r="F138" s="138" t="n">
        <v>15</v>
      </c>
      <c r="G138" s="31">
        <f>G137-365</f>
        <v/>
      </c>
      <c r="H138" s="137">
        <f>VLOOKUP($G138,#REF!,2,TRUE)</f>
        <v/>
      </c>
      <c r="I138" s="137">
        <f>SMALL($H$124:$H$143,F138)</f>
        <v/>
      </c>
      <c r="L138" s="138" t="n">
        <v>15</v>
      </c>
      <c r="M138" s="31">
        <f>M137-365</f>
        <v/>
      </c>
      <c r="N138" s="137">
        <f>VLOOKUP($M138,#REF!,2,TRUE)</f>
        <v/>
      </c>
      <c r="O138" s="137">
        <f>SMALL($N$124:$N$143,L138)</f>
        <v/>
      </c>
    </row>
    <row r="139">
      <c r="F139" s="138" t="n">
        <v>16</v>
      </c>
      <c r="G139" s="31">
        <f>G138-366</f>
        <v/>
      </c>
      <c r="H139" s="137">
        <f>VLOOKUP($G139,#REF!,2,TRUE)</f>
        <v/>
      </c>
      <c r="I139" s="137">
        <f>SMALL($H$124:$H$143,F139)</f>
        <v/>
      </c>
      <c r="L139" s="138" t="n">
        <v>16</v>
      </c>
      <c r="M139" s="31">
        <f>M138-366</f>
        <v/>
      </c>
      <c r="N139" s="137">
        <f>VLOOKUP($M139,#REF!,2,TRUE)</f>
        <v/>
      </c>
      <c r="O139" s="137">
        <f>SMALL($N$124:$N$143,L139)</f>
        <v/>
      </c>
    </row>
    <row r="140">
      <c r="F140" s="138" t="n">
        <v>17</v>
      </c>
      <c r="G140" s="31">
        <f>G139-365</f>
        <v/>
      </c>
      <c r="H140" s="137">
        <f>VLOOKUP($G140,#REF!,2,TRUE)</f>
        <v/>
      </c>
      <c r="I140" s="137">
        <f>SMALL($H$124:$H$143,F140)</f>
        <v/>
      </c>
      <c r="L140" s="138" t="n">
        <v>17</v>
      </c>
      <c r="M140" s="31">
        <f>M139-365</f>
        <v/>
      </c>
      <c r="N140" s="137">
        <f>VLOOKUP($M140,#REF!,2,TRUE)</f>
        <v/>
      </c>
      <c r="O140" s="137">
        <f>SMALL($N$124:$N$143,L140)</f>
        <v/>
      </c>
    </row>
    <row r="141">
      <c r="F141" s="138" t="n">
        <v>18</v>
      </c>
      <c r="G141" s="31">
        <f>G140-365</f>
        <v/>
      </c>
      <c r="H141" s="137">
        <f>VLOOKUP($G141,#REF!,2,TRUE)</f>
        <v/>
      </c>
      <c r="I141" s="137">
        <f>SMALL($H$124:$H$143,F141)</f>
        <v/>
      </c>
      <c r="L141" s="138" t="n">
        <v>18</v>
      </c>
      <c r="M141" s="31">
        <f>M140-365</f>
        <v/>
      </c>
      <c r="N141" s="137">
        <f>VLOOKUP($M141,#REF!,2,TRUE)</f>
        <v/>
      </c>
      <c r="O141" s="137">
        <f>SMALL($N$124:$N$143,L141)</f>
        <v/>
      </c>
    </row>
    <row r="142">
      <c r="F142" s="138" t="n">
        <v>19</v>
      </c>
      <c r="G142" s="31">
        <f>G141-365</f>
        <v/>
      </c>
      <c r="H142" s="137">
        <f>VLOOKUP($G142,#REF!,2,TRUE)</f>
        <v/>
      </c>
      <c r="I142" s="137">
        <f>SMALL($H$124:$H$143,F142)</f>
        <v/>
      </c>
      <c r="L142" s="138" t="n">
        <v>19</v>
      </c>
      <c r="M142" s="31">
        <f>M141-365</f>
        <v/>
      </c>
      <c r="N142" s="137">
        <f>VLOOKUP($M142,#REF!,2,TRUE)</f>
        <v/>
      </c>
      <c r="O142" s="137">
        <f>SMALL($N$124:$N$143,L142)</f>
        <v/>
      </c>
    </row>
    <row r="143">
      <c r="F143" s="138" t="n">
        <v>20</v>
      </c>
      <c r="G143" s="31">
        <f>G142-366</f>
        <v/>
      </c>
      <c r="H143" s="137">
        <f>VLOOKUP($G143,#REF!,2,TRUE)</f>
        <v/>
      </c>
      <c r="I143" s="137">
        <f>SMALL($H$124:$H$143,F143)</f>
        <v/>
      </c>
      <c r="L143" s="138" t="n">
        <v>20</v>
      </c>
      <c r="M143" s="31">
        <f>M142-366</f>
        <v/>
      </c>
      <c r="N143" s="137">
        <f>VLOOKUP($M143,#REF!,2,TRUE)</f>
        <v/>
      </c>
      <c r="O143" s="137">
        <f>SMALL($N$124:$N$143,L143)</f>
        <v/>
      </c>
    </row>
    <row r="145">
      <c r="H145" s="136" t="inlineStr">
        <is>
          <t>Average:</t>
        </is>
      </c>
      <c r="I145" s="137">
        <f>AVERAGE(I124:I143)</f>
        <v/>
      </c>
      <c r="N145" s="136" t="inlineStr">
        <is>
          <t>Average:</t>
        </is>
      </c>
      <c r="O145" s="137">
        <f>AVERAGE(O124:O143)</f>
        <v/>
      </c>
    </row>
    <row r="146">
      <c r="H146" s="136" t="inlineStr">
        <is>
          <t>Stdev:</t>
        </is>
      </c>
      <c r="I146" s="137">
        <f>_xlfn.STDEV.P(I124:I143)</f>
        <v/>
      </c>
      <c r="N146" s="136" t="inlineStr">
        <is>
          <t>Stdev:</t>
        </is>
      </c>
      <c r="O146" s="137">
        <f>_xlfn.STDEV.P(O124:O143)</f>
        <v/>
      </c>
    </row>
    <row r="147">
      <c r="H147" s="136" t="inlineStr">
        <is>
          <t>Min:</t>
        </is>
      </c>
      <c r="I147" s="135">
        <f>MIN(I124:I143)</f>
        <v/>
      </c>
      <c r="N147" s="136" t="inlineStr">
        <is>
          <t>Min:</t>
        </is>
      </c>
      <c r="O147" s="135">
        <f>MIN(O124:O143)</f>
        <v/>
      </c>
    </row>
    <row r="148">
      <c r="H148" s="136" t="inlineStr">
        <is>
          <t>Max:</t>
        </is>
      </c>
      <c r="I148" s="135">
        <f>MAX(I124:I143)</f>
        <v/>
      </c>
      <c r="N148" s="136" t="inlineStr">
        <is>
          <t>Max:</t>
        </is>
      </c>
      <c r="O148" s="135">
        <f>MAX(O124:O143)</f>
        <v/>
      </c>
    </row>
  </sheetData>
  <mergeCells count="11">
    <mergeCell ref="B2:D3"/>
    <mergeCell ref="I91:J92"/>
    <mergeCell ref="I121:J122"/>
    <mergeCell ref="O91:P92"/>
    <mergeCell ref="O121:P122"/>
    <mergeCell ref="O31:P32"/>
    <mergeCell ref="I1:J2"/>
    <mergeCell ref="O1:P2"/>
    <mergeCell ref="I31:J32"/>
    <mergeCell ref="I61:J62"/>
    <mergeCell ref="O61:P62"/>
  </mergeCells>
  <pageMargins left="0.7" right="0.7" top="0.75" bottom="0.75" header="0.3" footer="0.3"/>
  <pageSetup orientation="portrait"/>
</worksheet>
</file>

<file path=xl/worksheets/sheet19.xml><?xml version="1.0" encoding="utf-8"?>
<worksheet xmlns="http://schemas.openxmlformats.org/spreadsheetml/2006/main">
  <sheetPr>
    <outlinePr summaryBelow="1" summaryRight="1"/>
    <pageSetUpPr/>
  </sheetPr>
  <dimension ref="A1:M91"/>
  <sheetViews>
    <sheetView workbookViewId="0">
      <selection activeCell="A2" sqref="A2"/>
    </sheetView>
  </sheetViews>
  <sheetFormatPr baseColWidth="8" defaultRowHeight="14.4"/>
  <sheetData>
    <row r="1">
      <c r="A1">
        <f>SUM(A2:A5)</f>
        <v/>
      </c>
    </row>
    <row r="2">
      <c r="A2" t="inlineStr">
        <is>
          <t>A00630</t>
        </is>
      </c>
      <c r="B2" t="inlineStr">
        <is>
          <t>0801</t>
        </is>
      </c>
      <c r="C2" t="inlineStr">
        <is>
          <t>13</t>
        </is>
      </c>
      <c r="D2" t="inlineStr">
        <is>
          <t>222.160</t>
        </is>
      </c>
      <c r="E2" t="inlineStr">
        <is>
          <t>W</t>
        </is>
      </c>
      <c r="F2" t="inlineStr">
        <is>
          <t>1.00</t>
        </is>
      </c>
      <c r="G2" t="inlineStr">
        <is>
          <t>5.99</t>
        </is>
      </c>
      <c r="H2" t="inlineStr">
        <is>
          <t>242.096</t>
        </is>
      </c>
      <c r="I2" t="inlineStr">
        <is>
          <t>0.917700</t>
        </is>
      </c>
      <c r="J2" t="inlineStr">
        <is>
          <t>0.015295</t>
        </is>
      </c>
      <c r="K2" t="inlineStr">
        <is>
          <t>3.398</t>
        </is>
      </c>
      <c r="L2" t="inlineStr">
        <is>
          <t>20230430</t>
        </is>
      </c>
      <c r="M2" t="n">
        <v>2.0388</v>
      </c>
    </row>
    <row r="3">
      <c r="A3" t="inlineStr">
        <is>
          <t>A00630</t>
        </is>
      </c>
      <c r="B3" t="inlineStr">
        <is>
          <t>0801</t>
        </is>
      </c>
      <c r="C3" t="inlineStr">
        <is>
          <t>13</t>
        </is>
      </c>
      <c r="D3" t="inlineStr">
        <is>
          <t>224.360</t>
        </is>
      </c>
      <c r="E3" t="inlineStr">
        <is>
          <t>W</t>
        </is>
      </c>
      <c r="F3" t="inlineStr">
        <is>
          <t>1.00</t>
        </is>
      </c>
      <c r="G3" t="inlineStr">
        <is>
          <t>5.99</t>
        </is>
      </c>
      <c r="H3" t="inlineStr">
        <is>
          <t>242.096</t>
        </is>
      </c>
      <c r="I3" t="inlineStr">
        <is>
          <t>0.926700</t>
        </is>
      </c>
      <c r="J3" t="inlineStr">
        <is>
          <t>0.017592</t>
        </is>
      </c>
      <c r="K3" t="inlineStr">
        <is>
          <t>3.947</t>
        </is>
      </c>
      <c r="L3" t="inlineStr">
        <is>
          <t>20230430</t>
        </is>
      </c>
      <c r="M3" t="n">
        <v>2.3682</v>
      </c>
    </row>
    <row r="4">
      <c r="A4" t="inlineStr">
        <is>
          <t>A00630</t>
        </is>
      </c>
      <c r="B4" t="inlineStr">
        <is>
          <t>0801</t>
        </is>
      </c>
      <c r="C4" t="inlineStr">
        <is>
          <t>13</t>
        </is>
      </c>
      <c r="D4" t="inlineStr">
        <is>
          <t>226.560</t>
        </is>
      </c>
      <c r="E4" t="inlineStr">
        <is>
          <t>W</t>
        </is>
      </c>
      <c r="F4" t="inlineStr">
        <is>
          <t>1.00</t>
        </is>
      </c>
      <c r="G4" t="inlineStr">
        <is>
          <t>5.99</t>
        </is>
      </c>
      <c r="H4" t="inlineStr">
        <is>
          <t>242.096</t>
        </is>
      </c>
      <c r="I4" t="inlineStr">
        <is>
          <t>0.935800</t>
        </is>
      </c>
      <c r="J4" t="inlineStr">
        <is>
          <t>0.020140</t>
        </is>
      </c>
      <c r="K4" t="inlineStr">
        <is>
          <t>4.563</t>
        </is>
      </c>
      <c r="L4" t="inlineStr">
        <is>
          <t>20230430</t>
        </is>
      </c>
      <c r="M4" t="n">
        <v>2.7378</v>
      </c>
    </row>
    <row r="5">
      <c r="A5" t="inlineStr">
        <is>
          <t>A00630</t>
        </is>
      </c>
      <c r="B5" t="inlineStr">
        <is>
          <t>0801</t>
        </is>
      </c>
      <c r="C5" t="inlineStr">
        <is>
          <t>13</t>
        </is>
      </c>
      <c r="D5" t="inlineStr">
        <is>
          <t>228.760</t>
        </is>
      </c>
      <c r="E5" t="inlineStr">
        <is>
          <t>W</t>
        </is>
      </c>
      <c r="F5" t="inlineStr">
        <is>
          <t>1.00</t>
        </is>
      </c>
      <c r="G5" t="inlineStr">
        <is>
          <t>5.99</t>
        </is>
      </c>
      <c r="H5" t="inlineStr">
        <is>
          <t>242.096</t>
        </is>
      </c>
      <c r="I5" t="inlineStr">
        <is>
          <t>0.944900</t>
        </is>
      </c>
      <c r="J5" t="inlineStr">
        <is>
          <t>0.023067</t>
        </is>
      </c>
      <c r="K5" t="inlineStr">
        <is>
          <t>5.277</t>
        </is>
      </c>
      <c r="L5" t="inlineStr">
        <is>
          <t>20230430</t>
        </is>
      </c>
      <c r="M5" t="n">
        <v>3.1662</v>
      </c>
    </row>
    <row r="6">
      <c r="A6" t="inlineStr">
        <is>
          <t>A00630</t>
        </is>
      </c>
      <c r="B6" t="inlineStr">
        <is>
          <t>0801</t>
        </is>
      </c>
      <c r="C6" t="inlineStr">
        <is>
          <t>13</t>
        </is>
      </c>
      <c r="D6" t="inlineStr">
        <is>
          <t>230.960</t>
        </is>
      </c>
      <c r="E6" t="inlineStr">
        <is>
          <t>W</t>
        </is>
      </c>
      <c r="F6" t="inlineStr">
        <is>
          <t>1.00</t>
        </is>
      </c>
      <c r="G6" t="inlineStr">
        <is>
          <t>5.99</t>
        </is>
      </c>
      <c r="H6" t="inlineStr">
        <is>
          <t>242.096</t>
        </is>
      </c>
      <c r="I6" t="inlineStr">
        <is>
          <t>0.954000</t>
        </is>
      </c>
      <c r="J6" t="inlineStr">
        <is>
          <t>0.026234</t>
        </is>
      </c>
      <c r="K6" t="inlineStr">
        <is>
          <t>6.059</t>
        </is>
      </c>
      <c r="L6" t="inlineStr">
        <is>
          <t>20230430</t>
        </is>
      </c>
      <c r="M6" t="n">
        <v>3.93835</v>
      </c>
    </row>
    <row r="7">
      <c r="A7" t="inlineStr">
        <is>
          <t>A00630</t>
        </is>
      </c>
      <c r="B7" t="inlineStr">
        <is>
          <t>0801</t>
        </is>
      </c>
      <c r="C7" t="inlineStr">
        <is>
          <t>13</t>
        </is>
      </c>
      <c r="D7" t="inlineStr">
        <is>
          <t>233.160</t>
        </is>
      </c>
      <c r="E7" t="inlineStr">
        <is>
          <t>W</t>
        </is>
      </c>
      <c r="F7" t="inlineStr">
        <is>
          <t>1.00</t>
        </is>
      </c>
      <c r="G7" t="inlineStr">
        <is>
          <t>5.99</t>
        </is>
      </c>
      <c r="H7" t="inlineStr">
        <is>
          <t>242.096</t>
        </is>
      </c>
      <c r="I7" t="inlineStr">
        <is>
          <t>0.963100</t>
        </is>
      </c>
      <c r="J7" t="inlineStr">
        <is>
          <t>0.029770</t>
        </is>
      </c>
      <c r="K7" t="inlineStr">
        <is>
          <t>6.941</t>
        </is>
      </c>
      <c r="L7" t="inlineStr">
        <is>
          <t>20230430</t>
        </is>
      </c>
      <c r="M7" t="n">
        <v>4.51165</v>
      </c>
    </row>
    <row r="8">
      <c r="A8" t="inlineStr">
        <is>
          <t>A00630</t>
        </is>
      </c>
      <c r="B8" t="inlineStr">
        <is>
          <t>0801</t>
        </is>
      </c>
      <c r="C8" t="inlineStr">
        <is>
          <t>13</t>
        </is>
      </c>
      <c r="D8" t="inlineStr">
        <is>
          <t>235.360</t>
        </is>
      </c>
      <c r="E8" t="inlineStr">
        <is>
          <t>W</t>
        </is>
      </c>
      <c r="F8" t="inlineStr">
        <is>
          <t>1.00</t>
        </is>
      </c>
      <c r="G8" t="inlineStr">
        <is>
          <t>5.99</t>
        </is>
      </c>
      <c r="H8" t="inlineStr">
        <is>
          <t>242.096</t>
        </is>
      </c>
      <c r="I8" t="inlineStr">
        <is>
          <t>0.972200</t>
        </is>
      </c>
      <c r="J8" t="inlineStr">
        <is>
          <t>0.033660</t>
        </is>
      </c>
      <c r="K8" t="inlineStr">
        <is>
          <t>7.922</t>
        </is>
      </c>
      <c r="L8" t="inlineStr">
        <is>
          <t>20230430</t>
        </is>
      </c>
      <c r="M8" t="n">
        <v>5.1493</v>
      </c>
    </row>
    <row r="9">
      <c r="A9" t="inlineStr">
        <is>
          <t>A00630</t>
        </is>
      </c>
      <c r="B9" t="inlineStr">
        <is>
          <t>0801</t>
        </is>
      </c>
      <c r="C9" t="inlineStr">
        <is>
          <t>13</t>
        </is>
      </c>
      <c r="D9" t="inlineStr">
        <is>
          <t>237.560</t>
        </is>
      </c>
      <c r="E9" t="inlineStr">
        <is>
          <t>W</t>
        </is>
      </c>
      <c r="F9" t="inlineStr">
        <is>
          <t>1.00</t>
        </is>
      </c>
      <c r="G9" t="inlineStr">
        <is>
          <t>5.99</t>
        </is>
      </c>
      <c r="H9" t="inlineStr">
        <is>
          <t>242.096</t>
        </is>
      </c>
      <c r="I9" t="inlineStr">
        <is>
          <t>0.981300</t>
        </is>
      </c>
      <c r="J9" t="inlineStr">
        <is>
          <t>0.037729</t>
        </is>
      </c>
      <c r="K9" t="inlineStr">
        <is>
          <t>8.963</t>
        </is>
      </c>
      <c r="L9" t="inlineStr">
        <is>
          <t>20230430</t>
        </is>
      </c>
      <c r="M9" t="n">
        <v>5.82595</v>
      </c>
    </row>
    <row r="10">
      <c r="A10" t="inlineStr">
        <is>
          <t>A00630</t>
        </is>
      </c>
      <c r="B10" t="inlineStr">
        <is>
          <t>0801</t>
        </is>
      </c>
      <c r="C10" t="inlineStr">
        <is>
          <t>13</t>
        </is>
      </c>
      <c r="D10" t="inlineStr">
        <is>
          <t>239.760</t>
        </is>
      </c>
      <c r="E10" t="inlineStr">
        <is>
          <t>W</t>
        </is>
      </c>
      <c r="F10" t="inlineStr">
        <is>
          <t>1.00</t>
        </is>
      </c>
      <c r="G10" t="inlineStr">
        <is>
          <t>5.99</t>
        </is>
      </c>
      <c r="H10" t="inlineStr">
        <is>
          <t>242.096</t>
        </is>
      </c>
      <c r="I10" t="inlineStr">
        <is>
          <t>0.990400</t>
        </is>
      </c>
      <c r="J10" t="inlineStr">
        <is>
          <t>0.042311</t>
        </is>
      </c>
      <c r="K10" t="inlineStr">
        <is>
          <t>10.144</t>
        </is>
      </c>
      <c r="L10" t="inlineStr">
        <is>
          <t>20230430</t>
        </is>
      </c>
      <c r="M10" t="n">
        <v>6.5936</v>
      </c>
    </row>
    <row r="11">
      <c r="A11" t="inlineStr">
        <is>
          <t>A00630</t>
        </is>
      </c>
      <c r="B11" t="inlineStr">
        <is>
          <t>0801</t>
        </is>
      </c>
      <c r="C11" t="inlineStr">
        <is>
          <t>13</t>
        </is>
      </c>
      <c r="D11" t="inlineStr">
        <is>
          <t>241.960</t>
        </is>
      </c>
      <c r="E11" t="inlineStr">
        <is>
          <t>W</t>
        </is>
      </c>
      <c r="F11" t="inlineStr">
        <is>
          <t>1.00</t>
        </is>
      </c>
      <c r="G11" t="inlineStr">
        <is>
          <t>5.99</t>
        </is>
      </c>
      <c r="H11" t="inlineStr">
        <is>
          <t>242.096</t>
        </is>
      </c>
      <c r="I11" t="inlineStr">
        <is>
          <t>0.999400</t>
        </is>
      </c>
      <c r="J11" t="inlineStr">
        <is>
          <t>0.047099</t>
        </is>
      </c>
      <c r="K11" t="inlineStr">
        <is>
          <t>11.396</t>
        </is>
      </c>
      <c r="L11" t="inlineStr">
        <is>
          <t>20230430</t>
        </is>
      </c>
      <c r="M11" t="n">
        <v>7.407400000000001</v>
      </c>
    </row>
    <row r="12">
      <c r="A12" t="inlineStr">
        <is>
          <t>A00630</t>
        </is>
      </c>
      <c r="B12" t="inlineStr">
        <is>
          <t>0801</t>
        </is>
      </c>
      <c r="C12" t="inlineStr">
        <is>
          <t>17</t>
        </is>
      </c>
      <c r="D12" t="inlineStr">
        <is>
          <t>225.450</t>
        </is>
      </c>
      <c r="E12" t="inlineStr">
        <is>
          <t>W</t>
        </is>
      </c>
      <c r="F12" t="inlineStr">
        <is>
          <t>1.00</t>
        </is>
      </c>
      <c r="G12" t="inlineStr">
        <is>
          <t>5.99</t>
        </is>
      </c>
      <c r="H12" t="inlineStr">
        <is>
          <t>245.603</t>
        </is>
      </c>
      <c r="I12" t="inlineStr">
        <is>
          <t>0.917900</t>
        </is>
      </c>
      <c r="J12" t="inlineStr">
        <is>
          <t>0.022132</t>
        </is>
      </c>
      <c r="K12" t="inlineStr">
        <is>
          <t>4.990</t>
        </is>
      </c>
      <c r="L12" t="inlineStr">
        <is>
          <t>20230430</t>
        </is>
      </c>
      <c r="M12" t="n">
        <v>2.994</v>
      </c>
    </row>
    <row r="13">
      <c r="A13" t="inlineStr">
        <is>
          <t>A00630</t>
        </is>
      </c>
      <c r="B13" t="inlineStr">
        <is>
          <t>0801</t>
        </is>
      </c>
      <c r="C13" t="inlineStr">
        <is>
          <t>17</t>
        </is>
      </c>
      <c r="D13" t="inlineStr">
        <is>
          <t>227.650</t>
        </is>
      </c>
      <c r="E13" t="inlineStr">
        <is>
          <t>W</t>
        </is>
      </c>
      <c r="F13" t="inlineStr">
        <is>
          <t>1.00</t>
        </is>
      </c>
      <c r="G13" t="inlineStr">
        <is>
          <t>5.99</t>
        </is>
      </c>
      <c r="H13" t="inlineStr">
        <is>
          <t>245.603</t>
        </is>
      </c>
      <c r="I13" t="inlineStr">
        <is>
          <t>0.926900</t>
        </is>
      </c>
      <c r="J13" t="inlineStr">
        <is>
          <t>0.024866</t>
        </is>
      </c>
      <c r="K13" t="inlineStr">
        <is>
          <t>5.661</t>
        </is>
      </c>
      <c r="L13" t="inlineStr">
        <is>
          <t>20230430</t>
        </is>
      </c>
      <c r="M13" t="n">
        <v>3.3966</v>
      </c>
    </row>
    <row r="14">
      <c r="A14" t="inlineStr">
        <is>
          <t>A00630</t>
        </is>
      </c>
      <c r="B14" t="inlineStr">
        <is>
          <t>0801</t>
        </is>
      </c>
      <c r="C14" t="inlineStr">
        <is>
          <t>17</t>
        </is>
      </c>
      <c r="D14" t="inlineStr">
        <is>
          <t>229.850</t>
        </is>
      </c>
      <c r="E14" t="inlineStr">
        <is>
          <t>W</t>
        </is>
      </c>
      <c r="F14" t="inlineStr">
        <is>
          <t>1.00</t>
        </is>
      </c>
      <c r="G14" t="inlineStr">
        <is>
          <t>5.99</t>
        </is>
      </c>
      <c r="H14" t="inlineStr">
        <is>
          <t>245.603</t>
        </is>
      </c>
      <c r="I14" t="inlineStr">
        <is>
          <t>0.935900</t>
        </is>
      </c>
      <c r="J14" t="inlineStr">
        <is>
          <t>0.027676</t>
        </is>
      </c>
      <c r="K14" t="inlineStr">
        <is>
          <t>6.361</t>
        </is>
      </c>
      <c r="L14" t="inlineStr">
        <is>
          <t>20230430</t>
        </is>
      </c>
      <c r="M14" t="n">
        <v>3.8166</v>
      </c>
    </row>
    <row r="15">
      <c r="A15" t="inlineStr">
        <is>
          <t>A00630</t>
        </is>
      </c>
      <c r="B15" t="inlineStr">
        <is>
          <t>0801</t>
        </is>
      </c>
      <c r="C15" t="inlineStr">
        <is>
          <t>17</t>
        </is>
      </c>
      <c r="D15" t="inlineStr">
        <is>
          <t>232.050</t>
        </is>
      </c>
      <c r="E15" t="inlineStr">
        <is>
          <t>W</t>
        </is>
      </c>
      <c r="F15" t="inlineStr">
        <is>
          <t>1.00</t>
        </is>
      </c>
      <c r="G15" t="inlineStr">
        <is>
          <t>5.99</t>
        </is>
      </c>
      <c r="H15" t="inlineStr">
        <is>
          <t>245.603</t>
        </is>
      </c>
      <c r="I15" t="inlineStr">
        <is>
          <t>0.944800</t>
        </is>
      </c>
      <c r="J15" t="inlineStr">
        <is>
          <t>0.030894</t>
        </is>
      </c>
      <c r="K15" t="inlineStr">
        <is>
          <t>7.169</t>
        </is>
      </c>
      <c r="L15" t="inlineStr">
        <is>
          <t>20230430</t>
        </is>
      </c>
      <c r="M15" t="n">
        <v>4.301399999999999</v>
      </c>
    </row>
    <row r="16">
      <c r="A16" t="inlineStr">
        <is>
          <t>A00630</t>
        </is>
      </c>
      <c r="B16" t="inlineStr">
        <is>
          <t>0801</t>
        </is>
      </c>
      <c r="C16" t="inlineStr">
        <is>
          <t>17</t>
        </is>
      </c>
      <c r="D16" t="inlineStr">
        <is>
          <t>234.250</t>
        </is>
      </c>
      <c r="E16" t="inlineStr">
        <is>
          <t>W</t>
        </is>
      </c>
      <c r="F16" t="inlineStr">
        <is>
          <t>1.00</t>
        </is>
      </c>
      <c r="G16" t="inlineStr">
        <is>
          <t>5.99</t>
        </is>
      </c>
      <c r="H16" t="inlineStr">
        <is>
          <t>245.603</t>
        </is>
      </c>
      <c r="I16" t="inlineStr">
        <is>
          <t>0.953800</t>
        </is>
      </c>
      <c r="J16" t="inlineStr">
        <is>
          <t>0.034346</t>
        </is>
      </c>
      <c r="K16" t="inlineStr">
        <is>
          <t>8.046</t>
        </is>
      </c>
      <c r="L16" t="inlineStr">
        <is>
          <t>20230430</t>
        </is>
      </c>
      <c r="M16" t="n">
        <v>5.2299</v>
      </c>
    </row>
    <row r="17">
      <c r="A17" t="inlineStr">
        <is>
          <t>A00630</t>
        </is>
      </c>
      <c r="B17" t="inlineStr">
        <is>
          <t>0801</t>
        </is>
      </c>
      <c r="C17" t="inlineStr">
        <is>
          <t>17</t>
        </is>
      </c>
      <c r="D17" t="inlineStr">
        <is>
          <t>236.450</t>
        </is>
      </c>
      <c r="E17" t="inlineStr">
        <is>
          <t>W</t>
        </is>
      </c>
      <c r="F17" t="inlineStr">
        <is>
          <t>1.00</t>
        </is>
      </c>
      <c r="G17" t="inlineStr">
        <is>
          <t>5.99</t>
        </is>
      </c>
      <c r="H17" t="inlineStr">
        <is>
          <t>245.603</t>
        </is>
      </c>
      <c r="I17" t="inlineStr">
        <is>
          <t>0.962700</t>
        </is>
      </c>
      <c r="J17" t="inlineStr">
        <is>
          <t>0.038111</t>
        </is>
      </c>
      <c r="K17" t="inlineStr">
        <is>
          <t>9.011</t>
        </is>
      </c>
      <c r="L17" t="inlineStr">
        <is>
          <t>20230430</t>
        </is>
      </c>
      <c r="M17" t="n">
        <v>5.85715</v>
      </c>
    </row>
    <row r="18">
      <c r="A18" t="inlineStr">
        <is>
          <t>A00630</t>
        </is>
      </c>
      <c r="B18" t="inlineStr">
        <is>
          <t>0801</t>
        </is>
      </c>
      <c r="C18" t="inlineStr">
        <is>
          <t>17</t>
        </is>
      </c>
      <c r="D18" t="inlineStr">
        <is>
          <t>238.650</t>
        </is>
      </c>
      <c r="E18" t="inlineStr">
        <is>
          <t>W</t>
        </is>
      </c>
      <c r="F18" t="inlineStr">
        <is>
          <t>1.00</t>
        </is>
      </c>
      <c r="G18" t="inlineStr">
        <is>
          <t>5.99</t>
        </is>
      </c>
      <c r="H18" t="inlineStr">
        <is>
          <t>245.603</t>
        </is>
      </c>
      <c r="I18" t="inlineStr">
        <is>
          <t>0.971700</t>
        </is>
      </c>
      <c r="J18" t="inlineStr">
        <is>
          <t>0.042014</t>
        </is>
      </c>
      <c r="K18" t="inlineStr">
        <is>
          <t>10.027</t>
        </is>
      </c>
      <c r="L18" t="inlineStr">
        <is>
          <t>20230430</t>
        </is>
      </c>
      <c r="M18" t="n">
        <v>6.51755</v>
      </c>
    </row>
    <row r="19">
      <c r="A19" t="inlineStr">
        <is>
          <t>A00630</t>
        </is>
      </c>
      <c r="B19" t="inlineStr">
        <is>
          <t>0801</t>
        </is>
      </c>
      <c r="C19" t="inlineStr">
        <is>
          <t>17</t>
        </is>
      </c>
      <c r="D19" t="inlineStr">
        <is>
          <t>240.850</t>
        </is>
      </c>
      <c r="E19" t="inlineStr">
        <is>
          <t>W</t>
        </is>
      </c>
      <c r="F19" t="inlineStr">
        <is>
          <t>1.00</t>
        </is>
      </c>
      <c r="G19" t="inlineStr">
        <is>
          <t>5.99</t>
        </is>
      </c>
      <c r="H19" t="inlineStr">
        <is>
          <t>245.603</t>
        </is>
      </c>
      <c r="I19" t="inlineStr">
        <is>
          <t>0.980600</t>
        </is>
      </c>
      <c r="J19" t="inlineStr">
        <is>
          <t>0.046211</t>
        </is>
      </c>
      <c r="K19" t="inlineStr">
        <is>
          <t>11.130</t>
        </is>
      </c>
      <c r="L19" t="inlineStr">
        <is>
          <t>20230430</t>
        </is>
      </c>
      <c r="M19" t="n">
        <v>7.234500000000001</v>
      </c>
    </row>
    <row r="20">
      <c r="A20" t="inlineStr">
        <is>
          <t>A00630</t>
        </is>
      </c>
      <c r="B20" t="inlineStr">
        <is>
          <t>0801</t>
        </is>
      </c>
      <c r="C20" t="inlineStr">
        <is>
          <t>17</t>
        </is>
      </c>
      <c r="D20" t="inlineStr">
        <is>
          <t>243.050</t>
        </is>
      </c>
      <c r="E20" t="inlineStr">
        <is>
          <t>W</t>
        </is>
      </c>
      <c r="F20" t="inlineStr">
        <is>
          <t>1.00</t>
        </is>
      </c>
      <c r="G20" t="inlineStr">
        <is>
          <t>5.99</t>
        </is>
      </c>
      <c r="H20" t="inlineStr">
        <is>
          <t>245.603</t>
        </is>
      </c>
      <c r="I20" t="inlineStr">
        <is>
          <t>0.989600</t>
        </is>
      </c>
      <c r="J20" t="inlineStr">
        <is>
          <t>0.050790</t>
        </is>
      </c>
      <c r="K20" t="inlineStr">
        <is>
          <t>12.345</t>
        </is>
      </c>
      <c r="L20" t="inlineStr">
        <is>
          <t>20230430</t>
        </is>
      </c>
      <c r="M20" t="n">
        <v>8.02425</v>
      </c>
    </row>
    <row r="21">
      <c r="A21" t="inlineStr">
        <is>
          <t>A00630</t>
        </is>
      </c>
      <c r="B21" t="inlineStr">
        <is>
          <t>0801</t>
        </is>
      </c>
      <c r="C21" t="inlineStr">
        <is>
          <t>17</t>
        </is>
      </c>
      <c r="D21" t="inlineStr">
        <is>
          <t>245.250</t>
        </is>
      </c>
      <c r="E21" t="inlineStr">
        <is>
          <t>W</t>
        </is>
      </c>
      <c r="F21" t="inlineStr">
        <is>
          <t>1.00</t>
        </is>
      </c>
      <c r="G21" t="inlineStr">
        <is>
          <t>5.99</t>
        </is>
      </c>
      <c r="H21" t="inlineStr">
        <is>
          <t>245.603</t>
        </is>
      </c>
      <c r="I21" t="inlineStr">
        <is>
          <t>0.998600</t>
        </is>
      </c>
      <c r="J21" t="inlineStr">
        <is>
          <t>0.055510</t>
        </is>
      </c>
      <c r="K21" t="inlineStr">
        <is>
          <t>13.614</t>
        </is>
      </c>
      <c r="L21" t="inlineStr">
        <is>
          <t>20230430</t>
        </is>
      </c>
      <c r="M21" t="n">
        <v>8.8491</v>
      </c>
    </row>
    <row r="22">
      <c r="A22" t="inlineStr">
        <is>
          <t>A00630</t>
        </is>
      </c>
      <c r="B22" t="inlineStr">
        <is>
          <t>0801</t>
        </is>
      </c>
      <c r="C22" t="inlineStr">
        <is>
          <t>21</t>
        </is>
      </c>
      <c r="D22" t="inlineStr">
        <is>
          <t>229.920</t>
        </is>
      </c>
      <c r="E22" t="inlineStr">
        <is>
          <t>W</t>
        </is>
      </c>
      <c r="F22" t="inlineStr">
        <is>
          <t>1.00</t>
        </is>
      </c>
      <c r="G22" t="inlineStr">
        <is>
          <t>5.99</t>
        </is>
      </c>
      <c r="H22" t="inlineStr">
        <is>
          <t>249.996</t>
        </is>
      </c>
      <c r="I22" t="inlineStr">
        <is>
          <t>0.919700</t>
        </is>
      </c>
      <c r="J22" t="inlineStr">
        <is>
          <t>0.028648</t>
        </is>
      </c>
      <c r="K22" t="inlineStr">
        <is>
          <t>6.587</t>
        </is>
      </c>
      <c r="L22" t="inlineStr">
        <is>
          <t>20230430</t>
        </is>
      </c>
      <c r="M22" t="n">
        <v>3.952199999999999</v>
      </c>
    </row>
    <row r="23">
      <c r="A23" t="inlineStr">
        <is>
          <t>A00630</t>
        </is>
      </c>
      <c r="B23" t="inlineStr">
        <is>
          <t>0801</t>
        </is>
      </c>
      <c r="C23" t="inlineStr">
        <is>
          <t>21</t>
        </is>
      </c>
      <c r="D23" t="inlineStr">
        <is>
          <t>232.120</t>
        </is>
      </c>
      <c r="E23" t="inlineStr">
        <is>
          <t>W</t>
        </is>
      </c>
      <c r="F23" t="inlineStr">
        <is>
          <t>1.00</t>
        </is>
      </c>
      <c r="G23" t="inlineStr">
        <is>
          <t>5.99</t>
        </is>
      </c>
      <c r="H23" t="inlineStr">
        <is>
          <t>249.996</t>
        </is>
      </c>
      <c r="I23" t="inlineStr">
        <is>
          <t>0.928500</t>
        </is>
      </c>
      <c r="J23" t="inlineStr">
        <is>
          <t>0.031547</t>
        </is>
      </c>
      <c r="K23" t="inlineStr">
        <is>
          <t>7.323</t>
        </is>
      </c>
      <c r="L23" t="inlineStr">
        <is>
          <t>20230430</t>
        </is>
      </c>
      <c r="M23" t="n">
        <v>4.3938</v>
      </c>
    </row>
    <row r="24">
      <c r="A24" t="inlineStr">
        <is>
          <t>A00630</t>
        </is>
      </c>
      <c r="B24" t="inlineStr">
        <is>
          <t>0801</t>
        </is>
      </c>
      <c r="C24" t="inlineStr">
        <is>
          <t>21</t>
        </is>
      </c>
      <c r="D24" t="inlineStr">
        <is>
          <t>234.320</t>
        </is>
      </c>
      <c r="E24" t="inlineStr">
        <is>
          <t>W</t>
        </is>
      </c>
      <c r="F24" t="inlineStr">
        <is>
          <t>1.00</t>
        </is>
      </c>
      <c r="G24" t="inlineStr">
        <is>
          <t>5.99</t>
        </is>
      </c>
      <c r="H24" t="inlineStr">
        <is>
          <t>249.996</t>
        </is>
      </c>
      <c r="I24" t="inlineStr">
        <is>
          <t>0.937300</t>
        </is>
      </c>
      <c r="J24" t="inlineStr">
        <is>
          <t>0.034677</t>
        </is>
      </c>
      <c r="K24" t="inlineStr">
        <is>
          <t>8.126</t>
        </is>
      </c>
      <c r="L24" t="inlineStr">
        <is>
          <t>20230430</t>
        </is>
      </c>
      <c r="M24" t="n">
        <v>4.875599999999999</v>
      </c>
    </row>
    <row r="25">
      <c r="A25" t="inlineStr">
        <is>
          <t>A00630</t>
        </is>
      </c>
      <c r="B25" t="inlineStr">
        <is>
          <t>0801</t>
        </is>
      </c>
      <c r="C25" t="inlineStr">
        <is>
          <t>21</t>
        </is>
      </c>
      <c r="D25" t="inlineStr">
        <is>
          <t>236.520</t>
        </is>
      </c>
      <c r="E25" t="inlineStr">
        <is>
          <t>W</t>
        </is>
      </c>
      <c r="F25" t="inlineStr">
        <is>
          <t>1.00</t>
        </is>
      </c>
      <c r="G25" t="inlineStr">
        <is>
          <t>5.99</t>
        </is>
      </c>
      <c r="H25" t="inlineStr">
        <is>
          <t>249.996</t>
        </is>
      </c>
      <c r="I25" t="inlineStr">
        <is>
          <t>0.946100</t>
        </is>
      </c>
      <c r="J25" t="inlineStr">
        <is>
          <t>0.038034</t>
        </is>
      </c>
      <c r="K25" t="inlineStr">
        <is>
          <t>8.996</t>
        </is>
      </c>
      <c r="L25" t="inlineStr">
        <is>
          <t>20230430</t>
        </is>
      </c>
      <c r="M25" t="n">
        <v>5.3976</v>
      </c>
    </row>
    <row r="26">
      <c r="A26" t="inlineStr">
        <is>
          <t>A00630</t>
        </is>
      </c>
      <c r="B26" t="inlineStr">
        <is>
          <t>0801</t>
        </is>
      </c>
      <c r="C26" t="inlineStr">
        <is>
          <t>21</t>
        </is>
      </c>
      <c r="D26" t="inlineStr">
        <is>
          <t>238.720</t>
        </is>
      </c>
      <c r="E26" t="inlineStr">
        <is>
          <t>W</t>
        </is>
      </c>
      <c r="F26" t="inlineStr">
        <is>
          <t>1.00</t>
        </is>
      </c>
      <c r="G26" t="inlineStr">
        <is>
          <t>5.99</t>
        </is>
      </c>
      <c r="H26" t="inlineStr">
        <is>
          <t>249.996</t>
        </is>
      </c>
      <c r="I26" t="inlineStr">
        <is>
          <t>0.954900</t>
        </is>
      </c>
      <c r="J26" t="inlineStr">
        <is>
          <t>0.041609</t>
        </is>
      </c>
      <c r="K26" t="inlineStr">
        <is>
          <t>9.933</t>
        </is>
      </c>
      <c r="L26" t="inlineStr">
        <is>
          <t>20230430</t>
        </is>
      </c>
      <c r="M26" t="n">
        <v>6.45645</v>
      </c>
    </row>
    <row r="27">
      <c r="A27" t="inlineStr">
        <is>
          <t>A00630</t>
        </is>
      </c>
      <c r="B27" t="inlineStr">
        <is>
          <t>0801</t>
        </is>
      </c>
      <c r="C27" t="inlineStr">
        <is>
          <t>21</t>
        </is>
      </c>
      <c r="D27" t="inlineStr">
        <is>
          <t>240.920</t>
        </is>
      </c>
      <c r="E27" t="inlineStr">
        <is>
          <t>W</t>
        </is>
      </c>
      <c r="F27" t="inlineStr">
        <is>
          <t>1.00</t>
        </is>
      </c>
      <c r="G27" t="inlineStr">
        <is>
          <t>5.99</t>
        </is>
      </c>
      <c r="H27" t="inlineStr">
        <is>
          <t>249.996</t>
        </is>
      </c>
      <c r="I27" t="inlineStr">
        <is>
          <t>0.963700</t>
        </is>
      </c>
      <c r="J27" t="inlineStr">
        <is>
          <t>0.045398</t>
        </is>
      </c>
      <c r="K27" t="inlineStr">
        <is>
          <t>10.937</t>
        </is>
      </c>
      <c r="L27" t="inlineStr">
        <is>
          <t>20230430</t>
        </is>
      </c>
      <c r="M27" t="n">
        <v>7.10905</v>
      </c>
    </row>
    <row r="28">
      <c r="A28" t="inlineStr">
        <is>
          <t>A00630</t>
        </is>
      </c>
      <c r="B28" t="inlineStr">
        <is>
          <t>0801</t>
        </is>
      </c>
      <c r="C28" t="inlineStr">
        <is>
          <t>21</t>
        </is>
      </c>
      <c r="D28" t="inlineStr">
        <is>
          <t>243.120</t>
        </is>
      </c>
      <c r="E28" t="inlineStr">
        <is>
          <t>W</t>
        </is>
      </c>
      <c r="F28" t="inlineStr">
        <is>
          <t>1.00</t>
        </is>
      </c>
      <c r="G28" t="inlineStr">
        <is>
          <t>5.99</t>
        </is>
      </c>
      <c r="H28" t="inlineStr">
        <is>
          <t>249.996</t>
        </is>
      </c>
      <c r="I28" t="inlineStr">
        <is>
          <t>0.972500</t>
        </is>
      </c>
      <c r="J28" t="inlineStr">
        <is>
          <t>0.049394</t>
        </is>
      </c>
      <c r="K28" t="inlineStr">
        <is>
          <t>12.009</t>
        </is>
      </c>
      <c r="L28" t="inlineStr">
        <is>
          <t>20230430</t>
        </is>
      </c>
      <c r="M28" t="n">
        <v>7.80585</v>
      </c>
    </row>
    <row r="29">
      <c r="A29" t="inlineStr">
        <is>
          <t>A00630</t>
        </is>
      </c>
      <c r="B29" t="inlineStr">
        <is>
          <t>0801</t>
        </is>
      </c>
      <c r="C29" t="inlineStr">
        <is>
          <t>21</t>
        </is>
      </c>
      <c r="D29" t="inlineStr">
        <is>
          <t>245.320</t>
        </is>
      </c>
      <c r="E29" t="inlineStr">
        <is>
          <t>W</t>
        </is>
      </c>
      <c r="F29" t="inlineStr">
        <is>
          <t>1.00</t>
        </is>
      </c>
      <c r="G29" t="inlineStr">
        <is>
          <t>5.99</t>
        </is>
      </c>
      <c r="H29" t="inlineStr">
        <is>
          <t>249.996</t>
        </is>
      </c>
      <c r="I29" t="inlineStr">
        <is>
          <t>0.981300</t>
        </is>
      </c>
      <c r="J29" t="inlineStr">
        <is>
          <t>0.053717</t>
        </is>
      </c>
      <c r="K29" t="inlineStr">
        <is>
          <t>13.178</t>
        </is>
      </c>
      <c r="L29" t="inlineStr">
        <is>
          <t>20230430</t>
        </is>
      </c>
      <c r="M29" t="n">
        <v>8.565700000000001</v>
      </c>
    </row>
    <row r="30">
      <c r="A30" t="inlineStr">
        <is>
          <t>A00630</t>
        </is>
      </c>
      <c r="B30" t="inlineStr">
        <is>
          <t>0801</t>
        </is>
      </c>
      <c r="C30" t="inlineStr">
        <is>
          <t>21</t>
        </is>
      </c>
      <c r="D30" t="inlineStr">
        <is>
          <t>247.520</t>
        </is>
      </c>
      <c r="E30" t="inlineStr">
        <is>
          <t>W</t>
        </is>
      </c>
      <c r="F30" t="inlineStr">
        <is>
          <t>1.00</t>
        </is>
      </c>
      <c r="G30" t="inlineStr">
        <is>
          <t>5.99</t>
        </is>
      </c>
      <c r="H30" t="inlineStr">
        <is>
          <t>249.996</t>
        </is>
      </c>
      <c r="I30" t="inlineStr">
        <is>
          <t>0.990100</t>
        </is>
      </c>
      <c r="J30" t="inlineStr">
        <is>
          <t>0.058110</t>
        </is>
      </c>
      <c r="K30" t="inlineStr">
        <is>
          <t>14.383</t>
        </is>
      </c>
      <c r="L30" t="inlineStr">
        <is>
          <t>20230430</t>
        </is>
      </c>
      <c r="M30" t="n">
        <v>9.34895</v>
      </c>
    </row>
    <row r="31">
      <c r="A31" t="inlineStr">
        <is>
          <t>A00630</t>
        </is>
      </c>
      <c r="B31" t="inlineStr">
        <is>
          <t>0801</t>
        </is>
      </c>
      <c r="C31" t="inlineStr">
        <is>
          <t>21</t>
        </is>
      </c>
      <c r="D31" t="inlineStr">
        <is>
          <t>249.720</t>
        </is>
      </c>
      <c r="E31" t="inlineStr">
        <is>
          <t>W</t>
        </is>
      </c>
      <c r="F31" t="inlineStr">
        <is>
          <t>1.00</t>
        </is>
      </c>
      <c r="G31" t="inlineStr">
        <is>
          <t>5.99</t>
        </is>
      </c>
      <c r="H31" t="inlineStr">
        <is>
          <t>249.996</t>
        </is>
      </c>
      <c r="I31" t="inlineStr">
        <is>
          <t>0.998900</t>
        </is>
      </c>
      <c r="J31" t="inlineStr">
        <is>
          <t>0.062818</t>
        </is>
      </c>
      <c r="K31" t="inlineStr">
        <is>
          <t>15.687</t>
        </is>
      </c>
      <c r="L31" t="inlineStr">
        <is>
          <t>20230430</t>
        </is>
      </c>
      <c r="M31" t="n">
        <v>10.19655</v>
      </c>
    </row>
    <row r="32">
      <c r="A32" t="inlineStr">
        <is>
          <t>A00630</t>
        </is>
      </c>
      <c r="B32" t="inlineStr">
        <is>
          <t>0801</t>
        </is>
      </c>
      <c r="C32" t="inlineStr">
        <is>
          <t>26</t>
        </is>
      </c>
      <c r="D32" t="inlineStr">
        <is>
          <t>235.950</t>
        </is>
      </c>
      <c r="E32" t="inlineStr">
        <is>
          <t>W</t>
        </is>
      </c>
      <c r="F32" t="inlineStr">
        <is>
          <t>1.00</t>
        </is>
      </c>
      <c r="G32" t="inlineStr">
        <is>
          <t>5.99</t>
        </is>
      </c>
      <c r="H32" t="inlineStr">
        <is>
          <t>256.193</t>
        </is>
      </c>
      <c r="I32" t="inlineStr">
        <is>
          <t>0.921000</t>
        </is>
      </c>
      <c r="J32" t="inlineStr">
        <is>
          <t>0.034420</t>
        </is>
      </c>
      <c r="K32" t="inlineStr">
        <is>
          <t>8.121</t>
        </is>
      </c>
      <c r="L32" t="inlineStr">
        <is>
          <t>20230430</t>
        </is>
      </c>
      <c r="M32" t="n">
        <v>4.8726</v>
      </c>
    </row>
    <row r="33">
      <c r="A33" t="inlineStr">
        <is>
          <t>A00630</t>
        </is>
      </c>
      <c r="B33" t="inlineStr">
        <is>
          <t>0801</t>
        </is>
      </c>
      <c r="C33" t="inlineStr">
        <is>
          <t>26</t>
        </is>
      </c>
      <c r="D33" t="inlineStr">
        <is>
          <t>238.150</t>
        </is>
      </c>
      <c r="E33" t="inlineStr">
        <is>
          <t>W</t>
        </is>
      </c>
      <c r="F33" t="inlineStr">
        <is>
          <t>1.00</t>
        </is>
      </c>
      <c r="G33" t="inlineStr">
        <is>
          <t>5.99</t>
        </is>
      </c>
      <c r="H33" t="inlineStr">
        <is>
          <t>256.193</t>
        </is>
      </c>
      <c r="I33" t="inlineStr">
        <is>
          <t>0.929600</t>
        </is>
      </c>
      <c r="J33" t="inlineStr">
        <is>
          <t>0.037580</t>
        </is>
      </c>
      <c r="K33" t="inlineStr">
        <is>
          <t>8.950</t>
        </is>
      </c>
      <c r="L33" t="inlineStr">
        <is>
          <t>20230430</t>
        </is>
      </c>
      <c r="M33" t="n">
        <v>5.369999999999999</v>
      </c>
    </row>
    <row r="34">
      <c r="A34" t="inlineStr">
        <is>
          <t>A00630</t>
        </is>
      </c>
      <c r="B34" t="inlineStr">
        <is>
          <t>0801</t>
        </is>
      </c>
      <c r="C34" t="inlineStr">
        <is>
          <t>26</t>
        </is>
      </c>
      <c r="D34" t="inlineStr">
        <is>
          <t>240.350</t>
        </is>
      </c>
      <c r="E34" t="inlineStr">
        <is>
          <t>W</t>
        </is>
      </c>
      <c r="F34" t="inlineStr">
        <is>
          <t>1.00</t>
        </is>
      </c>
      <c r="G34" t="inlineStr">
        <is>
          <t>5.99</t>
        </is>
      </c>
      <c r="H34" t="inlineStr">
        <is>
          <t>256.193</t>
        </is>
      </c>
      <c r="I34" t="inlineStr">
        <is>
          <t>0.938200</t>
        </is>
      </c>
      <c r="J34" t="inlineStr">
        <is>
          <t>0.040870</t>
        </is>
      </c>
      <c r="K34" t="inlineStr">
        <is>
          <t>9.823</t>
        </is>
      </c>
      <c r="L34" t="inlineStr">
        <is>
          <t>20230430</t>
        </is>
      </c>
      <c r="M34" t="n">
        <v>5.8938</v>
      </c>
    </row>
    <row r="35">
      <c r="A35" t="inlineStr">
        <is>
          <t>A00630</t>
        </is>
      </c>
      <c r="B35" t="inlineStr">
        <is>
          <t>0801</t>
        </is>
      </c>
      <c r="C35" t="inlineStr">
        <is>
          <t>26</t>
        </is>
      </c>
      <c r="D35" t="inlineStr">
        <is>
          <t>242.550</t>
        </is>
      </c>
      <c r="E35" t="inlineStr">
        <is>
          <t>W</t>
        </is>
      </c>
      <c r="F35" t="inlineStr">
        <is>
          <t>1.00</t>
        </is>
      </c>
      <c r="G35" t="inlineStr">
        <is>
          <t>5.99</t>
        </is>
      </c>
      <c r="H35" t="inlineStr">
        <is>
          <t>256.193</t>
        </is>
      </c>
      <c r="I35" t="inlineStr">
        <is>
          <t>0.946700</t>
        </is>
      </c>
      <c r="J35" t="inlineStr">
        <is>
          <t>0.044249</t>
        </is>
      </c>
      <c r="K35" t="inlineStr">
        <is>
          <t>10.733</t>
        </is>
      </c>
      <c r="L35" t="inlineStr">
        <is>
          <t>20230430</t>
        </is>
      </c>
      <c r="M35" t="n">
        <v>6.4398</v>
      </c>
    </row>
    <row r="36">
      <c r="A36" t="inlineStr">
        <is>
          <t>A00630</t>
        </is>
      </c>
      <c r="B36" t="inlineStr">
        <is>
          <t>0801</t>
        </is>
      </c>
      <c r="C36" t="inlineStr">
        <is>
          <t>26</t>
        </is>
      </c>
      <c r="D36" t="inlineStr">
        <is>
          <t>244.750</t>
        </is>
      </c>
      <c r="E36" t="inlineStr">
        <is>
          <t>W</t>
        </is>
      </c>
      <c r="F36" t="inlineStr">
        <is>
          <t>1.00</t>
        </is>
      </c>
      <c r="G36" t="inlineStr">
        <is>
          <t>5.99</t>
        </is>
      </c>
      <c r="H36" t="inlineStr">
        <is>
          <t>256.193</t>
        </is>
      </c>
      <c r="I36" t="inlineStr">
        <is>
          <t>0.955300</t>
        </is>
      </c>
      <c r="J36" t="inlineStr">
        <is>
          <t>0.047910</t>
        </is>
      </c>
      <c r="K36" t="inlineStr">
        <is>
          <t>11.726</t>
        </is>
      </c>
      <c r="L36" t="inlineStr">
        <is>
          <t>20230430</t>
        </is>
      </c>
      <c r="M36" t="n">
        <v>7.621900000000001</v>
      </c>
    </row>
    <row r="37">
      <c r="A37" t="inlineStr">
        <is>
          <t>A00630</t>
        </is>
      </c>
      <c r="B37" t="inlineStr">
        <is>
          <t>0801</t>
        </is>
      </c>
      <c r="C37" t="inlineStr">
        <is>
          <t>26</t>
        </is>
      </c>
      <c r="D37" t="inlineStr">
        <is>
          <t>246.950</t>
        </is>
      </c>
      <c r="E37" t="inlineStr">
        <is>
          <t>W</t>
        </is>
      </c>
      <c r="F37" t="inlineStr">
        <is>
          <t>1.00</t>
        </is>
      </c>
      <c r="G37" t="inlineStr">
        <is>
          <t>5.99</t>
        </is>
      </c>
      <c r="H37" t="inlineStr">
        <is>
          <t>256.193</t>
        </is>
      </c>
      <c r="I37" t="inlineStr">
        <is>
          <t>0.963900</t>
        </is>
      </c>
      <c r="J37" t="inlineStr">
        <is>
          <t>0.051804</t>
        </is>
      </c>
      <c r="K37" t="inlineStr">
        <is>
          <t>12.793</t>
        </is>
      </c>
      <c r="L37" t="inlineStr">
        <is>
          <t>20230430</t>
        </is>
      </c>
      <c r="M37" t="n">
        <v>8.31545</v>
      </c>
    </row>
    <row r="38">
      <c r="A38" t="inlineStr">
        <is>
          <t>A00630</t>
        </is>
      </c>
      <c r="B38" t="inlineStr">
        <is>
          <t>0801</t>
        </is>
      </c>
      <c r="C38" t="inlineStr">
        <is>
          <t>26</t>
        </is>
      </c>
      <c r="D38" t="inlineStr">
        <is>
          <t>249.150</t>
        </is>
      </c>
      <c r="E38" t="inlineStr">
        <is>
          <t>W</t>
        </is>
      </c>
      <c r="F38" t="inlineStr">
        <is>
          <t>1.00</t>
        </is>
      </c>
      <c r="G38" t="inlineStr">
        <is>
          <t>5.99</t>
        </is>
      </c>
      <c r="H38" t="inlineStr">
        <is>
          <t>256.193</t>
        </is>
      </c>
      <c r="I38" t="inlineStr">
        <is>
          <t>0.972500</t>
        </is>
      </c>
      <c r="J38" t="inlineStr">
        <is>
          <t>0.055929</t>
        </is>
      </c>
      <c r="K38" t="inlineStr">
        <is>
          <t>13.935</t>
        </is>
      </c>
      <c r="L38" t="inlineStr">
        <is>
          <t>20230430</t>
        </is>
      </c>
      <c r="M38" t="n">
        <v>9.05775</v>
      </c>
    </row>
    <row r="39">
      <c r="A39" t="inlineStr">
        <is>
          <t>A00630</t>
        </is>
      </c>
      <c r="B39" t="inlineStr">
        <is>
          <t>0801</t>
        </is>
      </c>
      <c r="C39" t="inlineStr">
        <is>
          <t>26</t>
        </is>
      </c>
      <c r="D39" t="inlineStr">
        <is>
          <t>251.350</t>
        </is>
      </c>
      <c r="E39" t="inlineStr">
        <is>
          <t>W</t>
        </is>
      </c>
      <c r="F39" t="inlineStr">
        <is>
          <t>1.00</t>
        </is>
      </c>
      <c r="G39" t="inlineStr">
        <is>
          <t>5.99</t>
        </is>
      </c>
      <c r="H39" t="inlineStr">
        <is>
          <t>256.193</t>
        </is>
      </c>
      <c r="I39" t="inlineStr">
        <is>
          <t>0.981100</t>
        </is>
      </c>
      <c r="J39" t="inlineStr">
        <is>
          <t>0.060175</t>
        </is>
      </c>
      <c r="K39" t="inlineStr">
        <is>
          <t>15.125</t>
        </is>
      </c>
      <c r="L39" t="inlineStr">
        <is>
          <t>20230430</t>
        </is>
      </c>
      <c r="M39" t="n">
        <v>9.831250000000001</v>
      </c>
    </row>
    <row r="40">
      <c r="A40" t="inlineStr">
        <is>
          <t>A00630</t>
        </is>
      </c>
      <c r="B40" t="inlineStr">
        <is>
          <t>0801</t>
        </is>
      </c>
      <c r="C40" t="inlineStr">
        <is>
          <t>26</t>
        </is>
      </c>
      <c r="D40" t="inlineStr">
        <is>
          <t>253.550</t>
        </is>
      </c>
      <c r="E40" t="inlineStr">
        <is>
          <t>W</t>
        </is>
      </c>
      <c r="F40" t="inlineStr">
        <is>
          <t>1.00</t>
        </is>
      </c>
      <c r="G40" t="inlineStr">
        <is>
          <t>5.99</t>
        </is>
      </c>
      <c r="H40" t="inlineStr">
        <is>
          <t>256.193</t>
        </is>
      </c>
      <c r="I40" t="inlineStr">
        <is>
          <t>0.989700</t>
        </is>
      </c>
      <c r="J40" t="inlineStr">
        <is>
          <t>0.064638</t>
        </is>
      </c>
      <c r="K40" t="inlineStr">
        <is>
          <t>16.389</t>
        </is>
      </c>
      <c r="L40" t="inlineStr">
        <is>
          <t>20230430</t>
        </is>
      </c>
      <c r="M40" t="n">
        <v>10.65285</v>
      </c>
    </row>
    <row r="41">
      <c r="A41" t="inlineStr">
        <is>
          <t>A00630</t>
        </is>
      </c>
      <c r="B41" t="inlineStr">
        <is>
          <t>0801</t>
        </is>
      </c>
      <c r="C41" t="inlineStr">
        <is>
          <t>26</t>
        </is>
      </c>
      <c r="D41" t="inlineStr">
        <is>
          <t>255.750</t>
        </is>
      </c>
      <c r="E41" t="inlineStr">
        <is>
          <t>W</t>
        </is>
      </c>
      <c r="F41" t="inlineStr">
        <is>
          <t>1.00</t>
        </is>
      </c>
      <c r="G41" t="inlineStr">
        <is>
          <t>5.99</t>
        </is>
      </c>
      <c r="H41" t="inlineStr">
        <is>
          <t>256.193</t>
        </is>
      </c>
      <c r="I41" t="inlineStr">
        <is>
          <t>0.998300</t>
        </is>
      </c>
      <c r="J41" t="inlineStr">
        <is>
          <t>0.069217</t>
        </is>
      </c>
      <c r="K41" t="inlineStr">
        <is>
          <t>17.702</t>
        </is>
      </c>
      <c r="L41" t="inlineStr">
        <is>
          <t>20230430</t>
        </is>
      </c>
      <c r="M41" t="n">
        <v>11.5063</v>
      </c>
    </row>
    <row r="42">
      <c r="A42" t="inlineStr">
        <is>
          <t>A00630</t>
        </is>
      </c>
      <c r="B42" t="inlineStr">
        <is>
          <t>0801</t>
        </is>
      </c>
      <c r="C42" t="inlineStr">
        <is>
          <t>30</t>
        </is>
      </c>
      <c r="D42" t="inlineStr">
        <is>
          <t>240.860</t>
        </is>
      </c>
      <c r="E42" t="inlineStr">
        <is>
          <t>W</t>
        </is>
      </c>
      <c r="F42" t="inlineStr">
        <is>
          <t>1.00</t>
        </is>
      </c>
      <c r="G42" t="inlineStr">
        <is>
          <t>5.99</t>
        </is>
      </c>
      <c r="H42" t="inlineStr">
        <is>
          <t>261.098</t>
        </is>
      </c>
      <c r="I42" t="inlineStr">
        <is>
          <t>0.922500</t>
        </is>
      </c>
      <c r="J42" t="inlineStr">
        <is>
          <t>0.038477</t>
        </is>
      </c>
      <c r="K42" t="inlineStr">
        <is>
          <t>9.268</t>
        </is>
      </c>
      <c r="L42" t="inlineStr">
        <is>
          <t>20230430</t>
        </is>
      </c>
      <c r="M42" t="n">
        <v>5.5608</v>
      </c>
    </row>
    <row r="43">
      <c r="A43" t="inlineStr">
        <is>
          <t>A00630</t>
        </is>
      </c>
      <c r="B43" t="inlineStr">
        <is>
          <t>0801</t>
        </is>
      </c>
      <c r="C43" t="inlineStr">
        <is>
          <t>30</t>
        </is>
      </c>
      <c r="D43" t="inlineStr">
        <is>
          <t>243.060</t>
        </is>
      </c>
      <c r="E43" t="inlineStr">
        <is>
          <t>W</t>
        </is>
      </c>
      <c r="F43" t="inlineStr">
        <is>
          <t>1.00</t>
        </is>
      </c>
      <c r="G43" t="inlineStr">
        <is>
          <t>5.99</t>
        </is>
      </c>
      <c r="H43" t="inlineStr">
        <is>
          <t>261.098</t>
        </is>
      </c>
      <c r="I43" t="inlineStr">
        <is>
          <t>0.930900</t>
        </is>
      </c>
      <c r="J43" t="inlineStr">
        <is>
          <t>0.041587</t>
        </is>
      </c>
      <c r="K43" t="inlineStr">
        <is>
          <t>10.108</t>
        </is>
      </c>
      <c r="L43" t="inlineStr">
        <is>
          <t>20230430</t>
        </is>
      </c>
      <c r="M43" t="n">
        <v>6.0648</v>
      </c>
    </row>
    <row r="44">
      <c r="A44" t="inlineStr">
        <is>
          <t>A00630</t>
        </is>
      </c>
      <c r="B44" t="inlineStr">
        <is>
          <t>0801</t>
        </is>
      </c>
      <c r="C44" t="inlineStr">
        <is>
          <t>30</t>
        </is>
      </c>
      <c r="D44" t="inlineStr">
        <is>
          <t>245.260</t>
        </is>
      </c>
      <c r="E44" t="inlineStr">
        <is>
          <t>W</t>
        </is>
      </c>
      <c r="F44" t="inlineStr">
        <is>
          <t>1.00</t>
        </is>
      </c>
      <c r="G44" t="inlineStr">
        <is>
          <t>5.99</t>
        </is>
      </c>
      <c r="H44" t="inlineStr">
        <is>
          <t>261.098</t>
        </is>
      </c>
      <c r="I44" t="inlineStr">
        <is>
          <t>0.939300</t>
        </is>
      </c>
      <c r="J44" t="inlineStr">
        <is>
          <t>0.044802</t>
        </is>
      </c>
      <c r="K44" t="inlineStr">
        <is>
          <t>10.988</t>
        </is>
      </c>
      <c r="L44" t="inlineStr">
        <is>
          <t>20230430</t>
        </is>
      </c>
      <c r="M44" t="n">
        <v>6.5928</v>
      </c>
    </row>
    <row r="45">
      <c r="A45" t="inlineStr">
        <is>
          <t>A00630</t>
        </is>
      </c>
      <c r="B45" t="inlineStr">
        <is>
          <t>0801</t>
        </is>
      </c>
      <c r="C45" t="inlineStr">
        <is>
          <t>30</t>
        </is>
      </c>
      <c r="D45" t="inlineStr">
        <is>
          <t>247.460</t>
        </is>
      </c>
      <c r="E45" t="inlineStr">
        <is>
          <t>W</t>
        </is>
      </c>
      <c r="F45" t="inlineStr">
        <is>
          <t>1.00</t>
        </is>
      </c>
      <c r="G45" t="inlineStr">
        <is>
          <t>5.99</t>
        </is>
      </c>
      <c r="H45" t="inlineStr">
        <is>
          <t>261.098</t>
        </is>
      </c>
      <c r="I45" t="inlineStr">
        <is>
          <t>0.947800</t>
        </is>
      </c>
      <c r="J45" t="inlineStr">
        <is>
          <t>0.048169</t>
        </is>
      </c>
      <c r="K45" t="inlineStr">
        <is>
          <t>11.920</t>
        </is>
      </c>
      <c r="L45" t="inlineStr">
        <is>
          <t>20230430</t>
        </is>
      </c>
      <c r="M45" t="n">
        <v>7.152</v>
      </c>
    </row>
    <row r="46">
      <c r="A46" t="inlineStr">
        <is>
          <t>A00630</t>
        </is>
      </c>
      <c r="B46" t="inlineStr">
        <is>
          <t>0801</t>
        </is>
      </c>
      <c r="C46" t="inlineStr">
        <is>
          <t>30</t>
        </is>
      </c>
      <c r="D46" t="inlineStr">
        <is>
          <t>249.660</t>
        </is>
      </c>
      <c r="E46" t="inlineStr">
        <is>
          <t>W</t>
        </is>
      </c>
      <c r="F46" t="inlineStr">
        <is>
          <t>1.00</t>
        </is>
      </c>
      <c r="G46" t="inlineStr">
        <is>
          <t>5.99</t>
        </is>
      </c>
      <c r="H46" t="inlineStr">
        <is>
          <t>261.098</t>
        </is>
      </c>
      <c r="I46" t="inlineStr">
        <is>
          <t>0.956200</t>
        </is>
      </c>
      <c r="J46" t="inlineStr">
        <is>
          <t>0.051701</t>
        </is>
      </c>
      <c r="K46" t="inlineStr">
        <is>
          <t>12.908</t>
        </is>
      </c>
      <c r="L46" t="inlineStr">
        <is>
          <t>20230430</t>
        </is>
      </c>
      <c r="M46" t="n">
        <v>8.3902</v>
      </c>
    </row>
    <row r="47">
      <c r="A47" t="inlineStr">
        <is>
          <t>A00630</t>
        </is>
      </c>
      <c r="B47" t="inlineStr">
        <is>
          <t>0801</t>
        </is>
      </c>
      <c r="C47" t="inlineStr">
        <is>
          <t>30</t>
        </is>
      </c>
      <c r="D47" t="inlineStr">
        <is>
          <t>251.860</t>
        </is>
      </c>
      <c r="E47" t="inlineStr">
        <is>
          <t>W</t>
        </is>
      </c>
      <c r="F47" t="inlineStr">
        <is>
          <t>1.00</t>
        </is>
      </c>
      <c r="G47" t="inlineStr">
        <is>
          <t>5.99</t>
        </is>
      </c>
      <c r="H47" t="inlineStr">
        <is>
          <t>261.098</t>
        </is>
      </c>
      <c r="I47" t="inlineStr">
        <is>
          <t>0.964600</t>
        </is>
      </c>
      <c r="J47" t="inlineStr">
        <is>
          <t>0.055442</t>
        </is>
      </c>
      <c r="K47" t="inlineStr">
        <is>
          <t>13.964</t>
        </is>
      </c>
      <c r="L47" t="inlineStr">
        <is>
          <t>20230430</t>
        </is>
      </c>
      <c r="M47" t="n">
        <v>9.076600000000001</v>
      </c>
    </row>
    <row r="48">
      <c r="A48" t="inlineStr">
        <is>
          <t>A00630</t>
        </is>
      </c>
      <c r="B48" t="inlineStr">
        <is>
          <t>0801</t>
        </is>
      </c>
      <c r="C48" t="inlineStr">
        <is>
          <t>30</t>
        </is>
      </c>
      <c r="D48" t="inlineStr">
        <is>
          <t>254.060</t>
        </is>
      </c>
      <c r="E48" t="inlineStr">
        <is>
          <t>W</t>
        </is>
      </c>
      <c r="F48" t="inlineStr">
        <is>
          <t>1.00</t>
        </is>
      </c>
      <c r="G48" t="inlineStr">
        <is>
          <t>5.99</t>
        </is>
      </c>
      <c r="H48" t="inlineStr">
        <is>
          <t>261.098</t>
        </is>
      </c>
      <c r="I48" t="inlineStr">
        <is>
          <t>0.973000</t>
        </is>
      </c>
      <c r="J48" t="inlineStr">
        <is>
          <t>0.059391</t>
        </is>
      </c>
      <c r="K48" t="inlineStr">
        <is>
          <t>15.089</t>
        </is>
      </c>
      <c r="L48" t="inlineStr">
        <is>
          <t>20230430</t>
        </is>
      </c>
      <c r="M48" t="n">
        <v>9.80785</v>
      </c>
    </row>
    <row r="49">
      <c r="A49" t="inlineStr">
        <is>
          <t>A00630</t>
        </is>
      </c>
      <c r="B49" t="inlineStr">
        <is>
          <t>0801</t>
        </is>
      </c>
      <c r="C49" t="inlineStr">
        <is>
          <t>30</t>
        </is>
      </c>
      <c r="D49" t="inlineStr">
        <is>
          <t>256.260</t>
        </is>
      </c>
      <c r="E49" t="inlineStr">
        <is>
          <t>W</t>
        </is>
      </c>
      <c r="F49" t="inlineStr">
        <is>
          <t>1.00</t>
        </is>
      </c>
      <c r="G49" t="inlineStr">
        <is>
          <t>5.99</t>
        </is>
      </c>
      <c r="H49" t="inlineStr">
        <is>
          <t>261.098</t>
        </is>
      </c>
      <c r="I49" t="inlineStr">
        <is>
          <t>0.981500</t>
        </is>
      </c>
      <c r="J49" t="inlineStr">
        <is>
          <t>0.063483</t>
        </is>
      </c>
      <c r="K49" t="inlineStr">
        <is>
          <t>16.268</t>
        </is>
      </c>
      <c r="L49" t="inlineStr">
        <is>
          <t>20230430</t>
        </is>
      </c>
      <c r="M49" t="n">
        <v>10.5742</v>
      </c>
    </row>
    <row r="50">
      <c r="A50" t="inlineStr">
        <is>
          <t>A00630</t>
        </is>
      </c>
      <c r="B50" t="inlineStr">
        <is>
          <t>0801</t>
        </is>
      </c>
      <c r="C50" t="inlineStr">
        <is>
          <t>30</t>
        </is>
      </c>
      <c r="D50" t="inlineStr">
        <is>
          <t>258.460</t>
        </is>
      </c>
      <c r="E50" t="inlineStr">
        <is>
          <t>W</t>
        </is>
      </c>
      <c r="F50" t="inlineStr">
        <is>
          <t>1.00</t>
        </is>
      </c>
      <c r="G50" t="inlineStr">
        <is>
          <t>5.99</t>
        </is>
      </c>
      <c r="H50" t="inlineStr">
        <is>
          <t>261.098</t>
        </is>
      </c>
      <c r="I50" t="inlineStr">
        <is>
          <t>0.989900</t>
        </is>
      </c>
      <c r="J50" t="inlineStr">
        <is>
          <t>0.067718</t>
        </is>
      </c>
      <c r="K50" t="inlineStr">
        <is>
          <t>17.502</t>
        </is>
      </c>
      <c r="L50" t="inlineStr">
        <is>
          <t>20230430</t>
        </is>
      </c>
      <c r="M50" t="n">
        <v>11.3763</v>
      </c>
    </row>
    <row r="51">
      <c r="A51" t="inlineStr">
        <is>
          <t>A00630</t>
        </is>
      </c>
      <c r="B51" t="inlineStr">
        <is>
          <t>0801</t>
        </is>
      </c>
      <c r="C51" t="inlineStr">
        <is>
          <t>30</t>
        </is>
      </c>
      <c r="D51" t="inlineStr">
        <is>
          <t>260.660</t>
        </is>
      </c>
      <c r="E51" t="inlineStr">
        <is>
          <t>W</t>
        </is>
      </c>
      <c r="F51" t="inlineStr">
        <is>
          <t>1.00</t>
        </is>
      </c>
      <c r="G51" t="inlineStr">
        <is>
          <t>5.99</t>
        </is>
      </c>
      <c r="H51" t="inlineStr">
        <is>
          <t>261.098</t>
        </is>
      </c>
      <c r="I51" t="inlineStr">
        <is>
          <t>0.998300</t>
        </is>
      </c>
      <c r="J51" t="inlineStr">
        <is>
          <t>0.072033</t>
        </is>
      </c>
      <c r="K51" t="inlineStr">
        <is>
          <t>18.776</t>
        </is>
      </c>
      <c r="L51" t="inlineStr">
        <is>
          <t>20230430</t>
        </is>
      </c>
      <c r="M51" t="n">
        <v>12.2044</v>
      </c>
    </row>
    <row r="52">
      <c r="A52" t="inlineStr">
        <is>
          <t>A00630</t>
        </is>
      </c>
      <c r="B52" t="inlineStr">
        <is>
          <t>0801</t>
        </is>
      </c>
      <c r="C52" t="inlineStr">
        <is>
          <t>34</t>
        </is>
      </c>
      <c r="D52" t="inlineStr">
        <is>
          <t>243.590</t>
        </is>
      </c>
      <c r="E52" t="inlineStr">
        <is>
          <t>W</t>
        </is>
      </c>
      <c r="F52" t="inlineStr">
        <is>
          <t>1.00</t>
        </is>
      </c>
      <c r="G52" t="inlineStr">
        <is>
          <t>5.99</t>
        </is>
      </c>
      <c r="H52" t="inlineStr">
        <is>
          <t>263.825</t>
        </is>
      </c>
      <c r="I52" t="inlineStr">
        <is>
          <t>0.923300</t>
        </is>
      </c>
      <c r="J52" t="inlineStr">
        <is>
          <t>0.041551</t>
        </is>
      </c>
      <c r="K52" t="inlineStr">
        <is>
          <t>10.121</t>
        </is>
      </c>
      <c r="L52" t="inlineStr">
        <is>
          <t>20230430</t>
        </is>
      </c>
      <c r="M52" t="n">
        <v>6.0726</v>
      </c>
    </row>
    <row r="53">
      <c r="A53" t="inlineStr">
        <is>
          <t>A00630</t>
        </is>
      </c>
      <c r="B53" t="inlineStr">
        <is>
          <t>0801</t>
        </is>
      </c>
      <c r="C53" t="inlineStr">
        <is>
          <t>34</t>
        </is>
      </c>
      <c r="D53" t="inlineStr">
        <is>
          <t>245.790</t>
        </is>
      </c>
      <c r="E53" t="inlineStr">
        <is>
          <t>W</t>
        </is>
      </c>
      <c r="F53" t="inlineStr">
        <is>
          <t>1.00</t>
        </is>
      </c>
      <c r="G53" t="inlineStr">
        <is>
          <t>5.99</t>
        </is>
      </c>
      <c r="H53" t="inlineStr">
        <is>
          <t>263.825</t>
        </is>
      </c>
      <c r="I53" t="inlineStr">
        <is>
          <t>0.931600</t>
        </is>
      </c>
      <c r="J53" t="inlineStr">
        <is>
          <t>0.044607</t>
        </is>
      </c>
      <c r="K53" t="inlineStr">
        <is>
          <t>10.964</t>
        </is>
      </c>
      <c r="L53" t="inlineStr">
        <is>
          <t>20230430</t>
        </is>
      </c>
      <c r="M53" t="n">
        <v>6.5784</v>
      </c>
    </row>
    <row r="54">
      <c r="A54" t="inlineStr">
        <is>
          <t>A00630</t>
        </is>
      </c>
      <c r="B54" t="inlineStr">
        <is>
          <t>0801</t>
        </is>
      </c>
      <c r="C54" t="inlineStr">
        <is>
          <t>34</t>
        </is>
      </c>
      <c r="D54" t="inlineStr">
        <is>
          <t>247.990</t>
        </is>
      </c>
      <c r="E54" t="inlineStr">
        <is>
          <t>W</t>
        </is>
      </c>
      <c r="F54" t="inlineStr">
        <is>
          <t>1.00</t>
        </is>
      </c>
      <c r="G54" t="inlineStr">
        <is>
          <t>5.99</t>
        </is>
      </c>
      <c r="H54" t="inlineStr">
        <is>
          <t>263.825</t>
        </is>
      </c>
      <c r="I54" t="inlineStr">
        <is>
          <t>0.940000</t>
        </is>
      </c>
      <c r="J54" t="inlineStr">
        <is>
          <t>0.047795</t>
        </is>
      </c>
      <c r="K54" t="inlineStr">
        <is>
          <t>11.853</t>
        </is>
      </c>
      <c r="L54" t="inlineStr">
        <is>
          <t>20230430</t>
        </is>
      </c>
      <c r="M54" t="n">
        <v>7.1118</v>
      </c>
    </row>
    <row r="55">
      <c r="A55" t="inlineStr">
        <is>
          <t>A00630</t>
        </is>
      </c>
      <c r="B55" t="inlineStr">
        <is>
          <t>0801</t>
        </is>
      </c>
      <c r="C55" t="inlineStr">
        <is>
          <t>34</t>
        </is>
      </c>
      <c r="D55" t="inlineStr">
        <is>
          <t>250.190</t>
        </is>
      </c>
      <c r="E55" t="inlineStr">
        <is>
          <t>W</t>
        </is>
      </c>
      <c r="F55" t="inlineStr">
        <is>
          <t>1.00</t>
        </is>
      </c>
      <c r="G55" t="inlineStr">
        <is>
          <t>5.99</t>
        </is>
      </c>
      <c r="H55" t="inlineStr">
        <is>
          <t>263.825</t>
        </is>
      </c>
      <c r="I55" t="inlineStr">
        <is>
          <t>0.948300</t>
        </is>
      </c>
      <c r="J55" t="inlineStr">
        <is>
          <t>0.051016</t>
        </is>
      </c>
      <c r="K55" t="inlineStr">
        <is>
          <t>12.764</t>
        </is>
      </c>
      <c r="L55" t="inlineStr">
        <is>
          <t>20230430</t>
        </is>
      </c>
      <c r="M55" t="n">
        <v>7.658399999999999</v>
      </c>
    </row>
    <row r="56">
      <c r="A56" t="inlineStr">
        <is>
          <t>A00630</t>
        </is>
      </c>
      <c r="B56" t="inlineStr">
        <is>
          <t>0801</t>
        </is>
      </c>
      <c r="C56" t="inlineStr">
        <is>
          <t>34</t>
        </is>
      </c>
      <c r="D56" t="inlineStr">
        <is>
          <t>252.390</t>
        </is>
      </c>
      <c r="E56" t="inlineStr">
        <is>
          <t>W</t>
        </is>
      </c>
      <c r="F56" t="inlineStr">
        <is>
          <t>1.00</t>
        </is>
      </c>
      <c r="G56" t="inlineStr">
        <is>
          <t>5.99</t>
        </is>
      </c>
      <c r="H56" t="inlineStr">
        <is>
          <t>263.825</t>
        </is>
      </c>
      <c r="I56" t="inlineStr">
        <is>
          <t>0.956700</t>
        </is>
      </c>
      <c r="J56" t="inlineStr">
        <is>
          <t>0.054437</t>
        </is>
      </c>
      <c r="K56" t="inlineStr">
        <is>
          <t>13.739</t>
        </is>
      </c>
      <c r="L56" t="inlineStr">
        <is>
          <t>20230430</t>
        </is>
      </c>
      <c r="M56" t="n">
        <v>8.930350000000001</v>
      </c>
    </row>
    <row r="57">
      <c r="A57" t="inlineStr">
        <is>
          <t>A00630</t>
        </is>
      </c>
      <c r="B57" t="inlineStr">
        <is>
          <t>0801</t>
        </is>
      </c>
      <c r="C57" t="inlineStr">
        <is>
          <t>34</t>
        </is>
      </c>
      <c r="D57" t="inlineStr">
        <is>
          <t>254.590</t>
        </is>
      </c>
      <c r="E57" t="inlineStr">
        <is>
          <t>W</t>
        </is>
      </c>
      <c r="F57" t="inlineStr">
        <is>
          <t>1.00</t>
        </is>
      </c>
      <c r="G57" t="inlineStr">
        <is>
          <t>5.99</t>
        </is>
      </c>
      <c r="H57" t="inlineStr">
        <is>
          <t>263.825</t>
        </is>
      </c>
      <c r="I57" t="inlineStr">
        <is>
          <t>0.965000</t>
        </is>
      </c>
      <c r="J57" t="inlineStr">
        <is>
          <t>0.058106</t>
        </is>
      </c>
      <c r="K57" t="inlineStr">
        <is>
          <t>14.793</t>
        </is>
      </c>
      <c r="L57" t="inlineStr">
        <is>
          <t>20230430</t>
        </is>
      </c>
      <c r="M57" t="n">
        <v>9.615449999999999</v>
      </c>
    </row>
    <row r="58">
      <c r="A58" t="inlineStr">
        <is>
          <t>A00630</t>
        </is>
      </c>
      <c r="B58" t="inlineStr">
        <is>
          <t>0801</t>
        </is>
      </c>
      <c r="C58" t="inlineStr">
        <is>
          <t>34</t>
        </is>
      </c>
      <c r="D58" t="inlineStr">
        <is>
          <t>256.790</t>
        </is>
      </c>
      <c r="E58" t="inlineStr">
        <is>
          <t>W</t>
        </is>
      </c>
      <c r="F58" t="inlineStr">
        <is>
          <t>1.00</t>
        </is>
      </c>
      <c r="G58" t="inlineStr">
        <is>
          <t>5.99</t>
        </is>
      </c>
      <c r="H58" t="inlineStr">
        <is>
          <t>263.825</t>
        </is>
      </c>
      <c r="I58" t="inlineStr">
        <is>
          <t>0.973300</t>
        </is>
      </c>
      <c r="J58" t="inlineStr">
        <is>
          <t>0.061909</t>
        </is>
      </c>
      <c r="K58" t="inlineStr">
        <is>
          <t>15.898</t>
        </is>
      </c>
      <c r="L58" t="inlineStr">
        <is>
          <t>20230430</t>
        </is>
      </c>
      <c r="M58" t="n">
        <v>10.3337</v>
      </c>
    </row>
    <row r="59">
      <c r="A59" t="inlineStr">
        <is>
          <t>A00630</t>
        </is>
      </c>
      <c r="B59" t="inlineStr">
        <is>
          <t>0801</t>
        </is>
      </c>
      <c r="C59" t="inlineStr">
        <is>
          <t>34</t>
        </is>
      </c>
      <c r="D59" t="inlineStr">
        <is>
          <t>258.990</t>
        </is>
      </c>
      <c r="E59" t="inlineStr">
        <is>
          <t>W</t>
        </is>
      </c>
      <c r="F59" t="inlineStr">
        <is>
          <t>1.00</t>
        </is>
      </c>
      <c r="G59" t="inlineStr">
        <is>
          <t>5.99</t>
        </is>
      </c>
      <c r="H59" t="inlineStr">
        <is>
          <t>263.825</t>
        </is>
      </c>
      <c r="I59" t="inlineStr">
        <is>
          <t>0.981700</t>
        </is>
      </c>
      <c r="J59" t="inlineStr">
        <is>
          <t>0.065838</t>
        </is>
      </c>
      <c r="K59" t="inlineStr">
        <is>
          <t>17.051</t>
        </is>
      </c>
      <c r="L59" t="inlineStr">
        <is>
          <t>20230430</t>
        </is>
      </c>
      <c r="M59" t="n">
        <v>11.08315</v>
      </c>
    </row>
    <row r="60">
      <c r="A60" t="inlineStr">
        <is>
          <t>A00630</t>
        </is>
      </c>
      <c r="B60" t="inlineStr">
        <is>
          <t>0801</t>
        </is>
      </c>
      <c r="C60" t="inlineStr">
        <is>
          <t>34</t>
        </is>
      </c>
      <c r="D60" t="inlineStr">
        <is>
          <t>261.190</t>
        </is>
      </c>
      <c r="E60" t="inlineStr">
        <is>
          <t>W</t>
        </is>
      </c>
      <c r="F60" t="inlineStr">
        <is>
          <t>1.00</t>
        </is>
      </c>
      <c r="G60" t="inlineStr">
        <is>
          <t>5.99</t>
        </is>
      </c>
      <c r="H60" t="inlineStr">
        <is>
          <t>263.825</t>
        </is>
      </c>
      <c r="I60" t="inlineStr">
        <is>
          <t>0.990000</t>
        </is>
      </c>
      <c r="J60" t="inlineStr">
        <is>
          <t>0.069891</t>
        </is>
      </c>
      <c r="K60" t="inlineStr">
        <is>
          <t>18.255</t>
        </is>
      </c>
      <c r="L60" t="inlineStr">
        <is>
          <t>20230430</t>
        </is>
      </c>
      <c r="M60" t="n">
        <v>11.86575</v>
      </c>
    </row>
    <row r="61">
      <c r="A61" t="inlineStr">
        <is>
          <t>A00630</t>
        </is>
      </c>
      <c r="B61" t="inlineStr">
        <is>
          <t>0801</t>
        </is>
      </c>
      <c r="C61" t="inlineStr">
        <is>
          <t>34</t>
        </is>
      </c>
      <c r="D61" t="inlineStr">
        <is>
          <t>263.390</t>
        </is>
      </c>
      <c r="E61" t="inlineStr">
        <is>
          <t>W</t>
        </is>
      </c>
      <c r="F61" t="inlineStr">
        <is>
          <t>1.00</t>
        </is>
      </c>
      <c r="G61" t="inlineStr">
        <is>
          <t>5.99</t>
        </is>
      </c>
      <c r="H61" t="inlineStr">
        <is>
          <t>263.825</t>
        </is>
      </c>
      <c r="I61" t="inlineStr">
        <is>
          <t>0.998400</t>
        </is>
      </c>
      <c r="J61" t="inlineStr">
        <is>
          <t>0.074010</t>
        </is>
      </c>
      <c r="K61" t="inlineStr">
        <is>
          <t>19.493</t>
        </is>
      </c>
      <c r="L61" t="inlineStr">
        <is>
          <t>20230430</t>
        </is>
      </c>
      <c r="M61" t="n">
        <v>12.67045</v>
      </c>
    </row>
    <row r="62">
      <c r="A62" t="inlineStr">
        <is>
          <t>A00630</t>
        </is>
      </c>
      <c r="B62" t="inlineStr">
        <is>
          <t>0801</t>
        </is>
      </c>
      <c r="C62" t="inlineStr">
        <is>
          <t>39</t>
        </is>
      </c>
      <c r="D62" t="inlineStr">
        <is>
          <t>245.810</t>
        </is>
      </c>
      <c r="E62" t="inlineStr">
        <is>
          <t>W</t>
        </is>
      </c>
      <c r="F62" t="inlineStr">
        <is>
          <t>1.00</t>
        </is>
      </c>
      <c r="G62" t="inlineStr">
        <is>
          <t>5.99</t>
        </is>
      </c>
      <c r="H62" t="inlineStr">
        <is>
          <t>266.213</t>
        </is>
      </c>
      <c r="I62" t="inlineStr">
        <is>
          <t>0.923400</t>
        </is>
      </c>
      <c r="J62" t="inlineStr">
        <is>
          <t>0.048353</t>
        </is>
      </c>
      <c r="K62" t="inlineStr">
        <is>
          <t>11.886</t>
        </is>
      </c>
      <c r="L62" t="inlineStr">
        <is>
          <t>20230430</t>
        </is>
      </c>
      <c r="M62" t="n">
        <v>7.1316</v>
      </c>
    </row>
    <row r="63">
      <c r="A63" t="inlineStr">
        <is>
          <t>A00630</t>
        </is>
      </c>
      <c r="B63" t="inlineStr">
        <is>
          <t>0801</t>
        </is>
      </c>
      <c r="C63" t="inlineStr">
        <is>
          <t>39</t>
        </is>
      </c>
      <c r="D63" t="inlineStr">
        <is>
          <t>248.010</t>
        </is>
      </c>
      <c r="E63" t="inlineStr">
        <is>
          <t>W</t>
        </is>
      </c>
      <c r="F63" t="inlineStr">
        <is>
          <t>1.00</t>
        </is>
      </c>
      <c r="G63" t="inlineStr">
        <is>
          <t>5.99</t>
        </is>
      </c>
      <c r="H63" t="inlineStr">
        <is>
          <t>266.213</t>
        </is>
      </c>
      <c r="I63" t="inlineStr">
        <is>
          <t>0.931600</t>
        </is>
      </c>
      <c r="J63" t="inlineStr">
        <is>
          <t>0.051441</t>
        </is>
      </c>
      <c r="K63" t="inlineStr">
        <is>
          <t>12.758</t>
        </is>
      </c>
      <c r="L63" t="inlineStr">
        <is>
          <t>20230430</t>
        </is>
      </c>
      <c r="M63" t="n">
        <v>7.654799999999999</v>
      </c>
    </row>
    <row r="64">
      <c r="A64" t="inlineStr">
        <is>
          <t>A00630</t>
        </is>
      </c>
      <c r="B64" t="inlineStr">
        <is>
          <t>0801</t>
        </is>
      </c>
      <c r="C64" t="inlineStr">
        <is>
          <t>39</t>
        </is>
      </c>
      <c r="D64" t="inlineStr">
        <is>
          <t>250.210</t>
        </is>
      </c>
      <c r="E64" t="inlineStr">
        <is>
          <t>W</t>
        </is>
      </c>
      <c r="F64" t="inlineStr">
        <is>
          <t>1.00</t>
        </is>
      </c>
      <c r="G64" t="inlineStr">
        <is>
          <t>5.99</t>
        </is>
      </c>
      <c r="H64" t="inlineStr">
        <is>
          <t>266.213</t>
        </is>
      </c>
      <c r="I64" t="inlineStr">
        <is>
          <t>0.939900</t>
        </is>
      </c>
      <c r="J64" t="inlineStr">
        <is>
          <t>0.054735</t>
        </is>
      </c>
      <c r="K64" t="inlineStr">
        <is>
          <t>13.695</t>
        </is>
      </c>
      <c r="L64" t="inlineStr">
        <is>
          <t>20230430</t>
        </is>
      </c>
      <c r="M64" t="n">
        <v>8.217000000000001</v>
      </c>
    </row>
    <row r="65">
      <c r="A65" t="inlineStr">
        <is>
          <t>A00630</t>
        </is>
      </c>
      <c r="B65" t="inlineStr">
        <is>
          <t>0801</t>
        </is>
      </c>
      <c r="C65" t="inlineStr">
        <is>
          <t>39</t>
        </is>
      </c>
      <c r="D65" t="inlineStr">
        <is>
          <t>252.410</t>
        </is>
      </c>
      <c r="E65" t="inlineStr">
        <is>
          <t>W</t>
        </is>
      </c>
      <c r="F65" t="inlineStr">
        <is>
          <t>1.00</t>
        </is>
      </c>
      <c r="G65" t="inlineStr">
        <is>
          <t>5.99</t>
        </is>
      </c>
      <c r="H65" t="inlineStr">
        <is>
          <t>266.213</t>
        </is>
      </c>
      <c r="I65" t="inlineStr">
        <is>
          <t>0.948200</t>
        </is>
      </c>
      <c r="J65" t="inlineStr">
        <is>
          <t>0.058054</t>
        </is>
      </c>
      <c r="K65" t="inlineStr">
        <is>
          <t>14.653</t>
        </is>
      </c>
      <c r="L65" t="inlineStr">
        <is>
          <t>20230430</t>
        </is>
      </c>
      <c r="M65" t="n">
        <v>8.7918</v>
      </c>
    </row>
    <row r="66">
      <c r="A66" t="inlineStr">
        <is>
          <t>A00630</t>
        </is>
      </c>
      <c r="B66" t="inlineStr">
        <is>
          <t>0801</t>
        </is>
      </c>
      <c r="C66" t="inlineStr">
        <is>
          <t>39</t>
        </is>
      </c>
      <c r="D66" t="inlineStr">
        <is>
          <t>254.610</t>
        </is>
      </c>
      <c r="E66" t="inlineStr">
        <is>
          <t>W</t>
        </is>
      </c>
      <c r="F66" t="inlineStr">
        <is>
          <t>1.00</t>
        </is>
      </c>
      <c r="G66" t="inlineStr">
        <is>
          <t>5.99</t>
        </is>
      </c>
      <c r="H66" t="inlineStr">
        <is>
          <t>266.213</t>
        </is>
      </c>
      <c r="I66" t="inlineStr">
        <is>
          <t>0.956400</t>
        </is>
      </c>
      <c r="J66" t="inlineStr">
        <is>
          <t>0.061501</t>
        </is>
      </c>
      <c r="K66" t="inlineStr">
        <is>
          <t>15.659</t>
        </is>
      </c>
      <c r="L66" t="inlineStr">
        <is>
          <t>20230430</t>
        </is>
      </c>
      <c r="M66" t="n">
        <v>10.17835</v>
      </c>
    </row>
    <row r="67">
      <c r="A67" t="inlineStr">
        <is>
          <t>A00630</t>
        </is>
      </c>
      <c r="B67" t="inlineStr">
        <is>
          <t>0801</t>
        </is>
      </c>
      <c r="C67" t="inlineStr">
        <is>
          <t>39</t>
        </is>
      </c>
      <c r="D67" t="inlineStr">
        <is>
          <t>256.810</t>
        </is>
      </c>
      <c r="E67" t="inlineStr">
        <is>
          <t>W</t>
        </is>
      </c>
      <c r="F67" t="inlineStr">
        <is>
          <t>1.00</t>
        </is>
      </c>
      <c r="G67" t="inlineStr">
        <is>
          <t>5.99</t>
        </is>
      </c>
      <c r="H67" t="inlineStr">
        <is>
          <t>266.213</t>
        </is>
      </c>
      <c r="I67" t="inlineStr">
        <is>
          <t>0.964700</t>
        </is>
      </c>
      <c r="J67" t="inlineStr">
        <is>
          <t>0.065257</t>
        </is>
      </c>
      <c r="K67" t="inlineStr">
        <is>
          <t>16.759</t>
        </is>
      </c>
      <c r="L67" t="inlineStr">
        <is>
          <t>20230430</t>
        </is>
      </c>
      <c r="M67" t="n">
        <v>10.89335</v>
      </c>
    </row>
    <row r="68">
      <c r="A68" t="inlineStr">
        <is>
          <t>A00630</t>
        </is>
      </c>
      <c r="B68" t="inlineStr">
        <is>
          <t>0801</t>
        </is>
      </c>
      <c r="C68" t="inlineStr">
        <is>
          <t>39</t>
        </is>
      </c>
      <c r="D68" t="inlineStr">
        <is>
          <t>259.010</t>
        </is>
      </c>
      <c r="E68" t="inlineStr">
        <is>
          <t>W</t>
        </is>
      </c>
      <c r="F68" t="inlineStr">
        <is>
          <t>1.00</t>
        </is>
      </c>
      <c r="G68" t="inlineStr">
        <is>
          <t>5.99</t>
        </is>
      </c>
      <c r="H68" t="inlineStr">
        <is>
          <t>266.213</t>
        </is>
      </c>
      <c r="I68" t="inlineStr">
        <is>
          <t>0.972900</t>
        </is>
      </c>
      <c r="J68" t="inlineStr">
        <is>
          <t>0.068912</t>
        </is>
      </c>
      <c r="K68" t="inlineStr">
        <is>
          <t>17.849</t>
        </is>
      </c>
      <c r="L68" t="inlineStr">
        <is>
          <t>20230430</t>
        </is>
      </c>
      <c r="M68" t="n">
        <v>11.60185</v>
      </c>
    </row>
    <row r="69">
      <c r="A69" t="inlineStr">
        <is>
          <t>A00630</t>
        </is>
      </c>
      <c r="B69" t="inlineStr">
        <is>
          <t>0801</t>
        </is>
      </c>
      <c r="C69" t="inlineStr">
        <is>
          <t>39</t>
        </is>
      </c>
      <c r="D69" t="inlineStr">
        <is>
          <t>261.210</t>
        </is>
      </c>
      <c r="E69" t="inlineStr">
        <is>
          <t>W</t>
        </is>
      </c>
      <c r="F69" t="inlineStr">
        <is>
          <t>1.00</t>
        </is>
      </c>
      <c r="G69" t="inlineStr">
        <is>
          <t>5.99</t>
        </is>
      </c>
      <c r="H69" t="inlineStr">
        <is>
          <t>266.213</t>
        </is>
      </c>
      <c r="I69" t="inlineStr">
        <is>
          <t>0.981200</t>
        </is>
      </c>
      <c r="J69" t="inlineStr">
        <is>
          <t>0.072922</t>
        </is>
      </c>
      <c r="K69" t="inlineStr">
        <is>
          <t>19.048</t>
        </is>
      </c>
      <c r="L69" t="inlineStr">
        <is>
          <t>20230430</t>
        </is>
      </c>
      <c r="M69" t="n">
        <v>12.3812</v>
      </c>
    </row>
    <row r="70">
      <c r="A70" t="inlineStr">
        <is>
          <t>A00630</t>
        </is>
      </c>
      <c r="B70" t="inlineStr">
        <is>
          <t>0801</t>
        </is>
      </c>
      <c r="C70" t="inlineStr">
        <is>
          <t>39</t>
        </is>
      </c>
      <c r="D70" t="inlineStr">
        <is>
          <t>263.410</t>
        </is>
      </c>
      <c r="E70" t="inlineStr">
        <is>
          <t>W</t>
        </is>
      </c>
      <c r="F70" t="inlineStr">
        <is>
          <t>1.00</t>
        </is>
      </c>
      <c r="G70" t="inlineStr">
        <is>
          <t>5.99</t>
        </is>
      </c>
      <c r="H70" t="inlineStr">
        <is>
          <t>266.213</t>
        </is>
      </c>
      <c r="I70" t="inlineStr">
        <is>
          <t>0.989500</t>
        </is>
      </c>
      <c r="J70" t="inlineStr">
        <is>
          <t>0.076990</t>
        </is>
      </c>
      <c r="K70" t="inlineStr">
        <is>
          <t>20.280</t>
        </is>
      </c>
      <c r="L70" t="inlineStr">
        <is>
          <t>20230430</t>
        </is>
      </c>
      <c r="M70" t="n">
        <v>13.182</v>
      </c>
    </row>
    <row r="71">
      <c r="A71" t="inlineStr">
        <is>
          <t>A00630</t>
        </is>
      </c>
      <c r="B71" t="inlineStr">
        <is>
          <t>0801</t>
        </is>
      </c>
      <c r="C71" t="inlineStr">
        <is>
          <t>39</t>
        </is>
      </c>
      <c r="D71" t="inlineStr">
        <is>
          <t>265.610</t>
        </is>
      </c>
      <c r="E71" t="inlineStr">
        <is>
          <t>W</t>
        </is>
      </c>
      <c r="F71" t="inlineStr">
        <is>
          <t>1.00</t>
        </is>
      </c>
      <c r="G71" t="inlineStr">
        <is>
          <t>5.99</t>
        </is>
      </c>
      <c r="H71" t="inlineStr">
        <is>
          <t>266.213</t>
        </is>
      </c>
      <c r="I71" t="inlineStr">
        <is>
          <t>0.997700</t>
        </is>
      </c>
      <c r="J71" t="inlineStr">
        <is>
          <t>0.081177</t>
        </is>
      </c>
      <c r="K71" t="inlineStr">
        <is>
          <t>21.561</t>
        </is>
      </c>
      <c r="L71" t="inlineStr">
        <is>
          <t>20230430</t>
        </is>
      </c>
      <c r="M71" t="n">
        <v>14.01465</v>
      </c>
    </row>
    <row r="72">
      <c r="A72" t="inlineStr">
        <is>
          <t>A00630</t>
        </is>
      </c>
      <c r="B72" t="inlineStr">
        <is>
          <t>0801</t>
        </is>
      </c>
      <c r="C72" t="inlineStr">
        <is>
          <t>43</t>
        </is>
      </c>
      <c r="D72" t="inlineStr">
        <is>
          <t>247.960</t>
        </is>
      </c>
      <c r="E72" t="inlineStr">
        <is>
          <t>W</t>
        </is>
      </c>
      <c r="F72" t="inlineStr">
        <is>
          <t>1.00</t>
        </is>
      </c>
      <c r="G72" t="inlineStr">
        <is>
          <t>5.99</t>
        </is>
      </c>
      <c r="H72" t="inlineStr">
        <is>
          <t>267.949</t>
        </is>
      </c>
      <c r="I72" t="inlineStr">
        <is>
          <t>0.925400</t>
        </is>
      </c>
      <c r="J72" t="inlineStr">
        <is>
          <t>0.054219</t>
        </is>
      </c>
      <c r="K72" t="inlineStr">
        <is>
          <t>13.444</t>
        </is>
      </c>
      <c r="L72" t="inlineStr">
        <is>
          <t>20230430</t>
        </is>
      </c>
      <c r="M72" t="n">
        <v>8.0664</v>
      </c>
    </row>
    <row r="73">
      <c r="A73" t="inlineStr">
        <is>
          <t>A00630</t>
        </is>
      </c>
      <c r="B73" t="inlineStr">
        <is>
          <t>0801</t>
        </is>
      </c>
      <c r="C73" t="inlineStr">
        <is>
          <t>43</t>
        </is>
      </c>
      <c r="D73" t="inlineStr">
        <is>
          <t>250.160</t>
        </is>
      </c>
      <c r="E73" t="inlineStr">
        <is>
          <t>W</t>
        </is>
      </c>
      <c r="F73" t="inlineStr">
        <is>
          <t>1.00</t>
        </is>
      </c>
      <c r="G73" t="inlineStr">
        <is>
          <t>5.99</t>
        </is>
      </c>
      <c r="H73" t="inlineStr">
        <is>
          <t>267.949</t>
        </is>
      </c>
      <c r="I73" t="inlineStr">
        <is>
          <t>0.933600</t>
        </is>
      </c>
      <c r="J73" t="inlineStr">
        <is>
          <t>0.057458</t>
        </is>
      </c>
      <c r="K73" t="inlineStr">
        <is>
          <t>14.374</t>
        </is>
      </c>
      <c r="L73" t="inlineStr">
        <is>
          <t>20230430</t>
        </is>
      </c>
      <c r="M73" t="n">
        <v>8.6244</v>
      </c>
    </row>
    <row r="74">
      <c r="A74" t="inlineStr">
        <is>
          <t>A00630</t>
        </is>
      </c>
      <c r="B74" t="inlineStr">
        <is>
          <t>0801</t>
        </is>
      </c>
      <c r="C74" t="inlineStr">
        <is>
          <t>43</t>
        </is>
      </c>
      <c r="D74" t="inlineStr">
        <is>
          <t>252.360</t>
        </is>
      </c>
      <c r="E74" t="inlineStr">
        <is>
          <t>W</t>
        </is>
      </c>
      <c r="F74" t="inlineStr">
        <is>
          <t>1.00</t>
        </is>
      </c>
      <c r="G74" t="inlineStr">
        <is>
          <t>5.99</t>
        </is>
      </c>
      <c r="H74" t="inlineStr">
        <is>
          <t>267.949</t>
        </is>
      </c>
      <c r="I74" t="inlineStr">
        <is>
          <t>0.941800</t>
        </is>
      </c>
      <c r="J74" t="inlineStr">
        <is>
          <t>0.060893</t>
        </is>
      </c>
      <c r="K74" t="inlineStr">
        <is>
          <t>15.367</t>
        </is>
      </c>
      <c r="L74" t="inlineStr">
        <is>
          <t>20230430</t>
        </is>
      </c>
      <c r="M74" t="n">
        <v>9.2202</v>
      </c>
    </row>
    <row r="75">
      <c r="A75" t="inlineStr">
        <is>
          <t>A00630</t>
        </is>
      </c>
      <c r="B75" t="inlineStr">
        <is>
          <t>0801</t>
        </is>
      </c>
      <c r="C75" t="inlineStr">
        <is>
          <t>43</t>
        </is>
      </c>
      <c r="D75" t="inlineStr">
        <is>
          <t>254.560</t>
        </is>
      </c>
      <c r="E75" t="inlineStr">
        <is>
          <t>W</t>
        </is>
      </c>
      <c r="F75" t="inlineStr">
        <is>
          <t>1.00</t>
        </is>
      </c>
      <c r="G75" t="inlineStr">
        <is>
          <t>5.99</t>
        </is>
      </c>
      <c r="H75" t="inlineStr">
        <is>
          <t>267.949</t>
        </is>
      </c>
      <c r="I75" t="inlineStr">
        <is>
          <t>0.950000</t>
        </is>
      </c>
      <c r="J75" t="inlineStr">
        <is>
          <t>0.064407</t>
        </is>
      </c>
      <c r="K75" t="inlineStr">
        <is>
          <t>16.395</t>
        </is>
      </c>
      <c r="L75" t="inlineStr">
        <is>
          <t>20230430</t>
        </is>
      </c>
      <c r="M75" t="n">
        <v>10.65675</v>
      </c>
    </row>
    <row r="76">
      <c r="A76" t="inlineStr">
        <is>
          <t>A00630</t>
        </is>
      </c>
      <c r="B76" t="inlineStr">
        <is>
          <t>0801</t>
        </is>
      </c>
      <c r="C76" t="inlineStr">
        <is>
          <t>43</t>
        </is>
      </c>
      <c r="D76" t="inlineStr">
        <is>
          <t>256.760</t>
        </is>
      </c>
      <c r="E76" t="inlineStr">
        <is>
          <t>W</t>
        </is>
      </c>
      <c r="F76" t="inlineStr">
        <is>
          <t>1.00</t>
        </is>
      </c>
      <c r="G76" t="inlineStr">
        <is>
          <t>5.99</t>
        </is>
      </c>
      <c r="H76" t="inlineStr">
        <is>
          <t>267.949</t>
        </is>
      </c>
      <c r="I76" t="inlineStr">
        <is>
          <t>0.958200</t>
        </is>
      </c>
      <c r="J76" t="inlineStr">
        <is>
          <t>0.067989</t>
        </is>
      </c>
      <c r="K76" t="inlineStr">
        <is>
          <t>17.457</t>
        </is>
      </c>
      <c r="L76" t="inlineStr">
        <is>
          <t>20230430</t>
        </is>
      </c>
      <c r="M76" t="n">
        <v>11.34705</v>
      </c>
    </row>
    <row r="77">
      <c r="A77" t="inlineStr">
        <is>
          <t>A00630</t>
        </is>
      </c>
      <c r="B77" t="inlineStr">
        <is>
          <t>0801</t>
        </is>
      </c>
      <c r="C77" t="inlineStr">
        <is>
          <t>43</t>
        </is>
      </c>
      <c r="D77" t="inlineStr">
        <is>
          <t>258.960</t>
        </is>
      </c>
      <c r="E77" t="inlineStr">
        <is>
          <t>W</t>
        </is>
      </c>
      <c r="F77" t="inlineStr">
        <is>
          <t>1.00</t>
        </is>
      </c>
      <c r="G77" t="inlineStr">
        <is>
          <t>5.99</t>
        </is>
      </c>
      <c r="H77" t="inlineStr">
        <is>
          <t>267.949</t>
        </is>
      </c>
      <c r="I77" t="inlineStr">
        <is>
          <t>0.966500</t>
        </is>
      </c>
      <c r="J77" t="inlineStr">
        <is>
          <t>0.071812</t>
        </is>
      </c>
      <c r="K77" t="inlineStr">
        <is>
          <t>18.596</t>
        </is>
      </c>
      <c r="L77" t="inlineStr">
        <is>
          <t>20230430</t>
        </is>
      </c>
      <c r="M77" t="n">
        <v>12.0874</v>
      </c>
    </row>
    <row r="78">
      <c r="A78" t="inlineStr">
        <is>
          <t>A00630</t>
        </is>
      </c>
      <c r="B78" t="inlineStr">
        <is>
          <t>0801</t>
        </is>
      </c>
      <c r="C78" t="inlineStr">
        <is>
          <t>43</t>
        </is>
      </c>
      <c r="D78" t="inlineStr">
        <is>
          <t>261.160</t>
        </is>
      </c>
      <c r="E78" t="inlineStr">
        <is>
          <t>W</t>
        </is>
      </c>
      <c r="F78" t="inlineStr">
        <is>
          <t>1.00</t>
        </is>
      </c>
      <c r="G78" t="inlineStr">
        <is>
          <t>5.99</t>
        </is>
      </c>
      <c r="H78" t="inlineStr">
        <is>
          <t>267.949</t>
        </is>
      </c>
      <c r="I78" t="inlineStr">
        <is>
          <t>0.974700</t>
        </is>
      </c>
      <c r="J78" t="inlineStr">
        <is>
          <t>0.075651</t>
        </is>
      </c>
      <c r="K78" t="inlineStr">
        <is>
          <t>19.757</t>
        </is>
      </c>
      <c r="L78" t="inlineStr">
        <is>
          <t>20230430</t>
        </is>
      </c>
      <c r="M78" t="n">
        <v>12.84205</v>
      </c>
    </row>
    <row r="79">
      <c r="A79" t="inlineStr">
        <is>
          <t>A00630</t>
        </is>
      </c>
      <c r="B79" t="inlineStr">
        <is>
          <t>0801</t>
        </is>
      </c>
      <c r="C79" t="inlineStr">
        <is>
          <t>43</t>
        </is>
      </c>
      <c r="D79" t="inlineStr">
        <is>
          <t>263.360</t>
        </is>
      </c>
      <c r="E79" t="inlineStr">
        <is>
          <t>W</t>
        </is>
      </c>
      <c r="F79" t="inlineStr">
        <is>
          <t>1.00</t>
        </is>
      </c>
      <c r="G79" t="inlineStr">
        <is>
          <t>5.99</t>
        </is>
      </c>
      <c r="H79" t="inlineStr">
        <is>
          <t>267.949</t>
        </is>
      </c>
      <c r="I79" t="inlineStr">
        <is>
          <t>0.982900</t>
        </is>
      </c>
      <c r="J79" t="inlineStr">
        <is>
          <t>0.079551</t>
        </is>
      </c>
      <c r="K79" t="inlineStr">
        <is>
          <t>20.951</t>
        </is>
      </c>
      <c r="L79" t="inlineStr">
        <is>
          <t>20230430</t>
        </is>
      </c>
      <c r="M79" t="n">
        <v>13.61815</v>
      </c>
    </row>
    <row r="80">
      <c r="A80" t="inlineStr">
        <is>
          <t>A00630</t>
        </is>
      </c>
      <c r="B80" t="inlineStr">
        <is>
          <t>0801</t>
        </is>
      </c>
      <c r="C80" t="inlineStr">
        <is>
          <t>43</t>
        </is>
      </c>
      <c r="D80" t="inlineStr">
        <is>
          <t>265.560</t>
        </is>
      </c>
      <c r="E80" t="inlineStr">
        <is>
          <t>W</t>
        </is>
      </c>
      <c r="F80" t="inlineStr">
        <is>
          <t>1.00</t>
        </is>
      </c>
      <c r="G80" t="inlineStr">
        <is>
          <t>5.99</t>
        </is>
      </c>
      <c r="H80" t="inlineStr">
        <is>
          <t>267.949</t>
        </is>
      </c>
      <c r="I80" t="inlineStr">
        <is>
          <t>0.991100</t>
        </is>
      </c>
      <c r="J80" t="inlineStr">
        <is>
          <t>0.083630</t>
        </is>
      </c>
      <c r="K80" t="inlineStr">
        <is>
          <t>22.209</t>
        </is>
      </c>
      <c r="L80" t="inlineStr">
        <is>
          <t>20230430</t>
        </is>
      </c>
      <c r="M80" t="n">
        <v>14.43585</v>
      </c>
    </row>
    <row r="81">
      <c r="A81" t="inlineStr">
        <is>
          <t>A00630</t>
        </is>
      </c>
      <c r="B81" t="inlineStr">
        <is>
          <t>0801</t>
        </is>
      </c>
      <c r="C81" t="inlineStr">
        <is>
          <t>43</t>
        </is>
      </c>
      <c r="D81" t="inlineStr">
        <is>
          <t>267.760</t>
        </is>
      </c>
      <c r="E81" t="inlineStr">
        <is>
          <t>W</t>
        </is>
      </c>
      <c r="F81" t="inlineStr">
        <is>
          <t>1.00</t>
        </is>
      </c>
      <c r="G81" t="inlineStr">
        <is>
          <t>5.99</t>
        </is>
      </c>
      <c r="H81" t="inlineStr">
        <is>
          <t>267.949</t>
        </is>
      </c>
      <c r="I81" t="inlineStr">
        <is>
          <t>0.999300</t>
        </is>
      </c>
      <c r="J81" t="inlineStr">
        <is>
          <t>0.087770</t>
        </is>
      </c>
      <c r="K81" t="inlineStr">
        <is>
          <t>23.501</t>
        </is>
      </c>
      <c r="L81" t="inlineStr">
        <is>
          <t>20230430</t>
        </is>
      </c>
      <c r="M81" t="n">
        <v>15.27565</v>
      </c>
    </row>
    <row r="82">
      <c r="A82" t="inlineStr">
        <is>
          <t>A00630</t>
        </is>
      </c>
      <c r="B82" t="inlineStr">
        <is>
          <t>0801</t>
        </is>
      </c>
      <c r="C82" t="inlineStr">
        <is>
          <t>47</t>
        </is>
      </c>
      <c r="D82" t="inlineStr">
        <is>
          <t>248.620</t>
        </is>
      </c>
      <c r="E82" t="inlineStr">
        <is>
          <t>W</t>
        </is>
      </c>
      <c r="F82" t="inlineStr">
        <is>
          <t>1.00</t>
        </is>
      </c>
      <c r="G82" t="inlineStr">
        <is>
          <t>5.99</t>
        </is>
      </c>
      <c r="H82" t="inlineStr">
        <is>
          <t>268.562</t>
        </is>
      </c>
      <c r="I82" t="inlineStr">
        <is>
          <t>0.925700</t>
        </is>
      </c>
      <c r="J82" t="inlineStr">
        <is>
          <t>0.057561</t>
        </is>
      </c>
      <c r="K82" t="inlineStr">
        <is>
          <t>14.311</t>
        </is>
      </c>
      <c r="L82" t="inlineStr">
        <is>
          <t>20230430</t>
        </is>
      </c>
      <c r="M82" t="n">
        <v>8.586599999999999</v>
      </c>
    </row>
    <row r="83">
      <c r="A83" t="inlineStr">
        <is>
          <t>A00630</t>
        </is>
      </c>
      <c r="B83" t="inlineStr">
        <is>
          <t>0801</t>
        </is>
      </c>
      <c r="C83" t="inlineStr">
        <is>
          <t>47</t>
        </is>
      </c>
      <c r="D83" t="inlineStr">
        <is>
          <t>250.820</t>
        </is>
      </c>
      <c r="E83" t="inlineStr">
        <is>
          <t>W</t>
        </is>
      </c>
      <c r="F83" t="inlineStr">
        <is>
          <t>1.00</t>
        </is>
      </c>
      <c r="G83" t="inlineStr">
        <is>
          <t>5.99</t>
        </is>
      </c>
      <c r="H83" t="inlineStr">
        <is>
          <t>268.562</t>
        </is>
      </c>
      <c r="I83" t="inlineStr">
        <is>
          <t>0.933900</t>
        </is>
      </c>
      <c r="J83" t="inlineStr">
        <is>
          <t>0.060859</t>
        </is>
      </c>
      <c r="K83" t="inlineStr">
        <is>
          <t>15.265</t>
        </is>
      </c>
      <c r="L83" t="inlineStr">
        <is>
          <t>20230430</t>
        </is>
      </c>
      <c r="M83" t="n">
        <v>9.159000000000001</v>
      </c>
    </row>
    <row r="84">
      <c r="A84" t="inlineStr">
        <is>
          <t>A00630</t>
        </is>
      </c>
      <c r="B84" t="inlineStr">
        <is>
          <t>0801</t>
        </is>
      </c>
      <c r="C84" t="inlineStr">
        <is>
          <t>47</t>
        </is>
      </c>
      <c r="D84" t="inlineStr">
        <is>
          <t>253.020</t>
        </is>
      </c>
      <c r="E84" t="inlineStr">
        <is>
          <t>W</t>
        </is>
      </c>
      <c r="F84" t="inlineStr">
        <is>
          <t>1.00</t>
        </is>
      </c>
      <c r="G84" t="inlineStr">
        <is>
          <t>5.99</t>
        </is>
      </c>
      <c r="H84" t="inlineStr">
        <is>
          <t>268.562</t>
        </is>
      </c>
      <c r="I84" t="inlineStr">
        <is>
          <t>0.942100</t>
        </is>
      </c>
      <c r="J84" t="inlineStr">
        <is>
          <t>0.064277</t>
        </is>
      </c>
      <c r="K84" t="inlineStr">
        <is>
          <t>16.263</t>
        </is>
      </c>
      <c r="L84" t="inlineStr">
        <is>
          <t>20230430</t>
        </is>
      </c>
      <c r="M84" t="n">
        <v>9.757800000000001</v>
      </c>
    </row>
    <row r="85">
      <c r="A85" t="inlineStr">
        <is>
          <t>A00630</t>
        </is>
      </c>
      <c r="B85" t="inlineStr">
        <is>
          <t>0801</t>
        </is>
      </c>
      <c r="C85" t="inlineStr">
        <is>
          <t>47</t>
        </is>
      </c>
      <c r="D85" t="inlineStr">
        <is>
          <t>255.220</t>
        </is>
      </c>
      <c r="E85" t="inlineStr">
        <is>
          <t>W</t>
        </is>
      </c>
      <c r="F85" t="inlineStr">
        <is>
          <t>1.00</t>
        </is>
      </c>
      <c r="G85" t="inlineStr">
        <is>
          <t>5.99</t>
        </is>
      </c>
      <c r="H85" t="inlineStr">
        <is>
          <t>268.562</t>
        </is>
      </c>
      <c r="I85" t="inlineStr">
        <is>
          <t>0.950300</t>
        </is>
      </c>
      <c r="J85" t="inlineStr">
        <is>
          <t>0.067886</t>
        </is>
      </c>
      <c r="K85" t="inlineStr">
        <is>
          <t>17.326</t>
        </is>
      </c>
      <c r="L85" t="inlineStr">
        <is>
          <t>20230430</t>
        </is>
      </c>
      <c r="M85" t="n">
        <v>11.2619</v>
      </c>
    </row>
    <row r="86">
      <c r="A86" t="inlineStr">
        <is>
          <t>A00630</t>
        </is>
      </c>
      <c r="B86" t="inlineStr">
        <is>
          <t>0801</t>
        </is>
      </c>
      <c r="C86" t="inlineStr">
        <is>
          <t>47</t>
        </is>
      </c>
      <c r="D86" t="inlineStr">
        <is>
          <t>257.420</t>
        </is>
      </c>
      <c r="E86" t="inlineStr">
        <is>
          <t>W</t>
        </is>
      </c>
      <c r="F86" t="inlineStr">
        <is>
          <t>1.00</t>
        </is>
      </c>
      <c r="G86" t="inlineStr">
        <is>
          <t>5.99</t>
        </is>
      </c>
      <c r="H86" t="inlineStr">
        <is>
          <t>268.562</t>
        </is>
      </c>
      <c r="I86" t="inlineStr">
        <is>
          <t>0.958500</t>
        </is>
      </c>
      <c r="J86" t="inlineStr">
        <is>
          <t>0.071567</t>
        </is>
      </c>
      <c r="K86" t="inlineStr">
        <is>
          <t>18.423</t>
        </is>
      </c>
      <c r="L86" t="inlineStr">
        <is>
          <t>20230430</t>
        </is>
      </c>
      <c r="M86" t="n">
        <v>11.97495</v>
      </c>
    </row>
    <row r="87">
      <c r="A87" t="inlineStr">
        <is>
          <t>A00630</t>
        </is>
      </c>
      <c r="B87" t="inlineStr">
        <is>
          <t>0801</t>
        </is>
      </c>
      <c r="C87" t="inlineStr">
        <is>
          <t>47</t>
        </is>
      </c>
      <c r="D87" t="inlineStr">
        <is>
          <t>259.620</t>
        </is>
      </c>
      <c r="E87" t="inlineStr">
        <is>
          <t>W</t>
        </is>
      </c>
      <c r="F87" t="inlineStr">
        <is>
          <t>1.00</t>
        </is>
      </c>
      <c r="G87" t="inlineStr">
        <is>
          <t>5.99</t>
        </is>
      </c>
      <c r="H87" t="inlineStr">
        <is>
          <t>268.562</t>
        </is>
      </c>
      <c r="I87" t="inlineStr">
        <is>
          <t>0.966700</t>
        </is>
      </c>
      <c r="J87" t="inlineStr">
        <is>
          <t>0.075307</t>
        </is>
      </c>
      <c r="K87" t="inlineStr">
        <is>
          <t>19.551</t>
        </is>
      </c>
      <c r="L87" t="inlineStr">
        <is>
          <t>20230430</t>
        </is>
      </c>
      <c r="M87" t="n">
        <v>12.70815</v>
      </c>
    </row>
    <row r="88">
      <c r="A88" t="inlineStr">
        <is>
          <t>A00630</t>
        </is>
      </c>
      <c r="B88" t="inlineStr">
        <is>
          <t>0801</t>
        </is>
      </c>
      <c r="C88" t="inlineStr">
        <is>
          <t>47</t>
        </is>
      </c>
      <c r="D88" t="inlineStr">
        <is>
          <t>261.820</t>
        </is>
      </c>
      <c r="E88" t="inlineStr">
        <is>
          <t>W</t>
        </is>
      </c>
      <c r="F88" t="inlineStr">
        <is>
          <t>1.00</t>
        </is>
      </c>
      <c r="G88" t="inlineStr">
        <is>
          <t>5.99</t>
        </is>
      </c>
      <c r="H88" t="inlineStr">
        <is>
          <t>268.562</t>
        </is>
      </c>
      <c r="I88" t="inlineStr">
        <is>
          <t>0.974900</t>
        </is>
      </c>
      <c r="J88" t="inlineStr">
        <is>
          <t>0.079233</t>
        </is>
      </c>
      <c r="K88" t="inlineStr">
        <is>
          <t>20.745</t>
        </is>
      </c>
      <c r="L88" t="inlineStr">
        <is>
          <t>20230430</t>
        </is>
      </c>
      <c r="M88" t="n">
        <v>13.48425</v>
      </c>
    </row>
    <row r="89">
      <c r="A89" t="inlineStr">
        <is>
          <t>A00630</t>
        </is>
      </c>
      <c r="B89" t="inlineStr">
        <is>
          <t>0801</t>
        </is>
      </c>
      <c r="C89" t="inlineStr">
        <is>
          <t>47</t>
        </is>
      </c>
      <c r="D89" t="inlineStr">
        <is>
          <t>264.020</t>
        </is>
      </c>
      <c r="E89" t="inlineStr">
        <is>
          <t>W</t>
        </is>
      </c>
      <c r="F89" t="inlineStr">
        <is>
          <t>1.00</t>
        </is>
      </c>
      <c r="G89" t="inlineStr">
        <is>
          <t>5.99</t>
        </is>
      </c>
      <c r="H89" t="inlineStr">
        <is>
          <t>268.562</t>
        </is>
      </c>
      <c r="I89" t="inlineStr">
        <is>
          <t>0.983100</t>
        </is>
      </c>
      <c r="J89" t="inlineStr">
        <is>
          <t>0.083335</t>
        </is>
      </c>
      <c r="K89" t="inlineStr">
        <is>
          <t>22.002</t>
        </is>
      </c>
      <c r="L89" t="inlineStr">
        <is>
          <t>20230430</t>
        </is>
      </c>
      <c r="M89" t="n">
        <v>14.3013</v>
      </c>
    </row>
    <row r="90">
      <c r="A90" t="inlineStr">
        <is>
          <t>A00630</t>
        </is>
      </c>
      <c r="B90" t="inlineStr">
        <is>
          <t>0801</t>
        </is>
      </c>
      <c r="C90" t="inlineStr">
        <is>
          <t>47</t>
        </is>
      </c>
      <c r="D90" t="inlineStr">
        <is>
          <t>266.220</t>
        </is>
      </c>
      <c r="E90" t="inlineStr">
        <is>
          <t>W</t>
        </is>
      </c>
      <c r="F90" t="inlineStr">
        <is>
          <t>1.00</t>
        </is>
      </c>
      <c r="G90" t="inlineStr">
        <is>
          <t>5.99</t>
        </is>
      </c>
      <c r="H90" t="inlineStr">
        <is>
          <t>268.562</t>
        </is>
      </c>
      <c r="I90" t="inlineStr">
        <is>
          <t>0.991300</t>
        </is>
      </c>
      <c r="J90" t="inlineStr">
        <is>
          <t>0.087373</t>
        </is>
      </c>
      <c r="K90" t="inlineStr">
        <is>
          <t>23.260</t>
        </is>
      </c>
      <c r="L90" t="inlineStr">
        <is>
          <t>20230430</t>
        </is>
      </c>
      <c r="M90" t="n">
        <v>15.119</v>
      </c>
    </row>
    <row r="91">
      <c r="A91" t="inlineStr">
        <is>
          <t>A00630</t>
        </is>
      </c>
      <c r="B91" t="inlineStr">
        <is>
          <t>0801</t>
        </is>
      </c>
      <c r="C91" t="inlineStr">
        <is>
          <t>47</t>
        </is>
      </c>
      <c r="D91" t="inlineStr">
        <is>
          <t>268.420</t>
        </is>
      </c>
      <c r="E91" t="inlineStr">
        <is>
          <t>W</t>
        </is>
      </c>
      <c r="F91" t="inlineStr">
        <is>
          <t>1.00</t>
        </is>
      </c>
      <c r="G91" t="inlineStr">
        <is>
          <t>5.99</t>
        </is>
      </c>
      <c r="H91" t="inlineStr">
        <is>
          <t>268.562</t>
        </is>
      </c>
      <c r="I91" t="inlineStr">
        <is>
          <t>0.999500</t>
        </is>
      </c>
      <c r="J91" t="inlineStr">
        <is>
          <t>0.091587</t>
        </is>
      </c>
      <c r="K91" t="inlineStr">
        <is>
          <t>24.584</t>
        </is>
      </c>
      <c r="L91" t="inlineStr">
        <is>
          <t>20230430</t>
        </is>
      </c>
      <c r="M91" t="n">
        <v>15.9796</v>
      </c>
    </row>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2:M91"/>
  <sheetViews>
    <sheetView workbookViewId="0">
      <selection activeCell="M25" sqref="A1:XFD1048576"/>
    </sheetView>
  </sheetViews>
  <sheetFormatPr baseColWidth="8" defaultRowHeight="14.4"/>
  <sheetData>
    <row r="2">
      <c r="A2" t="inlineStr">
        <is>
          <t>A00630</t>
        </is>
      </c>
      <c r="B2" t="inlineStr">
        <is>
          <t>0801</t>
        </is>
      </c>
      <c r="C2" t="inlineStr">
        <is>
          <t>13</t>
        </is>
      </c>
      <c r="D2" t="inlineStr">
        <is>
          <t>201.960</t>
        </is>
      </c>
      <c r="E2" t="inlineStr">
        <is>
          <t>W</t>
        </is>
      </c>
      <c r="F2" t="inlineStr">
        <is>
          <t>6.00</t>
        </is>
      </c>
      <c r="G2" t="inlineStr">
        <is>
          <t>10.00</t>
        </is>
      </c>
      <c r="H2" t="inlineStr">
        <is>
          <t>220.087</t>
        </is>
      </c>
      <c r="I2" t="inlineStr">
        <is>
          <t>0.917600</t>
        </is>
      </c>
      <c r="J2" t="inlineStr">
        <is>
          <t>0.015295</t>
        </is>
      </c>
      <c r="K2" t="inlineStr">
        <is>
          <t>3.089</t>
        </is>
      </c>
      <c r="L2" t="inlineStr">
        <is>
          <t>20230430</t>
        </is>
      </c>
      <c r="M2" t="n">
        <v>1.8534</v>
      </c>
    </row>
    <row r="3">
      <c r="A3" t="inlineStr">
        <is>
          <t>A00630</t>
        </is>
      </c>
      <c r="B3" t="inlineStr">
        <is>
          <t>0801</t>
        </is>
      </c>
      <c r="C3" t="inlineStr">
        <is>
          <t>13</t>
        </is>
      </c>
      <c r="D3" t="inlineStr">
        <is>
          <t>203.960</t>
        </is>
      </c>
      <c r="E3" t="inlineStr">
        <is>
          <t>W</t>
        </is>
      </c>
      <c r="F3" t="inlineStr">
        <is>
          <t>6.00</t>
        </is>
      </c>
      <c r="G3" t="inlineStr">
        <is>
          <t>10.00</t>
        </is>
      </c>
      <c r="H3" t="inlineStr">
        <is>
          <t>220.087</t>
        </is>
      </c>
      <c r="I3" t="inlineStr">
        <is>
          <t>0.926700</t>
        </is>
      </c>
      <c r="J3" t="inlineStr">
        <is>
          <t>0.017592</t>
        </is>
      </c>
      <c r="K3" t="inlineStr">
        <is>
          <t>3.588</t>
        </is>
      </c>
      <c r="L3" t="inlineStr">
        <is>
          <t>20230430</t>
        </is>
      </c>
      <c r="M3" t="n">
        <v>2.1528</v>
      </c>
    </row>
    <row r="4">
      <c r="A4" t="inlineStr">
        <is>
          <t>A00630</t>
        </is>
      </c>
      <c r="B4" t="inlineStr">
        <is>
          <t>0801</t>
        </is>
      </c>
      <c r="C4" t="inlineStr">
        <is>
          <t>13</t>
        </is>
      </c>
      <c r="D4" t="inlineStr">
        <is>
          <t>205.960</t>
        </is>
      </c>
      <c r="E4" t="inlineStr">
        <is>
          <t>W</t>
        </is>
      </c>
      <c r="F4" t="inlineStr">
        <is>
          <t>6.00</t>
        </is>
      </c>
      <c r="G4" t="inlineStr">
        <is>
          <t>10.00</t>
        </is>
      </c>
      <c r="H4" t="inlineStr">
        <is>
          <t>220.087</t>
        </is>
      </c>
      <c r="I4" t="inlineStr">
        <is>
          <t>0.935800</t>
        </is>
      </c>
      <c r="J4" t="inlineStr">
        <is>
          <t>0.020140</t>
        </is>
      </c>
      <c r="K4" t="inlineStr">
        <is>
          <t>4.148</t>
        </is>
      </c>
      <c r="L4" t="inlineStr">
        <is>
          <t>20230430</t>
        </is>
      </c>
      <c r="M4" t="n">
        <v>2.4888</v>
      </c>
    </row>
    <row r="5">
      <c r="A5" t="inlineStr">
        <is>
          <t>A00630</t>
        </is>
      </c>
      <c r="B5" t="inlineStr">
        <is>
          <t>0801</t>
        </is>
      </c>
      <c r="C5" t="inlineStr">
        <is>
          <t>13</t>
        </is>
      </c>
      <c r="D5" t="inlineStr">
        <is>
          <t>207.960</t>
        </is>
      </c>
      <c r="E5" t="inlineStr">
        <is>
          <t>W</t>
        </is>
      </c>
      <c r="F5" t="inlineStr">
        <is>
          <t>6.00</t>
        </is>
      </c>
      <c r="G5" t="inlineStr">
        <is>
          <t>10.00</t>
        </is>
      </c>
      <c r="H5" t="inlineStr">
        <is>
          <t>220.087</t>
        </is>
      </c>
      <c r="I5" t="inlineStr">
        <is>
          <t>0.944900</t>
        </is>
      </c>
      <c r="J5" t="inlineStr">
        <is>
          <t>0.023067</t>
        </is>
      </c>
      <c r="K5" t="inlineStr">
        <is>
          <t>4.797</t>
        </is>
      </c>
      <c r="L5" t="inlineStr">
        <is>
          <t>20230430</t>
        </is>
      </c>
      <c r="M5" t="n">
        <v>2.8782</v>
      </c>
    </row>
    <row r="6">
      <c r="A6" t="inlineStr">
        <is>
          <t>A00630</t>
        </is>
      </c>
      <c r="B6" t="inlineStr">
        <is>
          <t>0801</t>
        </is>
      </c>
      <c r="C6" t="inlineStr">
        <is>
          <t>13</t>
        </is>
      </c>
      <c r="D6" t="inlineStr">
        <is>
          <t>209.960</t>
        </is>
      </c>
      <c r="E6" t="inlineStr">
        <is>
          <t>W</t>
        </is>
      </c>
      <c r="F6" t="inlineStr">
        <is>
          <t>6.00</t>
        </is>
      </c>
      <c r="G6" t="inlineStr">
        <is>
          <t>10.00</t>
        </is>
      </c>
      <c r="H6" t="inlineStr">
        <is>
          <t>220.087</t>
        </is>
      </c>
      <c r="I6" t="inlineStr">
        <is>
          <t>0.954000</t>
        </is>
      </c>
      <c r="J6" t="inlineStr">
        <is>
          <t>0.026234</t>
        </is>
      </c>
      <c r="K6" t="inlineStr">
        <is>
          <t>5.508</t>
        </is>
      </c>
      <c r="L6" t="inlineStr">
        <is>
          <t>20230430</t>
        </is>
      </c>
      <c r="M6" t="n">
        <v>3.5802</v>
      </c>
    </row>
    <row r="7">
      <c r="A7" t="inlineStr">
        <is>
          <t>A00630</t>
        </is>
      </c>
      <c r="B7" t="inlineStr">
        <is>
          <t>0801</t>
        </is>
      </c>
      <c r="C7" t="inlineStr">
        <is>
          <t>13</t>
        </is>
      </c>
      <c r="D7" t="inlineStr">
        <is>
          <t>211.960</t>
        </is>
      </c>
      <c r="E7" t="inlineStr">
        <is>
          <t>W</t>
        </is>
      </c>
      <c r="F7" t="inlineStr">
        <is>
          <t>6.00</t>
        </is>
      </c>
      <c r="G7" t="inlineStr">
        <is>
          <t>10.00</t>
        </is>
      </c>
      <c r="H7" t="inlineStr">
        <is>
          <t>220.087</t>
        </is>
      </c>
      <c r="I7" t="inlineStr">
        <is>
          <t>0.963100</t>
        </is>
      </c>
      <c r="J7" t="inlineStr">
        <is>
          <t>0.029770</t>
        </is>
      </c>
      <c r="K7" t="inlineStr">
        <is>
          <t>6.310</t>
        </is>
      </c>
      <c r="L7" t="inlineStr">
        <is>
          <t>20230430</t>
        </is>
      </c>
      <c r="M7" t="n">
        <v>4.1015</v>
      </c>
    </row>
    <row r="8">
      <c r="A8" t="inlineStr">
        <is>
          <t>A00630</t>
        </is>
      </c>
      <c r="B8" t="inlineStr">
        <is>
          <t>0801</t>
        </is>
      </c>
      <c r="C8" t="inlineStr">
        <is>
          <t>13</t>
        </is>
      </c>
      <c r="D8" t="inlineStr">
        <is>
          <t>213.960</t>
        </is>
      </c>
      <c r="E8" t="inlineStr">
        <is>
          <t>W</t>
        </is>
      </c>
      <c r="F8" t="inlineStr">
        <is>
          <t>6.00</t>
        </is>
      </c>
      <c r="G8" t="inlineStr">
        <is>
          <t>10.00</t>
        </is>
      </c>
      <c r="H8" t="inlineStr">
        <is>
          <t>220.087</t>
        </is>
      </c>
      <c r="I8" t="inlineStr">
        <is>
          <t>0.972200</t>
        </is>
      </c>
      <c r="J8" t="inlineStr">
        <is>
          <t>0.033660</t>
        </is>
      </c>
      <c r="K8" t="inlineStr">
        <is>
          <t>7.202</t>
        </is>
      </c>
      <c r="L8" t="inlineStr">
        <is>
          <t>20230430</t>
        </is>
      </c>
      <c r="M8" t="n">
        <v>4.6813</v>
      </c>
    </row>
    <row r="9">
      <c r="A9" t="inlineStr">
        <is>
          <t>A00630</t>
        </is>
      </c>
      <c r="B9" t="inlineStr">
        <is>
          <t>0801</t>
        </is>
      </c>
      <c r="C9" t="inlineStr">
        <is>
          <t>13</t>
        </is>
      </c>
      <c r="D9" t="inlineStr">
        <is>
          <t>215.960</t>
        </is>
      </c>
      <c r="E9" t="inlineStr">
        <is>
          <t>W</t>
        </is>
      </c>
      <c r="F9" t="inlineStr">
        <is>
          <t>6.00</t>
        </is>
      </c>
      <c r="G9" t="inlineStr">
        <is>
          <t>10.00</t>
        </is>
      </c>
      <c r="H9" t="inlineStr">
        <is>
          <t>220.087</t>
        </is>
      </c>
      <c r="I9" t="inlineStr">
        <is>
          <t>0.981200</t>
        </is>
      </c>
      <c r="J9" t="inlineStr">
        <is>
          <t>0.037729</t>
        </is>
      </c>
      <c r="K9" t="inlineStr">
        <is>
          <t>8.148</t>
        </is>
      </c>
      <c r="L9" t="inlineStr">
        <is>
          <t>20230430</t>
        </is>
      </c>
      <c r="M9" t="n">
        <v>5.2962</v>
      </c>
    </row>
    <row r="10">
      <c r="A10" t="inlineStr">
        <is>
          <t>A00630</t>
        </is>
      </c>
      <c r="B10" t="inlineStr">
        <is>
          <t>0801</t>
        </is>
      </c>
      <c r="C10" t="inlineStr">
        <is>
          <t>13</t>
        </is>
      </c>
      <c r="D10" t="inlineStr">
        <is>
          <t>217.960</t>
        </is>
      </c>
      <c r="E10" t="inlineStr">
        <is>
          <t>W</t>
        </is>
      </c>
      <c r="F10" t="inlineStr">
        <is>
          <t>6.00</t>
        </is>
      </c>
      <c r="G10" t="inlineStr">
        <is>
          <t>10.00</t>
        </is>
      </c>
      <c r="H10" t="inlineStr">
        <is>
          <t>220.087</t>
        </is>
      </c>
      <c r="I10" t="inlineStr">
        <is>
          <t>0.990300</t>
        </is>
      </c>
      <c r="J10" t="inlineStr">
        <is>
          <t>0.042311</t>
        </is>
      </c>
      <c r="K10" t="inlineStr">
        <is>
          <t>9.222</t>
        </is>
      </c>
      <c r="L10" t="inlineStr">
        <is>
          <t>20230430</t>
        </is>
      </c>
      <c r="M10" t="n">
        <v>5.9943</v>
      </c>
    </row>
    <row r="11">
      <c r="A11" t="inlineStr">
        <is>
          <t>A00630</t>
        </is>
      </c>
      <c r="B11" t="inlineStr">
        <is>
          <t>0801</t>
        </is>
      </c>
      <c r="C11" t="inlineStr">
        <is>
          <t>13</t>
        </is>
      </c>
      <c r="D11" t="inlineStr">
        <is>
          <t>219.960</t>
        </is>
      </c>
      <c r="E11" t="inlineStr">
        <is>
          <t>W</t>
        </is>
      </c>
      <c r="F11" t="inlineStr">
        <is>
          <t>6.00</t>
        </is>
      </c>
      <c r="G11" t="inlineStr">
        <is>
          <t>10.00</t>
        </is>
      </c>
      <c r="H11" t="inlineStr">
        <is>
          <t>220.087</t>
        </is>
      </c>
      <c r="I11" t="inlineStr">
        <is>
          <t>0.999400</t>
        </is>
      </c>
      <c r="J11" t="inlineStr">
        <is>
          <t>0.047099</t>
        </is>
      </c>
      <c r="K11" t="inlineStr">
        <is>
          <t>10.360</t>
        </is>
      </c>
      <c r="L11" t="inlineStr">
        <is>
          <t>20230430</t>
        </is>
      </c>
      <c r="M11" t="n">
        <v>6.734</v>
      </c>
    </row>
    <row r="12">
      <c r="A12" t="inlineStr">
        <is>
          <t>A00630</t>
        </is>
      </c>
      <c r="B12" t="inlineStr">
        <is>
          <t>0801</t>
        </is>
      </c>
      <c r="C12" t="inlineStr">
        <is>
          <t>17</t>
        </is>
      </c>
      <c r="D12" t="inlineStr">
        <is>
          <t>204.950</t>
        </is>
      </c>
      <c r="E12" t="inlineStr">
        <is>
          <t>W</t>
        </is>
      </c>
      <c r="F12" t="inlineStr">
        <is>
          <t>6.00</t>
        </is>
      </c>
      <c r="G12" t="inlineStr">
        <is>
          <t>10.00</t>
        </is>
      </c>
      <c r="H12" t="inlineStr">
        <is>
          <t>223.275</t>
        </is>
      </c>
      <c r="I12" t="inlineStr">
        <is>
          <t>0.917900</t>
        </is>
      </c>
      <c r="J12" t="inlineStr">
        <is>
          <t>0.022132</t>
        </is>
      </c>
      <c r="K12" t="inlineStr">
        <is>
          <t>4.536</t>
        </is>
      </c>
      <c r="L12" t="inlineStr">
        <is>
          <t>20230430</t>
        </is>
      </c>
      <c r="M12" t="n">
        <v>2.7216</v>
      </c>
    </row>
    <row r="13">
      <c r="A13" t="inlineStr">
        <is>
          <t>A00630</t>
        </is>
      </c>
      <c r="B13" t="inlineStr">
        <is>
          <t>0801</t>
        </is>
      </c>
      <c r="C13" t="inlineStr">
        <is>
          <t>17</t>
        </is>
      </c>
      <c r="D13" t="inlineStr">
        <is>
          <t>206.950</t>
        </is>
      </c>
      <c r="E13" t="inlineStr">
        <is>
          <t>W</t>
        </is>
      </c>
      <c r="F13" t="inlineStr">
        <is>
          <t>6.00</t>
        </is>
      </c>
      <c r="G13" t="inlineStr">
        <is>
          <t>10.00</t>
        </is>
      </c>
      <c r="H13" t="inlineStr">
        <is>
          <t>223.275</t>
        </is>
      </c>
      <c r="I13" t="inlineStr">
        <is>
          <t>0.926900</t>
        </is>
      </c>
      <c r="J13" t="inlineStr">
        <is>
          <t>0.024866</t>
        </is>
      </c>
      <c r="K13" t="inlineStr">
        <is>
          <t>5.146</t>
        </is>
      </c>
      <c r="L13" t="inlineStr">
        <is>
          <t>20230430</t>
        </is>
      </c>
      <c r="M13" t="n">
        <v>3.0876</v>
      </c>
    </row>
    <row r="14">
      <c r="A14" t="inlineStr">
        <is>
          <t>A00630</t>
        </is>
      </c>
      <c r="B14" t="inlineStr">
        <is>
          <t>0801</t>
        </is>
      </c>
      <c r="C14" t="inlineStr">
        <is>
          <t>17</t>
        </is>
      </c>
      <c r="D14" t="inlineStr">
        <is>
          <t>208.950</t>
        </is>
      </c>
      <c r="E14" t="inlineStr">
        <is>
          <t>W</t>
        </is>
      </c>
      <c r="F14" t="inlineStr">
        <is>
          <t>6.00</t>
        </is>
      </c>
      <c r="G14" t="inlineStr">
        <is>
          <t>10.00</t>
        </is>
      </c>
      <c r="H14" t="inlineStr">
        <is>
          <t>223.275</t>
        </is>
      </c>
      <c r="I14" t="inlineStr">
        <is>
          <t>0.935800</t>
        </is>
      </c>
      <c r="J14" t="inlineStr">
        <is>
          <t>0.027676</t>
        </is>
      </c>
      <c r="K14" t="inlineStr">
        <is>
          <t>5.783</t>
        </is>
      </c>
      <c r="L14" t="inlineStr">
        <is>
          <t>20230430</t>
        </is>
      </c>
      <c r="M14" t="n">
        <v>3.4698</v>
      </c>
    </row>
    <row r="15">
      <c r="A15" t="inlineStr">
        <is>
          <t>A00630</t>
        </is>
      </c>
      <c r="B15" t="inlineStr">
        <is>
          <t>0801</t>
        </is>
      </c>
      <c r="C15" t="inlineStr">
        <is>
          <t>17</t>
        </is>
      </c>
      <c r="D15" t="inlineStr">
        <is>
          <t>210.950</t>
        </is>
      </c>
      <c r="E15" t="inlineStr">
        <is>
          <t>W</t>
        </is>
      </c>
      <c r="F15" t="inlineStr">
        <is>
          <t>6.00</t>
        </is>
      </c>
      <c r="G15" t="inlineStr">
        <is>
          <t>10.00</t>
        </is>
      </c>
      <c r="H15" t="inlineStr">
        <is>
          <t>223.275</t>
        </is>
      </c>
      <c r="I15" t="inlineStr">
        <is>
          <t>0.944800</t>
        </is>
      </c>
      <c r="J15" t="inlineStr">
        <is>
          <t>0.030894</t>
        </is>
      </c>
      <c r="K15" t="inlineStr">
        <is>
          <t>6.517</t>
        </is>
      </c>
      <c r="L15" t="inlineStr">
        <is>
          <t>20230430</t>
        </is>
      </c>
      <c r="M15" t="n">
        <v>3.9102</v>
      </c>
    </row>
    <row r="16">
      <c r="A16" t="inlineStr">
        <is>
          <t>A00630</t>
        </is>
      </c>
      <c r="B16" t="inlineStr">
        <is>
          <t>0801</t>
        </is>
      </c>
      <c r="C16" t="inlineStr">
        <is>
          <t>17</t>
        </is>
      </c>
      <c r="D16" t="inlineStr">
        <is>
          <t>212.950</t>
        </is>
      </c>
      <c r="E16" t="inlineStr">
        <is>
          <t>W</t>
        </is>
      </c>
      <c r="F16" t="inlineStr">
        <is>
          <t>6.00</t>
        </is>
      </c>
      <c r="G16" t="inlineStr">
        <is>
          <t>10.00</t>
        </is>
      </c>
      <c r="H16" t="inlineStr">
        <is>
          <t>223.275</t>
        </is>
      </c>
      <c r="I16" t="inlineStr">
        <is>
          <t>0.953800</t>
        </is>
      </c>
      <c r="J16" t="inlineStr">
        <is>
          <t>0.034346</t>
        </is>
      </c>
      <c r="K16" t="inlineStr">
        <is>
          <t>7.314</t>
        </is>
      </c>
      <c r="L16" t="inlineStr">
        <is>
          <t>20230430</t>
        </is>
      </c>
      <c r="M16" t="n">
        <v>4.7541</v>
      </c>
    </row>
    <row r="17">
      <c r="A17" t="inlineStr">
        <is>
          <t>A00630</t>
        </is>
      </c>
      <c r="B17" t="inlineStr">
        <is>
          <t>0801</t>
        </is>
      </c>
      <c r="C17" t="inlineStr">
        <is>
          <t>17</t>
        </is>
      </c>
      <c r="D17" t="inlineStr">
        <is>
          <t>214.950</t>
        </is>
      </c>
      <c r="E17" t="inlineStr">
        <is>
          <t>W</t>
        </is>
      </c>
      <c r="F17" t="inlineStr">
        <is>
          <t>6.00</t>
        </is>
      </c>
      <c r="G17" t="inlineStr">
        <is>
          <t>10.00</t>
        </is>
      </c>
      <c r="H17" t="inlineStr">
        <is>
          <t>223.275</t>
        </is>
      </c>
      <c r="I17" t="inlineStr">
        <is>
          <t>0.962700</t>
        </is>
      </c>
      <c r="J17" t="inlineStr">
        <is>
          <t>0.038111</t>
        </is>
      </c>
      <c r="K17" t="inlineStr">
        <is>
          <t>8.192</t>
        </is>
      </c>
      <c r="L17" t="inlineStr">
        <is>
          <t>20230430</t>
        </is>
      </c>
      <c r="M17" t="n">
        <v>5.324800000000001</v>
      </c>
    </row>
    <row r="18">
      <c r="A18" t="inlineStr">
        <is>
          <t>A00630</t>
        </is>
      </c>
      <c r="B18" t="inlineStr">
        <is>
          <t>0801</t>
        </is>
      </c>
      <c r="C18" t="inlineStr">
        <is>
          <t>17</t>
        </is>
      </c>
      <c r="D18" t="inlineStr">
        <is>
          <t>216.950</t>
        </is>
      </c>
      <c r="E18" t="inlineStr">
        <is>
          <t>W</t>
        </is>
      </c>
      <c r="F18" t="inlineStr">
        <is>
          <t>6.00</t>
        </is>
      </c>
      <c r="G18" t="inlineStr">
        <is>
          <t>10.00</t>
        </is>
      </c>
      <c r="H18" t="inlineStr">
        <is>
          <t>223.275</t>
        </is>
      </c>
      <c r="I18" t="inlineStr">
        <is>
          <t>0.971700</t>
        </is>
      </c>
      <c r="J18" t="inlineStr">
        <is>
          <t>0.042014</t>
        </is>
      </c>
      <c r="K18" t="inlineStr">
        <is>
          <t>9.115</t>
        </is>
      </c>
      <c r="L18" t="inlineStr">
        <is>
          <t>20230430</t>
        </is>
      </c>
      <c r="M18" t="n">
        <v>5.92475</v>
      </c>
    </row>
    <row r="19">
      <c r="A19" t="inlineStr">
        <is>
          <t>A00630</t>
        </is>
      </c>
      <c r="B19" t="inlineStr">
        <is>
          <t>0801</t>
        </is>
      </c>
      <c r="C19" t="inlineStr">
        <is>
          <t>17</t>
        </is>
      </c>
      <c r="D19" t="inlineStr">
        <is>
          <t>218.950</t>
        </is>
      </c>
      <c r="E19" t="inlineStr">
        <is>
          <t>W</t>
        </is>
      </c>
      <c r="F19" t="inlineStr">
        <is>
          <t>6.00</t>
        </is>
      </c>
      <c r="G19" t="inlineStr">
        <is>
          <t>10.00</t>
        </is>
      </c>
      <c r="H19" t="inlineStr">
        <is>
          <t>223.275</t>
        </is>
      </c>
      <c r="I19" t="inlineStr">
        <is>
          <t>0.980600</t>
        </is>
      </c>
      <c r="J19" t="inlineStr">
        <is>
          <t>0.046211</t>
        </is>
      </c>
      <c r="K19" t="inlineStr">
        <is>
          <t>10.118</t>
        </is>
      </c>
      <c r="L19" t="inlineStr">
        <is>
          <t>20230430</t>
        </is>
      </c>
      <c r="M19" t="n">
        <v>6.576700000000001</v>
      </c>
    </row>
    <row r="20">
      <c r="A20" t="inlineStr">
        <is>
          <t>A00630</t>
        </is>
      </c>
      <c r="B20" t="inlineStr">
        <is>
          <t>0801</t>
        </is>
      </c>
      <c r="C20" t="inlineStr">
        <is>
          <t>17</t>
        </is>
      </c>
      <c r="D20" t="inlineStr">
        <is>
          <t>220.950</t>
        </is>
      </c>
      <c r="E20" t="inlineStr">
        <is>
          <t>W</t>
        </is>
      </c>
      <c r="F20" t="inlineStr">
        <is>
          <t>6.00</t>
        </is>
      </c>
      <c r="G20" t="inlineStr">
        <is>
          <t>10.00</t>
        </is>
      </c>
      <c r="H20" t="inlineStr">
        <is>
          <t>223.275</t>
        </is>
      </c>
      <c r="I20" t="inlineStr">
        <is>
          <t>0.989600</t>
        </is>
      </c>
      <c r="J20" t="inlineStr">
        <is>
          <t>0.050790</t>
        </is>
      </c>
      <c r="K20" t="inlineStr">
        <is>
          <t>11.222</t>
        </is>
      </c>
      <c r="L20" t="inlineStr">
        <is>
          <t>20230430</t>
        </is>
      </c>
      <c r="M20" t="n">
        <v>7.2943</v>
      </c>
    </row>
    <row r="21">
      <c r="A21" t="inlineStr">
        <is>
          <t>A00630</t>
        </is>
      </c>
      <c r="B21" t="inlineStr">
        <is>
          <t>0801</t>
        </is>
      </c>
      <c r="C21" t="inlineStr">
        <is>
          <t>17</t>
        </is>
      </c>
      <c r="D21" t="inlineStr">
        <is>
          <t>222.950</t>
        </is>
      </c>
      <c r="E21" t="inlineStr">
        <is>
          <t>W</t>
        </is>
      </c>
      <c r="F21" t="inlineStr">
        <is>
          <t>6.00</t>
        </is>
      </c>
      <c r="G21" t="inlineStr">
        <is>
          <t>10.00</t>
        </is>
      </c>
      <c r="H21" t="inlineStr">
        <is>
          <t>223.275</t>
        </is>
      </c>
      <c r="I21" t="inlineStr">
        <is>
          <t>0.998500</t>
        </is>
      </c>
      <c r="J21" t="inlineStr">
        <is>
          <t>0.055510</t>
        </is>
      </c>
      <c r="K21" t="inlineStr">
        <is>
          <t>12.376</t>
        </is>
      </c>
      <c r="L21" t="inlineStr">
        <is>
          <t>20230430</t>
        </is>
      </c>
      <c r="M21" t="n">
        <v>8.0444</v>
      </c>
    </row>
    <row r="22">
      <c r="A22" t="inlineStr">
        <is>
          <t>A00630</t>
        </is>
      </c>
      <c r="B22" t="inlineStr">
        <is>
          <t>0801</t>
        </is>
      </c>
      <c r="C22" t="inlineStr">
        <is>
          <t>21</t>
        </is>
      </c>
      <c r="D22" t="inlineStr">
        <is>
          <t>209.020</t>
        </is>
      </c>
      <c r="E22" t="inlineStr">
        <is>
          <t>W</t>
        </is>
      </c>
      <c r="F22" t="inlineStr">
        <is>
          <t>6.00</t>
        </is>
      </c>
      <c r="G22" t="inlineStr">
        <is>
          <t>10.00</t>
        </is>
      </c>
      <c r="H22" t="inlineStr">
        <is>
          <t>227.269</t>
        </is>
      </c>
      <c r="I22" t="inlineStr">
        <is>
          <t>0.919700</t>
        </is>
      </c>
      <c r="J22" t="inlineStr">
        <is>
          <t>0.028648</t>
        </is>
      </c>
      <c r="K22" t="inlineStr">
        <is>
          <t>5.988</t>
        </is>
      </c>
      <c r="L22" t="inlineStr">
        <is>
          <t>20230430</t>
        </is>
      </c>
      <c r="M22" t="n">
        <v>3.5928</v>
      </c>
    </row>
    <row r="23">
      <c r="A23" t="inlineStr">
        <is>
          <t>A00630</t>
        </is>
      </c>
      <c r="B23" t="inlineStr">
        <is>
          <t>0801</t>
        </is>
      </c>
      <c r="C23" t="inlineStr">
        <is>
          <t>21</t>
        </is>
      </c>
      <c r="D23" t="inlineStr">
        <is>
          <t>211.020</t>
        </is>
      </c>
      <c r="E23" t="inlineStr">
        <is>
          <t>W</t>
        </is>
      </c>
      <c r="F23" t="inlineStr">
        <is>
          <t>6.00</t>
        </is>
      </c>
      <c r="G23" t="inlineStr">
        <is>
          <t>10.00</t>
        </is>
      </c>
      <c r="H23" t="inlineStr">
        <is>
          <t>227.269</t>
        </is>
      </c>
      <c r="I23" t="inlineStr">
        <is>
          <t>0.928500</t>
        </is>
      </c>
      <c r="J23" t="inlineStr">
        <is>
          <t>0.031547</t>
        </is>
      </c>
      <c r="K23" t="inlineStr">
        <is>
          <t>6.657</t>
        </is>
      </c>
      <c r="L23" t="inlineStr">
        <is>
          <t>20230430</t>
        </is>
      </c>
      <c r="M23" t="n">
        <v>3.9942</v>
      </c>
    </row>
    <row r="24">
      <c r="A24" t="inlineStr">
        <is>
          <t>A00630</t>
        </is>
      </c>
      <c r="B24" t="inlineStr">
        <is>
          <t>0801</t>
        </is>
      </c>
      <c r="C24" t="inlineStr">
        <is>
          <t>21</t>
        </is>
      </c>
      <c r="D24" t="inlineStr">
        <is>
          <t>213.020</t>
        </is>
      </c>
      <c r="E24" t="inlineStr">
        <is>
          <t>W</t>
        </is>
      </c>
      <c r="F24" t="inlineStr">
        <is>
          <t>6.00</t>
        </is>
      </c>
      <c r="G24" t="inlineStr">
        <is>
          <t>10.00</t>
        </is>
      </c>
      <c r="H24" t="inlineStr">
        <is>
          <t>227.269</t>
        </is>
      </c>
      <c r="I24" t="inlineStr">
        <is>
          <t>0.937300</t>
        </is>
      </c>
      <c r="J24" t="inlineStr">
        <is>
          <t>0.034677</t>
        </is>
      </c>
      <c r="K24" t="inlineStr">
        <is>
          <t>7.387</t>
        </is>
      </c>
      <c r="L24" t="inlineStr">
        <is>
          <t>20230430</t>
        </is>
      </c>
      <c r="M24" t="n">
        <v>4.4322</v>
      </c>
    </row>
    <row r="25">
      <c r="A25" t="inlineStr">
        <is>
          <t>A00630</t>
        </is>
      </c>
      <c r="B25" t="inlineStr">
        <is>
          <t>0801</t>
        </is>
      </c>
      <c r="C25" t="inlineStr">
        <is>
          <t>21</t>
        </is>
      </c>
      <c r="D25" t="inlineStr">
        <is>
          <t>215.020</t>
        </is>
      </c>
      <c r="E25" t="inlineStr">
        <is>
          <t>W</t>
        </is>
      </c>
      <c r="F25" t="inlineStr">
        <is>
          <t>6.00</t>
        </is>
      </c>
      <c r="G25" t="inlineStr">
        <is>
          <t>10.00</t>
        </is>
      </c>
      <c r="H25" t="inlineStr">
        <is>
          <t>227.269</t>
        </is>
      </c>
      <c r="I25" t="inlineStr">
        <is>
          <t>0.946100</t>
        </is>
      </c>
      <c r="J25" t="inlineStr">
        <is>
          <t>0.038034</t>
        </is>
      </c>
      <c r="K25" t="inlineStr">
        <is>
          <t>8.178</t>
        </is>
      </c>
      <c r="L25" t="inlineStr">
        <is>
          <t>20230430</t>
        </is>
      </c>
      <c r="M25" t="n">
        <v>4.9068</v>
      </c>
    </row>
    <row r="26">
      <c r="A26" t="inlineStr">
        <is>
          <t>A00630</t>
        </is>
      </c>
      <c r="B26" t="inlineStr">
        <is>
          <t>0801</t>
        </is>
      </c>
      <c r="C26" t="inlineStr">
        <is>
          <t>21</t>
        </is>
      </c>
      <c r="D26" t="inlineStr">
        <is>
          <t>217.020</t>
        </is>
      </c>
      <c r="E26" t="inlineStr">
        <is>
          <t>W</t>
        </is>
      </c>
      <c r="F26" t="inlineStr">
        <is>
          <t>6.00</t>
        </is>
      </c>
      <c r="G26" t="inlineStr">
        <is>
          <t>10.00</t>
        </is>
      </c>
      <c r="H26" t="inlineStr">
        <is>
          <t>227.269</t>
        </is>
      </c>
      <c r="I26" t="inlineStr">
        <is>
          <t>0.954900</t>
        </is>
      </c>
      <c r="J26" t="inlineStr">
        <is>
          <t>0.041609</t>
        </is>
      </c>
      <c r="K26" t="inlineStr">
        <is>
          <t>9.030</t>
        </is>
      </c>
      <c r="L26" t="inlineStr">
        <is>
          <t>20230430</t>
        </is>
      </c>
      <c r="M26" t="n">
        <v>5.869499999999999</v>
      </c>
    </row>
    <row r="27">
      <c r="A27" t="inlineStr">
        <is>
          <t>A00630</t>
        </is>
      </c>
      <c r="B27" t="inlineStr">
        <is>
          <t>0801</t>
        </is>
      </c>
      <c r="C27" t="inlineStr">
        <is>
          <t>21</t>
        </is>
      </c>
      <c r="D27" t="inlineStr">
        <is>
          <t>219.020</t>
        </is>
      </c>
      <c r="E27" t="inlineStr">
        <is>
          <t>W</t>
        </is>
      </c>
      <c r="F27" t="inlineStr">
        <is>
          <t>6.00</t>
        </is>
      </c>
      <c r="G27" t="inlineStr">
        <is>
          <t>10.00</t>
        </is>
      </c>
      <c r="H27" t="inlineStr">
        <is>
          <t>227.269</t>
        </is>
      </c>
      <c r="I27" t="inlineStr">
        <is>
          <t>0.963700</t>
        </is>
      </c>
      <c r="J27" t="inlineStr">
        <is>
          <t>0.045398</t>
        </is>
      </c>
      <c r="K27" t="inlineStr">
        <is>
          <t>9.943</t>
        </is>
      </c>
      <c r="L27" t="inlineStr">
        <is>
          <t>20230430</t>
        </is>
      </c>
      <c r="M27" t="n">
        <v>6.46295</v>
      </c>
    </row>
    <row r="28">
      <c r="A28" t="inlineStr">
        <is>
          <t>A00630</t>
        </is>
      </c>
      <c r="B28" t="inlineStr">
        <is>
          <t>0801</t>
        </is>
      </c>
      <c r="C28" t="inlineStr">
        <is>
          <t>21</t>
        </is>
      </c>
      <c r="D28" t="inlineStr">
        <is>
          <t>221.020</t>
        </is>
      </c>
      <c r="E28" t="inlineStr">
        <is>
          <t>W</t>
        </is>
      </c>
      <c r="F28" t="inlineStr">
        <is>
          <t>6.00</t>
        </is>
      </c>
      <c r="G28" t="inlineStr">
        <is>
          <t>10.00</t>
        </is>
      </c>
      <c r="H28" t="inlineStr">
        <is>
          <t>227.269</t>
        </is>
      </c>
      <c r="I28" t="inlineStr">
        <is>
          <t>0.972500</t>
        </is>
      </c>
      <c r="J28" t="inlineStr">
        <is>
          <t>0.049394</t>
        </is>
      </c>
      <c r="K28" t="inlineStr">
        <is>
          <t>10.917</t>
        </is>
      </c>
      <c r="L28" t="inlineStr">
        <is>
          <t>20230430</t>
        </is>
      </c>
      <c r="M28" t="n">
        <v>7.09605</v>
      </c>
    </row>
    <row r="29">
      <c r="A29" t="inlineStr">
        <is>
          <t>A00630</t>
        </is>
      </c>
      <c r="B29" t="inlineStr">
        <is>
          <t>0801</t>
        </is>
      </c>
      <c r="C29" t="inlineStr">
        <is>
          <t>21</t>
        </is>
      </c>
      <c r="D29" t="inlineStr">
        <is>
          <t>223.020</t>
        </is>
      </c>
      <c r="E29" t="inlineStr">
        <is>
          <t>W</t>
        </is>
      </c>
      <c r="F29" t="inlineStr">
        <is>
          <t>6.00</t>
        </is>
      </c>
      <c r="G29" t="inlineStr">
        <is>
          <t>10.00</t>
        </is>
      </c>
      <c r="H29" t="inlineStr">
        <is>
          <t>227.269</t>
        </is>
      </c>
      <c r="I29" t="inlineStr">
        <is>
          <t>0.981300</t>
        </is>
      </c>
      <c r="J29" t="inlineStr">
        <is>
          <t>0.053717</t>
        </is>
      </c>
      <c r="K29" t="inlineStr">
        <is>
          <t>11.980</t>
        </is>
      </c>
      <c r="L29" t="inlineStr">
        <is>
          <t>20230430</t>
        </is>
      </c>
      <c r="M29" t="n">
        <v>7.787000000000001</v>
      </c>
    </row>
    <row r="30">
      <c r="A30" t="inlineStr">
        <is>
          <t>A00630</t>
        </is>
      </c>
      <c r="B30" t="inlineStr">
        <is>
          <t>0801</t>
        </is>
      </c>
      <c r="C30" t="inlineStr">
        <is>
          <t>21</t>
        </is>
      </c>
      <c r="D30" t="inlineStr">
        <is>
          <t>225.020</t>
        </is>
      </c>
      <c r="E30" t="inlineStr">
        <is>
          <t>W</t>
        </is>
      </c>
      <c r="F30" t="inlineStr">
        <is>
          <t>6.00</t>
        </is>
      </c>
      <c r="G30" t="inlineStr">
        <is>
          <t>10.00</t>
        </is>
      </c>
      <c r="H30" t="inlineStr">
        <is>
          <t>227.269</t>
        </is>
      </c>
      <c r="I30" t="inlineStr">
        <is>
          <t>0.990100</t>
        </is>
      </c>
      <c r="J30" t="inlineStr">
        <is>
          <t>0.058110</t>
        </is>
      </c>
      <c r="K30" t="inlineStr">
        <is>
          <t>13.076</t>
        </is>
      </c>
      <c r="L30" t="inlineStr">
        <is>
          <t>20230430</t>
        </is>
      </c>
      <c r="M30" t="n">
        <v>8.499400000000001</v>
      </c>
    </row>
    <row r="31">
      <c r="A31" t="inlineStr">
        <is>
          <t>A00630</t>
        </is>
      </c>
      <c r="B31" t="inlineStr">
        <is>
          <t>0801</t>
        </is>
      </c>
      <c r="C31" t="inlineStr">
        <is>
          <t>21</t>
        </is>
      </c>
      <c r="D31" t="inlineStr">
        <is>
          <t>227.020</t>
        </is>
      </c>
      <c r="E31" t="inlineStr">
        <is>
          <t>W</t>
        </is>
      </c>
      <c r="F31" t="inlineStr">
        <is>
          <t>6.00</t>
        </is>
      </c>
      <c r="G31" t="inlineStr">
        <is>
          <t>10.00</t>
        </is>
      </c>
      <c r="H31" t="inlineStr">
        <is>
          <t>227.269</t>
        </is>
      </c>
      <c r="I31" t="inlineStr">
        <is>
          <t>0.998900</t>
        </is>
      </c>
      <c r="J31" t="inlineStr">
        <is>
          <t>0.062818</t>
        </is>
      </c>
      <c r="K31" t="inlineStr">
        <is>
          <t>14.261</t>
        </is>
      </c>
      <c r="L31" t="inlineStr">
        <is>
          <t>20230430</t>
        </is>
      </c>
      <c r="M31" t="n">
        <v>9.26965</v>
      </c>
    </row>
    <row r="32">
      <c r="A32" t="inlineStr">
        <is>
          <t>A00630</t>
        </is>
      </c>
      <c r="B32" t="inlineStr">
        <is>
          <t>0801</t>
        </is>
      </c>
      <c r="C32" t="inlineStr">
        <is>
          <t>26</t>
        </is>
      </c>
      <c r="D32" t="inlineStr">
        <is>
          <t>214.500</t>
        </is>
      </c>
      <c r="E32" t="inlineStr">
        <is>
          <t>W</t>
        </is>
      </c>
      <c r="F32" t="inlineStr">
        <is>
          <t>6.00</t>
        </is>
      </c>
      <c r="G32" t="inlineStr">
        <is>
          <t>10.00</t>
        </is>
      </c>
      <c r="H32" t="inlineStr">
        <is>
          <t>232.903</t>
        </is>
      </c>
      <c r="I32" t="inlineStr">
        <is>
          <t>0.921000</t>
        </is>
      </c>
      <c r="J32" t="inlineStr">
        <is>
          <t>0.034420</t>
        </is>
      </c>
      <c r="K32" t="inlineStr">
        <is>
          <t>7.383</t>
        </is>
      </c>
      <c r="L32" t="inlineStr">
        <is>
          <t>20230430</t>
        </is>
      </c>
      <c r="M32" t="n">
        <v>4.4298</v>
      </c>
    </row>
    <row r="33">
      <c r="A33" t="inlineStr">
        <is>
          <t>A00630</t>
        </is>
      </c>
      <c r="B33" t="inlineStr">
        <is>
          <t>0801</t>
        </is>
      </c>
      <c r="C33" t="inlineStr">
        <is>
          <t>26</t>
        </is>
      </c>
      <c r="D33" t="inlineStr">
        <is>
          <t>216.500</t>
        </is>
      </c>
      <c r="E33" t="inlineStr">
        <is>
          <t>W</t>
        </is>
      </c>
      <c r="F33" t="inlineStr">
        <is>
          <t>6.00</t>
        </is>
      </c>
      <c r="G33" t="inlineStr">
        <is>
          <t>10.00</t>
        </is>
      </c>
      <c r="H33" t="inlineStr">
        <is>
          <t>232.903</t>
        </is>
      </c>
      <c r="I33" t="inlineStr">
        <is>
          <t>0.929600</t>
        </is>
      </c>
      <c r="J33" t="inlineStr">
        <is>
          <t>0.037580</t>
        </is>
      </c>
      <c r="K33" t="inlineStr">
        <is>
          <t>8.136</t>
        </is>
      </c>
      <c r="L33" t="inlineStr">
        <is>
          <t>20230430</t>
        </is>
      </c>
      <c r="M33" t="n">
        <v>4.8816</v>
      </c>
    </row>
    <row r="34">
      <c r="A34" t="inlineStr">
        <is>
          <t>A00630</t>
        </is>
      </c>
      <c r="B34" t="inlineStr">
        <is>
          <t>0801</t>
        </is>
      </c>
      <c r="C34" t="inlineStr">
        <is>
          <t>26</t>
        </is>
      </c>
      <c r="D34" t="inlineStr">
        <is>
          <t>218.500</t>
        </is>
      </c>
      <c r="E34" t="inlineStr">
        <is>
          <t>W</t>
        </is>
      </c>
      <c r="F34" t="inlineStr">
        <is>
          <t>6.00</t>
        </is>
      </c>
      <c r="G34" t="inlineStr">
        <is>
          <t>10.00</t>
        </is>
      </c>
      <c r="H34" t="inlineStr">
        <is>
          <t>232.903</t>
        </is>
      </c>
      <c r="I34" t="inlineStr">
        <is>
          <t>0.938200</t>
        </is>
      </c>
      <c r="J34" t="inlineStr">
        <is>
          <t>0.040870</t>
        </is>
      </c>
      <c r="K34" t="inlineStr">
        <is>
          <t>8.930</t>
        </is>
      </c>
      <c r="L34" t="inlineStr">
        <is>
          <t>20230430</t>
        </is>
      </c>
      <c r="M34" t="n">
        <v>5.358</v>
      </c>
    </row>
    <row r="35">
      <c r="A35" t="inlineStr">
        <is>
          <t>A00630</t>
        </is>
      </c>
      <c r="B35" t="inlineStr">
        <is>
          <t>0801</t>
        </is>
      </c>
      <c r="C35" t="inlineStr">
        <is>
          <t>26</t>
        </is>
      </c>
      <c r="D35" t="inlineStr">
        <is>
          <t>220.500</t>
        </is>
      </c>
      <c r="E35" t="inlineStr">
        <is>
          <t>W</t>
        </is>
      </c>
      <c r="F35" t="inlineStr">
        <is>
          <t>6.00</t>
        </is>
      </c>
      <c r="G35" t="inlineStr">
        <is>
          <t>10.00</t>
        </is>
      </c>
      <c r="H35" t="inlineStr">
        <is>
          <t>232.903</t>
        </is>
      </c>
      <c r="I35" t="inlineStr">
        <is>
          <t>0.946700</t>
        </is>
      </c>
      <c r="J35" t="inlineStr">
        <is>
          <t>0.044249</t>
        </is>
      </c>
      <c r="K35" t="inlineStr">
        <is>
          <t>9.757</t>
        </is>
      </c>
      <c r="L35" t="inlineStr">
        <is>
          <t>20230430</t>
        </is>
      </c>
      <c r="M35" t="n">
        <v>5.8542</v>
      </c>
    </row>
    <row r="36">
      <c r="A36" t="inlineStr">
        <is>
          <t>A00630</t>
        </is>
      </c>
      <c r="B36" t="inlineStr">
        <is>
          <t>0801</t>
        </is>
      </c>
      <c r="C36" t="inlineStr">
        <is>
          <t>26</t>
        </is>
      </c>
      <c r="D36" t="inlineStr">
        <is>
          <t>222.500</t>
        </is>
      </c>
      <c r="E36" t="inlineStr">
        <is>
          <t>W</t>
        </is>
      </c>
      <c r="F36" t="inlineStr">
        <is>
          <t>6.00</t>
        </is>
      </c>
      <c r="G36" t="inlineStr">
        <is>
          <t>10.00</t>
        </is>
      </c>
      <c r="H36" t="inlineStr">
        <is>
          <t>232.903</t>
        </is>
      </c>
      <c r="I36" t="inlineStr">
        <is>
          <t>0.955300</t>
        </is>
      </c>
      <c r="J36" t="inlineStr">
        <is>
          <t>0.047910</t>
        </is>
      </c>
      <c r="K36" t="inlineStr">
        <is>
          <t>10.660</t>
        </is>
      </c>
      <c r="L36" t="inlineStr">
        <is>
          <t>20230430</t>
        </is>
      </c>
      <c r="M36" t="n">
        <v>6.929</v>
      </c>
    </row>
    <row r="37">
      <c r="A37" t="inlineStr">
        <is>
          <t>A00630</t>
        </is>
      </c>
      <c r="B37" t="inlineStr">
        <is>
          <t>0801</t>
        </is>
      </c>
      <c r="C37" t="inlineStr">
        <is>
          <t>26</t>
        </is>
      </c>
      <c r="D37" t="inlineStr">
        <is>
          <t>224.500</t>
        </is>
      </c>
      <c r="E37" t="inlineStr">
        <is>
          <t>W</t>
        </is>
      </c>
      <c r="F37" t="inlineStr">
        <is>
          <t>6.00</t>
        </is>
      </c>
      <c r="G37" t="inlineStr">
        <is>
          <t>10.00</t>
        </is>
      </c>
      <c r="H37" t="inlineStr">
        <is>
          <t>232.903</t>
        </is>
      </c>
      <c r="I37" t="inlineStr">
        <is>
          <t>0.963900</t>
        </is>
      </c>
      <c r="J37" t="inlineStr">
        <is>
          <t>0.051804</t>
        </is>
      </c>
      <c r="K37" t="inlineStr">
        <is>
          <t>11.630</t>
        </is>
      </c>
      <c r="L37" t="inlineStr">
        <is>
          <t>20230430</t>
        </is>
      </c>
      <c r="M37" t="n">
        <v>7.559500000000001</v>
      </c>
    </row>
    <row r="38">
      <c r="A38" t="inlineStr">
        <is>
          <t>A00630</t>
        </is>
      </c>
      <c r="B38" t="inlineStr">
        <is>
          <t>0801</t>
        </is>
      </c>
      <c r="C38" t="inlineStr">
        <is>
          <t>26</t>
        </is>
      </c>
      <c r="D38" t="inlineStr">
        <is>
          <t>226.500</t>
        </is>
      </c>
      <c r="E38" t="inlineStr">
        <is>
          <t>W</t>
        </is>
      </c>
      <c r="F38" t="inlineStr">
        <is>
          <t>6.00</t>
        </is>
      </c>
      <c r="G38" t="inlineStr">
        <is>
          <t>10.00</t>
        </is>
      </c>
      <c r="H38" t="inlineStr">
        <is>
          <t>232.903</t>
        </is>
      </c>
      <c r="I38" t="inlineStr">
        <is>
          <t>0.972500</t>
        </is>
      </c>
      <c r="J38" t="inlineStr">
        <is>
          <t>0.055929</t>
        </is>
      </c>
      <c r="K38" t="inlineStr">
        <is>
          <t>12.668</t>
        </is>
      </c>
      <c r="L38" t="inlineStr">
        <is>
          <t>20230430</t>
        </is>
      </c>
      <c r="M38" t="n">
        <v>8.2342</v>
      </c>
    </row>
    <row r="39">
      <c r="A39" t="inlineStr">
        <is>
          <t>A00630</t>
        </is>
      </c>
      <c r="B39" t="inlineStr">
        <is>
          <t>0801</t>
        </is>
      </c>
      <c r="C39" t="inlineStr">
        <is>
          <t>26</t>
        </is>
      </c>
      <c r="D39" t="inlineStr">
        <is>
          <t>228.500</t>
        </is>
      </c>
      <c r="E39" t="inlineStr">
        <is>
          <t>W</t>
        </is>
      </c>
      <c r="F39" t="inlineStr">
        <is>
          <t>6.00</t>
        </is>
      </c>
      <c r="G39" t="inlineStr">
        <is>
          <t>10.00</t>
        </is>
      </c>
      <c r="H39" t="inlineStr">
        <is>
          <t>232.903</t>
        </is>
      </c>
      <c r="I39" t="inlineStr">
        <is>
          <t>0.981100</t>
        </is>
      </c>
      <c r="J39" t="inlineStr">
        <is>
          <t>0.060175</t>
        </is>
      </c>
      <c r="K39" t="inlineStr">
        <is>
          <t>13.750</t>
        </is>
      </c>
      <c r="L39" t="inlineStr">
        <is>
          <t>20230430</t>
        </is>
      </c>
      <c r="M39" t="n">
        <v>8.9375</v>
      </c>
    </row>
    <row r="40">
      <c r="A40" t="inlineStr">
        <is>
          <t>A00630</t>
        </is>
      </c>
      <c r="B40" t="inlineStr">
        <is>
          <t>0801</t>
        </is>
      </c>
      <c r="C40" t="inlineStr">
        <is>
          <t>26</t>
        </is>
      </c>
      <c r="D40" t="inlineStr">
        <is>
          <t>230.500</t>
        </is>
      </c>
      <c r="E40" t="inlineStr">
        <is>
          <t>W</t>
        </is>
      </c>
      <c r="F40" t="inlineStr">
        <is>
          <t>6.00</t>
        </is>
      </c>
      <c r="G40" t="inlineStr">
        <is>
          <t>10.00</t>
        </is>
      </c>
      <c r="H40" t="inlineStr">
        <is>
          <t>232.903</t>
        </is>
      </c>
      <c r="I40" t="inlineStr">
        <is>
          <t>0.989700</t>
        </is>
      </c>
      <c r="J40" t="inlineStr">
        <is>
          <t>0.064638</t>
        </is>
      </c>
      <c r="K40" t="inlineStr">
        <is>
          <t>14.899</t>
        </is>
      </c>
      <c r="L40" t="inlineStr">
        <is>
          <t>20230430</t>
        </is>
      </c>
      <c r="M40" t="n">
        <v>9.68435</v>
      </c>
    </row>
    <row r="41">
      <c r="A41" t="inlineStr">
        <is>
          <t>A00630</t>
        </is>
      </c>
      <c r="B41" t="inlineStr">
        <is>
          <t>0801</t>
        </is>
      </c>
      <c r="C41" t="inlineStr">
        <is>
          <t>26</t>
        </is>
      </c>
      <c r="D41" t="inlineStr">
        <is>
          <t>232.500</t>
        </is>
      </c>
      <c r="E41" t="inlineStr">
        <is>
          <t>W</t>
        </is>
      </c>
      <c r="F41" t="inlineStr">
        <is>
          <t>6.00</t>
        </is>
      </c>
      <c r="G41" t="inlineStr">
        <is>
          <t>10.00</t>
        </is>
      </c>
      <c r="H41" t="inlineStr">
        <is>
          <t>232.903</t>
        </is>
      </c>
      <c r="I41" t="inlineStr">
        <is>
          <t>0.998300</t>
        </is>
      </c>
      <c r="J41" t="inlineStr">
        <is>
          <t>0.069217</t>
        </is>
      </c>
      <c r="K41" t="inlineStr">
        <is>
          <t>16.093</t>
        </is>
      </c>
      <c r="L41" t="inlineStr">
        <is>
          <t>20230430</t>
        </is>
      </c>
      <c r="M41" t="n">
        <v>10.46045</v>
      </c>
    </row>
    <row r="42">
      <c r="A42" t="inlineStr">
        <is>
          <t>A00630</t>
        </is>
      </c>
      <c r="B42" t="inlineStr">
        <is>
          <t>0801</t>
        </is>
      </c>
      <c r="C42" t="inlineStr">
        <is>
          <t>30</t>
        </is>
      </c>
      <c r="D42" t="inlineStr">
        <is>
          <t>218.960</t>
        </is>
      </c>
      <c r="E42" t="inlineStr">
        <is>
          <t>W</t>
        </is>
      </c>
      <c r="F42" t="inlineStr">
        <is>
          <t>6.00</t>
        </is>
      </c>
      <c r="G42" t="inlineStr">
        <is>
          <t>10.00</t>
        </is>
      </c>
      <c r="H42" t="inlineStr">
        <is>
          <t>237.362</t>
        </is>
      </c>
      <c r="I42" t="inlineStr">
        <is>
          <t>0.922500</t>
        </is>
      </c>
      <c r="J42" t="inlineStr">
        <is>
          <t>0.038477</t>
        </is>
      </c>
      <c r="K42" t="inlineStr">
        <is>
          <t>8.425</t>
        </is>
      </c>
      <c r="L42" t="inlineStr">
        <is>
          <t>20230430</t>
        </is>
      </c>
      <c r="M42" t="n">
        <v>5.055000000000001</v>
      </c>
    </row>
    <row r="43">
      <c r="A43" t="inlineStr">
        <is>
          <t>A00630</t>
        </is>
      </c>
      <c r="B43" t="inlineStr">
        <is>
          <t>0801</t>
        </is>
      </c>
      <c r="C43" t="inlineStr">
        <is>
          <t>30</t>
        </is>
      </c>
      <c r="D43" t="inlineStr">
        <is>
          <t>220.960</t>
        </is>
      </c>
      <c r="E43" t="inlineStr">
        <is>
          <t>W</t>
        </is>
      </c>
      <c r="F43" t="inlineStr">
        <is>
          <t>6.00</t>
        </is>
      </c>
      <c r="G43" t="inlineStr">
        <is>
          <t>10.00</t>
        </is>
      </c>
      <c r="H43" t="inlineStr">
        <is>
          <t>237.362</t>
        </is>
      </c>
      <c r="I43" t="inlineStr">
        <is>
          <t>0.930900</t>
        </is>
      </c>
      <c r="J43" t="inlineStr">
        <is>
          <t>0.041587</t>
        </is>
      </c>
      <c r="K43" t="inlineStr">
        <is>
          <t>9.189</t>
        </is>
      </c>
      <c r="L43" t="inlineStr">
        <is>
          <t>20230430</t>
        </is>
      </c>
      <c r="M43" t="n">
        <v>5.5134</v>
      </c>
    </row>
    <row r="44">
      <c r="A44" t="inlineStr">
        <is>
          <t>A00630</t>
        </is>
      </c>
      <c r="B44" t="inlineStr">
        <is>
          <t>0801</t>
        </is>
      </c>
      <c r="C44" t="inlineStr">
        <is>
          <t>30</t>
        </is>
      </c>
      <c r="D44" t="inlineStr">
        <is>
          <t>222.960</t>
        </is>
      </c>
      <c r="E44" t="inlineStr">
        <is>
          <t>W</t>
        </is>
      </c>
      <c r="F44" t="inlineStr">
        <is>
          <t>6.00</t>
        </is>
      </c>
      <c r="G44" t="inlineStr">
        <is>
          <t>10.00</t>
        </is>
      </c>
      <c r="H44" t="inlineStr">
        <is>
          <t>237.362</t>
        </is>
      </c>
      <c r="I44" t="inlineStr">
        <is>
          <t>0.939300</t>
        </is>
      </c>
      <c r="J44" t="inlineStr">
        <is>
          <t>0.044802</t>
        </is>
      </c>
      <c r="K44" t="inlineStr">
        <is>
          <t>9.989</t>
        </is>
      </c>
      <c r="L44" t="inlineStr">
        <is>
          <t>20230430</t>
        </is>
      </c>
      <c r="M44" t="n">
        <v>5.9934</v>
      </c>
    </row>
    <row r="45">
      <c r="A45" t="inlineStr">
        <is>
          <t>A00630</t>
        </is>
      </c>
      <c r="B45" t="inlineStr">
        <is>
          <t>0801</t>
        </is>
      </c>
      <c r="C45" t="inlineStr">
        <is>
          <t>30</t>
        </is>
      </c>
      <c r="D45" t="inlineStr">
        <is>
          <t>224.960</t>
        </is>
      </c>
      <c r="E45" t="inlineStr">
        <is>
          <t>W</t>
        </is>
      </c>
      <c r="F45" t="inlineStr">
        <is>
          <t>6.00</t>
        </is>
      </c>
      <c r="G45" t="inlineStr">
        <is>
          <t>10.00</t>
        </is>
      </c>
      <c r="H45" t="inlineStr">
        <is>
          <t>237.362</t>
        </is>
      </c>
      <c r="I45" t="inlineStr">
        <is>
          <t>0.947800</t>
        </is>
      </c>
      <c r="J45" t="inlineStr">
        <is>
          <t>0.048169</t>
        </is>
      </c>
      <c r="K45" t="inlineStr">
        <is>
          <t>10.836</t>
        </is>
      </c>
      <c r="L45" t="inlineStr">
        <is>
          <t>20230430</t>
        </is>
      </c>
      <c r="M45" t="n">
        <v>6.5016</v>
      </c>
    </row>
    <row r="46">
      <c r="A46" t="inlineStr">
        <is>
          <t>A00630</t>
        </is>
      </c>
      <c r="B46" t="inlineStr">
        <is>
          <t>0801</t>
        </is>
      </c>
      <c r="C46" t="inlineStr">
        <is>
          <t>30</t>
        </is>
      </c>
      <c r="D46" t="inlineStr">
        <is>
          <t>226.960</t>
        </is>
      </c>
      <c r="E46" t="inlineStr">
        <is>
          <t>W</t>
        </is>
      </c>
      <c r="F46" t="inlineStr">
        <is>
          <t>6.00</t>
        </is>
      </c>
      <c r="G46" t="inlineStr">
        <is>
          <t>10.00</t>
        </is>
      </c>
      <c r="H46" t="inlineStr">
        <is>
          <t>237.362</t>
        </is>
      </c>
      <c r="I46" t="inlineStr">
        <is>
          <t>0.956200</t>
        </is>
      </c>
      <c r="J46" t="inlineStr">
        <is>
          <t>0.051701</t>
        </is>
      </c>
      <c r="K46" t="inlineStr">
        <is>
          <t>11.734</t>
        </is>
      </c>
      <c r="L46" t="inlineStr">
        <is>
          <t>20230430</t>
        </is>
      </c>
      <c r="M46" t="n">
        <v>7.6271</v>
      </c>
    </row>
    <row r="47">
      <c r="A47" t="inlineStr">
        <is>
          <t>A00630</t>
        </is>
      </c>
      <c r="B47" t="inlineStr">
        <is>
          <t>0801</t>
        </is>
      </c>
      <c r="C47" t="inlineStr">
        <is>
          <t>30</t>
        </is>
      </c>
      <c r="D47" t="inlineStr">
        <is>
          <t>228.960</t>
        </is>
      </c>
      <c r="E47" t="inlineStr">
        <is>
          <t>W</t>
        </is>
      </c>
      <c r="F47" t="inlineStr">
        <is>
          <t>6.00</t>
        </is>
      </c>
      <c r="G47" t="inlineStr">
        <is>
          <t>10.00</t>
        </is>
      </c>
      <c r="H47" t="inlineStr">
        <is>
          <t>237.362</t>
        </is>
      </c>
      <c r="I47" t="inlineStr">
        <is>
          <t>0.964600</t>
        </is>
      </c>
      <c r="J47" t="inlineStr">
        <is>
          <t>0.055442</t>
        </is>
      </c>
      <c r="K47" t="inlineStr">
        <is>
          <t>12.694</t>
        </is>
      </c>
      <c r="L47" t="inlineStr">
        <is>
          <t>20230430</t>
        </is>
      </c>
      <c r="M47" t="n">
        <v>8.251100000000001</v>
      </c>
    </row>
    <row r="48">
      <c r="A48" t="inlineStr">
        <is>
          <t>A00630</t>
        </is>
      </c>
      <c r="B48" t="inlineStr">
        <is>
          <t>0801</t>
        </is>
      </c>
      <c r="C48" t="inlineStr">
        <is>
          <t>30</t>
        </is>
      </c>
      <c r="D48" t="inlineStr">
        <is>
          <t>230.960</t>
        </is>
      </c>
      <c r="E48" t="inlineStr">
        <is>
          <t>W</t>
        </is>
      </c>
      <c r="F48" t="inlineStr">
        <is>
          <t>6.00</t>
        </is>
      </c>
      <c r="G48" t="inlineStr">
        <is>
          <t>10.00</t>
        </is>
      </c>
      <c r="H48" t="inlineStr">
        <is>
          <t>237.362</t>
        </is>
      </c>
      <c r="I48" t="inlineStr">
        <is>
          <t>0.973000</t>
        </is>
      </c>
      <c r="J48" t="inlineStr">
        <is>
          <t>0.059391</t>
        </is>
      </c>
      <c r="K48" t="inlineStr">
        <is>
          <t>13.717</t>
        </is>
      </c>
      <c r="L48" t="inlineStr">
        <is>
          <t>20230430</t>
        </is>
      </c>
      <c r="M48" t="n">
        <v>8.91605</v>
      </c>
    </row>
    <row r="49">
      <c r="A49" t="inlineStr">
        <is>
          <t>A00630</t>
        </is>
      </c>
      <c r="B49" t="inlineStr">
        <is>
          <t>0801</t>
        </is>
      </c>
      <c r="C49" t="inlineStr">
        <is>
          <t>30</t>
        </is>
      </c>
      <c r="D49" t="inlineStr">
        <is>
          <t>232.960</t>
        </is>
      </c>
      <c r="E49" t="inlineStr">
        <is>
          <t>W</t>
        </is>
      </c>
      <c r="F49" t="inlineStr">
        <is>
          <t>6.00</t>
        </is>
      </c>
      <c r="G49" t="inlineStr">
        <is>
          <t>10.00</t>
        </is>
      </c>
      <c r="H49" t="inlineStr">
        <is>
          <t>237.362</t>
        </is>
      </c>
      <c r="I49" t="inlineStr">
        <is>
          <t>0.981500</t>
        </is>
      </c>
      <c r="J49" t="inlineStr">
        <is>
          <t>0.063483</t>
        </is>
      </c>
      <c r="K49" t="inlineStr">
        <is>
          <t>14.789</t>
        </is>
      </c>
      <c r="L49" t="inlineStr">
        <is>
          <t>20230430</t>
        </is>
      </c>
      <c r="M49" t="n">
        <v>9.61285</v>
      </c>
    </row>
    <row r="50">
      <c r="A50" t="inlineStr">
        <is>
          <t>A00630</t>
        </is>
      </c>
      <c r="B50" t="inlineStr">
        <is>
          <t>0801</t>
        </is>
      </c>
      <c r="C50" t="inlineStr">
        <is>
          <t>30</t>
        </is>
      </c>
      <c r="D50" t="inlineStr">
        <is>
          <t>234.960</t>
        </is>
      </c>
      <c r="E50" t="inlineStr">
        <is>
          <t>W</t>
        </is>
      </c>
      <c r="F50" t="inlineStr">
        <is>
          <t>6.00</t>
        </is>
      </c>
      <c r="G50" t="inlineStr">
        <is>
          <t>10.00</t>
        </is>
      </c>
      <c r="H50" t="inlineStr">
        <is>
          <t>237.362</t>
        </is>
      </c>
      <c r="I50" t="inlineStr">
        <is>
          <t>0.989900</t>
        </is>
      </c>
      <c r="J50" t="inlineStr">
        <is>
          <t>0.067718</t>
        </is>
      </c>
      <c r="K50" t="inlineStr">
        <is>
          <t>15.911</t>
        </is>
      </c>
      <c r="L50" t="inlineStr">
        <is>
          <t>20230430</t>
        </is>
      </c>
      <c r="M50" t="n">
        <v>10.34215</v>
      </c>
    </row>
    <row r="51">
      <c r="A51" t="inlineStr">
        <is>
          <t>A00630</t>
        </is>
      </c>
      <c r="B51" t="inlineStr">
        <is>
          <t>0801</t>
        </is>
      </c>
      <c r="C51" t="inlineStr">
        <is>
          <t>30</t>
        </is>
      </c>
      <c r="D51" t="inlineStr">
        <is>
          <t>236.960</t>
        </is>
      </c>
      <c r="E51" t="inlineStr">
        <is>
          <t>W</t>
        </is>
      </c>
      <c r="F51" t="inlineStr">
        <is>
          <t>6.00</t>
        </is>
      </c>
      <c r="G51" t="inlineStr">
        <is>
          <t>10.00</t>
        </is>
      </c>
      <c r="H51" t="inlineStr">
        <is>
          <t>237.362</t>
        </is>
      </c>
      <c r="I51" t="inlineStr">
        <is>
          <t>0.998300</t>
        </is>
      </c>
      <c r="J51" t="inlineStr">
        <is>
          <t>0.072033</t>
        </is>
      </c>
      <c r="K51" t="inlineStr">
        <is>
          <t>17.069</t>
        </is>
      </c>
      <c r="L51" t="inlineStr">
        <is>
          <t>20230430</t>
        </is>
      </c>
      <c r="M51" t="n">
        <v>11.09485</v>
      </c>
    </row>
    <row r="52">
      <c r="A52" t="inlineStr">
        <is>
          <t>A00630</t>
        </is>
      </c>
      <c r="B52" t="inlineStr">
        <is>
          <t>0801</t>
        </is>
      </c>
      <c r="C52" t="inlineStr">
        <is>
          <t>34</t>
        </is>
      </c>
      <c r="D52" t="inlineStr">
        <is>
          <t>221.440</t>
        </is>
      </c>
      <c r="E52" t="inlineStr">
        <is>
          <t>W</t>
        </is>
      </c>
      <c r="F52" t="inlineStr">
        <is>
          <t>6.00</t>
        </is>
      </c>
      <c r="G52" t="inlineStr">
        <is>
          <t>10.00</t>
        </is>
      </c>
      <c r="H52" t="inlineStr">
        <is>
          <t>239.841</t>
        </is>
      </c>
      <c r="I52" t="inlineStr">
        <is>
          <t>0.923300</t>
        </is>
      </c>
      <c r="J52" t="inlineStr">
        <is>
          <t>0.041551</t>
        </is>
      </c>
      <c r="K52" t="inlineStr">
        <is>
          <t>9.201</t>
        </is>
      </c>
      <c r="L52" t="inlineStr">
        <is>
          <t>20230430</t>
        </is>
      </c>
      <c r="M52" t="n">
        <v>5.5206</v>
      </c>
    </row>
    <row r="53">
      <c r="A53" t="inlineStr">
        <is>
          <t>A00630</t>
        </is>
      </c>
      <c r="B53" t="inlineStr">
        <is>
          <t>0801</t>
        </is>
      </c>
      <c r="C53" t="inlineStr">
        <is>
          <t>34</t>
        </is>
      </c>
      <c r="D53" t="inlineStr">
        <is>
          <t>223.440</t>
        </is>
      </c>
      <c r="E53" t="inlineStr">
        <is>
          <t>W</t>
        </is>
      </c>
      <c r="F53" t="inlineStr">
        <is>
          <t>6.00</t>
        </is>
      </c>
      <c r="G53" t="inlineStr">
        <is>
          <t>10.00</t>
        </is>
      </c>
      <c r="H53" t="inlineStr">
        <is>
          <t>239.841</t>
        </is>
      </c>
      <c r="I53" t="inlineStr">
        <is>
          <t>0.931600</t>
        </is>
      </c>
      <c r="J53" t="inlineStr">
        <is>
          <t>0.044607</t>
        </is>
      </c>
      <c r="K53" t="inlineStr">
        <is>
          <t>9.967</t>
        </is>
      </c>
      <c r="L53" t="inlineStr">
        <is>
          <t>20230430</t>
        </is>
      </c>
      <c r="M53" t="n">
        <v>5.9802</v>
      </c>
    </row>
    <row r="54">
      <c r="A54" t="inlineStr">
        <is>
          <t>A00630</t>
        </is>
      </c>
      <c r="B54" t="inlineStr">
        <is>
          <t>0801</t>
        </is>
      </c>
      <c r="C54" t="inlineStr">
        <is>
          <t>34</t>
        </is>
      </c>
      <c r="D54" t="inlineStr">
        <is>
          <t>225.440</t>
        </is>
      </c>
      <c r="E54" t="inlineStr">
        <is>
          <t>W</t>
        </is>
      </c>
      <c r="F54" t="inlineStr">
        <is>
          <t>6.00</t>
        </is>
      </c>
      <c r="G54" t="inlineStr">
        <is>
          <t>10.00</t>
        </is>
      </c>
      <c r="H54" t="inlineStr">
        <is>
          <t>239.841</t>
        </is>
      </c>
      <c r="I54" t="inlineStr">
        <is>
          <t>0.940000</t>
        </is>
      </c>
      <c r="J54" t="inlineStr">
        <is>
          <t>0.047795</t>
        </is>
      </c>
      <c r="K54" t="inlineStr">
        <is>
          <t>10.775</t>
        </is>
      </c>
      <c r="L54" t="inlineStr">
        <is>
          <t>20230430</t>
        </is>
      </c>
      <c r="M54" t="n">
        <v>6.465</v>
      </c>
    </row>
    <row r="55">
      <c r="A55" t="inlineStr">
        <is>
          <t>A00630</t>
        </is>
      </c>
      <c r="B55" t="inlineStr">
        <is>
          <t>0801</t>
        </is>
      </c>
      <c r="C55" t="inlineStr">
        <is>
          <t>34</t>
        </is>
      </c>
      <c r="D55" t="inlineStr">
        <is>
          <t>227.440</t>
        </is>
      </c>
      <c r="E55" t="inlineStr">
        <is>
          <t>W</t>
        </is>
      </c>
      <c r="F55" t="inlineStr">
        <is>
          <t>6.00</t>
        </is>
      </c>
      <c r="G55" t="inlineStr">
        <is>
          <t>10.00</t>
        </is>
      </c>
      <c r="H55" t="inlineStr">
        <is>
          <t>239.841</t>
        </is>
      </c>
      <c r="I55" t="inlineStr">
        <is>
          <t>0.948300</t>
        </is>
      </c>
      <c r="J55" t="inlineStr">
        <is>
          <t>0.051016</t>
        </is>
      </c>
      <c r="K55" t="inlineStr">
        <is>
          <t>11.603</t>
        </is>
      </c>
      <c r="L55" t="inlineStr">
        <is>
          <t>20230430</t>
        </is>
      </c>
      <c r="M55" t="n">
        <v>6.961799999999999</v>
      </c>
    </row>
    <row r="56">
      <c r="A56" t="inlineStr">
        <is>
          <t>A00630</t>
        </is>
      </c>
      <c r="B56" t="inlineStr">
        <is>
          <t>0801</t>
        </is>
      </c>
      <c r="C56" t="inlineStr">
        <is>
          <t>34</t>
        </is>
      </c>
      <c r="D56" t="inlineStr">
        <is>
          <t>229.440</t>
        </is>
      </c>
      <c r="E56" t="inlineStr">
        <is>
          <t>W</t>
        </is>
      </c>
      <c r="F56" t="inlineStr">
        <is>
          <t>6.00</t>
        </is>
      </c>
      <c r="G56" t="inlineStr">
        <is>
          <t>10.00</t>
        </is>
      </c>
      <c r="H56" t="inlineStr">
        <is>
          <t>239.841</t>
        </is>
      </c>
      <c r="I56" t="inlineStr">
        <is>
          <t>0.956600</t>
        </is>
      </c>
      <c r="J56" t="inlineStr">
        <is>
          <t>0.054437</t>
        </is>
      </c>
      <c r="K56" t="inlineStr">
        <is>
          <t>12.490</t>
        </is>
      </c>
      <c r="L56" t="inlineStr">
        <is>
          <t>20230430</t>
        </is>
      </c>
      <c r="M56" t="n">
        <v>8.118500000000001</v>
      </c>
    </row>
    <row r="57">
      <c r="A57" t="inlineStr">
        <is>
          <t>A00630</t>
        </is>
      </c>
      <c r="B57" t="inlineStr">
        <is>
          <t>0801</t>
        </is>
      </c>
      <c r="C57" t="inlineStr">
        <is>
          <t>34</t>
        </is>
      </c>
      <c r="D57" t="inlineStr">
        <is>
          <t>231.440</t>
        </is>
      </c>
      <c r="E57" t="inlineStr">
        <is>
          <t>W</t>
        </is>
      </c>
      <c r="F57" t="inlineStr">
        <is>
          <t>6.00</t>
        </is>
      </c>
      <c r="G57" t="inlineStr">
        <is>
          <t>10.00</t>
        </is>
      </c>
      <c r="H57" t="inlineStr">
        <is>
          <t>239.841</t>
        </is>
      </c>
      <c r="I57" t="inlineStr">
        <is>
          <t>0.965000</t>
        </is>
      </c>
      <c r="J57" t="inlineStr">
        <is>
          <t>0.058106</t>
        </is>
      </c>
      <c r="K57" t="inlineStr">
        <is>
          <t>13.448</t>
        </is>
      </c>
      <c r="L57" t="inlineStr">
        <is>
          <t>20230430</t>
        </is>
      </c>
      <c r="M57" t="n">
        <v>8.741200000000001</v>
      </c>
    </row>
    <row r="58">
      <c r="A58" t="inlineStr">
        <is>
          <t>A00630</t>
        </is>
      </c>
      <c r="B58" t="inlineStr">
        <is>
          <t>0801</t>
        </is>
      </c>
      <c r="C58" t="inlineStr">
        <is>
          <t>34</t>
        </is>
      </c>
      <c r="D58" t="inlineStr">
        <is>
          <t>233.440</t>
        </is>
      </c>
      <c r="E58" t="inlineStr">
        <is>
          <t>W</t>
        </is>
      </c>
      <c r="F58" t="inlineStr">
        <is>
          <t>6.00</t>
        </is>
      </c>
      <c r="G58" t="inlineStr">
        <is>
          <t>10.00</t>
        </is>
      </c>
      <c r="H58" t="inlineStr">
        <is>
          <t>239.841</t>
        </is>
      </c>
      <c r="I58" t="inlineStr">
        <is>
          <t>0.973300</t>
        </is>
      </c>
      <c r="J58" t="inlineStr">
        <is>
          <t>0.061909</t>
        </is>
      </c>
      <c r="K58" t="inlineStr">
        <is>
          <t>14.452</t>
        </is>
      </c>
      <c r="L58" t="inlineStr">
        <is>
          <t>20230430</t>
        </is>
      </c>
      <c r="M58" t="n">
        <v>9.393800000000001</v>
      </c>
    </row>
    <row r="59">
      <c r="A59" t="inlineStr">
        <is>
          <t>A00630</t>
        </is>
      </c>
      <c r="B59" t="inlineStr">
        <is>
          <t>0801</t>
        </is>
      </c>
      <c r="C59" t="inlineStr">
        <is>
          <t>34</t>
        </is>
      </c>
      <c r="D59" t="inlineStr">
        <is>
          <t>235.440</t>
        </is>
      </c>
      <c r="E59" t="inlineStr">
        <is>
          <t>W</t>
        </is>
      </c>
      <c r="F59" t="inlineStr">
        <is>
          <t>6.00</t>
        </is>
      </c>
      <c r="G59" t="inlineStr">
        <is>
          <t>10.00</t>
        </is>
      </c>
      <c r="H59" t="inlineStr">
        <is>
          <t>239.841</t>
        </is>
      </c>
      <c r="I59" t="inlineStr">
        <is>
          <t>0.981700</t>
        </is>
      </c>
      <c r="J59" t="inlineStr">
        <is>
          <t>0.065838</t>
        </is>
      </c>
      <c r="K59" t="inlineStr">
        <is>
          <t>15.501</t>
        </is>
      </c>
      <c r="L59" t="inlineStr">
        <is>
          <t>20230430</t>
        </is>
      </c>
      <c r="M59" t="n">
        <v>10.07565</v>
      </c>
    </row>
    <row r="60">
      <c r="A60" t="inlineStr">
        <is>
          <t>A00630</t>
        </is>
      </c>
      <c r="B60" t="inlineStr">
        <is>
          <t>0801</t>
        </is>
      </c>
      <c r="C60" t="inlineStr">
        <is>
          <t>34</t>
        </is>
      </c>
      <c r="D60" t="inlineStr">
        <is>
          <t>237.440</t>
        </is>
      </c>
      <c r="E60" t="inlineStr">
        <is>
          <t>W</t>
        </is>
      </c>
      <c r="F60" t="inlineStr">
        <is>
          <t>6.00</t>
        </is>
      </c>
      <c r="G60" t="inlineStr">
        <is>
          <t>10.00</t>
        </is>
      </c>
      <c r="H60" t="inlineStr">
        <is>
          <t>239.841</t>
        </is>
      </c>
      <c r="I60" t="inlineStr">
        <is>
          <t>0.990000</t>
        </is>
      </c>
      <c r="J60" t="inlineStr">
        <is>
          <t>0.069891</t>
        </is>
      </c>
      <c r="K60" t="inlineStr">
        <is>
          <t>16.595</t>
        </is>
      </c>
      <c r="L60" t="inlineStr">
        <is>
          <t>20230430</t>
        </is>
      </c>
      <c r="M60" t="n">
        <v>10.78675</v>
      </c>
    </row>
    <row r="61">
      <c r="A61" t="inlineStr">
        <is>
          <t>A00630</t>
        </is>
      </c>
      <c r="B61" t="inlineStr">
        <is>
          <t>0801</t>
        </is>
      </c>
      <c r="C61" t="inlineStr">
        <is>
          <t>34</t>
        </is>
      </c>
      <c r="D61" t="inlineStr">
        <is>
          <t>239.440</t>
        </is>
      </c>
      <c r="E61" t="inlineStr">
        <is>
          <t>W</t>
        </is>
      </c>
      <c r="F61" t="inlineStr">
        <is>
          <t>6.00</t>
        </is>
      </c>
      <c r="G61" t="inlineStr">
        <is>
          <t>10.00</t>
        </is>
      </c>
      <c r="H61" t="inlineStr">
        <is>
          <t>239.841</t>
        </is>
      </c>
      <c r="I61" t="inlineStr">
        <is>
          <t>0.998300</t>
        </is>
      </c>
      <c r="J61" t="inlineStr">
        <is>
          <t>0.074010</t>
        </is>
      </c>
      <c r="K61" t="inlineStr">
        <is>
          <t>17.721</t>
        </is>
      </c>
      <c r="L61" t="inlineStr">
        <is>
          <t>20230430</t>
        </is>
      </c>
      <c r="M61" t="n">
        <v>11.51865</v>
      </c>
    </row>
    <row r="62">
      <c r="A62" t="inlineStr">
        <is>
          <t>A00630</t>
        </is>
      </c>
      <c r="B62" t="inlineStr">
        <is>
          <t>0801</t>
        </is>
      </c>
      <c r="C62" t="inlineStr">
        <is>
          <t>39</t>
        </is>
      </c>
      <c r="D62" t="inlineStr">
        <is>
          <t>223.460</t>
        </is>
      </c>
      <c r="E62" t="inlineStr">
        <is>
          <t>W</t>
        </is>
      </c>
      <c r="F62" t="inlineStr">
        <is>
          <t>6.00</t>
        </is>
      </c>
      <c r="G62" t="inlineStr">
        <is>
          <t>10.00</t>
        </is>
      </c>
      <c r="H62" t="inlineStr">
        <is>
          <t>242.012</t>
        </is>
      </c>
      <c r="I62" t="inlineStr">
        <is>
          <t>0.923300</t>
        </is>
      </c>
      <c r="J62" t="inlineStr">
        <is>
          <t>0.048353</t>
        </is>
      </c>
      <c r="K62" t="inlineStr">
        <is>
          <t>10.805</t>
        </is>
      </c>
      <c r="L62" t="inlineStr">
        <is>
          <t>20230430</t>
        </is>
      </c>
      <c r="M62" t="n">
        <v>6.483</v>
      </c>
    </row>
    <row r="63">
      <c r="A63" t="inlineStr">
        <is>
          <t>A00630</t>
        </is>
      </c>
      <c r="B63" t="inlineStr">
        <is>
          <t>0801</t>
        </is>
      </c>
      <c r="C63" t="inlineStr">
        <is>
          <t>39</t>
        </is>
      </c>
      <c r="D63" t="inlineStr">
        <is>
          <t>225.460</t>
        </is>
      </c>
      <c r="E63" t="inlineStr">
        <is>
          <t>W</t>
        </is>
      </c>
      <c r="F63" t="inlineStr">
        <is>
          <t>6.00</t>
        </is>
      </c>
      <c r="G63" t="inlineStr">
        <is>
          <t>10.00</t>
        </is>
      </c>
      <c r="H63" t="inlineStr">
        <is>
          <t>242.012</t>
        </is>
      </c>
      <c r="I63" t="inlineStr">
        <is>
          <t>0.931600</t>
        </is>
      </c>
      <c r="J63" t="inlineStr">
        <is>
          <t>0.051441</t>
        </is>
      </c>
      <c r="K63" t="inlineStr">
        <is>
          <t>11.598</t>
        </is>
      </c>
      <c r="L63" t="inlineStr">
        <is>
          <t>20230430</t>
        </is>
      </c>
      <c r="M63" t="n">
        <v>6.9588</v>
      </c>
    </row>
    <row r="64">
      <c r="A64" t="inlineStr">
        <is>
          <t>A00630</t>
        </is>
      </c>
      <c r="B64" t="inlineStr">
        <is>
          <t>0801</t>
        </is>
      </c>
      <c r="C64" t="inlineStr">
        <is>
          <t>39</t>
        </is>
      </c>
      <c r="D64" t="inlineStr">
        <is>
          <t>227.460</t>
        </is>
      </c>
      <c r="E64" t="inlineStr">
        <is>
          <t>W</t>
        </is>
      </c>
      <c r="F64" t="inlineStr">
        <is>
          <t>6.00</t>
        </is>
      </c>
      <c r="G64" t="inlineStr">
        <is>
          <t>10.00</t>
        </is>
      </c>
      <c r="H64" t="inlineStr">
        <is>
          <t>242.012</t>
        </is>
      </c>
      <c r="I64" t="inlineStr">
        <is>
          <t>0.939900</t>
        </is>
      </c>
      <c r="J64" t="inlineStr">
        <is>
          <t>0.054735</t>
        </is>
      </c>
      <c r="K64" t="inlineStr">
        <is>
          <t>12.450</t>
        </is>
      </c>
      <c r="L64" t="inlineStr">
        <is>
          <t>20230430</t>
        </is>
      </c>
      <c r="M64" t="n">
        <v>7.469999999999999</v>
      </c>
    </row>
    <row r="65">
      <c r="A65" t="inlineStr">
        <is>
          <t>A00630</t>
        </is>
      </c>
      <c r="B65" t="inlineStr">
        <is>
          <t>0801</t>
        </is>
      </c>
      <c r="C65" t="inlineStr">
        <is>
          <t>39</t>
        </is>
      </c>
      <c r="D65" t="inlineStr">
        <is>
          <t>229.460</t>
        </is>
      </c>
      <c r="E65" t="inlineStr">
        <is>
          <t>W</t>
        </is>
      </c>
      <c r="F65" t="inlineStr">
        <is>
          <t>6.00</t>
        </is>
      </c>
      <c r="G65" t="inlineStr">
        <is>
          <t>10.00</t>
        </is>
      </c>
      <c r="H65" t="inlineStr">
        <is>
          <t>242.012</t>
        </is>
      </c>
      <c r="I65" t="inlineStr">
        <is>
          <t>0.948100</t>
        </is>
      </c>
      <c r="J65" t="inlineStr">
        <is>
          <t>0.058054</t>
        </is>
      </c>
      <c r="K65" t="inlineStr">
        <is>
          <t>13.321</t>
        </is>
      </c>
      <c r="L65" t="inlineStr">
        <is>
          <t>20230430</t>
        </is>
      </c>
      <c r="M65" t="n">
        <v>7.992599999999999</v>
      </c>
    </row>
    <row r="66">
      <c r="A66" t="inlineStr">
        <is>
          <t>A00630</t>
        </is>
      </c>
      <c r="B66" t="inlineStr">
        <is>
          <t>0801</t>
        </is>
      </c>
      <c r="C66" t="inlineStr">
        <is>
          <t>39</t>
        </is>
      </c>
      <c r="D66" t="inlineStr">
        <is>
          <t>231.460</t>
        </is>
      </c>
      <c r="E66" t="inlineStr">
        <is>
          <t>W</t>
        </is>
      </c>
      <c r="F66" t="inlineStr">
        <is>
          <t>6.00</t>
        </is>
      </c>
      <c r="G66" t="inlineStr">
        <is>
          <t>10.00</t>
        </is>
      </c>
      <c r="H66" t="inlineStr">
        <is>
          <t>242.012</t>
        </is>
      </c>
      <c r="I66" t="inlineStr">
        <is>
          <t>0.956400</t>
        </is>
      </c>
      <c r="J66" t="inlineStr">
        <is>
          <t>0.061501</t>
        </is>
      </c>
      <c r="K66" t="inlineStr">
        <is>
          <t>14.235</t>
        </is>
      </c>
      <c r="L66" t="inlineStr">
        <is>
          <t>20230430</t>
        </is>
      </c>
      <c r="M66" t="n">
        <v>9.252750000000001</v>
      </c>
    </row>
    <row r="67">
      <c r="A67" t="inlineStr">
        <is>
          <t>A00630</t>
        </is>
      </c>
      <c r="B67" t="inlineStr">
        <is>
          <t>0801</t>
        </is>
      </c>
      <c r="C67" t="inlineStr">
        <is>
          <t>39</t>
        </is>
      </c>
      <c r="D67" t="inlineStr">
        <is>
          <t>233.460</t>
        </is>
      </c>
      <c r="E67" t="inlineStr">
        <is>
          <t>W</t>
        </is>
      </c>
      <c r="F67" t="inlineStr">
        <is>
          <t>6.00</t>
        </is>
      </c>
      <c r="G67" t="inlineStr">
        <is>
          <t>10.00</t>
        </is>
      </c>
      <c r="H67" t="inlineStr">
        <is>
          <t>242.012</t>
        </is>
      </c>
      <c r="I67" t="inlineStr">
        <is>
          <t>0.964700</t>
        </is>
      </c>
      <c r="J67" t="inlineStr">
        <is>
          <t>0.065257</t>
        </is>
      </c>
      <c r="K67" t="inlineStr">
        <is>
          <t>15.235</t>
        </is>
      </c>
      <c r="L67" t="inlineStr">
        <is>
          <t>20230430</t>
        </is>
      </c>
      <c r="M67" t="n">
        <v>9.902749999999999</v>
      </c>
    </row>
    <row r="68">
      <c r="A68" t="inlineStr">
        <is>
          <t>A00630</t>
        </is>
      </c>
      <c r="B68" t="inlineStr">
        <is>
          <t>0801</t>
        </is>
      </c>
      <c r="C68" t="inlineStr">
        <is>
          <t>39</t>
        </is>
      </c>
      <c r="D68" t="inlineStr">
        <is>
          <t>235.460</t>
        </is>
      </c>
      <c r="E68" t="inlineStr">
        <is>
          <t>W</t>
        </is>
      </c>
      <c r="F68" t="inlineStr">
        <is>
          <t>6.00</t>
        </is>
      </c>
      <c r="G68" t="inlineStr">
        <is>
          <t>10.00</t>
        </is>
      </c>
      <c r="H68" t="inlineStr">
        <is>
          <t>242.012</t>
        </is>
      </c>
      <c r="I68" t="inlineStr">
        <is>
          <t>0.972900</t>
        </is>
      </c>
      <c r="J68" t="inlineStr">
        <is>
          <t>0.068912</t>
        </is>
      </c>
      <c r="K68" t="inlineStr">
        <is>
          <t>16.226</t>
        </is>
      </c>
      <c r="L68" t="inlineStr">
        <is>
          <t>20230430</t>
        </is>
      </c>
      <c r="M68" t="n">
        <v>10.5469</v>
      </c>
    </row>
    <row r="69">
      <c r="A69" t="inlineStr">
        <is>
          <t>A00630</t>
        </is>
      </c>
      <c r="B69" t="inlineStr">
        <is>
          <t>0801</t>
        </is>
      </c>
      <c r="C69" t="inlineStr">
        <is>
          <t>39</t>
        </is>
      </c>
      <c r="D69" t="inlineStr">
        <is>
          <t>237.460</t>
        </is>
      </c>
      <c r="E69" t="inlineStr">
        <is>
          <t>W</t>
        </is>
      </c>
      <c r="F69" t="inlineStr">
        <is>
          <t>6.00</t>
        </is>
      </c>
      <c r="G69" t="inlineStr">
        <is>
          <t>10.00</t>
        </is>
      </c>
      <c r="H69" t="inlineStr">
        <is>
          <t>242.012</t>
        </is>
      </c>
      <c r="I69" t="inlineStr">
        <is>
          <t>0.981200</t>
        </is>
      </c>
      <c r="J69" t="inlineStr">
        <is>
          <t>0.072922</t>
        </is>
      </c>
      <c r="K69" t="inlineStr">
        <is>
          <t>17.316</t>
        </is>
      </c>
      <c r="L69" t="inlineStr">
        <is>
          <t>20230430</t>
        </is>
      </c>
      <c r="M69" t="n">
        <v>11.2554</v>
      </c>
    </row>
    <row r="70">
      <c r="A70" t="inlineStr">
        <is>
          <t>A00630</t>
        </is>
      </c>
      <c r="B70" t="inlineStr">
        <is>
          <t>0801</t>
        </is>
      </c>
      <c r="C70" t="inlineStr">
        <is>
          <t>39</t>
        </is>
      </c>
      <c r="D70" t="inlineStr">
        <is>
          <t>239.460</t>
        </is>
      </c>
      <c r="E70" t="inlineStr">
        <is>
          <t>W</t>
        </is>
      </c>
      <c r="F70" t="inlineStr">
        <is>
          <t>6.00</t>
        </is>
      </c>
      <c r="G70" t="inlineStr">
        <is>
          <t>10.00</t>
        </is>
      </c>
      <c r="H70" t="inlineStr">
        <is>
          <t>242.012</t>
        </is>
      </c>
      <c r="I70" t="inlineStr">
        <is>
          <t>0.989500</t>
        </is>
      </c>
      <c r="J70" t="inlineStr">
        <is>
          <t>0.076990</t>
        </is>
      </c>
      <c r="K70" t="inlineStr">
        <is>
          <t>18.436</t>
        </is>
      </c>
      <c r="L70" t="inlineStr">
        <is>
          <t>20230430</t>
        </is>
      </c>
      <c r="M70" t="n">
        <v>11.9834</v>
      </c>
    </row>
    <row r="71">
      <c r="A71" t="inlineStr">
        <is>
          <t>A00630</t>
        </is>
      </c>
      <c r="B71" t="inlineStr">
        <is>
          <t>0801</t>
        </is>
      </c>
      <c r="C71" t="inlineStr">
        <is>
          <t>39</t>
        </is>
      </c>
      <c r="D71" t="inlineStr">
        <is>
          <t>241.460</t>
        </is>
      </c>
      <c r="E71" t="inlineStr">
        <is>
          <t>W</t>
        </is>
      </c>
      <c r="F71" t="inlineStr">
        <is>
          <t>6.00</t>
        </is>
      </c>
      <c r="G71" t="inlineStr">
        <is>
          <t>10.00</t>
        </is>
      </c>
      <c r="H71" t="inlineStr">
        <is>
          <t>242.012</t>
        </is>
      </c>
      <c r="I71" t="inlineStr">
        <is>
          <t>0.997700</t>
        </is>
      </c>
      <c r="J71" t="inlineStr">
        <is>
          <t>0.081177</t>
        </is>
      </c>
      <c r="K71" t="inlineStr">
        <is>
          <t>19.601</t>
        </is>
      </c>
      <c r="L71" t="inlineStr">
        <is>
          <t>20230430</t>
        </is>
      </c>
      <c r="M71" t="n">
        <v>12.74065</v>
      </c>
    </row>
    <row r="72">
      <c r="A72" t="inlineStr">
        <is>
          <t>A00630</t>
        </is>
      </c>
      <c r="B72" t="inlineStr">
        <is>
          <t>0801</t>
        </is>
      </c>
      <c r="C72" t="inlineStr">
        <is>
          <t>43</t>
        </is>
      </c>
      <c r="D72" t="inlineStr">
        <is>
          <t>225.420</t>
        </is>
      </c>
      <c r="E72" t="inlineStr">
        <is>
          <t>W</t>
        </is>
      </c>
      <c r="F72" t="inlineStr">
        <is>
          <t>6.00</t>
        </is>
      </c>
      <c r="G72" t="inlineStr">
        <is>
          <t>10.00</t>
        </is>
      </c>
      <c r="H72" t="inlineStr">
        <is>
          <t>243.590</t>
        </is>
      </c>
      <c r="I72" t="inlineStr">
        <is>
          <t>0.925400</t>
        </is>
      </c>
      <c r="J72" t="inlineStr">
        <is>
          <t>0.054219</t>
        </is>
      </c>
      <c r="K72" t="inlineStr">
        <is>
          <t>12.222</t>
        </is>
      </c>
      <c r="L72" t="inlineStr">
        <is>
          <t>20230430</t>
        </is>
      </c>
      <c r="M72" t="n">
        <v>7.3332</v>
      </c>
    </row>
    <row r="73">
      <c r="A73" t="inlineStr">
        <is>
          <t>A00630</t>
        </is>
      </c>
      <c r="B73" t="inlineStr">
        <is>
          <t>0801</t>
        </is>
      </c>
      <c r="C73" t="inlineStr">
        <is>
          <t>43</t>
        </is>
      </c>
      <c r="D73" t="inlineStr">
        <is>
          <t>227.420</t>
        </is>
      </c>
      <c r="E73" t="inlineStr">
        <is>
          <t>W</t>
        </is>
      </c>
      <c r="F73" t="inlineStr">
        <is>
          <t>6.00</t>
        </is>
      </c>
      <c r="G73" t="inlineStr">
        <is>
          <t>10.00</t>
        </is>
      </c>
      <c r="H73" t="inlineStr">
        <is>
          <t>243.590</t>
        </is>
      </c>
      <c r="I73" t="inlineStr">
        <is>
          <t>0.933600</t>
        </is>
      </c>
      <c r="J73" t="inlineStr">
        <is>
          <t>0.057458</t>
        </is>
      </c>
      <c r="K73" t="inlineStr">
        <is>
          <t>13.067</t>
        </is>
      </c>
      <c r="L73" t="inlineStr">
        <is>
          <t>20230430</t>
        </is>
      </c>
      <c r="M73" t="n">
        <v>7.840199999999999</v>
      </c>
    </row>
    <row r="74">
      <c r="A74" t="inlineStr">
        <is>
          <t>A00630</t>
        </is>
      </c>
      <c r="B74" t="inlineStr">
        <is>
          <t>0801</t>
        </is>
      </c>
      <c r="C74" t="inlineStr">
        <is>
          <t>43</t>
        </is>
      </c>
      <c r="D74" t="inlineStr">
        <is>
          <t>229.420</t>
        </is>
      </c>
      <c r="E74" t="inlineStr">
        <is>
          <t>W</t>
        </is>
      </c>
      <c r="F74" t="inlineStr">
        <is>
          <t>6.00</t>
        </is>
      </c>
      <c r="G74" t="inlineStr">
        <is>
          <t>10.00</t>
        </is>
      </c>
      <c r="H74" t="inlineStr">
        <is>
          <t>243.590</t>
        </is>
      </c>
      <c r="I74" t="inlineStr">
        <is>
          <t>0.941800</t>
        </is>
      </c>
      <c r="J74" t="inlineStr">
        <is>
          <t>0.060893</t>
        </is>
      </c>
      <c r="K74" t="inlineStr">
        <is>
          <t>13.970</t>
        </is>
      </c>
      <c r="L74" t="inlineStr">
        <is>
          <t>20230430</t>
        </is>
      </c>
      <c r="M74" t="n">
        <v>8.382</v>
      </c>
    </row>
    <row r="75">
      <c r="A75" t="inlineStr">
        <is>
          <t>A00630</t>
        </is>
      </c>
      <c r="B75" t="inlineStr">
        <is>
          <t>0801</t>
        </is>
      </c>
      <c r="C75" t="inlineStr">
        <is>
          <t>43</t>
        </is>
      </c>
      <c r="D75" t="inlineStr">
        <is>
          <t>231.420</t>
        </is>
      </c>
      <c r="E75" t="inlineStr">
        <is>
          <t>W</t>
        </is>
      </c>
      <c r="F75" t="inlineStr">
        <is>
          <t>6.00</t>
        </is>
      </c>
      <c r="G75" t="inlineStr">
        <is>
          <t>10.00</t>
        </is>
      </c>
      <c r="H75" t="inlineStr">
        <is>
          <t>243.590</t>
        </is>
      </c>
      <c r="I75" t="inlineStr">
        <is>
          <t>0.950000</t>
        </is>
      </c>
      <c r="J75" t="inlineStr">
        <is>
          <t>0.064407</t>
        </is>
      </c>
      <c r="K75" t="inlineStr">
        <is>
          <t>14.905</t>
        </is>
      </c>
      <c r="L75" t="inlineStr">
        <is>
          <t>20230430</t>
        </is>
      </c>
      <c r="M75" t="n">
        <v>9.68825</v>
      </c>
    </row>
    <row r="76">
      <c r="A76" t="inlineStr">
        <is>
          <t>A00630</t>
        </is>
      </c>
      <c r="B76" t="inlineStr">
        <is>
          <t>0801</t>
        </is>
      </c>
      <c r="C76" t="inlineStr">
        <is>
          <t>43</t>
        </is>
      </c>
      <c r="D76" t="inlineStr">
        <is>
          <t>233.420</t>
        </is>
      </c>
      <c r="E76" t="inlineStr">
        <is>
          <t>W</t>
        </is>
      </c>
      <c r="F76" t="inlineStr">
        <is>
          <t>6.00</t>
        </is>
      </c>
      <c r="G76" t="inlineStr">
        <is>
          <t>10.00</t>
        </is>
      </c>
      <c r="H76" t="inlineStr">
        <is>
          <t>243.590</t>
        </is>
      </c>
      <c r="I76" t="inlineStr">
        <is>
          <t>0.958200</t>
        </is>
      </c>
      <c r="J76" t="inlineStr">
        <is>
          <t>0.067989</t>
        </is>
      </c>
      <c r="K76" t="inlineStr">
        <is>
          <t>15.870</t>
        </is>
      </c>
      <c r="L76" t="inlineStr">
        <is>
          <t>20230430</t>
        </is>
      </c>
      <c r="M76" t="n">
        <v>10.3155</v>
      </c>
    </row>
    <row r="77">
      <c r="A77" t="inlineStr">
        <is>
          <t>A00630</t>
        </is>
      </c>
      <c r="B77" t="inlineStr">
        <is>
          <t>0801</t>
        </is>
      </c>
      <c r="C77" t="inlineStr">
        <is>
          <t>43</t>
        </is>
      </c>
      <c r="D77" t="inlineStr">
        <is>
          <t>235.420</t>
        </is>
      </c>
      <c r="E77" t="inlineStr">
        <is>
          <t>W</t>
        </is>
      </c>
      <c r="F77" t="inlineStr">
        <is>
          <t>6.00</t>
        </is>
      </c>
      <c r="G77" t="inlineStr">
        <is>
          <t>10.00</t>
        </is>
      </c>
      <c r="H77" t="inlineStr">
        <is>
          <t>243.590</t>
        </is>
      </c>
      <c r="I77" t="inlineStr">
        <is>
          <t>0.966500</t>
        </is>
      </c>
      <c r="J77" t="inlineStr">
        <is>
          <t>0.071812</t>
        </is>
      </c>
      <c r="K77" t="inlineStr">
        <is>
          <t>16.906</t>
        </is>
      </c>
      <c r="L77" t="inlineStr">
        <is>
          <t>20230430</t>
        </is>
      </c>
      <c r="M77" t="n">
        <v>10.9889</v>
      </c>
    </row>
    <row r="78">
      <c r="A78" t="inlineStr">
        <is>
          <t>A00630</t>
        </is>
      </c>
      <c r="B78" t="inlineStr">
        <is>
          <t>0801</t>
        </is>
      </c>
      <c r="C78" t="inlineStr">
        <is>
          <t>43</t>
        </is>
      </c>
      <c r="D78" t="inlineStr">
        <is>
          <t>237.420</t>
        </is>
      </c>
      <c r="E78" t="inlineStr">
        <is>
          <t>W</t>
        </is>
      </c>
      <c r="F78" t="inlineStr">
        <is>
          <t>6.00</t>
        </is>
      </c>
      <c r="G78" t="inlineStr">
        <is>
          <t>10.00</t>
        </is>
      </c>
      <c r="H78" t="inlineStr">
        <is>
          <t>243.590</t>
        </is>
      </c>
      <c r="I78" t="inlineStr">
        <is>
          <t>0.974700</t>
        </is>
      </c>
      <c r="J78" t="inlineStr">
        <is>
          <t>0.075651</t>
        </is>
      </c>
      <c r="K78" t="inlineStr">
        <is>
          <t>17.961</t>
        </is>
      </c>
      <c r="L78" t="inlineStr">
        <is>
          <t>20230430</t>
        </is>
      </c>
      <c r="M78" t="n">
        <v>11.67465</v>
      </c>
    </row>
    <row r="79">
      <c r="A79" t="inlineStr">
        <is>
          <t>A00630</t>
        </is>
      </c>
      <c r="B79" t="inlineStr">
        <is>
          <t>0801</t>
        </is>
      </c>
      <c r="C79" t="inlineStr">
        <is>
          <t>43</t>
        </is>
      </c>
      <c r="D79" t="inlineStr">
        <is>
          <t>239.420</t>
        </is>
      </c>
      <c r="E79" t="inlineStr">
        <is>
          <t>W</t>
        </is>
      </c>
      <c r="F79" t="inlineStr">
        <is>
          <t>6.00</t>
        </is>
      </c>
      <c r="G79" t="inlineStr">
        <is>
          <t>10.00</t>
        </is>
      </c>
      <c r="H79" t="inlineStr">
        <is>
          <t>243.590</t>
        </is>
      </c>
      <c r="I79" t="inlineStr">
        <is>
          <t>0.982900</t>
        </is>
      </c>
      <c r="J79" t="inlineStr">
        <is>
          <t>0.079551</t>
        </is>
      </c>
      <c r="K79" t="inlineStr">
        <is>
          <t>19.046</t>
        </is>
      </c>
      <c r="L79" t="inlineStr">
        <is>
          <t>20230430</t>
        </is>
      </c>
      <c r="M79" t="n">
        <v>12.3799</v>
      </c>
    </row>
    <row r="80">
      <c r="A80" t="inlineStr">
        <is>
          <t>A00630</t>
        </is>
      </c>
      <c r="B80" t="inlineStr">
        <is>
          <t>0801</t>
        </is>
      </c>
      <c r="C80" t="inlineStr">
        <is>
          <t>43</t>
        </is>
      </c>
      <c r="D80" t="inlineStr">
        <is>
          <t>241.420</t>
        </is>
      </c>
      <c r="E80" t="inlineStr">
        <is>
          <t>W</t>
        </is>
      </c>
      <c r="F80" t="inlineStr">
        <is>
          <t>6.00</t>
        </is>
      </c>
      <c r="G80" t="inlineStr">
        <is>
          <t>10.00</t>
        </is>
      </c>
      <c r="H80" t="inlineStr">
        <is>
          <t>243.590</t>
        </is>
      </c>
      <c r="I80" t="inlineStr">
        <is>
          <t>0.991100</t>
        </is>
      </c>
      <c r="J80" t="inlineStr">
        <is>
          <t>0.083630</t>
        </is>
      </c>
      <c r="K80" t="inlineStr">
        <is>
          <t>20.190</t>
        </is>
      </c>
      <c r="L80" t="inlineStr">
        <is>
          <t>20230430</t>
        </is>
      </c>
      <c r="M80" t="n">
        <v>13.1235</v>
      </c>
    </row>
    <row r="81">
      <c r="A81" t="inlineStr">
        <is>
          <t>A00630</t>
        </is>
      </c>
      <c r="B81" t="inlineStr">
        <is>
          <t>0801</t>
        </is>
      </c>
      <c r="C81" t="inlineStr">
        <is>
          <t>43</t>
        </is>
      </c>
      <c r="D81" t="inlineStr">
        <is>
          <t>243.420</t>
        </is>
      </c>
      <c r="E81" t="inlineStr">
        <is>
          <t>W</t>
        </is>
      </c>
      <c r="F81" t="inlineStr">
        <is>
          <t>6.00</t>
        </is>
      </c>
      <c r="G81" t="inlineStr">
        <is>
          <t>10.00</t>
        </is>
      </c>
      <c r="H81" t="inlineStr">
        <is>
          <t>243.590</t>
        </is>
      </c>
      <c r="I81" t="inlineStr">
        <is>
          <t>0.999300</t>
        </is>
      </c>
      <c r="J81" t="inlineStr">
        <is>
          <t>0.087770</t>
        </is>
      </c>
      <c r="K81" t="inlineStr">
        <is>
          <t>21.365</t>
        </is>
      </c>
      <c r="L81" t="inlineStr">
        <is>
          <t>20230430</t>
        </is>
      </c>
      <c r="M81" t="n">
        <v>13.88725</v>
      </c>
    </row>
    <row r="82">
      <c r="A82" t="inlineStr">
        <is>
          <t>A00630</t>
        </is>
      </c>
      <c r="B82" t="inlineStr">
        <is>
          <t>0801</t>
        </is>
      </c>
      <c r="C82" t="inlineStr">
        <is>
          <t>47</t>
        </is>
      </c>
      <c r="D82" t="inlineStr">
        <is>
          <t>226.020</t>
        </is>
      </c>
      <c r="E82" t="inlineStr">
        <is>
          <t>W</t>
        </is>
      </c>
      <c r="F82" t="inlineStr">
        <is>
          <t>6.00</t>
        </is>
      </c>
      <c r="G82" t="inlineStr">
        <is>
          <t>10.00</t>
        </is>
      </c>
      <c r="H82" t="inlineStr">
        <is>
          <t>244.147</t>
        </is>
      </c>
      <c r="I82" t="inlineStr">
        <is>
          <t>0.925800</t>
        </is>
      </c>
      <c r="J82" t="inlineStr">
        <is>
          <t>0.057561</t>
        </is>
      </c>
      <c r="K82" t="inlineStr">
        <is>
          <t>13.010</t>
        </is>
      </c>
      <c r="L82" t="inlineStr">
        <is>
          <t>20230430</t>
        </is>
      </c>
      <c r="M82" t="n">
        <v>7.805999999999999</v>
      </c>
    </row>
    <row r="83">
      <c r="A83" t="inlineStr">
        <is>
          <t>A00630</t>
        </is>
      </c>
      <c r="B83" t="inlineStr">
        <is>
          <t>0801</t>
        </is>
      </c>
      <c r="C83" t="inlineStr">
        <is>
          <t>47</t>
        </is>
      </c>
      <c r="D83" t="inlineStr">
        <is>
          <t>228.020</t>
        </is>
      </c>
      <c r="E83" t="inlineStr">
        <is>
          <t>W</t>
        </is>
      </c>
      <c r="F83" t="inlineStr">
        <is>
          <t>6.00</t>
        </is>
      </c>
      <c r="G83" t="inlineStr">
        <is>
          <t>10.00</t>
        </is>
      </c>
      <c r="H83" t="inlineStr">
        <is>
          <t>244.147</t>
        </is>
      </c>
      <c r="I83" t="inlineStr">
        <is>
          <t>0.933900</t>
        </is>
      </c>
      <c r="J83" t="inlineStr">
        <is>
          <t>0.060859</t>
        </is>
      </c>
      <c r="K83" t="inlineStr">
        <is>
          <t>13.877</t>
        </is>
      </c>
      <c r="L83" t="inlineStr">
        <is>
          <t>20230430</t>
        </is>
      </c>
      <c r="M83" t="n">
        <v>8.3262</v>
      </c>
    </row>
    <row r="84">
      <c r="A84" t="inlineStr">
        <is>
          <t>A00630</t>
        </is>
      </c>
      <c r="B84" t="inlineStr">
        <is>
          <t>0801</t>
        </is>
      </c>
      <c r="C84" t="inlineStr">
        <is>
          <t>47</t>
        </is>
      </c>
      <c r="D84" t="inlineStr">
        <is>
          <t>230.020</t>
        </is>
      </c>
      <c r="E84" t="inlineStr">
        <is>
          <t>W</t>
        </is>
      </c>
      <c r="F84" t="inlineStr">
        <is>
          <t>6.00</t>
        </is>
      </c>
      <c r="G84" t="inlineStr">
        <is>
          <t>10.00</t>
        </is>
      </c>
      <c r="H84" t="inlineStr">
        <is>
          <t>244.147</t>
        </is>
      </c>
      <c r="I84" t="inlineStr">
        <is>
          <t>0.942100</t>
        </is>
      </c>
      <c r="J84" t="inlineStr">
        <is>
          <t>0.064277</t>
        </is>
      </c>
      <c r="K84" t="inlineStr">
        <is>
          <t>14.785</t>
        </is>
      </c>
      <c r="L84" t="inlineStr">
        <is>
          <t>20230430</t>
        </is>
      </c>
      <c r="M84" t="n">
        <v>8.871</v>
      </c>
    </row>
    <row r="85">
      <c r="A85" t="inlineStr">
        <is>
          <t>A00630</t>
        </is>
      </c>
      <c r="B85" t="inlineStr">
        <is>
          <t>0801</t>
        </is>
      </c>
      <c r="C85" t="inlineStr">
        <is>
          <t>47</t>
        </is>
      </c>
      <c r="D85" t="inlineStr">
        <is>
          <t>232.020</t>
        </is>
      </c>
      <c r="E85" t="inlineStr">
        <is>
          <t>W</t>
        </is>
      </c>
      <c r="F85" t="inlineStr">
        <is>
          <t>6.00</t>
        </is>
      </c>
      <c r="G85" t="inlineStr">
        <is>
          <t>10.00</t>
        </is>
      </c>
      <c r="H85" t="inlineStr">
        <is>
          <t>244.147</t>
        </is>
      </c>
      <c r="I85" t="inlineStr">
        <is>
          <t>0.950300</t>
        </is>
      </c>
      <c r="J85" t="inlineStr">
        <is>
          <t>0.067886</t>
        </is>
      </c>
      <c r="K85" t="inlineStr">
        <is>
          <t>15.751</t>
        </is>
      </c>
      <c r="L85" t="inlineStr">
        <is>
          <t>20230430</t>
        </is>
      </c>
      <c r="M85" t="n">
        <v>10.23815</v>
      </c>
    </row>
    <row r="86">
      <c r="A86" t="inlineStr">
        <is>
          <t>A00630</t>
        </is>
      </c>
      <c r="B86" t="inlineStr">
        <is>
          <t>0801</t>
        </is>
      </c>
      <c r="C86" t="inlineStr">
        <is>
          <t>47</t>
        </is>
      </c>
      <c r="D86" t="inlineStr">
        <is>
          <t>234.020</t>
        </is>
      </c>
      <c r="E86" t="inlineStr">
        <is>
          <t>W</t>
        </is>
      </c>
      <c r="F86" t="inlineStr">
        <is>
          <t>6.00</t>
        </is>
      </c>
      <c r="G86" t="inlineStr">
        <is>
          <t>10.00</t>
        </is>
      </c>
      <c r="H86" t="inlineStr">
        <is>
          <t>244.147</t>
        </is>
      </c>
      <c r="I86" t="inlineStr">
        <is>
          <t>0.958500</t>
        </is>
      </c>
      <c r="J86" t="inlineStr">
        <is>
          <t>0.071567</t>
        </is>
      </c>
      <c r="K86" t="inlineStr">
        <is>
          <t>16.748</t>
        </is>
      </c>
      <c r="L86" t="inlineStr">
        <is>
          <t>20230430</t>
        </is>
      </c>
      <c r="M86" t="n">
        <v>10.8862</v>
      </c>
    </row>
    <row r="87">
      <c r="A87" t="inlineStr">
        <is>
          <t>A00630</t>
        </is>
      </c>
      <c r="B87" t="inlineStr">
        <is>
          <t>0801</t>
        </is>
      </c>
      <c r="C87" t="inlineStr">
        <is>
          <t>47</t>
        </is>
      </c>
      <c r="D87" t="inlineStr">
        <is>
          <t>236.020</t>
        </is>
      </c>
      <c r="E87" t="inlineStr">
        <is>
          <t>W</t>
        </is>
      </c>
      <c r="F87" t="inlineStr">
        <is>
          <t>6.00</t>
        </is>
      </c>
      <c r="G87" t="inlineStr">
        <is>
          <t>10.00</t>
        </is>
      </c>
      <c r="H87" t="inlineStr">
        <is>
          <t>244.147</t>
        </is>
      </c>
      <c r="I87" t="inlineStr">
        <is>
          <t>0.966700</t>
        </is>
      </c>
      <c r="J87" t="inlineStr">
        <is>
          <t>0.075307</t>
        </is>
      </c>
      <c r="K87" t="inlineStr">
        <is>
          <t>17.774</t>
        </is>
      </c>
      <c r="L87" t="inlineStr">
        <is>
          <t>20230430</t>
        </is>
      </c>
      <c r="M87" t="n">
        <v>11.5531</v>
      </c>
    </row>
    <row r="88">
      <c r="A88" t="inlineStr">
        <is>
          <t>A00630</t>
        </is>
      </c>
      <c r="B88" t="inlineStr">
        <is>
          <t>0801</t>
        </is>
      </c>
      <c r="C88" t="inlineStr">
        <is>
          <t>47</t>
        </is>
      </c>
      <c r="D88" t="inlineStr">
        <is>
          <t>238.020</t>
        </is>
      </c>
      <c r="E88" t="inlineStr">
        <is>
          <t>W</t>
        </is>
      </c>
      <c r="F88" t="inlineStr">
        <is>
          <t>6.00</t>
        </is>
      </c>
      <c r="G88" t="inlineStr">
        <is>
          <t>10.00</t>
        </is>
      </c>
      <c r="H88" t="inlineStr">
        <is>
          <t>244.147</t>
        </is>
      </c>
      <c r="I88" t="inlineStr">
        <is>
          <t>0.974900</t>
        </is>
      </c>
      <c r="J88" t="inlineStr">
        <is>
          <t>0.079233</t>
        </is>
      </c>
      <c r="K88" t="inlineStr">
        <is>
          <t>18.859</t>
        </is>
      </c>
      <c r="L88" t="inlineStr">
        <is>
          <t>20230430</t>
        </is>
      </c>
      <c r="M88" t="n">
        <v>12.25835</v>
      </c>
    </row>
    <row r="89">
      <c r="A89" t="inlineStr">
        <is>
          <t>A00630</t>
        </is>
      </c>
      <c r="B89" t="inlineStr">
        <is>
          <t>0801</t>
        </is>
      </c>
      <c r="C89" t="inlineStr">
        <is>
          <t>47</t>
        </is>
      </c>
      <c r="D89" t="inlineStr">
        <is>
          <t>240.020</t>
        </is>
      </c>
      <c r="E89" t="inlineStr">
        <is>
          <t>W</t>
        </is>
      </c>
      <c r="F89" t="inlineStr">
        <is>
          <t>6.00</t>
        </is>
      </c>
      <c r="G89" t="inlineStr">
        <is>
          <t>10.00</t>
        </is>
      </c>
      <c r="H89" t="inlineStr">
        <is>
          <t>244.147</t>
        </is>
      </c>
      <c r="I89" t="inlineStr">
        <is>
          <t>0.983100</t>
        </is>
      </c>
      <c r="J89" t="inlineStr">
        <is>
          <t>0.083335</t>
        </is>
      </c>
      <c r="K89" t="inlineStr">
        <is>
          <t>20.002</t>
        </is>
      </c>
      <c r="L89" t="inlineStr">
        <is>
          <t>20230430</t>
        </is>
      </c>
      <c r="M89" t="n">
        <v>13.0013</v>
      </c>
    </row>
    <row r="90">
      <c r="A90" t="inlineStr">
        <is>
          <t>A00630</t>
        </is>
      </c>
      <c r="B90" t="inlineStr">
        <is>
          <t>0801</t>
        </is>
      </c>
      <c r="C90" t="inlineStr">
        <is>
          <t>47</t>
        </is>
      </c>
      <c r="D90" t="inlineStr">
        <is>
          <t>242.020</t>
        </is>
      </c>
      <c r="E90" t="inlineStr">
        <is>
          <t>W</t>
        </is>
      </c>
      <c r="F90" t="inlineStr">
        <is>
          <t>6.00</t>
        </is>
      </c>
      <c r="G90" t="inlineStr">
        <is>
          <t>10.00</t>
        </is>
      </c>
      <c r="H90" t="inlineStr">
        <is>
          <t>244.147</t>
        </is>
      </c>
      <c r="I90" t="inlineStr">
        <is>
          <t>0.991300</t>
        </is>
      </c>
      <c r="J90" t="inlineStr">
        <is>
          <t>0.087373</t>
        </is>
      </c>
      <c r="K90" t="inlineStr">
        <is>
          <t>21.146</t>
        </is>
      </c>
      <c r="L90" t="inlineStr">
        <is>
          <t>20230430</t>
        </is>
      </c>
      <c r="M90" t="n">
        <v>13.7449</v>
      </c>
    </row>
    <row r="91">
      <c r="A91" t="inlineStr">
        <is>
          <t>A00630</t>
        </is>
      </c>
      <c r="B91" t="inlineStr">
        <is>
          <t>0801</t>
        </is>
      </c>
      <c r="C91" t="inlineStr">
        <is>
          <t>47</t>
        </is>
      </c>
      <c r="D91" t="inlineStr">
        <is>
          <t>244.020</t>
        </is>
      </c>
      <c r="E91" t="inlineStr">
        <is>
          <t>W</t>
        </is>
      </c>
      <c r="F91" t="inlineStr">
        <is>
          <t>6.00</t>
        </is>
      </c>
      <c r="G91" t="inlineStr">
        <is>
          <t>10.00</t>
        </is>
      </c>
      <c r="H91" t="inlineStr">
        <is>
          <t>244.147</t>
        </is>
      </c>
      <c r="I91" t="inlineStr">
        <is>
          <t>0.999500</t>
        </is>
      </c>
      <c r="J91" t="inlineStr">
        <is>
          <t>0.091587</t>
        </is>
      </c>
      <c r="K91" t="inlineStr">
        <is>
          <t>22.349</t>
        </is>
      </c>
      <c r="L91" t="inlineStr">
        <is>
          <t>20230430</t>
        </is>
      </c>
      <c r="M91" t="n">
        <v>14.52685</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2:M91"/>
  <sheetViews>
    <sheetView workbookViewId="0">
      <selection activeCell="J28" sqref="A2:J91"/>
    </sheetView>
  </sheetViews>
  <sheetFormatPr baseColWidth="8" defaultRowHeight="14.4"/>
  <sheetData>
    <row r="2">
      <c r="A2" t="inlineStr">
        <is>
          <t>A00630</t>
        </is>
      </c>
      <c r="B2" t="inlineStr">
        <is>
          <t>0801</t>
        </is>
      </c>
      <c r="C2" t="inlineStr">
        <is>
          <t>13</t>
        </is>
      </c>
      <c r="D2" t="inlineStr">
        <is>
          <t>201.960</t>
        </is>
      </c>
      <c r="E2" t="inlineStr">
        <is>
          <t>W</t>
        </is>
      </c>
      <c r="F2" t="inlineStr">
        <is>
          <t>1.00</t>
        </is>
      </c>
      <c r="G2" t="inlineStr">
        <is>
          <t>5.99</t>
        </is>
      </c>
      <c r="H2" t="inlineStr">
        <is>
          <t>220.087</t>
        </is>
      </c>
      <c r="I2" t="inlineStr">
        <is>
          <t>0.917600</t>
        </is>
      </c>
      <c r="J2" t="inlineStr">
        <is>
          <t>0.015295</t>
        </is>
      </c>
      <c r="K2" t="inlineStr">
        <is>
          <t>3.089</t>
        </is>
      </c>
      <c r="L2" t="inlineStr">
        <is>
          <t>20230430</t>
        </is>
      </c>
      <c r="M2" t="n">
        <v>1.8534</v>
      </c>
    </row>
    <row r="3">
      <c r="A3" t="inlineStr">
        <is>
          <t>A00630</t>
        </is>
      </c>
      <c r="B3" t="inlineStr">
        <is>
          <t>0801</t>
        </is>
      </c>
      <c r="C3" t="inlineStr">
        <is>
          <t>13</t>
        </is>
      </c>
      <c r="D3" t="inlineStr">
        <is>
          <t>203.960</t>
        </is>
      </c>
      <c r="E3" t="inlineStr">
        <is>
          <t>W</t>
        </is>
      </c>
      <c r="F3" t="inlineStr">
        <is>
          <t>1.00</t>
        </is>
      </c>
      <c r="G3" t="inlineStr">
        <is>
          <t>5.99</t>
        </is>
      </c>
      <c r="H3" t="inlineStr">
        <is>
          <t>220.087</t>
        </is>
      </c>
      <c r="I3" t="inlineStr">
        <is>
          <t>0.926700</t>
        </is>
      </c>
      <c r="J3" t="inlineStr">
        <is>
          <t>0.017592</t>
        </is>
      </c>
      <c r="K3" t="inlineStr">
        <is>
          <t>3.588</t>
        </is>
      </c>
      <c r="L3" t="inlineStr">
        <is>
          <t>20230430</t>
        </is>
      </c>
      <c r="M3" t="n">
        <v>2.1528</v>
      </c>
    </row>
    <row r="4">
      <c r="A4" t="inlineStr">
        <is>
          <t>A00630</t>
        </is>
      </c>
      <c r="B4" t="inlineStr">
        <is>
          <t>0801</t>
        </is>
      </c>
      <c r="C4" t="inlineStr">
        <is>
          <t>13</t>
        </is>
      </c>
      <c r="D4" t="inlineStr">
        <is>
          <t>205.960</t>
        </is>
      </c>
      <c r="E4" t="inlineStr">
        <is>
          <t>W</t>
        </is>
      </c>
      <c r="F4" t="inlineStr">
        <is>
          <t>1.00</t>
        </is>
      </c>
      <c r="G4" t="inlineStr">
        <is>
          <t>5.99</t>
        </is>
      </c>
      <c r="H4" t="inlineStr">
        <is>
          <t>220.087</t>
        </is>
      </c>
      <c r="I4" t="inlineStr">
        <is>
          <t>0.935800</t>
        </is>
      </c>
      <c r="J4" t="inlineStr">
        <is>
          <t>0.020140</t>
        </is>
      </c>
      <c r="K4" t="inlineStr">
        <is>
          <t>4.148</t>
        </is>
      </c>
      <c r="L4" t="inlineStr">
        <is>
          <t>20230430</t>
        </is>
      </c>
      <c r="M4" t="n">
        <v>2.4888</v>
      </c>
    </row>
    <row r="5">
      <c r="A5" t="inlineStr">
        <is>
          <t>A00630</t>
        </is>
      </c>
      <c r="B5" t="inlineStr">
        <is>
          <t>0801</t>
        </is>
      </c>
      <c r="C5" t="inlineStr">
        <is>
          <t>13</t>
        </is>
      </c>
      <c r="D5" t="inlineStr">
        <is>
          <t>207.960</t>
        </is>
      </c>
      <c r="E5" t="inlineStr">
        <is>
          <t>W</t>
        </is>
      </c>
      <c r="F5" t="inlineStr">
        <is>
          <t>1.00</t>
        </is>
      </c>
      <c r="G5" t="inlineStr">
        <is>
          <t>5.99</t>
        </is>
      </c>
      <c r="H5" t="inlineStr">
        <is>
          <t>220.087</t>
        </is>
      </c>
      <c r="I5" t="inlineStr">
        <is>
          <t>0.944900</t>
        </is>
      </c>
      <c r="J5" t="inlineStr">
        <is>
          <t>0.023067</t>
        </is>
      </c>
      <c r="K5" t="inlineStr">
        <is>
          <t>4.797</t>
        </is>
      </c>
      <c r="L5" t="inlineStr">
        <is>
          <t>20230430</t>
        </is>
      </c>
      <c r="M5" t="n">
        <v>2.8782</v>
      </c>
    </row>
    <row r="6">
      <c r="A6" t="inlineStr">
        <is>
          <t>A00630</t>
        </is>
      </c>
      <c r="B6" t="inlineStr">
        <is>
          <t>0801</t>
        </is>
      </c>
      <c r="C6" t="inlineStr">
        <is>
          <t>13</t>
        </is>
      </c>
      <c r="D6" t="inlineStr">
        <is>
          <t>209.960</t>
        </is>
      </c>
      <c r="E6" t="inlineStr">
        <is>
          <t>W</t>
        </is>
      </c>
      <c r="F6" t="inlineStr">
        <is>
          <t>1.00</t>
        </is>
      </c>
      <c r="G6" t="inlineStr">
        <is>
          <t>5.99</t>
        </is>
      </c>
      <c r="H6" t="inlineStr">
        <is>
          <t>220.087</t>
        </is>
      </c>
      <c r="I6" t="inlineStr">
        <is>
          <t>0.954000</t>
        </is>
      </c>
      <c r="J6" t="inlineStr">
        <is>
          <t>0.026234</t>
        </is>
      </c>
      <c r="K6" t="inlineStr">
        <is>
          <t>5.508</t>
        </is>
      </c>
      <c r="L6" t="inlineStr">
        <is>
          <t>20230430</t>
        </is>
      </c>
      <c r="M6" t="n">
        <v>3.5802</v>
      </c>
    </row>
    <row r="7">
      <c r="A7" t="inlineStr">
        <is>
          <t>A00630</t>
        </is>
      </c>
      <c r="B7" t="inlineStr">
        <is>
          <t>0801</t>
        </is>
      </c>
      <c r="C7" t="inlineStr">
        <is>
          <t>13</t>
        </is>
      </c>
      <c r="D7" t="inlineStr">
        <is>
          <t>211.960</t>
        </is>
      </c>
      <c r="E7" t="inlineStr">
        <is>
          <t>W</t>
        </is>
      </c>
      <c r="F7" t="inlineStr">
        <is>
          <t>1.00</t>
        </is>
      </c>
      <c r="G7" t="inlineStr">
        <is>
          <t>5.99</t>
        </is>
      </c>
      <c r="H7" t="inlineStr">
        <is>
          <t>220.087</t>
        </is>
      </c>
      <c r="I7" t="inlineStr">
        <is>
          <t>0.963100</t>
        </is>
      </c>
      <c r="J7" t="inlineStr">
        <is>
          <t>0.029770</t>
        </is>
      </c>
      <c r="K7" t="inlineStr">
        <is>
          <t>6.310</t>
        </is>
      </c>
      <c r="L7" t="inlineStr">
        <is>
          <t>20230430</t>
        </is>
      </c>
      <c r="M7" t="n">
        <v>4.1015</v>
      </c>
    </row>
    <row r="8">
      <c r="A8" t="inlineStr">
        <is>
          <t>A00630</t>
        </is>
      </c>
      <c r="B8" t="inlineStr">
        <is>
          <t>0801</t>
        </is>
      </c>
      <c r="C8" t="inlineStr">
        <is>
          <t>13</t>
        </is>
      </c>
      <c r="D8" t="inlineStr">
        <is>
          <t>213.960</t>
        </is>
      </c>
      <c r="E8" t="inlineStr">
        <is>
          <t>W</t>
        </is>
      </c>
      <c r="F8" t="inlineStr">
        <is>
          <t>1.00</t>
        </is>
      </c>
      <c r="G8" t="inlineStr">
        <is>
          <t>5.99</t>
        </is>
      </c>
      <c r="H8" t="inlineStr">
        <is>
          <t>220.087</t>
        </is>
      </c>
      <c r="I8" t="inlineStr">
        <is>
          <t>0.972200</t>
        </is>
      </c>
      <c r="J8" t="inlineStr">
        <is>
          <t>0.033660</t>
        </is>
      </c>
      <c r="K8" t="inlineStr">
        <is>
          <t>7.202</t>
        </is>
      </c>
      <c r="L8" t="inlineStr">
        <is>
          <t>20230430</t>
        </is>
      </c>
      <c r="M8" t="n">
        <v>4.6813</v>
      </c>
    </row>
    <row r="9">
      <c r="A9" t="inlineStr">
        <is>
          <t>A00630</t>
        </is>
      </c>
      <c r="B9" t="inlineStr">
        <is>
          <t>0801</t>
        </is>
      </c>
      <c r="C9" t="inlineStr">
        <is>
          <t>13</t>
        </is>
      </c>
      <c r="D9" t="inlineStr">
        <is>
          <t>215.960</t>
        </is>
      </c>
      <c r="E9" t="inlineStr">
        <is>
          <t>W</t>
        </is>
      </c>
      <c r="F9" t="inlineStr">
        <is>
          <t>1.00</t>
        </is>
      </c>
      <c r="G9" t="inlineStr">
        <is>
          <t>5.99</t>
        </is>
      </c>
      <c r="H9" t="inlineStr">
        <is>
          <t>220.087</t>
        </is>
      </c>
      <c r="I9" t="inlineStr">
        <is>
          <t>0.981200</t>
        </is>
      </c>
      <c r="J9" t="inlineStr">
        <is>
          <t>0.037729</t>
        </is>
      </c>
      <c r="K9" t="inlineStr">
        <is>
          <t>8.148</t>
        </is>
      </c>
      <c r="L9" t="inlineStr">
        <is>
          <t>20230430</t>
        </is>
      </c>
      <c r="M9" t="n">
        <v>5.2962</v>
      </c>
    </row>
    <row r="10">
      <c r="A10" t="inlineStr">
        <is>
          <t>A00630</t>
        </is>
      </c>
      <c r="B10" t="inlineStr">
        <is>
          <t>0801</t>
        </is>
      </c>
      <c r="C10" t="inlineStr">
        <is>
          <t>13</t>
        </is>
      </c>
      <c r="D10" t="inlineStr">
        <is>
          <t>217.960</t>
        </is>
      </c>
      <c r="E10" t="inlineStr">
        <is>
          <t>W</t>
        </is>
      </c>
      <c r="F10" t="inlineStr">
        <is>
          <t>1.00</t>
        </is>
      </c>
      <c r="G10" t="inlineStr">
        <is>
          <t>5.99</t>
        </is>
      </c>
      <c r="H10" t="inlineStr">
        <is>
          <t>220.087</t>
        </is>
      </c>
      <c r="I10" t="inlineStr">
        <is>
          <t>0.990300</t>
        </is>
      </c>
      <c r="J10" t="inlineStr">
        <is>
          <t>0.042311</t>
        </is>
      </c>
      <c r="K10" t="inlineStr">
        <is>
          <t>9.222</t>
        </is>
      </c>
      <c r="L10" t="inlineStr">
        <is>
          <t>20230430</t>
        </is>
      </c>
      <c r="M10" t="n">
        <v>5.9943</v>
      </c>
    </row>
    <row r="11">
      <c r="A11" t="inlineStr">
        <is>
          <t>A00630</t>
        </is>
      </c>
      <c r="B11" t="inlineStr">
        <is>
          <t>0801</t>
        </is>
      </c>
      <c r="C11" t="inlineStr">
        <is>
          <t>13</t>
        </is>
      </c>
      <c r="D11" t="inlineStr">
        <is>
          <t>219.960</t>
        </is>
      </c>
      <c r="E11" t="inlineStr">
        <is>
          <t>W</t>
        </is>
      </c>
      <c r="F11" t="inlineStr">
        <is>
          <t>1.00</t>
        </is>
      </c>
      <c r="G11" t="inlineStr">
        <is>
          <t>5.99</t>
        </is>
      </c>
      <c r="H11" t="inlineStr">
        <is>
          <t>220.087</t>
        </is>
      </c>
      <c r="I11" t="inlineStr">
        <is>
          <t>0.999400</t>
        </is>
      </c>
      <c r="J11" t="inlineStr">
        <is>
          <t>0.047099</t>
        </is>
      </c>
      <c r="K11" t="inlineStr">
        <is>
          <t>10.360</t>
        </is>
      </c>
      <c r="L11" t="inlineStr">
        <is>
          <t>20230430</t>
        </is>
      </c>
      <c r="M11" t="n">
        <v>6.734</v>
      </c>
    </row>
    <row r="12">
      <c r="A12" t="inlineStr">
        <is>
          <t>A00630</t>
        </is>
      </c>
      <c r="B12" t="inlineStr">
        <is>
          <t>0801</t>
        </is>
      </c>
      <c r="C12" t="inlineStr">
        <is>
          <t>17</t>
        </is>
      </c>
      <c r="D12" t="inlineStr">
        <is>
          <t>204.950</t>
        </is>
      </c>
      <c r="E12" t="inlineStr">
        <is>
          <t>W</t>
        </is>
      </c>
      <c r="F12" t="inlineStr">
        <is>
          <t>1.00</t>
        </is>
      </c>
      <c r="G12" t="inlineStr">
        <is>
          <t>5.99</t>
        </is>
      </c>
      <c r="H12" t="inlineStr">
        <is>
          <t>223.275</t>
        </is>
      </c>
      <c r="I12" t="inlineStr">
        <is>
          <t>0.917900</t>
        </is>
      </c>
      <c r="J12" t="inlineStr">
        <is>
          <t>0.022132</t>
        </is>
      </c>
      <c r="K12" t="inlineStr">
        <is>
          <t>4.536</t>
        </is>
      </c>
      <c r="L12" t="inlineStr">
        <is>
          <t>20230430</t>
        </is>
      </c>
      <c r="M12" t="n">
        <v>2.7216</v>
      </c>
    </row>
    <row r="13">
      <c r="A13" t="inlineStr">
        <is>
          <t>A00630</t>
        </is>
      </c>
      <c r="B13" t="inlineStr">
        <is>
          <t>0801</t>
        </is>
      </c>
      <c r="C13" t="inlineStr">
        <is>
          <t>17</t>
        </is>
      </c>
      <c r="D13" t="inlineStr">
        <is>
          <t>206.950</t>
        </is>
      </c>
      <c r="E13" t="inlineStr">
        <is>
          <t>W</t>
        </is>
      </c>
      <c r="F13" t="inlineStr">
        <is>
          <t>1.00</t>
        </is>
      </c>
      <c r="G13" t="inlineStr">
        <is>
          <t>5.99</t>
        </is>
      </c>
      <c r="H13" t="inlineStr">
        <is>
          <t>223.275</t>
        </is>
      </c>
      <c r="I13" t="inlineStr">
        <is>
          <t>0.926900</t>
        </is>
      </c>
      <c r="J13" t="inlineStr">
        <is>
          <t>0.024866</t>
        </is>
      </c>
      <c r="K13" t="inlineStr">
        <is>
          <t>5.146</t>
        </is>
      </c>
      <c r="L13" t="inlineStr">
        <is>
          <t>20230430</t>
        </is>
      </c>
      <c r="M13" t="n">
        <v>3.0876</v>
      </c>
    </row>
    <row r="14">
      <c r="A14" t="inlineStr">
        <is>
          <t>A00630</t>
        </is>
      </c>
      <c r="B14" t="inlineStr">
        <is>
          <t>0801</t>
        </is>
      </c>
      <c r="C14" t="inlineStr">
        <is>
          <t>17</t>
        </is>
      </c>
      <c r="D14" t="inlineStr">
        <is>
          <t>208.950</t>
        </is>
      </c>
      <c r="E14" t="inlineStr">
        <is>
          <t>W</t>
        </is>
      </c>
      <c r="F14" t="inlineStr">
        <is>
          <t>1.00</t>
        </is>
      </c>
      <c r="G14" t="inlineStr">
        <is>
          <t>5.99</t>
        </is>
      </c>
      <c r="H14" t="inlineStr">
        <is>
          <t>223.275</t>
        </is>
      </c>
      <c r="I14" t="inlineStr">
        <is>
          <t>0.935800</t>
        </is>
      </c>
      <c r="J14" t="inlineStr">
        <is>
          <t>0.027676</t>
        </is>
      </c>
      <c r="K14" t="inlineStr">
        <is>
          <t>5.783</t>
        </is>
      </c>
      <c r="L14" t="inlineStr">
        <is>
          <t>20230430</t>
        </is>
      </c>
      <c r="M14" t="n">
        <v>3.4698</v>
      </c>
    </row>
    <row r="15">
      <c r="A15" t="inlineStr">
        <is>
          <t>A00630</t>
        </is>
      </c>
      <c r="B15" t="inlineStr">
        <is>
          <t>0801</t>
        </is>
      </c>
      <c r="C15" t="inlineStr">
        <is>
          <t>17</t>
        </is>
      </c>
      <c r="D15" t="inlineStr">
        <is>
          <t>210.950</t>
        </is>
      </c>
      <c r="E15" t="inlineStr">
        <is>
          <t>W</t>
        </is>
      </c>
      <c r="F15" t="inlineStr">
        <is>
          <t>1.00</t>
        </is>
      </c>
      <c r="G15" t="inlineStr">
        <is>
          <t>5.99</t>
        </is>
      </c>
      <c r="H15" t="inlineStr">
        <is>
          <t>223.275</t>
        </is>
      </c>
      <c r="I15" t="inlineStr">
        <is>
          <t>0.944800</t>
        </is>
      </c>
      <c r="J15" t="inlineStr">
        <is>
          <t>0.030894</t>
        </is>
      </c>
      <c r="K15" t="inlineStr">
        <is>
          <t>6.517</t>
        </is>
      </c>
      <c r="L15" t="inlineStr">
        <is>
          <t>20230430</t>
        </is>
      </c>
      <c r="M15" t="n">
        <v>3.9102</v>
      </c>
    </row>
    <row r="16">
      <c r="A16" t="inlineStr">
        <is>
          <t>A00630</t>
        </is>
      </c>
      <c r="B16" t="inlineStr">
        <is>
          <t>0801</t>
        </is>
      </c>
      <c r="C16" t="inlineStr">
        <is>
          <t>17</t>
        </is>
      </c>
      <c r="D16" t="inlineStr">
        <is>
          <t>212.950</t>
        </is>
      </c>
      <c r="E16" t="inlineStr">
        <is>
          <t>W</t>
        </is>
      </c>
      <c r="F16" t="inlineStr">
        <is>
          <t>1.00</t>
        </is>
      </c>
      <c r="G16" t="inlineStr">
        <is>
          <t>5.99</t>
        </is>
      </c>
      <c r="H16" t="inlineStr">
        <is>
          <t>223.275</t>
        </is>
      </c>
      <c r="I16" t="inlineStr">
        <is>
          <t>0.953800</t>
        </is>
      </c>
      <c r="J16" t="inlineStr">
        <is>
          <t>0.034346</t>
        </is>
      </c>
      <c r="K16" t="inlineStr">
        <is>
          <t>7.314</t>
        </is>
      </c>
      <c r="L16" t="inlineStr">
        <is>
          <t>20230430</t>
        </is>
      </c>
      <c r="M16" t="n">
        <v>4.7541</v>
      </c>
    </row>
    <row r="17">
      <c r="A17" t="inlineStr">
        <is>
          <t>A00630</t>
        </is>
      </c>
      <c r="B17" t="inlineStr">
        <is>
          <t>0801</t>
        </is>
      </c>
      <c r="C17" t="inlineStr">
        <is>
          <t>17</t>
        </is>
      </c>
      <c r="D17" t="inlineStr">
        <is>
          <t>214.950</t>
        </is>
      </c>
      <c r="E17" t="inlineStr">
        <is>
          <t>W</t>
        </is>
      </c>
      <c r="F17" t="inlineStr">
        <is>
          <t>1.00</t>
        </is>
      </c>
      <c r="G17" t="inlineStr">
        <is>
          <t>5.99</t>
        </is>
      </c>
      <c r="H17" t="inlineStr">
        <is>
          <t>223.275</t>
        </is>
      </c>
      <c r="I17" t="inlineStr">
        <is>
          <t>0.962700</t>
        </is>
      </c>
      <c r="J17" t="inlineStr">
        <is>
          <t>0.038111</t>
        </is>
      </c>
      <c r="K17" t="inlineStr">
        <is>
          <t>8.192</t>
        </is>
      </c>
      <c r="L17" t="inlineStr">
        <is>
          <t>20230430</t>
        </is>
      </c>
      <c r="M17" t="n">
        <v>5.324800000000001</v>
      </c>
    </row>
    <row r="18">
      <c r="A18" t="inlineStr">
        <is>
          <t>A00630</t>
        </is>
      </c>
      <c r="B18" t="inlineStr">
        <is>
          <t>0801</t>
        </is>
      </c>
      <c r="C18" t="inlineStr">
        <is>
          <t>17</t>
        </is>
      </c>
      <c r="D18" t="inlineStr">
        <is>
          <t>216.950</t>
        </is>
      </c>
      <c r="E18" t="inlineStr">
        <is>
          <t>W</t>
        </is>
      </c>
      <c r="F18" t="inlineStr">
        <is>
          <t>1.00</t>
        </is>
      </c>
      <c r="G18" t="inlineStr">
        <is>
          <t>5.99</t>
        </is>
      </c>
      <c r="H18" t="inlineStr">
        <is>
          <t>223.275</t>
        </is>
      </c>
      <c r="I18" t="inlineStr">
        <is>
          <t>0.971700</t>
        </is>
      </c>
      <c r="J18" t="inlineStr">
        <is>
          <t>0.042014</t>
        </is>
      </c>
      <c r="K18" t="inlineStr">
        <is>
          <t>9.115</t>
        </is>
      </c>
      <c r="L18" t="inlineStr">
        <is>
          <t>20230430</t>
        </is>
      </c>
      <c r="M18" t="n">
        <v>5.92475</v>
      </c>
    </row>
    <row r="19">
      <c r="A19" t="inlineStr">
        <is>
          <t>A00630</t>
        </is>
      </c>
      <c r="B19" t="inlineStr">
        <is>
          <t>0801</t>
        </is>
      </c>
      <c r="C19" t="inlineStr">
        <is>
          <t>17</t>
        </is>
      </c>
      <c r="D19" t="inlineStr">
        <is>
          <t>218.950</t>
        </is>
      </c>
      <c r="E19" t="inlineStr">
        <is>
          <t>W</t>
        </is>
      </c>
      <c r="F19" t="inlineStr">
        <is>
          <t>1.00</t>
        </is>
      </c>
      <c r="G19" t="inlineStr">
        <is>
          <t>5.99</t>
        </is>
      </c>
      <c r="H19" t="inlineStr">
        <is>
          <t>223.275</t>
        </is>
      </c>
      <c r="I19" t="inlineStr">
        <is>
          <t>0.980600</t>
        </is>
      </c>
      <c r="J19" t="inlineStr">
        <is>
          <t>0.046211</t>
        </is>
      </c>
      <c r="K19" t="inlineStr">
        <is>
          <t>10.118</t>
        </is>
      </c>
      <c r="L19" t="inlineStr">
        <is>
          <t>20230430</t>
        </is>
      </c>
      <c r="M19" t="n">
        <v>6.576700000000001</v>
      </c>
    </row>
    <row r="20">
      <c r="A20" t="inlineStr">
        <is>
          <t>A00630</t>
        </is>
      </c>
      <c r="B20" t="inlineStr">
        <is>
          <t>0801</t>
        </is>
      </c>
      <c r="C20" t="inlineStr">
        <is>
          <t>17</t>
        </is>
      </c>
      <c r="D20" t="inlineStr">
        <is>
          <t>220.950</t>
        </is>
      </c>
      <c r="E20" t="inlineStr">
        <is>
          <t>W</t>
        </is>
      </c>
      <c r="F20" t="inlineStr">
        <is>
          <t>1.00</t>
        </is>
      </c>
      <c r="G20" t="inlineStr">
        <is>
          <t>5.99</t>
        </is>
      </c>
      <c r="H20" t="inlineStr">
        <is>
          <t>223.275</t>
        </is>
      </c>
      <c r="I20" t="inlineStr">
        <is>
          <t>0.989600</t>
        </is>
      </c>
      <c r="J20" t="inlineStr">
        <is>
          <t>0.050790</t>
        </is>
      </c>
      <c r="K20" t="inlineStr">
        <is>
          <t>11.222</t>
        </is>
      </c>
      <c r="L20" t="inlineStr">
        <is>
          <t>20230430</t>
        </is>
      </c>
      <c r="M20" t="n">
        <v>7.2943</v>
      </c>
    </row>
    <row r="21">
      <c r="A21" t="inlineStr">
        <is>
          <t>A00630</t>
        </is>
      </c>
      <c r="B21" t="inlineStr">
        <is>
          <t>0801</t>
        </is>
      </c>
      <c r="C21" t="inlineStr">
        <is>
          <t>17</t>
        </is>
      </c>
      <c r="D21" t="inlineStr">
        <is>
          <t>222.950</t>
        </is>
      </c>
      <c r="E21" t="inlineStr">
        <is>
          <t>W</t>
        </is>
      </c>
      <c r="F21" t="inlineStr">
        <is>
          <t>1.00</t>
        </is>
      </c>
      <c r="G21" t="inlineStr">
        <is>
          <t>5.99</t>
        </is>
      </c>
      <c r="H21" t="inlineStr">
        <is>
          <t>223.275</t>
        </is>
      </c>
      <c r="I21" t="inlineStr">
        <is>
          <t>0.998500</t>
        </is>
      </c>
      <c r="J21" t="inlineStr">
        <is>
          <t>0.055510</t>
        </is>
      </c>
      <c r="K21" t="inlineStr">
        <is>
          <t>12.376</t>
        </is>
      </c>
      <c r="L21" t="inlineStr">
        <is>
          <t>20230430</t>
        </is>
      </c>
      <c r="M21" t="n">
        <v>8.0444</v>
      </c>
    </row>
    <row r="22">
      <c r="A22" t="inlineStr">
        <is>
          <t>A00630</t>
        </is>
      </c>
      <c r="B22" t="inlineStr">
        <is>
          <t>0801</t>
        </is>
      </c>
      <c r="C22" t="inlineStr">
        <is>
          <t>21</t>
        </is>
      </c>
      <c r="D22" t="inlineStr">
        <is>
          <t>209.020</t>
        </is>
      </c>
      <c r="E22" t="inlineStr">
        <is>
          <t>W</t>
        </is>
      </c>
      <c r="F22" t="inlineStr">
        <is>
          <t>1.00</t>
        </is>
      </c>
      <c r="G22" t="inlineStr">
        <is>
          <t>5.99</t>
        </is>
      </c>
      <c r="H22" t="inlineStr">
        <is>
          <t>227.269</t>
        </is>
      </c>
      <c r="I22" t="inlineStr">
        <is>
          <t>0.919700</t>
        </is>
      </c>
      <c r="J22" t="inlineStr">
        <is>
          <t>0.028648</t>
        </is>
      </c>
      <c r="K22" t="inlineStr">
        <is>
          <t>5.988</t>
        </is>
      </c>
      <c r="L22" t="inlineStr">
        <is>
          <t>20230430</t>
        </is>
      </c>
      <c r="M22" t="n">
        <v>3.5928</v>
      </c>
    </row>
    <row r="23">
      <c r="A23" t="inlineStr">
        <is>
          <t>A00630</t>
        </is>
      </c>
      <c r="B23" t="inlineStr">
        <is>
          <t>0801</t>
        </is>
      </c>
      <c r="C23" t="inlineStr">
        <is>
          <t>21</t>
        </is>
      </c>
      <c r="D23" t="inlineStr">
        <is>
          <t>211.020</t>
        </is>
      </c>
      <c r="E23" t="inlineStr">
        <is>
          <t>W</t>
        </is>
      </c>
      <c r="F23" t="inlineStr">
        <is>
          <t>1.00</t>
        </is>
      </c>
      <c r="G23" t="inlineStr">
        <is>
          <t>5.99</t>
        </is>
      </c>
      <c r="H23" t="inlineStr">
        <is>
          <t>227.269</t>
        </is>
      </c>
      <c r="I23" t="inlineStr">
        <is>
          <t>0.928500</t>
        </is>
      </c>
      <c r="J23" t="inlineStr">
        <is>
          <t>0.031547</t>
        </is>
      </c>
      <c r="K23" t="inlineStr">
        <is>
          <t>6.657</t>
        </is>
      </c>
      <c r="L23" t="inlineStr">
        <is>
          <t>20230430</t>
        </is>
      </c>
      <c r="M23" t="n">
        <v>3.9942</v>
      </c>
    </row>
    <row r="24">
      <c r="A24" t="inlineStr">
        <is>
          <t>A00630</t>
        </is>
      </c>
      <c r="B24" t="inlineStr">
        <is>
          <t>0801</t>
        </is>
      </c>
      <c r="C24" t="inlineStr">
        <is>
          <t>21</t>
        </is>
      </c>
      <c r="D24" t="inlineStr">
        <is>
          <t>213.020</t>
        </is>
      </c>
      <c r="E24" t="inlineStr">
        <is>
          <t>W</t>
        </is>
      </c>
      <c r="F24" t="inlineStr">
        <is>
          <t>1.00</t>
        </is>
      </c>
      <c r="G24" t="inlineStr">
        <is>
          <t>5.99</t>
        </is>
      </c>
      <c r="H24" t="inlineStr">
        <is>
          <t>227.269</t>
        </is>
      </c>
      <c r="I24" t="inlineStr">
        <is>
          <t>0.937300</t>
        </is>
      </c>
      <c r="J24" t="inlineStr">
        <is>
          <t>0.034677</t>
        </is>
      </c>
      <c r="K24" t="inlineStr">
        <is>
          <t>7.387</t>
        </is>
      </c>
      <c r="L24" t="inlineStr">
        <is>
          <t>20230430</t>
        </is>
      </c>
      <c r="M24" t="n">
        <v>4.4322</v>
      </c>
    </row>
    <row r="25">
      <c r="A25" t="inlineStr">
        <is>
          <t>A00630</t>
        </is>
      </c>
      <c r="B25" t="inlineStr">
        <is>
          <t>0801</t>
        </is>
      </c>
      <c r="C25" t="inlineStr">
        <is>
          <t>21</t>
        </is>
      </c>
      <c r="D25" t="inlineStr">
        <is>
          <t>215.020</t>
        </is>
      </c>
      <c r="E25" t="inlineStr">
        <is>
          <t>W</t>
        </is>
      </c>
      <c r="F25" t="inlineStr">
        <is>
          <t>1.00</t>
        </is>
      </c>
      <c r="G25" t="inlineStr">
        <is>
          <t>5.99</t>
        </is>
      </c>
      <c r="H25" t="inlineStr">
        <is>
          <t>227.269</t>
        </is>
      </c>
      <c r="I25" t="inlineStr">
        <is>
          <t>0.946100</t>
        </is>
      </c>
      <c r="J25" t="inlineStr">
        <is>
          <t>0.038034</t>
        </is>
      </c>
      <c r="K25" t="inlineStr">
        <is>
          <t>8.178</t>
        </is>
      </c>
      <c r="L25" t="inlineStr">
        <is>
          <t>20230430</t>
        </is>
      </c>
      <c r="M25" t="n">
        <v>4.9068</v>
      </c>
    </row>
    <row r="26">
      <c r="A26" t="inlineStr">
        <is>
          <t>A00630</t>
        </is>
      </c>
      <c r="B26" t="inlineStr">
        <is>
          <t>0801</t>
        </is>
      </c>
      <c r="C26" t="inlineStr">
        <is>
          <t>21</t>
        </is>
      </c>
      <c r="D26" t="inlineStr">
        <is>
          <t>217.020</t>
        </is>
      </c>
      <c r="E26" t="inlineStr">
        <is>
          <t>W</t>
        </is>
      </c>
      <c r="F26" t="inlineStr">
        <is>
          <t>1.00</t>
        </is>
      </c>
      <c r="G26" t="inlineStr">
        <is>
          <t>5.99</t>
        </is>
      </c>
      <c r="H26" t="inlineStr">
        <is>
          <t>227.269</t>
        </is>
      </c>
      <c r="I26" t="inlineStr">
        <is>
          <t>0.954900</t>
        </is>
      </c>
      <c r="J26" t="inlineStr">
        <is>
          <t>0.041609</t>
        </is>
      </c>
      <c r="K26" t="inlineStr">
        <is>
          <t>9.030</t>
        </is>
      </c>
      <c r="L26" t="inlineStr">
        <is>
          <t>20230430</t>
        </is>
      </c>
      <c r="M26" t="n">
        <v>5.869499999999999</v>
      </c>
    </row>
    <row r="27">
      <c r="A27" t="inlineStr">
        <is>
          <t>A00630</t>
        </is>
      </c>
      <c r="B27" t="inlineStr">
        <is>
          <t>0801</t>
        </is>
      </c>
      <c r="C27" t="inlineStr">
        <is>
          <t>21</t>
        </is>
      </c>
      <c r="D27" t="inlineStr">
        <is>
          <t>219.020</t>
        </is>
      </c>
      <c r="E27" t="inlineStr">
        <is>
          <t>W</t>
        </is>
      </c>
      <c r="F27" t="inlineStr">
        <is>
          <t>1.00</t>
        </is>
      </c>
      <c r="G27" t="inlineStr">
        <is>
          <t>5.99</t>
        </is>
      </c>
      <c r="H27" t="inlineStr">
        <is>
          <t>227.269</t>
        </is>
      </c>
      <c r="I27" t="inlineStr">
        <is>
          <t>0.963700</t>
        </is>
      </c>
      <c r="J27" t="inlineStr">
        <is>
          <t>0.045398</t>
        </is>
      </c>
      <c r="K27" t="inlineStr">
        <is>
          <t>9.943</t>
        </is>
      </c>
      <c r="L27" t="inlineStr">
        <is>
          <t>20230430</t>
        </is>
      </c>
      <c r="M27" t="n">
        <v>6.46295</v>
      </c>
    </row>
    <row r="28">
      <c r="A28" t="inlineStr">
        <is>
          <t>A00630</t>
        </is>
      </c>
      <c r="B28" t="inlineStr">
        <is>
          <t>0801</t>
        </is>
      </c>
      <c r="C28" t="inlineStr">
        <is>
          <t>21</t>
        </is>
      </c>
      <c r="D28" t="inlineStr">
        <is>
          <t>221.020</t>
        </is>
      </c>
      <c r="E28" t="inlineStr">
        <is>
          <t>W</t>
        </is>
      </c>
      <c r="F28" t="inlineStr">
        <is>
          <t>1.00</t>
        </is>
      </c>
      <c r="G28" t="inlineStr">
        <is>
          <t>5.99</t>
        </is>
      </c>
      <c r="H28" t="inlineStr">
        <is>
          <t>227.269</t>
        </is>
      </c>
      <c r="I28" t="inlineStr">
        <is>
          <t>0.972500</t>
        </is>
      </c>
      <c r="J28" t="inlineStr">
        <is>
          <t>0.049394</t>
        </is>
      </c>
      <c r="K28" t="inlineStr">
        <is>
          <t>10.917</t>
        </is>
      </c>
      <c r="L28" t="inlineStr">
        <is>
          <t>20230430</t>
        </is>
      </c>
      <c r="M28" t="n">
        <v>7.09605</v>
      </c>
    </row>
    <row r="29">
      <c r="A29" t="inlineStr">
        <is>
          <t>A00630</t>
        </is>
      </c>
      <c r="B29" t="inlineStr">
        <is>
          <t>0801</t>
        </is>
      </c>
      <c r="C29" t="inlineStr">
        <is>
          <t>21</t>
        </is>
      </c>
      <c r="D29" t="inlineStr">
        <is>
          <t>223.020</t>
        </is>
      </c>
      <c r="E29" t="inlineStr">
        <is>
          <t>W</t>
        </is>
      </c>
      <c r="F29" t="inlineStr">
        <is>
          <t>1.00</t>
        </is>
      </c>
      <c r="G29" t="inlineStr">
        <is>
          <t>5.99</t>
        </is>
      </c>
      <c r="H29" t="inlineStr">
        <is>
          <t>227.269</t>
        </is>
      </c>
      <c r="I29" t="inlineStr">
        <is>
          <t>0.981300</t>
        </is>
      </c>
      <c r="J29" t="inlineStr">
        <is>
          <t>0.053717</t>
        </is>
      </c>
      <c r="K29" t="inlineStr">
        <is>
          <t>11.980</t>
        </is>
      </c>
      <c r="L29" t="inlineStr">
        <is>
          <t>20230430</t>
        </is>
      </c>
      <c r="M29" t="n">
        <v>7.787000000000001</v>
      </c>
    </row>
    <row r="30">
      <c r="A30" t="inlineStr">
        <is>
          <t>A00630</t>
        </is>
      </c>
      <c r="B30" t="inlineStr">
        <is>
          <t>0801</t>
        </is>
      </c>
      <c r="C30" t="inlineStr">
        <is>
          <t>21</t>
        </is>
      </c>
      <c r="D30" t="inlineStr">
        <is>
          <t>225.020</t>
        </is>
      </c>
      <c r="E30" t="inlineStr">
        <is>
          <t>W</t>
        </is>
      </c>
      <c r="F30" t="inlineStr">
        <is>
          <t>1.00</t>
        </is>
      </c>
      <c r="G30" t="inlineStr">
        <is>
          <t>5.99</t>
        </is>
      </c>
      <c r="H30" t="inlineStr">
        <is>
          <t>227.269</t>
        </is>
      </c>
      <c r="I30" t="inlineStr">
        <is>
          <t>0.990100</t>
        </is>
      </c>
      <c r="J30" t="inlineStr">
        <is>
          <t>0.058110</t>
        </is>
      </c>
      <c r="K30" t="inlineStr">
        <is>
          <t>13.076</t>
        </is>
      </c>
      <c r="L30" t="inlineStr">
        <is>
          <t>20230430</t>
        </is>
      </c>
      <c r="M30" t="n">
        <v>8.499400000000001</v>
      </c>
    </row>
    <row r="31">
      <c r="A31" t="inlineStr">
        <is>
          <t>A00630</t>
        </is>
      </c>
      <c r="B31" t="inlineStr">
        <is>
          <t>0801</t>
        </is>
      </c>
      <c r="C31" t="inlineStr">
        <is>
          <t>21</t>
        </is>
      </c>
      <c r="D31" t="inlineStr">
        <is>
          <t>227.020</t>
        </is>
      </c>
      <c r="E31" t="inlineStr">
        <is>
          <t>W</t>
        </is>
      </c>
      <c r="F31" t="inlineStr">
        <is>
          <t>1.00</t>
        </is>
      </c>
      <c r="G31" t="inlineStr">
        <is>
          <t>5.99</t>
        </is>
      </c>
      <c r="H31" t="inlineStr">
        <is>
          <t>227.269</t>
        </is>
      </c>
      <c r="I31" t="inlineStr">
        <is>
          <t>0.998900</t>
        </is>
      </c>
      <c r="J31" t="inlineStr">
        <is>
          <t>0.062818</t>
        </is>
      </c>
      <c r="K31" t="inlineStr">
        <is>
          <t>14.261</t>
        </is>
      </c>
      <c r="L31" t="inlineStr">
        <is>
          <t>20230430</t>
        </is>
      </c>
      <c r="M31" t="n">
        <v>9.26965</v>
      </c>
    </row>
    <row r="32">
      <c r="A32" t="inlineStr">
        <is>
          <t>A00630</t>
        </is>
      </c>
      <c r="B32" t="inlineStr">
        <is>
          <t>0801</t>
        </is>
      </c>
      <c r="C32" t="inlineStr">
        <is>
          <t>26</t>
        </is>
      </c>
      <c r="D32" t="inlineStr">
        <is>
          <t>214.500</t>
        </is>
      </c>
      <c r="E32" t="inlineStr">
        <is>
          <t>W</t>
        </is>
      </c>
      <c r="F32" t="inlineStr">
        <is>
          <t>1.00</t>
        </is>
      </c>
      <c r="G32" t="inlineStr">
        <is>
          <t>5.99</t>
        </is>
      </c>
      <c r="H32" t="inlineStr">
        <is>
          <t>232.903</t>
        </is>
      </c>
      <c r="I32" t="inlineStr">
        <is>
          <t>0.921000</t>
        </is>
      </c>
      <c r="J32" t="inlineStr">
        <is>
          <t>0.034420</t>
        </is>
      </c>
      <c r="K32" t="inlineStr">
        <is>
          <t>7.383</t>
        </is>
      </c>
      <c r="L32" t="inlineStr">
        <is>
          <t>20230430</t>
        </is>
      </c>
      <c r="M32" t="n">
        <v>4.4298</v>
      </c>
    </row>
    <row r="33">
      <c r="A33" t="inlineStr">
        <is>
          <t>A00630</t>
        </is>
      </c>
      <c r="B33" t="inlineStr">
        <is>
          <t>0801</t>
        </is>
      </c>
      <c r="C33" t="inlineStr">
        <is>
          <t>26</t>
        </is>
      </c>
      <c r="D33" t="inlineStr">
        <is>
          <t>216.500</t>
        </is>
      </c>
      <c r="E33" t="inlineStr">
        <is>
          <t>W</t>
        </is>
      </c>
      <c r="F33" t="inlineStr">
        <is>
          <t>1.00</t>
        </is>
      </c>
      <c r="G33" t="inlineStr">
        <is>
          <t>5.99</t>
        </is>
      </c>
      <c r="H33" t="inlineStr">
        <is>
          <t>232.903</t>
        </is>
      </c>
      <c r="I33" t="inlineStr">
        <is>
          <t>0.929600</t>
        </is>
      </c>
      <c r="J33" t="inlineStr">
        <is>
          <t>0.037580</t>
        </is>
      </c>
      <c r="K33" t="inlineStr">
        <is>
          <t>8.136</t>
        </is>
      </c>
      <c r="L33" t="inlineStr">
        <is>
          <t>20230430</t>
        </is>
      </c>
      <c r="M33" t="n">
        <v>4.8816</v>
      </c>
    </row>
    <row r="34">
      <c r="A34" t="inlineStr">
        <is>
          <t>A00630</t>
        </is>
      </c>
      <c r="B34" t="inlineStr">
        <is>
          <t>0801</t>
        </is>
      </c>
      <c r="C34" t="inlineStr">
        <is>
          <t>26</t>
        </is>
      </c>
      <c r="D34" t="inlineStr">
        <is>
          <t>218.500</t>
        </is>
      </c>
      <c r="E34" t="inlineStr">
        <is>
          <t>W</t>
        </is>
      </c>
      <c r="F34" t="inlineStr">
        <is>
          <t>1.00</t>
        </is>
      </c>
      <c r="G34" t="inlineStr">
        <is>
          <t>5.99</t>
        </is>
      </c>
      <c r="H34" t="inlineStr">
        <is>
          <t>232.903</t>
        </is>
      </c>
      <c r="I34" t="inlineStr">
        <is>
          <t>0.938200</t>
        </is>
      </c>
      <c r="J34" t="inlineStr">
        <is>
          <t>0.040870</t>
        </is>
      </c>
      <c r="K34" t="inlineStr">
        <is>
          <t>8.930</t>
        </is>
      </c>
      <c r="L34" t="inlineStr">
        <is>
          <t>20230430</t>
        </is>
      </c>
      <c r="M34" t="n">
        <v>5.358</v>
      </c>
    </row>
    <row r="35">
      <c r="A35" t="inlineStr">
        <is>
          <t>A00630</t>
        </is>
      </c>
      <c r="B35" t="inlineStr">
        <is>
          <t>0801</t>
        </is>
      </c>
      <c r="C35" t="inlineStr">
        <is>
          <t>26</t>
        </is>
      </c>
      <c r="D35" t="inlineStr">
        <is>
          <t>220.500</t>
        </is>
      </c>
      <c r="E35" t="inlineStr">
        <is>
          <t>W</t>
        </is>
      </c>
      <c r="F35" t="inlineStr">
        <is>
          <t>1.00</t>
        </is>
      </c>
      <c r="G35" t="inlineStr">
        <is>
          <t>5.99</t>
        </is>
      </c>
      <c r="H35" t="inlineStr">
        <is>
          <t>232.903</t>
        </is>
      </c>
      <c r="I35" t="inlineStr">
        <is>
          <t>0.946700</t>
        </is>
      </c>
      <c r="J35" t="inlineStr">
        <is>
          <t>0.044249</t>
        </is>
      </c>
      <c r="K35" t="inlineStr">
        <is>
          <t>9.757</t>
        </is>
      </c>
      <c r="L35" t="inlineStr">
        <is>
          <t>20230430</t>
        </is>
      </c>
      <c r="M35" t="n">
        <v>5.8542</v>
      </c>
    </row>
    <row r="36">
      <c r="A36" t="inlineStr">
        <is>
          <t>A00630</t>
        </is>
      </c>
      <c r="B36" t="inlineStr">
        <is>
          <t>0801</t>
        </is>
      </c>
      <c r="C36" t="inlineStr">
        <is>
          <t>26</t>
        </is>
      </c>
      <c r="D36" t="inlineStr">
        <is>
          <t>222.500</t>
        </is>
      </c>
      <c r="E36" t="inlineStr">
        <is>
          <t>W</t>
        </is>
      </c>
      <c r="F36" t="inlineStr">
        <is>
          <t>1.00</t>
        </is>
      </c>
      <c r="G36" t="inlineStr">
        <is>
          <t>5.99</t>
        </is>
      </c>
      <c r="H36" t="inlineStr">
        <is>
          <t>232.903</t>
        </is>
      </c>
      <c r="I36" t="inlineStr">
        <is>
          <t>0.955300</t>
        </is>
      </c>
      <c r="J36" t="inlineStr">
        <is>
          <t>0.047910</t>
        </is>
      </c>
      <c r="K36" t="inlineStr">
        <is>
          <t>10.660</t>
        </is>
      </c>
      <c r="L36" t="inlineStr">
        <is>
          <t>20230430</t>
        </is>
      </c>
      <c r="M36" t="n">
        <v>6.929</v>
      </c>
    </row>
    <row r="37">
      <c r="A37" t="inlineStr">
        <is>
          <t>A00630</t>
        </is>
      </c>
      <c r="B37" t="inlineStr">
        <is>
          <t>0801</t>
        </is>
      </c>
      <c r="C37" t="inlineStr">
        <is>
          <t>26</t>
        </is>
      </c>
      <c r="D37" t="inlineStr">
        <is>
          <t>224.500</t>
        </is>
      </c>
      <c r="E37" t="inlineStr">
        <is>
          <t>W</t>
        </is>
      </c>
      <c r="F37" t="inlineStr">
        <is>
          <t>1.00</t>
        </is>
      </c>
      <c r="G37" t="inlineStr">
        <is>
          <t>5.99</t>
        </is>
      </c>
      <c r="H37" t="inlineStr">
        <is>
          <t>232.903</t>
        </is>
      </c>
      <c r="I37" t="inlineStr">
        <is>
          <t>0.963900</t>
        </is>
      </c>
      <c r="J37" t="inlineStr">
        <is>
          <t>0.051804</t>
        </is>
      </c>
      <c r="K37" t="inlineStr">
        <is>
          <t>11.630</t>
        </is>
      </c>
      <c r="L37" t="inlineStr">
        <is>
          <t>20230430</t>
        </is>
      </c>
      <c r="M37" t="n">
        <v>7.559500000000001</v>
      </c>
    </row>
    <row r="38">
      <c r="A38" t="inlineStr">
        <is>
          <t>A00630</t>
        </is>
      </c>
      <c r="B38" t="inlineStr">
        <is>
          <t>0801</t>
        </is>
      </c>
      <c r="C38" t="inlineStr">
        <is>
          <t>26</t>
        </is>
      </c>
      <c r="D38" t="inlineStr">
        <is>
          <t>226.500</t>
        </is>
      </c>
      <c r="E38" t="inlineStr">
        <is>
          <t>W</t>
        </is>
      </c>
      <c r="F38" t="inlineStr">
        <is>
          <t>1.00</t>
        </is>
      </c>
      <c r="G38" t="inlineStr">
        <is>
          <t>5.99</t>
        </is>
      </c>
      <c r="H38" t="inlineStr">
        <is>
          <t>232.903</t>
        </is>
      </c>
      <c r="I38" t="inlineStr">
        <is>
          <t>0.972500</t>
        </is>
      </c>
      <c r="J38" t="inlineStr">
        <is>
          <t>0.055929</t>
        </is>
      </c>
      <c r="K38" t="inlineStr">
        <is>
          <t>12.668</t>
        </is>
      </c>
      <c r="L38" t="inlineStr">
        <is>
          <t>20230430</t>
        </is>
      </c>
      <c r="M38" t="n">
        <v>8.2342</v>
      </c>
    </row>
    <row r="39">
      <c r="A39" t="inlineStr">
        <is>
          <t>A00630</t>
        </is>
      </c>
      <c r="B39" t="inlineStr">
        <is>
          <t>0801</t>
        </is>
      </c>
      <c r="C39" t="inlineStr">
        <is>
          <t>26</t>
        </is>
      </c>
      <c r="D39" t="inlineStr">
        <is>
          <t>228.500</t>
        </is>
      </c>
      <c r="E39" t="inlineStr">
        <is>
          <t>W</t>
        </is>
      </c>
      <c r="F39" t="inlineStr">
        <is>
          <t>1.00</t>
        </is>
      </c>
      <c r="G39" t="inlineStr">
        <is>
          <t>5.99</t>
        </is>
      </c>
      <c r="H39" t="inlineStr">
        <is>
          <t>232.903</t>
        </is>
      </c>
      <c r="I39" t="inlineStr">
        <is>
          <t>0.981100</t>
        </is>
      </c>
      <c r="J39" t="inlineStr">
        <is>
          <t>0.060175</t>
        </is>
      </c>
      <c r="K39" t="inlineStr">
        <is>
          <t>13.750</t>
        </is>
      </c>
      <c r="L39" t="inlineStr">
        <is>
          <t>20230430</t>
        </is>
      </c>
      <c r="M39" t="n">
        <v>8.9375</v>
      </c>
    </row>
    <row r="40">
      <c r="A40" t="inlineStr">
        <is>
          <t>A00630</t>
        </is>
      </c>
      <c r="B40" t="inlineStr">
        <is>
          <t>0801</t>
        </is>
      </c>
      <c r="C40" t="inlineStr">
        <is>
          <t>26</t>
        </is>
      </c>
      <c r="D40" t="inlineStr">
        <is>
          <t>230.500</t>
        </is>
      </c>
      <c r="E40" t="inlineStr">
        <is>
          <t>W</t>
        </is>
      </c>
      <c r="F40" t="inlineStr">
        <is>
          <t>1.00</t>
        </is>
      </c>
      <c r="G40" t="inlineStr">
        <is>
          <t>5.99</t>
        </is>
      </c>
      <c r="H40" t="inlineStr">
        <is>
          <t>232.903</t>
        </is>
      </c>
      <c r="I40" t="inlineStr">
        <is>
          <t>0.989700</t>
        </is>
      </c>
      <c r="J40" t="inlineStr">
        <is>
          <t>0.064638</t>
        </is>
      </c>
      <c r="K40" t="inlineStr">
        <is>
          <t>14.899</t>
        </is>
      </c>
      <c r="L40" t="inlineStr">
        <is>
          <t>20230430</t>
        </is>
      </c>
      <c r="M40" t="n">
        <v>9.68435</v>
      </c>
    </row>
    <row r="41">
      <c r="A41" t="inlineStr">
        <is>
          <t>A00630</t>
        </is>
      </c>
      <c r="B41" t="inlineStr">
        <is>
          <t>0801</t>
        </is>
      </c>
      <c r="C41" t="inlineStr">
        <is>
          <t>26</t>
        </is>
      </c>
      <c r="D41" t="inlineStr">
        <is>
          <t>232.500</t>
        </is>
      </c>
      <c r="E41" t="inlineStr">
        <is>
          <t>W</t>
        </is>
      </c>
      <c r="F41" t="inlineStr">
        <is>
          <t>1.00</t>
        </is>
      </c>
      <c r="G41" t="inlineStr">
        <is>
          <t>5.99</t>
        </is>
      </c>
      <c r="H41" t="inlineStr">
        <is>
          <t>232.903</t>
        </is>
      </c>
      <c r="I41" t="inlineStr">
        <is>
          <t>0.998300</t>
        </is>
      </c>
      <c r="J41" t="inlineStr">
        <is>
          <t>0.069217</t>
        </is>
      </c>
      <c r="K41" t="inlineStr">
        <is>
          <t>16.093</t>
        </is>
      </c>
      <c r="L41" t="inlineStr">
        <is>
          <t>20230430</t>
        </is>
      </c>
      <c r="M41" t="n">
        <v>10.46045</v>
      </c>
    </row>
    <row r="42">
      <c r="A42" t="inlineStr">
        <is>
          <t>A00630</t>
        </is>
      </c>
      <c r="B42" t="inlineStr">
        <is>
          <t>0801</t>
        </is>
      </c>
      <c r="C42" t="inlineStr">
        <is>
          <t>30</t>
        </is>
      </c>
      <c r="D42" t="inlineStr">
        <is>
          <t>218.960</t>
        </is>
      </c>
      <c r="E42" t="inlineStr">
        <is>
          <t>W</t>
        </is>
      </c>
      <c r="F42" t="inlineStr">
        <is>
          <t>1.00</t>
        </is>
      </c>
      <c r="G42" t="inlineStr">
        <is>
          <t>5.99</t>
        </is>
      </c>
      <c r="H42" t="inlineStr">
        <is>
          <t>237.362</t>
        </is>
      </c>
      <c r="I42" t="inlineStr">
        <is>
          <t>0.922500</t>
        </is>
      </c>
      <c r="J42" t="inlineStr">
        <is>
          <t>0.038477</t>
        </is>
      </c>
      <c r="K42" t="inlineStr">
        <is>
          <t>8.425</t>
        </is>
      </c>
      <c r="L42" t="inlineStr">
        <is>
          <t>20230430</t>
        </is>
      </c>
      <c r="M42" t="n">
        <v>5.055000000000001</v>
      </c>
    </row>
    <row r="43">
      <c r="A43" t="inlineStr">
        <is>
          <t>A00630</t>
        </is>
      </c>
      <c r="B43" t="inlineStr">
        <is>
          <t>0801</t>
        </is>
      </c>
      <c r="C43" t="inlineStr">
        <is>
          <t>30</t>
        </is>
      </c>
      <c r="D43" t="inlineStr">
        <is>
          <t>220.960</t>
        </is>
      </c>
      <c r="E43" t="inlineStr">
        <is>
          <t>W</t>
        </is>
      </c>
      <c r="F43" t="inlineStr">
        <is>
          <t>1.00</t>
        </is>
      </c>
      <c r="G43" t="inlineStr">
        <is>
          <t>5.99</t>
        </is>
      </c>
      <c r="H43" t="inlineStr">
        <is>
          <t>237.362</t>
        </is>
      </c>
      <c r="I43" t="inlineStr">
        <is>
          <t>0.930900</t>
        </is>
      </c>
      <c r="J43" t="inlineStr">
        <is>
          <t>0.041587</t>
        </is>
      </c>
      <c r="K43" t="inlineStr">
        <is>
          <t>9.189</t>
        </is>
      </c>
      <c r="L43" t="inlineStr">
        <is>
          <t>20230430</t>
        </is>
      </c>
      <c r="M43" t="n">
        <v>5.5134</v>
      </c>
    </row>
    <row r="44">
      <c r="A44" t="inlineStr">
        <is>
          <t>A00630</t>
        </is>
      </c>
      <c r="B44" t="inlineStr">
        <is>
          <t>0801</t>
        </is>
      </c>
      <c r="C44" t="inlineStr">
        <is>
          <t>30</t>
        </is>
      </c>
      <c r="D44" t="inlineStr">
        <is>
          <t>222.960</t>
        </is>
      </c>
      <c r="E44" t="inlineStr">
        <is>
          <t>W</t>
        </is>
      </c>
      <c r="F44" t="inlineStr">
        <is>
          <t>1.00</t>
        </is>
      </c>
      <c r="G44" t="inlineStr">
        <is>
          <t>5.99</t>
        </is>
      </c>
      <c r="H44" t="inlineStr">
        <is>
          <t>237.362</t>
        </is>
      </c>
      <c r="I44" t="inlineStr">
        <is>
          <t>0.939300</t>
        </is>
      </c>
      <c r="J44" t="inlineStr">
        <is>
          <t>0.044802</t>
        </is>
      </c>
      <c r="K44" t="inlineStr">
        <is>
          <t>9.989</t>
        </is>
      </c>
      <c r="L44" t="inlineStr">
        <is>
          <t>20230430</t>
        </is>
      </c>
      <c r="M44" t="n">
        <v>5.9934</v>
      </c>
    </row>
    <row r="45">
      <c r="A45" t="inlineStr">
        <is>
          <t>A00630</t>
        </is>
      </c>
      <c r="B45" t="inlineStr">
        <is>
          <t>0801</t>
        </is>
      </c>
      <c r="C45" t="inlineStr">
        <is>
          <t>30</t>
        </is>
      </c>
      <c r="D45" t="inlineStr">
        <is>
          <t>224.960</t>
        </is>
      </c>
      <c r="E45" t="inlineStr">
        <is>
          <t>W</t>
        </is>
      </c>
      <c r="F45" t="inlineStr">
        <is>
          <t>1.00</t>
        </is>
      </c>
      <c r="G45" t="inlineStr">
        <is>
          <t>5.99</t>
        </is>
      </c>
      <c r="H45" t="inlineStr">
        <is>
          <t>237.362</t>
        </is>
      </c>
      <c r="I45" t="inlineStr">
        <is>
          <t>0.947800</t>
        </is>
      </c>
      <c r="J45" t="inlineStr">
        <is>
          <t>0.048169</t>
        </is>
      </c>
      <c r="K45" t="inlineStr">
        <is>
          <t>10.836</t>
        </is>
      </c>
      <c r="L45" t="inlineStr">
        <is>
          <t>20230430</t>
        </is>
      </c>
      <c r="M45" t="n">
        <v>6.5016</v>
      </c>
    </row>
    <row r="46">
      <c r="A46" t="inlineStr">
        <is>
          <t>A00630</t>
        </is>
      </c>
      <c r="B46" t="inlineStr">
        <is>
          <t>0801</t>
        </is>
      </c>
      <c r="C46" t="inlineStr">
        <is>
          <t>30</t>
        </is>
      </c>
      <c r="D46" t="inlineStr">
        <is>
          <t>226.960</t>
        </is>
      </c>
      <c r="E46" t="inlineStr">
        <is>
          <t>W</t>
        </is>
      </c>
      <c r="F46" t="inlineStr">
        <is>
          <t>1.00</t>
        </is>
      </c>
      <c r="G46" t="inlineStr">
        <is>
          <t>5.99</t>
        </is>
      </c>
      <c r="H46" t="inlineStr">
        <is>
          <t>237.362</t>
        </is>
      </c>
      <c r="I46" t="inlineStr">
        <is>
          <t>0.956200</t>
        </is>
      </c>
      <c r="J46" t="inlineStr">
        <is>
          <t>0.051701</t>
        </is>
      </c>
      <c r="K46" t="inlineStr">
        <is>
          <t>11.734</t>
        </is>
      </c>
      <c r="L46" t="inlineStr">
        <is>
          <t>20230430</t>
        </is>
      </c>
      <c r="M46" t="n">
        <v>7.6271</v>
      </c>
    </row>
    <row r="47">
      <c r="A47" t="inlineStr">
        <is>
          <t>A00630</t>
        </is>
      </c>
      <c r="B47" t="inlineStr">
        <is>
          <t>0801</t>
        </is>
      </c>
      <c r="C47" t="inlineStr">
        <is>
          <t>30</t>
        </is>
      </c>
      <c r="D47" t="inlineStr">
        <is>
          <t>228.960</t>
        </is>
      </c>
      <c r="E47" t="inlineStr">
        <is>
          <t>W</t>
        </is>
      </c>
      <c r="F47" t="inlineStr">
        <is>
          <t>1.00</t>
        </is>
      </c>
      <c r="G47" t="inlineStr">
        <is>
          <t>5.99</t>
        </is>
      </c>
      <c r="H47" t="inlineStr">
        <is>
          <t>237.362</t>
        </is>
      </c>
      <c r="I47" t="inlineStr">
        <is>
          <t>0.964600</t>
        </is>
      </c>
      <c r="J47" t="inlineStr">
        <is>
          <t>0.055442</t>
        </is>
      </c>
      <c r="K47" t="inlineStr">
        <is>
          <t>12.694</t>
        </is>
      </c>
      <c r="L47" t="inlineStr">
        <is>
          <t>20230430</t>
        </is>
      </c>
      <c r="M47" t="n">
        <v>8.251100000000001</v>
      </c>
    </row>
    <row r="48">
      <c r="A48" t="inlineStr">
        <is>
          <t>A00630</t>
        </is>
      </c>
      <c r="B48" t="inlineStr">
        <is>
          <t>0801</t>
        </is>
      </c>
      <c r="C48" t="inlineStr">
        <is>
          <t>30</t>
        </is>
      </c>
      <c r="D48" t="inlineStr">
        <is>
          <t>230.960</t>
        </is>
      </c>
      <c r="E48" t="inlineStr">
        <is>
          <t>W</t>
        </is>
      </c>
      <c r="F48" t="inlineStr">
        <is>
          <t>1.00</t>
        </is>
      </c>
      <c r="G48" t="inlineStr">
        <is>
          <t>5.99</t>
        </is>
      </c>
      <c r="H48" t="inlineStr">
        <is>
          <t>237.362</t>
        </is>
      </c>
      <c r="I48" t="inlineStr">
        <is>
          <t>0.973000</t>
        </is>
      </c>
      <c r="J48" t="inlineStr">
        <is>
          <t>0.059391</t>
        </is>
      </c>
      <c r="K48" t="inlineStr">
        <is>
          <t>13.717</t>
        </is>
      </c>
      <c r="L48" t="inlineStr">
        <is>
          <t>20230430</t>
        </is>
      </c>
      <c r="M48" t="n">
        <v>8.91605</v>
      </c>
    </row>
    <row r="49">
      <c r="A49" t="inlineStr">
        <is>
          <t>A00630</t>
        </is>
      </c>
      <c r="B49" t="inlineStr">
        <is>
          <t>0801</t>
        </is>
      </c>
      <c r="C49" t="inlineStr">
        <is>
          <t>30</t>
        </is>
      </c>
      <c r="D49" t="inlineStr">
        <is>
          <t>232.960</t>
        </is>
      </c>
      <c r="E49" t="inlineStr">
        <is>
          <t>W</t>
        </is>
      </c>
      <c r="F49" t="inlineStr">
        <is>
          <t>1.00</t>
        </is>
      </c>
      <c r="G49" t="inlineStr">
        <is>
          <t>5.99</t>
        </is>
      </c>
      <c r="H49" t="inlineStr">
        <is>
          <t>237.362</t>
        </is>
      </c>
      <c r="I49" t="inlineStr">
        <is>
          <t>0.981500</t>
        </is>
      </c>
      <c r="J49" t="inlineStr">
        <is>
          <t>0.063483</t>
        </is>
      </c>
      <c r="K49" t="inlineStr">
        <is>
          <t>14.789</t>
        </is>
      </c>
      <c r="L49" t="inlineStr">
        <is>
          <t>20230430</t>
        </is>
      </c>
      <c r="M49" t="n">
        <v>9.61285</v>
      </c>
    </row>
    <row r="50">
      <c r="A50" t="inlineStr">
        <is>
          <t>A00630</t>
        </is>
      </c>
      <c r="B50" t="inlineStr">
        <is>
          <t>0801</t>
        </is>
      </c>
      <c r="C50" t="inlineStr">
        <is>
          <t>30</t>
        </is>
      </c>
      <c r="D50" t="inlineStr">
        <is>
          <t>234.960</t>
        </is>
      </c>
      <c r="E50" t="inlineStr">
        <is>
          <t>W</t>
        </is>
      </c>
      <c r="F50" t="inlineStr">
        <is>
          <t>1.00</t>
        </is>
      </c>
      <c r="G50" t="inlineStr">
        <is>
          <t>5.99</t>
        </is>
      </c>
      <c r="H50" t="inlineStr">
        <is>
          <t>237.362</t>
        </is>
      </c>
      <c r="I50" t="inlineStr">
        <is>
          <t>0.989900</t>
        </is>
      </c>
      <c r="J50" t="inlineStr">
        <is>
          <t>0.067718</t>
        </is>
      </c>
      <c r="K50" t="inlineStr">
        <is>
          <t>15.911</t>
        </is>
      </c>
      <c r="L50" t="inlineStr">
        <is>
          <t>20230430</t>
        </is>
      </c>
      <c r="M50" t="n">
        <v>10.34215</v>
      </c>
    </row>
    <row r="51">
      <c r="A51" t="inlineStr">
        <is>
          <t>A00630</t>
        </is>
      </c>
      <c r="B51" t="inlineStr">
        <is>
          <t>0801</t>
        </is>
      </c>
      <c r="C51" t="inlineStr">
        <is>
          <t>30</t>
        </is>
      </c>
      <c r="D51" t="inlineStr">
        <is>
          <t>236.960</t>
        </is>
      </c>
      <c r="E51" t="inlineStr">
        <is>
          <t>W</t>
        </is>
      </c>
      <c r="F51" t="inlineStr">
        <is>
          <t>1.00</t>
        </is>
      </c>
      <c r="G51" t="inlineStr">
        <is>
          <t>5.99</t>
        </is>
      </c>
      <c r="H51" t="inlineStr">
        <is>
          <t>237.362</t>
        </is>
      </c>
      <c r="I51" t="inlineStr">
        <is>
          <t>0.998300</t>
        </is>
      </c>
      <c r="J51" t="inlineStr">
        <is>
          <t>0.072033</t>
        </is>
      </c>
      <c r="K51" t="inlineStr">
        <is>
          <t>17.069</t>
        </is>
      </c>
      <c r="L51" t="inlineStr">
        <is>
          <t>20230430</t>
        </is>
      </c>
      <c r="M51" t="n">
        <v>11.09485</v>
      </c>
    </row>
    <row r="52">
      <c r="A52" t="inlineStr">
        <is>
          <t>A00630</t>
        </is>
      </c>
      <c r="B52" t="inlineStr">
        <is>
          <t>0801</t>
        </is>
      </c>
      <c r="C52" t="inlineStr">
        <is>
          <t>34</t>
        </is>
      </c>
      <c r="D52" t="inlineStr">
        <is>
          <t>221.440</t>
        </is>
      </c>
      <c r="E52" t="inlineStr">
        <is>
          <t>W</t>
        </is>
      </c>
      <c r="F52" t="inlineStr">
        <is>
          <t>1.00</t>
        </is>
      </c>
      <c r="G52" t="inlineStr">
        <is>
          <t>5.99</t>
        </is>
      </c>
      <c r="H52" t="inlineStr">
        <is>
          <t>239.841</t>
        </is>
      </c>
      <c r="I52" t="inlineStr">
        <is>
          <t>0.923300</t>
        </is>
      </c>
      <c r="J52" t="inlineStr">
        <is>
          <t>0.041551</t>
        </is>
      </c>
      <c r="K52" t="inlineStr">
        <is>
          <t>9.201</t>
        </is>
      </c>
      <c r="L52" t="inlineStr">
        <is>
          <t>20230430</t>
        </is>
      </c>
      <c r="M52" t="n">
        <v>5.5206</v>
      </c>
    </row>
    <row r="53">
      <c r="A53" t="inlineStr">
        <is>
          <t>A00630</t>
        </is>
      </c>
      <c r="B53" t="inlineStr">
        <is>
          <t>0801</t>
        </is>
      </c>
      <c r="C53" t="inlineStr">
        <is>
          <t>34</t>
        </is>
      </c>
      <c r="D53" t="inlineStr">
        <is>
          <t>223.440</t>
        </is>
      </c>
      <c r="E53" t="inlineStr">
        <is>
          <t>W</t>
        </is>
      </c>
      <c r="F53" t="inlineStr">
        <is>
          <t>1.00</t>
        </is>
      </c>
      <c r="G53" t="inlineStr">
        <is>
          <t>5.99</t>
        </is>
      </c>
      <c r="H53" t="inlineStr">
        <is>
          <t>239.841</t>
        </is>
      </c>
      <c r="I53" t="inlineStr">
        <is>
          <t>0.931600</t>
        </is>
      </c>
      <c r="J53" t="inlineStr">
        <is>
          <t>0.044607</t>
        </is>
      </c>
      <c r="K53" t="inlineStr">
        <is>
          <t>9.967</t>
        </is>
      </c>
      <c r="L53" t="inlineStr">
        <is>
          <t>20230430</t>
        </is>
      </c>
      <c r="M53" t="n">
        <v>5.9802</v>
      </c>
    </row>
    <row r="54">
      <c r="A54" t="inlineStr">
        <is>
          <t>A00630</t>
        </is>
      </c>
      <c r="B54" t="inlineStr">
        <is>
          <t>0801</t>
        </is>
      </c>
      <c r="C54" t="inlineStr">
        <is>
          <t>34</t>
        </is>
      </c>
      <c r="D54" t="inlineStr">
        <is>
          <t>225.440</t>
        </is>
      </c>
      <c r="E54" t="inlineStr">
        <is>
          <t>W</t>
        </is>
      </c>
      <c r="F54" t="inlineStr">
        <is>
          <t>1.00</t>
        </is>
      </c>
      <c r="G54" t="inlineStr">
        <is>
          <t>5.99</t>
        </is>
      </c>
      <c r="H54" t="inlineStr">
        <is>
          <t>239.841</t>
        </is>
      </c>
      <c r="I54" t="inlineStr">
        <is>
          <t>0.940000</t>
        </is>
      </c>
      <c r="J54" t="inlineStr">
        <is>
          <t>0.047795</t>
        </is>
      </c>
      <c r="K54" t="inlineStr">
        <is>
          <t>10.775</t>
        </is>
      </c>
      <c r="L54" t="inlineStr">
        <is>
          <t>20230430</t>
        </is>
      </c>
      <c r="M54" t="n">
        <v>6.465</v>
      </c>
    </row>
    <row r="55">
      <c r="A55" t="inlineStr">
        <is>
          <t>A00630</t>
        </is>
      </c>
      <c r="B55" t="inlineStr">
        <is>
          <t>0801</t>
        </is>
      </c>
      <c r="C55" t="inlineStr">
        <is>
          <t>34</t>
        </is>
      </c>
      <c r="D55" t="inlineStr">
        <is>
          <t>227.440</t>
        </is>
      </c>
      <c r="E55" t="inlineStr">
        <is>
          <t>W</t>
        </is>
      </c>
      <c r="F55" t="inlineStr">
        <is>
          <t>1.00</t>
        </is>
      </c>
      <c r="G55" t="inlineStr">
        <is>
          <t>5.99</t>
        </is>
      </c>
      <c r="H55" t="inlineStr">
        <is>
          <t>239.841</t>
        </is>
      </c>
      <c r="I55" t="inlineStr">
        <is>
          <t>0.948300</t>
        </is>
      </c>
      <c r="J55" t="inlineStr">
        <is>
          <t>0.051016</t>
        </is>
      </c>
      <c r="K55" t="inlineStr">
        <is>
          <t>11.603</t>
        </is>
      </c>
      <c r="L55" t="inlineStr">
        <is>
          <t>20230430</t>
        </is>
      </c>
      <c r="M55" t="n">
        <v>6.961799999999999</v>
      </c>
    </row>
    <row r="56">
      <c r="A56" t="inlineStr">
        <is>
          <t>A00630</t>
        </is>
      </c>
      <c r="B56" t="inlineStr">
        <is>
          <t>0801</t>
        </is>
      </c>
      <c r="C56" t="inlineStr">
        <is>
          <t>34</t>
        </is>
      </c>
      <c r="D56" t="inlineStr">
        <is>
          <t>229.440</t>
        </is>
      </c>
      <c r="E56" t="inlineStr">
        <is>
          <t>W</t>
        </is>
      </c>
      <c r="F56" t="inlineStr">
        <is>
          <t>1.00</t>
        </is>
      </c>
      <c r="G56" t="inlineStr">
        <is>
          <t>5.99</t>
        </is>
      </c>
      <c r="H56" t="inlineStr">
        <is>
          <t>239.841</t>
        </is>
      </c>
      <c r="I56" t="inlineStr">
        <is>
          <t>0.956600</t>
        </is>
      </c>
      <c r="J56" t="inlineStr">
        <is>
          <t>0.054437</t>
        </is>
      </c>
      <c r="K56" t="inlineStr">
        <is>
          <t>12.490</t>
        </is>
      </c>
      <c r="L56" t="inlineStr">
        <is>
          <t>20230430</t>
        </is>
      </c>
      <c r="M56" t="n">
        <v>8.118500000000001</v>
      </c>
    </row>
    <row r="57">
      <c r="A57" t="inlineStr">
        <is>
          <t>A00630</t>
        </is>
      </c>
      <c r="B57" t="inlineStr">
        <is>
          <t>0801</t>
        </is>
      </c>
      <c r="C57" t="inlineStr">
        <is>
          <t>34</t>
        </is>
      </c>
      <c r="D57" t="inlineStr">
        <is>
          <t>231.440</t>
        </is>
      </c>
      <c r="E57" t="inlineStr">
        <is>
          <t>W</t>
        </is>
      </c>
      <c r="F57" t="inlineStr">
        <is>
          <t>1.00</t>
        </is>
      </c>
      <c r="G57" t="inlineStr">
        <is>
          <t>5.99</t>
        </is>
      </c>
      <c r="H57" t="inlineStr">
        <is>
          <t>239.841</t>
        </is>
      </c>
      <c r="I57" t="inlineStr">
        <is>
          <t>0.965000</t>
        </is>
      </c>
      <c r="J57" t="inlineStr">
        <is>
          <t>0.058106</t>
        </is>
      </c>
      <c r="K57" t="inlineStr">
        <is>
          <t>13.448</t>
        </is>
      </c>
      <c r="L57" t="inlineStr">
        <is>
          <t>20230430</t>
        </is>
      </c>
      <c r="M57" t="n">
        <v>8.741200000000001</v>
      </c>
    </row>
    <row r="58">
      <c r="A58" t="inlineStr">
        <is>
          <t>A00630</t>
        </is>
      </c>
      <c r="B58" t="inlineStr">
        <is>
          <t>0801</t>
        </is>
      </c>
      <c r="C58" t="inlineStr">
        <is>
          <t>34</t>
        </is>
      </c>
      <c r="D58" t="inlineStr">
        <is>
          <t>233.440</t>
        </is>
      </c>
      <c r="E58" t="inlineStr">
        <is>
          <t>W</t>
        </is>
      </c>
      <c r="F58" t="inlineStr">
        <is>
          <t>1.00</t>
        </is>
      </c>
      <c r="G58" t="inlineStr">
        <is>
          <t>5.99</t>
        </is>
      </c>
      <c r="H58" t="inlineStr">
        <is>
          <t>239.841</t>
        </is>
      </c>
      <c r="I58" t="inlineStr">
        <is>
          <t>0.973300</t>
        </is>
      </c>
      <c r="J58" t="inlineStr">
        <is>
          <t>0.061909</t>
        </is>
      </c>
      <c r="K58" t="inlineStr">
        <is>
          <t>14.452</t>
        </is>
      </c>
      <c r="L58" t="inlineStr">
        <is>
          <t>20230430</t>
        </is>
      </c>
      <c r="M58" t="n">
        <v>9.393800000000001</v>
      </c>
    </row>
    <row r="59">
      <c r="A59" t="inlineStr">
        <is>
          <t>A00630</t>
        </is>
      </c>
      <c r="B59" t="inlineStr">
        <is>
          <t>0801</t>
        </is>
      </c>
      <c r="C59" t="inlineStr">
        <is>
          <t>34</t>
        </is>
      </c>
      <c r="D59" t="inlineStr">
        <is>
          <t>235.440</t>
        </is>
      </c>
      <c r="E59" t="inlineStr">
        <is>
          <t>W</t>
        </is>
      </c>
      <c r="F59" t="inlineStr">
        <is>
          <t>1.00</t>
        </is>
      </c>
      <c r="G59" t="inlineStr">
        <is>
          <t>5.99</t>
        </is>
      </c>
      <c r="H59" t="inlineStr">
        <is>
          <t>239.841</t>
        </is>
      </c>
      <c r="I59" t="inlineStr">
        <is>
          <t>0.981700</t>
        </is>
      </c>
      <c r="J59" t="inlineStr">
        <is>
          <t>0.065838</t>
        </is>
      </c>
      <c r="K59" t="inlineStr">
        <is>
          <t>15.501</t>
        </is>
      </c>
      <c r="L59" t="inlineStr">
        <is>
          <t>20230430</t>
        </is>
      </c>
      <c r="M59" t="n">
        <v>10.07565</v>
      </c>
    </row>
    <row r="60">
      <c r="A60" t="inlineStr">
        <is>
          <t>A00630</t>
        </is>
      </c>
      <c r="B60" t="inlineStr">
        <is>
          <t>0801</t>
        </is>
      </c>
      <c r="C60" t="inlineStr">
        <is>
          <t>34</t>
        </is>
      </c>
      <c r="D60" t="inlineStr">
        <is>
          <t>237.440</t>
        </is>
      </c>
      <c r="E60" t="inlineStr">
        <is>
          <t>W</t>
        </is>
      </c>
      <c r="F60" t="inlineStr">
        <is>
          <t>1.00</t>
        </is>
      </c>
      <c r="G60" t="inlineStr">
        <is>
          <t>5.99</t>
        </is>
      </c>
      <c r="H60" t="inlineStr">
        <is>
          <t>239.841</t>
        </is>
      </c>
      <c r="I60" t="inlineStr">
        <is>
          <t>0.990000</t>
        </is>
      </c>
      <c r="J60" t="inlineStr">
        <is>
          <t>0.069891</t>
        </is>
      </c>
      <c r="K60" t="inlineStr">
        <is>
          <t>16.595</t>
        </is>
      </c>
      <c r="L60" t="inlineStr">
        <is>
          <t>20230430</t>
        </is>
      </c>
      <c r="M60" t="n">
        <v>10.78675</v>
      </c>
    </row>
    <row r="61">
      <c r="A61" t="inlineStr">
        <is>
          <t>A00630</t>
        </is>
      </c>
      <c r="B61" t="inlineStr">
        <is>
          <t>0801</t>
        </is>
      </c>
      <c r="C61" t="inlineStr">
        <is>
          <t>34</t>
        </is>
      </c>
      <c r="D61" t="inlineStr">
        <is>
          <t>239.440</t>
        </is>
      </c>
      <c r="E61" t="inlineStr">
        <is>
          <t>W</t>
        </is>
      </c>
      <c r="F61" t="inlineStr">
        <is>
          <t>1.00</t>
        </is>
      </c>
      <c r="G61" t="inlineStr">
        <is>
          <t>5.99</t>
        </is>
      </c>
      <c r="H61" t="inlineStr">
        <is>
          <t>239.841</t>
        </is>
      </c>
      <c r="I61" t="inlineStr">
        <is>
          <t>0.998300</t>
        </is>
      </c>
      <c r="J61" t="inlineStr">
        <is>
          <t>0.074010</t>
        </is>
      </c>
      <c r="K61" t="inlineStr">
        <is>
          <t>17.721</t>
        </is>
      </c>
      <c r="L61" t="inlineStr">
        <is>
          <t>20230430</t>
        </is>
      </c>
      <c r="M61" t="n">
        <v>11.51865</v>
      </c>
    </row>
    <row r="62">
      <c r="A62" t="inlineStr">
        <is>
          <t>A00630</t>
        </is>
      </c>
      <c r="B62" t="inlineStr">
        <is>
          <t>0801</t>
        </is>
      </c>
      <c r="C62" t="inlineStr">
        <is>
          <t>39</t>
        </is>
      </c>
      <c r="D62" t="inlineStr">
        <is>
          <t>223.460</t>
        </is>
      </c>
      <c r="E62" t="inlineStr">
        <is>
          <t>W</t>
        </is>
      </c>
      <c r="F62" t="inlineStr">
        <is>
          <t>1.00</t>
        </is>
      </c>
      <c r="G62" t="inlineStr">
        <is>
          <t>5.99</t>
        </is>
      </c>
      <c r="H62" t="inlineStr">
        <is>
          <t>242.012</t>
        </is>
      </c>
      <c r="I62" t="inlineStr">
        <is>
          <t>0.923300</t>
        </is>
      </c>
      <c r="J62" t="inlineStr">
        <is>
          <t>0.048353</t>
        </is>
      </c>
      <c r="K62" t="inlineStr">
        <is>
          <t>10.805</t>
        </is>
      </c>
      <c r="L62" t="inlineStr">
        <is>
          <t>20230430</t>
        </is>
      </c>
      <c r="M62" t="n">
        <v>6.483</v>
      </c>
    </row>
    <row r="63">
      <c r="A63" t="inlineStr">
        <is>
          <t>A00630</t>
        </is>
      </c>
      <c r="B63" t="inlineStr">
        <is>
          <t>0801</t>
        </is>
      </c>
      <c r="C63" t="inlineStr">
        <is>
          <t>39</t>
        </is>
      </c>
      <c r="D63" t="inlineStr">
        <is>
          <t>225.460</t>
        </is>
      </c>
      <c r="E63" t="inlineStr">
        <is>
          <t>W</t>
        </is>
      </c>
      <c r="F63" t="inlineStr">
        <is>
          <t>1.00</t>
        </is>
      </c>
      <c r="G63" t="inlineStr">
        <is>
          <t>5.99</t>
        </is>
      </c>
      <c r="H63" t="inlineStr">
        <is>
          <t>242.012</t>
        </is>
      </c>
      <c r="I63" t="inlineStr">
        <is>
          <t>0.931600</t>
        </is>
      </c>
      <c r="J63" t="inlineStr">
        <is>
          <t>0.051441</t>
        </is>
      </c>
      <c r="K63" t="inlineStr">
        <is>
          <t>11.598</t>
        </is>
      </c>
      <c r="L63" t="inlineStr">
        <is>
          <t>20230430</t>
        </is>
      </c>
      <c r="M63" t="n">
        <v>6.9588</v>
      </c>
    </row>
    <row r="64">
      <c r="A64" t="inlineStr">
        <is>
          <t>A00630</t>
        </is>
      </c>
      <c r="B64" t="inlineStr">
        <is>
          <t>0801</t>
        </is>
      </c>
      <c r="C64" t="inlineStr">
        <is>
          <t>39</t>
        </is>
      </c>
      <c r="D64" t="inlineStr">
        <is>
          <t>227.460</t>
        </is>
      </c>
      <c r="E64" t="inlineStr">
        <is>
          <t>W</t>
        </is>
      </c>
      <c r="F64" t="inlineStr">
        <is>
          <t>1.00</t>
        </is>
      </c>
      <c r="G64" t="inlineStr">
        <is>
          <t>5.99</t>
        </is>
      </c>
      <c r="H64" t="inlineStr">
        <is>
          <t>242.012</t>
        </is>
      </c>
      <c r="I64" t="inlineStr">
        <is>
          <t>0.939900</t>
        </is>
      </c>
      <c r="J64" t="inlineStr">
        <is>
          <t>0.054735</t>
        </is>
      </c>
      <c r="K64" t="inlineStr">
        <is>
          <t>12.450</t>
        </is>
      </c>
      <c r="L64" t="inlineStr">
        <is>
          <t>20230430</t>
        </is>
      </c>
      <c r="M64" t="n">
        <v>7.469999999999999</v>
      </c>
    </row>
    <row r="65">
      <c r="A65" t="inlineStr">
        <is>
          <t>A00630</t>
        </is>
      </c>
      <c r="B65" t="inlineStr">
        <is>
          <t>0801</t>
        </is>
      </c>
      <c r="C65" t="inlineStr">
        <is>
          <t>39</t>
        </is>
      </c>
      <c r="D65" t="inlineStr">
        <is>
          <t>229.460</t>
        </is>
      </c>
      <c r="E65" t="inlineStr">
        <is>
          <t>W</t>
        </is>
      </c>
      <c r="F65" t="inlineStr">
        <is>
          <t>1.00</t>
        </is>
      </c>
      <c r="G65" t="inlineStr">
        <is>
          <t>5.99</t>
        </is>
      </c>
      <c r="H65" t="inlineStr">
        <is>
          <t>242.012</t>
        </is>
      </c>
      <c r="I65" t="inlineStr">
        <is>
          <t>0.948100</t>
        </is>
      </c>
      <c r="J65" t="inlineStr">
        <is>
          <t>0.058054</t>
        </is>
      </c>
      <c r="K65" t="inlineStr">
        <is>
          <t>13.321</t>
        </is>
      </c>
      <c r="L65" t="inlineStr">
        <is>
          <t>20230430</t>
        </is>
      </c>
      <c r="M65" t="n">
        <v>7.992599999999999</v>
      </c>
    </row>
    <row r="66">
      <c r="A66" t="inlineStr">
        <is>
          <t>A00630</t>
        </is>
      </c>
      <c r="B66" t="inlineStr">
        <is>
          <t>0801</t>
        </is>
      </c>
      <c r="C66" t="inlineStr">
        <is>
          <t>39</t>
        </is>
      </c>
      <c r="D66" t="inlineStr">
        <is>
          <t>231.460</t>
        </is>
      </c>
      <c r="E66" t="inlineStr">
        <is>
          <t>W</t>
        </is>
      </c>
      <c r="F66" t="inlineStr">
        <is>
          <t>1.00</t>
        </is>
      </c>
      <c r="G66" t="inlineStr">
        <is>
          <t>5.99</t>
        </is>
      </c>
      <c r="H66" t="inlineStr">
        <is>
          <t>242.012</t>
        </is>
      </c>
      <c r="I66" t="inlineStr">
        <is>
          <t>0.956400</t>
        </is>
      </c>
      <c r="J66" t="inlineStr">
        <is>
          <t>0.061501</t>
        </is>
      </c>
      <c r="K66" t="inlineStr">
        <is>
          <t>14.235</t>
        </is>
      </c>
      <c r="L66" t="inlineStr">
        <is>
          <t>20230430</t>
        </is>
      </c>
      <c r="M66" t="n">
        <v>9.252750000000001</v>
      </c>
    </row>
    <row r="67">
      <c r="A67" t="inlineStr">
        <is>
          <t>A00630</t>
        </is>
      </c>
      <c r="B67" t="inlineStr">
        <is>
          <t>0801</t>
        </is>
      </c>
      <c r="C67" t="inlineStr">
        <is>
          <t>39</t>
        </is>
      </c>
      <c r="D67" t="inlineStr">
        <is>
          <t>233.460</t>
        </is>
      </c>
      <c r="E67" t="inlineStr">
        <is>
          <t>W</t>
        </is>
      </c>
      <c r="F67" t="inlineStr">
        <is>
          <t>1.00</t>
        </is>
      </c>
      <c r="G67" t="inlineStr">
        <is>
          <t>5.99</t>
        </is>
      </c>
      <c r="H67" t="inlineStr">
        <is>
          <t>242.012</t>
        </is>
      </c>
      <c r="I67" t="inlineStr">
        <is>
          <t>0.964700</t>
        </is>
      </c>
      <c r="J67" t="inlineStr">
        <is>
          <t>0.065257</t>
        </is>
      </c>
      <c r="K67" t="inlineStr">
        <is>
          <t>15.235</t>
        </is>
      </c>
      <c r="L67" t="inlineStr">
        <is>
          <t>20230430</t>
        </is>
      </c>
      <c r="M67" t="n">
        <v>9.902749999999999</v>
      </c>
    </row>
    <row r="68">
      <c r="A68" t="inlineStr">
        <is>
          <t>A00630</t>
        </is>
      </c>
      <c r="B68" t="inlineStr">
        <is>
          <t>0801</t>
        </is>
      </c>
      <c r="C68" t="inlineStr">
        <is>
          <t>39</t>
        </is>
      </c>
      <c r="D68" t="inlineStr">
        <is>
          <t>235.460</t>
        </is>
      </c>
      <c r="E68" t="inlineStr">
        <is>
          <t>W</t>
        </is>
      </c>
      <c r="F68" t="inlineStr">
        <is>
          <t>1.00</t>
        </is>
      </c>
      <c r="G68" t="inlineStr">
        <is>
          <t>5.99</t>
        </is>
      </c>
      <c r="H68" t="inlineStr">
        <is>
          <t>242.012</t>
        </is>
      </c>
      <c r="I68" t="inlineStr">
        <is>
          <t>0.972900</t>
        </is>
      </c>
      <c r="J68" t="inlineStr">
        <is>
          <t>0.068912</t>
        </is>
      </c>
      <c r="K68" t="inlineStr">
        <is>
          <t>16.226</t>
        </is>
      </c>
      <c r="L68" t="inlineStr">
        <is>
          <t>20230430</t>
        </is>
      </c>
      <c r="M68" t="n">
        <v>10.5469</v>
      </c>
    </row>
    <row r="69">
      <c r="A69" t="inlineStr">
        <is>
          <t>A00630</t>
        </is>
      </c>
      <c r="B69" t="inlineStr">
        <is>
          <t>0801</t>
        </is>
      </c>
      <c r="C69" t="inlineStr">
        <is>
          <t>39</t>
        </is>
      </c>
      <c r="D69" t="inlineStr">
        <is>
          <t>237.460</t>
        </is>
      </c>
      <c r="E69" t="inlineStr">
        <is>
          <t>W</t>
        </is>
      </c>
      <c r="F69" t="inlineStr">
        <is>
          <t>1.00</t>
        </is>
      </c>
      <c r="G69" t="inlineStr">
        <is>
          <t>5.99</t>
        </is>
      </c>
      <c r="H69" t="inlineStr">
        <is>
          <t>242.012</t>
        </is>
      </c>
      <c r="I69" t="inlineStr">
        <is>
          <t>0.981200</t>
        </is>
      </c>
      <c r="J69" t="inlineStr">
        <is>
          <t>0.072922</t>
        </is>
      </c>
      <c r="K69" t="inlineStr">
        <is>
          <t>17.316</t>
        </is>
      </c>
      <c r="L69" t="inlineStr">
        <is>
          <t>20230430</t>
        </is>
      </c>
      <c r="M69" t="n">
        <v>11.2554</v>
      </c>
    </row>
    <row r="70">
      <c r="A70" t="inlineStr">
        <is>
          <t>A00630</t>
        </is>
      </c>
      <c r="B70" t="inlineStr">
        <is>
          <t>0801</t>
        </is>
      </c>
      <c r="C70" t="inlineStr">
        <is>
          <t>39</t>
        </is>
      </c>
      <c r="D70" t="inlineStr">
        <is>
          <t>239.460</t>
        </is>
      </c>
      <c r="E70" t="inlineStr">
        <is>
          <t>W</t>
        </is>
      </c>
      <c r="F70" t="inlineStr">
        <is>
          <t>1.00</t>
        </is>
      </c>
      <c r="G70" t="inlineStr">
        <is>
          <t>5.99</t>
        </is>
      </c>
      <c r="H70" t="inlineStr">
        <is>
          <t>242.012</t>
        </is>
      </c>
      <c r="I70" t="inlineStr">
        <is>
          <t>0.989500</t>
        </is>
      </c>
      <c r="J70" t="inlineStr">
        <is>
          <t>0.076990</t>
        </is>
      </c>
      <c r="K70" t="inlineStr">
        <is>
          <t>18.436</t>
        </is>
      </c>
      <c r="L70" t="inlineStr">
        <is>
          <t>20230430</t>
        </is>
      </c>
      <c r="M70" t="n">
        <v>11.9834</v>
      </c>
    </row>
    <row r="71">
      <c r="A71" t="inlineStr">
        <is>
          <t>A00630</t>
        </is>
      </c>
      <c r="B71" t="inlineStr">
        <is>
          <t>0801</t>
        </is>
      </c>
      <c r="C71" t="inlineStr">
        <is>
          <t>39</t>
        </is>
      </c>
      <c r="D71" t="inlineStr">
        <is>
          <t>241.460</t>
        </is>
      </c>
      <c r="E71" t="inlineStr">
        <is>
          <t>W</t>
        </is>
      </c>
      <c r="F71" t="inlineStr">
        <is>
          <t>1.00</t>
        </is>
      </c>
      <c r="G71" t="inlineStr">
        <is>
          <t>5.99</t>
        </is>
      </c>
      <c r="H71" t="inlineStr">
        <is>
          <t>242.012</t>
        </is>
      </c>
      <c r="I71" t="inlineStr">
        <is>
          <t>0.997700</t>
        </is>
      </c>
      <c r="J71" t="inlineStr">
        <is>
          <t>0.081177</t>
        </is>
      </c>
      <c r="K71" t="inlineStr">
        <is>
          <t>19.601</t>
        </is>
      </c>
      <c r="L71" t="inlineStr">
        <is>
          <t>20230430</t>
        </is>
      </c>
      <c r="M71" t="n">
        <v>12.74065</v>
      </c>
    </row>
    <row r="72">
      <c r="A72" t="inlineStr">
        <is>
          <t>A00630</t>
        </is>
      </c>
      <c r="B72" t="inlineStr">
        <is>
          <t>0801</t>
        </is>
      </c>
      <c r="C72" t="inlineStr">
        <is>
          <t>43</t>
        </is>
      </c>
      <c r="D72" t="inlineStr">
        <is>
          <t>225.420</t>
        </is>
      </c>
      <c r="E72" t="inlineStr">
        <is>
          <t>W</t>
        </is>
      </c>
      <c r="F72" t="inlineStr">
        <is>
          <t>1.00</t>
        </is>
      </c>
      <c r="G72" t="inlineStr">
        <is>
          <t>5.99</t>
        </is>
      </c>
      <c r="H72" t="inlineStr">
        <is>
          <t>243.590</t>
        </is>
      </c>
      <c r="I72" t="inlineStr">
        <is>
          <t>0.925400</t>
        </is>
      </c>
      <c r="J72" t="inlineStr">
        <is>
          <t>0.054219</t>
        </is>
      </c>
      <c r="K72" t="inlineStr">
        <is>
          <t>12.222</t>
        </is>
      </c>
      <c r="L72" t="inlineStr">
        <is>
          <t>20230430</t>
        </is>
      </c>
      <c r="M72" t="n">
        <v>7.3332</v>
      </c>
    </row>
    <row r="73">
      <c r="A73" t="inlineStr">
        <is>
          <t>A00630</t>
        </is>
      </c>
      <c r="B73" t="inlineStr">
        <is>
          <t>0801</t>
        </is>
      </c>
      <c r="C73" t="inlineStr">
        <is>
          <t>43</t>
        </is>
      </c>
      <c r="D73" t="inlineStr">
        <is>
          <t>227.420</t>
        </is>
      </c>
      <c r="E73" t="inlineStr">
        <is>
          <t>W</t>
        </is>
      </c>
      <c r="F73" t="inlineStr">
        <is>
          <t>1.00</t>
        </is>
      </c>
      <c r="G73" t="inlineStr">
        <is>
          <t>5.99</t>
        </is>
      </c>
      <c r="H73" t="inlineStr">
        <is>
          <t>243.590</t>
        </is>
      </c>
      <c r="I73" t="inlineStr">
        <is>
          <t>0.933600</t>
        </is>
      </c>
      <c r="J73" t="inlineStr">
        <is>
          <t>0.057458</t>
        </is>
      </c>
      <c r="K73" t="inlineStr">
        <is>
          <t>13.067</t>
        </is>
      </c>
      <c r="L73" t="inlineStr">
        <is>
          <t>20230430</t>
        </is>
      </c>
      <c r="M73" t="n">
        <v>7.840199999999999</v>
      </c>
    </row>
    <row r="74">
      <c r="A74" t="inlineStr">
        <is>
          <t>A00630</t>
        </is>
      </c>
      <c r="B74" t="inlineStr">
        <is>
          <t>0801</t>
        </is>
      </c>
      <c r="C74" t="inlineStr">
        <is>
          <t>43</t>
        </is>
      </c>
      <c r="D74" t="inlineStr">
        <is>
          <t>229.420</t>
        </is>
      </c>
      <c r="E74" t="inlineStr">
        <is>
          <t>W</t>
        </is>
      </c>
      <c r="F74" t="inlineStr">
        <is>
          <t>1.00</t>
        </is>
      </c>
      <c r="G74" t="inlineStr">
        <is>
          <t>5.99</t>
        </is>
      </c>
      <c r="H74" t="inlineStr">
        <is>
          <t>243.590</t>
        </is>
      </c>
      <c r="I74" t="inlineStr">
        <is>
          <t>0.941800</t>
        </is>
      </c>
      <c r="J74" t="inlineStr">
        <is>
          <t>0.060893</t>
        </is>
      </c>
      <c r="K74" t="inlineStr">
        <is>
          <t>13.970</t>
        </is>
      </c>
      <c r="L74" t="inlineStr">
        <is>
          <t>20230430</t>
        </is>
      </c>
      <c r="M74" t="n">
        <v>8.382</v>
      </c>
    </row>
    <row r="75">
      <c r="A75" t="inlineStr">
        <is>
          <t>A00630</t>
        </is>
      </c>
      <c r="B75" t="inlineStr">
        <is>
          <t>0801</t>
        </is>
      </c>
      <c r="C75" t="inlineStr">
        <is>
          <t>43</t>
        </is>
      </c>
      <c r="D75" t="inlineStr">
        <is>
          <t>231.420</t>
        </is>
      </c>
      <c r="E75" t="inlineStr">
        <is>
          <t>W</t>
        </is>
      </c>
      <c r="F75" t="inlineStr">
        <is>
          <t>1.00</t>
        </is>
      </c>
      <c r="G75" t="inlineStr">
        <is>
          <t>5.99</t>
        </is>
      </c>
      <c r="H75" t="inlineStr">
        <is>
          <t>243.590</t>
        </is>
      </c>
      <c r="I75" t="inlineStr">
        <is>
          <t>0.950000</t>
        </is>
      </c>
      <c r="J75" t="inlineStr">
        <is>
          <t>0.064407</t>
        </is>
      </c>
      <c r="K75" t="inlineStr">
        <is>
          <t>14.905</t>
        </is>
      </c>
      <c r="L75" t="inlineStr">
        <is>
          <t>20230430</t>
        </is>
      </c>
      <c r="M75" t="n">
        <v>9.68825</v>
      </c>
    </row>
    <row r="76">
      <c r="A76" t="inlineStr">
        <is>
          <t>A00630</t>
        </is>
      </c>
      <c r="B76" t="inlineStr">
        <is>
          <t>0801</t>
        </is>
      </c>
      <c r="C76" t="inlineStr">
        <is>
          <t>43</t>
        </is>
      </c>
      <c r="D76" t="inlineStr">
        <is>
          <t>233.420</t>
        </is>
      </c>
      <c r="E76" t="inlineStr">
        <is>
          <t>W</t>
        </is>
      </c>
      <c r="F76" t="inlineStr">
        <is>
          <t>1.00</t>
        </is>
      </c>
      <c r="G76" t="inlineStr">
        <is>
          <t>5.99</t>
        </is>
      </c>
      <c r="H76" t="inlineStr">
        <is>
          <t>243.590</t>
        </is>
      </c>
      <c r="I76" t="inlineStr">
        <is>
          <t>0.958200</t>
        </is>
      </c>
      <c r="J76" t="inlineStr">
        <is>
          <t>0.067989</t>
        </is>
      </c>
      <c r="K76" t="inlineStr">
        <is>
          <t>15.870</t>
        </is>
      </c>
      <c r="L76" t="inlineStr">
        <is>
          <t>20230430</t>
        </is>
      </c>
      <c r="M76" t="n">
        <v>10.3155</v>
      </c>
    </row>
    <row r="77">
      <c r="A77" t="inlineStr">
        <is>
          <t>A00630</t>
        </is>
      </c>
      <c r="B77" t="inlineStr">
        <is>
          <t>0801</t>
        </is>
      </c>
      <c r="C77" t="inlineStr">
        <is>
          <t>43</t>
        </is>
      </c>
      <c r="D77" t="inlineStr">
        <is>
          <t>235.420</t>
        </is>
      </c>
      <c r="E77" t="inlineStr">
        <is>
          <t>W</t>
        </is>
      </c>
      <c r="F77" t="inlineStr">
        <is>
          <t>1.00</t>
        </is>
      </c>
      <c r="G77" t="inlineStr">
        <is>
          <t>5.99</t>
        </is>
      </c>
      <c r="H77" t="inlineStr">
        <is>
          <t>243.590</t>
        </is>
      </c>
      <c r="I77" t="inlineStr">
        <is>
          <t>0.966500</t>
        </is>
      </c>
      <c r="J77" t="inlineStr">
        <is>
          <t>0.071812</t>
        </is>
      </c>
      <c r="K77" t="inlineStr">
        <is>
          <t>16.906</t>
        </is>
      </c>
      <c r="L77" t="inlineStr">
        <is>
          <t>20230430</t>
        </is>
      </c>
      <c r="M77" t="n">
        <v>10.9889</v>
      </c>
    </row>
    <row r="78">
      <c r="A78" t="inlineStr">
        <is>
          <t>A00630</t>
        </is>
      </c>
      <c r="B78" t="inlineStr">
        <is>
          <t>0801</t>
        </is>
      </c>
      <c r="C78" t="inlineStr">
        <is>
          <t>43</t>
        </is>
      </c>
      <c r="D78" t="inlineStr">
        <is>
          <t>237.420</t>
        </is>
      </c>
      <c r="E78" t="inlineStr">
        <is>
          <t>W</t>
        </is>
      </c>
      <c r="F78" t="inlineStr">
        <is>
          <t>1.00</t>
        </is>
      </c>
      <c r="G78" t="inlineStr">
        <is>
          <t>5.99</t>
        </is>
      </c>
      <c r="H78" t="inlineStr">
        <is>
          <t>243.590</t>
        </is>
      </c>
      <c r="I78" t="inlineStr">
        <is>
          <t>0.974700</t>
        </is>
      </c>
      <c r="J78" t="inlineStr">
        <is>
          <t>0.075651</t>
        </is>
      </c>
      <c r="K78" t="inlineStr">
        <is>
          <t>17.961</t>
        </is>
      </c>
      <c r="L78" t="inlineStr">
        <is>
          <t>20230430</t>
        </is>
      </c>
      <c r="M78" t="n">
        <v>11.67465</v>
      </c>
    </row>
    <row r="79">
      <c r="A79" t="inlineStr">
        <is>
          <t>A00630</t>
        </is>
      </c>
      <c r="B79" t="inlineStr">
        <is>
          <t>0801</t>
        </is>
      </c>
      <c r="C79" t="inlineStr">
        <is>
          <t>43</t>
        </is>
      </c>
      <c r="D79" t="inlineStr">
        <is>
          <t>239.420</t>
        </is>
      </c>
      <c r="E79" t="inlineStr">
        <is>
          <t>W</t>
        </is>
      </c>
      <c r="F79" t="inlineStr">
        <is>
          <t>1.00</t>
        </is>
      </c>
      <c r="G79" t="inlineStr">
        <is>
          <t>5.99</t>
        </is>
      </c>
      <c r="H79" t="inlineStr">
        <is>
          <t>243.590</t>
        </is>
      </c>
      <c r="I79" t="inlineStr">
        <is>
          <t>0.982900</t>
        </is>
      </c>
      <c r="J79" t="inlineStr">
        <is>
          <t>0.079551</t>
        </is>
      </c>
      <c r="K79" t="inlineStr">
        <is>
          <t>19.046</t>
        </is>
      </c>
      <c r="L79" t="inlineStr">
        <is>
          <t>20230430</t>
        </is>
      </c>
      <c r="M79" t="n">
        <v>12.3799</v>
      </c>
    </row>
    <row r="80">
      <c r="A80" t="inlineStr">
        <is>
          <t>A00630</t>
        </is>
      </c>
      <c r="B80" t="inlineStr">
        <is>
          <t>0801</t>
        </is>
      </c>
      <c r="C80" t="inlineStr">
        <is>
          <t>43</t>
        </is>
      </c>
      <c r="D80" t="inlineStr">
        <is>
          <t>241.420</t>
        </is>
      </c>
      <c r="E80" t="inlineStr">
        <is>
          <t>W</t>
        </is>
      </c>
      <c r="F80" t="inlineStr">
        <is>
          <t>1.00</t>
        </is>
      </c>
      <c r="G80" t="inlineStr">
        <is>
          <t>5.99</t>
        </is>
      </c>
      <c r="H80" t="inlineStr">
        <is>
          <t>243.590</t>
        </is>
      </c>
      <c r="I80" t="inlineStr">
        <is>
          <t>0.991100</t>
        </is>
      </c>
      <c r="J80" t="inlineStr">
        <is>
          <t>0.083630</t>
        </is>
      </c>
      <c r="K80" t="inlineStr">
        <is>
          <t>20.190</t>
        </is>
      </c>
      <c r="L80" t="inlineStr">
        <is>
          <t>20230430</t>
        </is>
      </c>
      <c r="M80" t="n">
        <v>13.1235</v>
      </c>
    </row>
    <row r="81">
      <c r="A81" t="inlineStr">
        <is>
          <t>A00630</t>
        </is>
      </c>
      <c r="B81" t="inlineStr">
        <is>
          <t>0801</t>
        </is>
      </c>
      <c r="C81" t="inlineStr">
        <is>
          <t>43</t>
        </is>
      </c>
      <c r="D81" t="inlineStr">
        <is>
          <t>243.420</t>
        </is>
      </c>
      <c r="E81" t="inlineStr">
        <is>
          <t>W</t>
        </is>
      </c>
      <c r="F81" t="inlineStr">
        <is>
          <t>1.00</t>
        </is>
      </c>
      <c r="G81" t="inlineStr">
        <is>
          <t>5.99</t>
        </is>
      </c>
      <c r="H81" t="inlineStr">
        <is>
          <t>243.590</t>
        </is>
      </c>
      <c r="I81" t="inlineStr">
        <is>
          <t>0.999300</t>
        </is>
      </c>
      <c r="J81" t="inlineStr">
        <is>
          <t>0.087770</t>
        </is>
      </c>
      <c r="K81" t="inlineStr">
        <is>
          <t>21.365</t>
        </is>
      </c>
      <c r="L81" t="inlineStr">
        <is>
          <t>20230430</t>
        </is>
      </c>
      <c r="M81" t="n">
        <v>13.88725</v>
      </c>
    </row>
    <row r="82">
      <c r="A82" t="inlineStr">
        <is>
          <t>A00630</t>
        </is>
      </c>
      <c r="B82" t="inlineStr">
        <is>
          <t>0801</t>
        </is>
      </c>
      <c r="C82" t="inlineStr">
        <is>
          <t>47</t>
        </is>
      </c>
      <c r="D82" t="inlineStr">
        <is>
          <t>226.020</t>
        </is>
      </c>
      <c r="E82" t="inlineStr">
        <is>
          <t>W</t>
        </is>
      </c>
      <c r="F82" t="inlineStr">
        <is>
          <t>1.00</t>
        </is>
      </c>
      <c r="G82" t="inlineStr">
        <is>
          <t>5.99</t>
        </is>
      </c>
      <c r="H82" t="inlineStr">
        <is>
          <t>244.147</t>
        </is>
      </c>
      <c r="I82" t="inlineStr">
        <is>
          <t>0.925800</t>
        </is>
      </c>
      <c r="J82" t="inlineStr">
        <is>
          <t>0.057561</t>
        </is>
      </c>
      <c r="K82" t="inlineStr">
        <is>
          <t>13.010</t>
        </is>
      </c>
      <c r="L82" t="inlineStr">
        <is>
          <t>20230430</t>
        </is>
      </c>
      <c r="M82" t="n">
        <v>7.805999999999999</v>
      </c>
    </row>
    <row r="83">
      <c r="A83" t="inlineStr">
        <is>
          <t>A00630</t>
        </is>
      </c>
      <c r="B83" t="inlineStr">
        <is>
          <t>0801</t>
        </is>
      </c>
      <c r="C83" t="inlineStr">
        <is>
          <t>47</t>
        </is>
      </c>
      <c r="D83" t="inlineStr">
        <is>
          <t>228.020</t>
        </is>
      </c>
      <c r="E83" t="inlineStr">
        <is>
          <t>W</t>
        </is>
      </c>
      <c r="F83" t="inlineStr">
        <is>
          <t>1.00</t>
        </is>
      </c>
      <c r="G83" t="inlineStr">
        <is>
          <t>5.99</t>
        </is>
      </c>
      <c r="H83" t="inlineStr">
        <is>
          <t>244.147</t>
        </is>
      </c>
      <c r="I83" t="inlineStr">
        <is>
          <t>0.933900</t>
        </is>
      </c>
      <c r="J83" t="inlineStr">
        <is>
          <t>0.060859</t>
        </is>
      </c>
      <c r="K83" t="inlineStr">
        <is>
          <t>13.877</t>
        </is>
      </c>
      <c r="L83" t="inlineStr">
        <is>
          <t>20230430</t>
        </is>
      </c>
      <c r="M83" t="n">
        <v>8.3262</v>
      </c>
    </row>
    <row r="84">
      <c r="A84" t="inlineStr">
        <is>
          <t>A00630</t>
        </is>
      </c>
      <c r="B84" t="inlineStr">
        <is>
          <t>0801</t>
        </is>
      </c>
      <c r="C84" t="inlineStr">
        <is>
          <t>47</t>
        </is>
      </c>
      <c r="D84" t="inlineStr">
        <is>
          <t>230.020</t>
        </is>
      </c>
      <c r="E84" t="inlineStr">
        <is>
          <t>W</t>
        </is>
      </c>
      <c r="F84" t="inlineStr">
        <is>
          <t>1.00</t>
        </is>
      </c>
      <c r="G84" t="inlineStr">
        <is>
          <t>5.99</t>
        </is>
      </c>
      <c r="H84" t="inlineStr">
        <is>
          <t>244.147</t>
        </is>
      </c>
      <c r="I84" t="inlineStr">
        <is>
          <t>0.942100</t>
        </is>
      </c>
      <c r="J84" t="inlineStr">
        <is>
          <t>0.064277</t>
        </is>
      </c>
      <c r="K84" t="inlineStr">
        <is>
          <t>14.785</t>
        </is>
      </c>
      <c r="L84" t="inlineStr">
        <is>
          <t>20230430</t>
        </is>
      </c>
      <c r="M84" t="n">
        <v>8.871</v>
      </c>
    </row>
    <row r="85">
      <c r="A85" t="inlineStr">
        <is>
          <t>A00630</t>
        </is>
      </c>
      <c r="B85" t="inlineStr">
        <is>
          <t>0801</t>
        </is>
      </c>
      <c r="C85" t="inlineStr">
        <is>
          <t>47</t>
        </is>
      </c>
      <c r="D85" t="inlineStr">
        <is>
          <t>232.020</t>
        </is>
      </c>
      <c r="E85" t="inlineStr">
        <is>
          <t>W</t>
        </is>
      </c>
      <c r="F85" t="inlineStr">
        <is>
          <t>1.00</t>
        </is>
      </c>
      <c r="G85" t="inlineStr">
        <is>
          <t>5.99</t>
        </is>
      </c>
      <c r="H85" t="inlineStr">
        <is>
          <t>244.147</t>
        </is>
      </c>
      <c r="I85" t="inlineStr">
        <is>
          <t>0.950300</t>
        </is>
      </c>
      <c r="J85" t="inlineStr">
        <is>
          <t>0.067886</t>
        </is>
      </c>
      <c r="K85" t="inlineStr">
        <is>
          <t>15.751</t>
        </is>
      </c>
      <c r="L85" t="inlineStr">
        <is>
          <t>20230430</t>
        </is>
      </c>
      <c r="M85" t="n">
        <v>10.23815</v>
      </c>
    </row>
    <row r="86">
      <c r="A86" t="inlineStr">
        <is>
          <t>A00630</t>
        </is>
      </c>
      <c r="B86" t="inlineStr">
        <is>
          <t>0801</t>
        </is>
      </c>
      <c r="C86" t="inlineStr">
        <is>
          <t>47</t>
        </is>
      </c>
      <c r="D86" t="inlineStr">
        <is>
          <t>234.020</t>
        </is>
      </c>
      <c r="E86" t="inlineStr">
        <is>
          <t>W</t>
        </is>
      </c>
      <c r="F86" t="inlineStr">
        <is>
          <t>1.00</t>
        </is>
      </c>
      <c r="G86" t="inlineStr">
        <is>
          <t>5.99</t>
        </is>
      </c>
      <c r="H86" t="inlineStr">
        <is>
          <t>244.147</t>
        </is>
      </c>
      <c r="I86" t="inlineStr">
        <is>
          <t>0.958500</t>
        </is>
      </c>
      <c r="J86" t="inlineStr">
        <is>
          <t>0.071567</t>
        </is>
      </c>
      <c r="K86" t="inlineStr">
        <is>
          <t>16.748</t>
        </is>
      </c>
      <c r="L86" t="inlineStr">
        <is>
          <t>20230430</t>
        </is>
      </c>
      <c r="M86" t="n">
        <v>10.8862</v>
      </c>
    </row>
    <row r="87">
      <c r="A87" t="inlineStr">
        <is>
          <t>A00630</t>
        </is>
      </c>
      <c r="B87" t="inlineStr">
        <is>
          <t>0801</t>
        </is>
      </c>
      <c r="C87" t="inlineStr">
        <is>
          <t>47</t>
        </is>
      </c>
      <c r="D87" t="inlineStr">
        <is>
          <t>236.020</t>
        </is>
      </c>
      <c r="E87" t="inlineStr">
        <is>
          <t>W</t>
        </is>
      </c>
      <c r="F87" t="inlineStr">
        <is>
          <t>1.00</t>
        </is>
      </c>
      <c r="G87" t="inlineStr">
        <is>
          <t>5.99</t>
        </is>
      </c>
      <c r="H87" t="inlineStr">
        <is>
          <t>244.147</t>
        </is>
      </c>
      <c r="I87" t="inlineStr">
        <is>
          <t>0.966700</t>
        </is>
      </c>
      <c r="J87" t="inlineStr">
        <is>
          <t>0.075307</t>
        </is>
      </c>
      <c r="K87" t="inlineStr">
        <is>
          <t>17.774</t>
        </is>
      </c>
      <c r="L87" t="inlineStr">
        <is>
          <t>20230430</t>
        </is>
      </c>
      <c r="M87" t="n">
        <v>11.5531</v>
      </c>
    </row>
    <row r="88">
      <c r="A88" t="inlineStr">
        <is>
          <t>A00630</t>
        </is>
      </c>
      <c r="B88" t="inlineStr">
        <is>
          <t>0801</t>
        </is>
      </c>
      <c r="C88" t="inlineStr">
        <is>
          <t>47</t>
        </is>
      </c>
      <c r="D88" t="inlineStr">
        <is>
          <t>238.020</t>
        </is>
      </c>
      <c r="E88" t="inlineStr">
        <is>
          <t>W</t>
        </is>
      </c>
      <c r="F88" t="inlineStr">
        <is>
          <t>1.00</t>
        </is>
      </c>
      <c r="G88" t="inlineStr">
        <is>
          <t>5.99</t>
        </is>
      </c>
      <c r="H88" t="inlineStr">
        <is>
          <t>244.147</t>
        </is>
      </c>
      <c r="I88" t="inlineStr">
        <is>
          <t>0.974900</t>
        </is>
      </c>
      <c r="J88" t="inlineStr">
        <is>
          <t>0.079233</t>
        </is>
      </c>
      <c r="K88" t="inlineStr">
        <is>
          <t>18.859</t>
        </is>
      </c>
      <c r="L88" t="inlineStr">
        <is>
          <t>20230430</t>
        </is>
      </c>
      <c r="M88" t="n">
        <v>12.25835</v>
      </c>
    </row>
    <row r="89">
      <c r="A89" t="inlineStr">
        <is>
          <t>A00630</t>
        </is>
      </c>
      <c r="B89" t="inlineStr">
        <is>
          <t>0801</t>
        </is>
      </c>
      <c r="C89" t="inlineStr">
        <is>
          <t>47</t>
        </is>
      </c>
      <c r="D89" t="inlineStr">
        <is>
          <t>240.020</t>
        </is>
      </c>
      <c r="E89" t="inlineStr">
        <is>
          <t>W</t>
        </is>
      </c>
      <c r="F89" t="inlineStr">
        <is>
          <t>1.00</t>
        </is>
      </c>
      <c r="G89" t="inlineStr">
        <is>
          <t>5.99</t>
        </is>
      </c>
      <c r="H89" t="inlineStr">
        <is>
          <t>244.147</t>
        </is>
      </c>
      <c r="I89" t="inlineStr">
        <is>
          <t>0.983100</t>
        </is>
      </c>
      <c r="J89" t="inlineStr">
        <is>
          <t>0.083335</t>
        </is>
      </c>
      <c r="K89" t="inlineStr">
        <is>
          <t>20.002</t>
        </is>
      </c>
      <c r="L89" t="inlineStr">
        <is>
          <t>20230430</t>
        </is>
      </c>
      <c r="M89" t="n">
        <v>13.0013</v>
      </c>
    </row>
    <row r="90">
      <c r="A90" t="inlineStr">
        <is>
          <t>A00630</t>
        </is>
      </c>
      <c r="B90" t="inlineStr">
        <is>
          <t>0801</t>
        </is>
      </c>
      <c r="C90" t="inlineStr">
        <is>
          <t>47</t>
        </is>
      </c>
      <c r="D90" t="inlineStr">
        <is>
          <t>242.020</t>
        </is>
      </c>
      <c r="E90" t="inlineStr">
        <is>
          <t>W</t>
        </is>
      </c>
      <c r="F90" t="inlineStr">
        <is>
          <t>1.00</t>
        </is>
      </c>
      <c r="G90" t="inlineStr">
        <is>
          <t>5.99</t>
        </is>
      </c>
      <c r="H90" t="inlineStr">
        <is>
          <t>244.147</t>
        </is>
      </c>
      <c r="I90" t="inlineStr">
        <is>
          <t>0.991300</t>
        </is>
      </c>
      <c r="J90" t="inlineStr">
        <is>
          <t>0.087373</t>
        </is>
      </c>
      <c r="K90" t="inlineStr">
        <is>
          <t>21.146</t>
        </is>
      </c>
      <c r="L90" t="inlineStr">
        <is>
          <t>20230430</t>
        </is>
      </c>
      <c r="M90" t="n">
        <v>13.7449</v>
      </c>
    </row>
    <row r="91">
      <c r="A91" t="inlineStr">
        <is>
          <t>A00630</t>
        </is>
      </c>
      <c r="B91" t="inlineStr">
        <is>
          <t>0801</t>
        </is>
      </c>
      <c r="C91" t="inlineStr">
        <is>
          <t>47</t>
        </is>
      </c>
      <c r="D91" t="inlineStr">
        <is>
          <t>244.020</t>
        </is>
      </c>
      <c r="E91" t="inlineStr">
        <is>
          <t>W</t>
        </is>
      </c>
      <c r="F91" t="inlineStr">
        <is>
          <t>1.00</t>
        </is>
      </c>
      <c r="G91" t="inlineStr">
        <is>
          <t>5.99</t>
        </is>
      </c>
      <c r="H91" t="inlineStr">
        <is>
          <t>244.147</t>
        </is>
      </c>
      <c r="I91" t="inlineStr">
        <is>
          <t>0.999500</t>
        </is>
      </c>
      <c r="J91" t="inlineStr">
        <is>
          <t>0.091587</t>
        </is>
      </c>
      <c r="K91" t="inlineStr">
        <is>
          <t>22.349</t>
        </is>
      </c>
      <c r="L91" t="inlineStr">
        <is>
          <t>20230430</t>
        </is>
      </c>
      <c r="M91" t="n">
        <v>14.52685</v>
      </c>
    </row>
  </sheetData>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2:M91"/>
  <sheetViews>
    <sheetView workbookViewId="0">
      <selection activeCell="L23" sqref="A1:XFD1048576"/>
    </sheetView>
  </sheetViews>
  <sheetFormatPr baseColWidth="8" defaultRowHeight="14.4"/>
  <sheetData>
    <row r="2">
      <c r="A2" t="inlineStr">
        <is>
          <t>A00630</t>
        </is>
      </c>
      <c r="B2" t="inlineStr">
        <is>
          <t>0801</t>
        </is>
      </c>
      <c r="C2" t="inlineStr">
        <is>
          <t>13</t>
        </is>
      </c>
      <c r="D2" t="inlineStr">
        <is>
          <t>181.770</t>
        </is>
      </c>
      <c r="E2" t="inlineStr">
        <is>
          <t>W</t>
        </is>
      </c>
      <c r="F2" t="inlineStr">
        <is>
          <t>6.00</t>
        </is>
      </c>
      <c r="G2" t="inlineStr">
        <is>
          <t>10.00</t>
        </is>
      </c>
      <c r="H2" t="inlineStr">
        <is>
          <t>198.078</t>
        </is>
      </c>
      <c r="I2" t="inlineStr">
        <is>
          <t>0.917700</t>
        </is>
      </c>
      <c r="J2" t="inlineStr">
        <is>
          <t>0.015295</t>
        </is>
      </c>
      <c r="K2" t="inlineStr">
        <is>
          <t>2.780</t>
        </is>
      </c>
      <c r="L2" t="inlineStr">
        <is>
          <t>20230430</t>
        </is>
      </c>
      <c r="M2" t="n">
        <v>1.668</v>
      </c>
    </row>
    <row r="3">
      <c r="A3" t="inlineStr">
        <is>
          <t>A00630</t>
        </is>
      </c>
      <c r="B3" t="inlineStr">
        <is>
          <t>0801</t>
        </is>
      </c>
      <c r="C3" t="inlineStr">
        <is>
          <t>13</t>
        </is>
      </c>
      <c r="D3" t="inlineStr">
        <is>
          <t>183.570</t>
        </is>
      </c>
      <c r="E3" t="inlineStr">
        <is>
          <t>W</t>
        </is>
      </c>
      <c r="F3" t="inlineStr">
        <is>
          <t>6.00</t>
        </is>
      </c>
      <c r="G3" t="inlineStr">
        <is>
          <t>10.00</t>
        </is>
      </c>
      <c r="H3" t="inlineStr">
        <is>
          <t>198.078</t>
        </is>
      </c>
      <c r="I3" t="inlineStr">
        <is>
          <t>0.926800</t>
        </is>
      </c>
      <c r="J3" t="inlineStr">
        <is>
          <t>0.017592</t>
        </is>
      </c>
      <c r="K3" t="inlineStr">
        <is>
          <t>3.229</t>
        </is>
      </c>
      <c r="L3" t="inlineStr">
        <is>
          <t>20230430</t>
        </is>
      </c>
      <c r="M3" t="n">
        <v>1.9374</v>
      </c>
    </row>
    <row r="4">
      <c r="A4" t="inlineStr">
        <is>
          <t>A00630</t>
        </is>
      </c>
      <c r="B4" t="inlineStr">
        <is>
          <t>0801</t>
        </is>
      </c>
      <c r="C4" t="inlineStr">
        <is>
          <t>13</t>
        </is>
      </c>
      <c r="D4" t="inlineStr">
        <is>
          <t>185.370</t>
        </is>
      </c>
      <c r="E4" t="inlineStr">
        <is>
          <t>W</t>
        </is>
      </c>
      <c r="F4" t="inlineStr">
        <is>
          <t>6.00</t>
        </is>
      </c>
      <c r="G4" t="inlineStr">
        <is>
          <t>10.00</t>
        </is>
      </c>
      <c r="H4" t="inlineStr">
        <is>
          <t>198.078</t>
        </is>
      </c>
      <c r="I4" t="inlineStr">
        <is>
          <t>0.935800</t>
        </is>
      </c>
      <c r="J4" t="inlineStr">
        <is>
          <t>0.020140</t>
        </is>
      </c>
      <c r="K4" t="inlineStr">
        <is>
          <t>3.733</t>
        </is>
      </c>
      <c r="L4" t="inlineStr">
        <is>
          <t>20230430</t>
        </is>
      </c>
      <c r="M4" t="n">
        <v>2.2398</v>
      </c>
    </row>
    <row r="5">
      <c r="A5" t="inlineStr">
        <is>
          <t>A00630</t>
        </is>
      </c>
      <c r="B5" t="inlineStr">
        <is>
          <t>0801</t>
        </is>
      </c>
      <c r="C5" t="inlineStr">
        <is>
          <t>13</t>
        </is>
      </c>
      <c r="D5" t="inlineStr">
        <is>
          <t>187.170</t>
        </is>
      </c>
      <c r="E5" t="inlineStr">
        <is>
          <t>W</t>
        </is>
      </c>
      <c r="F5" t="inlineStr">
        <is>
          <t>6.00</t>
        </is>
      </c>
      <c r="G5" t="inlineStr">
        <is>
          <t>10.00</t>
        </is>
      </c>
      <c r="H5" t="inlineStr">
        <is>
          <t>198.078</t>
        </is>
      </c>
      <c r="I5" t="inlineStr">
        <is>
          <t>0.944900</t>
        </is>
      </c>
      <c r="J5" t="inlineStr">
        <is>
          <t>0.023067</t>
        </is>
      </c>
      <c r="K5" t="inlineStr">
        <is>
          <t>4.317</t>
        </is>
      </c>
      <c r="L5" t="inlineStr">
        <is>
          <t>20230430</t>
        </is>
      </c>
      <c r="M5" t="n">
        <v>2.5902</v>
      </c>
    </row>
    <row r="6">
      <c r="A6" t="inlineStr">
        <is>
          <t>A00630</t>
        </is>
      </c>
      <c r="B6" t="inlineStr">
        <is>
          <t>0801</t>
        </is>
      </c>
      <c r="C6" t="inlineStr">
        <is>
          <t>13</t>
        </is>
      </c>
      <c r="D6" t="inlineStr">
        <is>
          <t>188.970</t>
        </is>
      </c>
      <c r="E6" t="inlineStr">
        <is>
          <t>W</t>
        </is>
      </c>
      <c r="F6" t="inlineStr">
        <is>
          <t>6.00</t>
        </is>
      </c>
      <c r="G6" t="inlineStr">
        <is>
          <t>10.00</t>
        </is>
      </c>
      <c r="H6" t="inlineStr">
        <is>
          <t>198.078</t>
        </is>
      </c>
      <c r="I6" t="inlineStr">
        <is>
          <t>0.954000</t>
        </is>
      </c>
      <c r="J6" t="inlineStr">
        <is>
          <t>0.026234</t>
        </is>
      </c>
      <c r="K6" t="inlineStr">
        <is>
          <t>4.957</t>
        </is>
      </c>
      <c r="L6" t="inlineStr">
        <is>
          <t>20230430</t>
        </is>
      </c>
      <c r="M6" t="n">
        <v>3.22205</v>
      </c>
    </row>
    <row r="7">
      <c r="A7" t="inlineStr">
        <is>
          <t>A00630</t>
        </is>
      </c>
      <c r="B7" t="inlineStr">
        <is>
          <t>0801</t>
        </is>
      </c>
      <c r="C7" t="inlineStr">
        <is>
          <t>13</t>
        </is>
      </c>
      <c r="D7" t="inlineStr">
        <is>
          <t>190.770</t>
        </is>
      </c>
      <c r="E7" t="inlineStr">
        <is>
          <t>W</t>
        </is>
      </c>
      <c r="F7" t="inlineStr">
        <is>
          <t>6.00</t>
        </is>
      </c>
      <c r="G7" t="inlineStr">
        <is>
          <t>10.00</t>
        </is>
      </c>
      <c r="H7" t="inlineStr">
        <is>
          <t>198.078</t>
        </is>
      </c>
      <c r="I7" t="inlineStr">
        <is>
          <t>0.963100</t>
        </is>
      </c>
      <c r="J7" t="inlineStr">
        <is>
          <t>0.029770</t>
        </is>
      </c>
      <c r="K7" t="inlineStr">
        <is>
          <t>5.679</t>
        </is>
      </c>
      <c r="L7" t="inlineStr">
        <is>
          <t>20230430</t>
        </is>
      </c>
      <c r="M7" t="n">
        <v>3.69135</v>
      </c>
    </row>
    <row r="8">
      <c r="A8" t="inlineStr">
        <is>
          <t>A00630</t>
        </is>
      </c>
      <c r="B8" t="inlineStr">
        <is>
          <t>0801</t>
        </is>
      </c>
      <c r="C8" t="inlineStr">
        <is>
          <t>13</t>
        </is>
      </c>
      <c r="D8" t="inlineStr">
        <is>
          <t>192.570</t>
        </is>
      </c>
      <c r="E8" t="inlineStr">
        <is>
          <t>W</t>
        </is>
      </c>
      <c r="F8" t="inlineStr">
        <is>
          <t>6.00</t>
        </is>
      </c>
      <c r="G8" t="inlineStr">
        <is>
          <t>10.00</t>
        </is>
      </c>
      <c r="H8" t="inlineStr">
        <is>
          <t>198.078</t>
        </is>
      </c>
      <c r="I8" t="inlineStr">
        <is>
          <t>0.972200</t>
        </is>
      </c>
      <c r="J8" t="inlineStr">
        <is>
          <t>0.033660</t>
        </is>
      </c>
      <c r="K8" t="inlineStr">
        <is>
          <t>6.482</t>
        </is>
      </c>
      <c r="L8" t="inlineStr">
        <is>
          <t>20230430</t>
        </is>
      </c>
      <c r="M8" t="n">
        <v>4.2133</v>
      </c>
    </row>
    <row r="9">
      <c r="A9" t="inlineStr">
        <is>
          <t>A00630</t>
        </is>
      </c>
      <c r="B9" t="inlineStr">
        <is>
          <t>0801</t>
        </is>
      </c>
      <c r="C9" t="inlineStr">
        <is>
          <t>13</t>
        </is>
      </c>
      <c r="D9" t="inlineStr">
        <is>
          <t>194.370</t>
        </is>
      </c>
      <c r="E9" t="inlineStr">
        <is>
          <t>W</t>
        </is>
      </c>
      <c r="F9" t="inlineStr">
        <is>
          <t>6.00</t>
        </is>
      </c>
      <c r="G9" t="inlineStr">
        <is>
          <t>10.00</t>
        </is>
      </c>
      <c r="H9" t="inlineStr">
        <is>
          <t>198.078</t>
        </is>
      </c>
      <c r="I9" t="inlineStr">
        <is>
          <t>0.981300</t>
        </is>
      </c>
      <c r="J9" t="inlineStr">
        <is>
          <t>0.037729</t>
        </is>
      </c>
      <c r="K9" t="inlineStr">
        <is>
          <t>7.333</t>
        </is>
      </c>
      <c r="L9" t="inlineStr">
        <is>
          <t>20230430</t>
        </is>
      </c>
      <c r="M9" t="n">
        <v>4.76645</v>
      </c>
    </row>
    <row r="10">
      <c r="A10" t="inlineStr">
        <is>
          <t>A00630</t>
        </is>
      </c>
      <c r="B10" t="inlineStr">
        <is>
          <t>0801</t>
        </is>
      </c>
      <c r="C10" t="inlineStr">
        <is>
          <t>13</t>
        </is>
      </c>
      <c r="D10" t="inlineStr">
        <is>
          <t>196.170</t>
        </is>
      </c>
      <c r="E10" t="inlineStr">
        <is>
          <t>W</t>
        </is>
      </c>
      <c r="F10" t="inlineStr">
        <is>
          <t>6.00</t>
        </is>
      </c>
      <c r="G10" t="inlineStr">
        <is>
          <t>10.00</t>
        </is>
      </c>
      <c r="H10" t="inlineStr">
        <is>
          <t>198.078</t>
        </is>
      </c>
      <c r="I10" t="inlineStr">
        <is>
          <t>0.990400</t>
        </is>
      </c>
      <c r="J10" t="inlineStr">
        <is>
          <t>0.042311</t>
        </is>
      </c>
      <c r="K10" t="inlineStr">
        <is>
          <t>8.300</t>
        </is>
      </c>
      <c r="L10" t="inlineStr">
        <is>
          <t>20230430</t>
        </is>
      </c>
      <c r="M10" t="n">
        <v>5.395</v>
      </c>
    </row>
    <row r="11">
      <c r="A11" t="inlineStr">
        <is>
          <t>A00630</t>
        </is>
      </c>
      <c r="B11" t="inlineStr">
        <is>
          <t>0801</t>
        </is>
      </c>
      <c r="C11" t="inlineStr">
        <is>
          <t>13</t>
        </is>
      </c>
      <c r="D11" t="inlineStr">
        <is>
          <t>197.970</t>
        </is>
      </c>
      <c r="E11" t="inlineStr">
        <is>
          <t>W</t>
        </is>
      </c>
      <c r="F11" t="inlineStr">
        <is>
          <t>6.00</t>
        </is>
      </c>
      <c r="G11" t="inlineStr">
        <is>
          <t>10.00</t>
        </is>
      </c>
      <c r="H11" t="inlineStr">
        <is>
          <t>198.078</t>
        </is>
      </c>
      <c r="I11" t="inlineStr">
        <is>
          <t>0.999500</t>
        </is>
      </c>
      <c r="J11" t="inlineStr">
        <is>
          <t>0.047099</t>
        </is>
      </c>
      <c r="K11" t="inlineStr">
        <is>
          <t>9.324</t>
        </is>
      </c>
      <c r="L11" t="inlineStr">
        <is>
          <t>20230430</t>
        </is>
      </c>
      <c r="M11" t="n">
        <v>6.0606</v>
      </c>
    </row>
    <row r="12">
      <c r="A12" t="inlineStr">
        <is>
          <t>A00630</t>
        </is>
      </c>
      <c r="B12" t="inlineStr">
        <is>
          <t>0801</t>
        </is>
      </c>
      <c r="C12" t="inlineStr">
        <is>
          <t>17</t>
        </is>
      </c>
      <c r="D12" t="inlineStr">
        <is>
          <t>184.460</t>
        </is>
      </c>
      <c r="E12" t="inlineStr">
        <is>
          <t>W</t>
        </is>
      </c>
      <c r="F12" t="inlineStr">
        <is>
          <t>6.00</t>
        </is>
      </c>
      <c r="G12" t="inlineStr">
        <is>
          <t>10.00</t>
        </is>
      </c>
      <c r="H12" t="inlineStr">
        <is>
          <t>200.948</t>
        </is>
      </c>
      <c r="I12" t="inlineStr">
        <is>
          <t>0.917900</t>
        </is>
      </c>
      <c r="J12" t="inlineStr">
        <is>
          <t>0.022132</t>
        </is>
      </c>
      <c r="K12" t="inlineStr">
        <is>
          <t>4.082</t>
        </is>
      </c>
      <c r="L12" t="inlineStr">
        <is>
          <t>20230430</t>
        </is>
      </c>
      <c r="M12" t="n">
        <v>2.4492</v>
      </c>
    </row>
    <row r="13">
      <c r="A13" t="inlineStr">
        <is>
          <t>A00630</t>
        </is>
      </c>
      <c r="B13" t="inlineStr">
        <is>
          <t>0801</t>
        </is>
      </c>
      <c r="C13" t="inlineStr">
        <is>
          <t>17</t>
        </is>
      </c>
      <c r="D13" t="inlineStr">
        <is>
          <t>186.260</t>
        </is>
      </c>
      <c r="E13" t="inlineStr">
        <is>
          <t>W</t>
        </is>
      </c>
      <c r="F13" t="inlineStr">
        <is>
          <t>6.00</t>
        </is>
      </c>
      <c r="G13" t="inlineStr">
        <is>
          <t>10.00</t>
        </is>
      </c>
      <c r="H13" t="inlineStr">
        <is>
          <t>200.948</t>
        </is>
      </c>
      <c r="I13" t="inlineStr">
        <is>
          <t>0.926900</t>
        </is>
      </c>
      <c r="J13" t="inlineStr">
        <is>
          <t>0.024866</t>
        </is>
      </c>
      <c r="K13" t="inlineStr">
        <is>
          <t>4.632</t>
        </is>
      </c>
      <c r="L13" t="inlineStr">
        <is>
          <t>20230430</t>
        </is>
      </c>
      <c r="M13" t="n">
        <v>2.7792</v>
      </c>
    </row>
    <row r="14">
      <c r="A14" t="inlineStr">
        <is>
          <t>A00630</t>
        </is>
      </c>
      <c r="B14" t="inlineStr">
        <is>
          <t>0801</t>
        </is>
      </c>
      <c r="C14" t="inlineStr">
        <is>
          <t>17</t>
        </is>
      </c>
      <c r="D14" t="inlineStr">
        <is>
          <t>188.060</t>
        </is>
      </c>
      <c r="E14" t="inlineStr">
        <is>
          <t>W</t>
        </is>
      </c>
      <c r="F14" t="inlineStr">
        <is>
          <t>6.00</t>
        </is>
      </c>
      <c r="G14" t="inlineStr">
        <is>
          <t>10.00</t>
        </is>
      </c>
      <c r="H14" t="inlineStr">
        <is>
          <t>200.948</t>
        </is>
      </c>
      <c r="I14" t="inlineStr">
        <is>
          <t>0.935900</t>
        </is>
      </c>
      <c r="J14" t="inlineStr">
        <is>
          <t>0.027676</t>
        </is>
      </c>
      <c r="K14" t="inlineStr">
        <is>
          <t>5.205</t>
        </is>
      </c>
      <c r="L14" t="inlineStr">
        <is>
          <t>20230430</t>
        </is>
      </c>
      <c r="M14" t="n">
        <v>3.123</v>
      </c>
    </row>
    <row r="15">
      <c r="A15" t="inlineStr">
        <is>
          <t>A00630</t>
        </is>
      </c>
      <c r="B15" t="inlineStr">
        <is>
          <t>0801</t>
        </is>
      </c>
      <c r="C15" t="inlineStr">
        <is>
          <t>17</t>
        </is>
      </c>
      <c r="D15" t="inlineStr">
        <is>
          <t>189.860</t>
        </is>
      </c>
      <c r="E15" t="inlineStr">
        <is>
          <t>W</t>
        </is>
      </c>
      <c r="F15" t="inlineStr">
        <is>
          <t>6.00</t>
        </is>
      </c>
      <c r="G15" t="inlineStr">
        <is>
          <t>10.00</t>
        </is>
      </c>
      <c r="H15" t="inlineStr">
        <is>
          <t>200.948</t>
        </is>
      </c>
      <c r="I15" t="inlineStr">
        <is>
          <t>0.944800</t>
        </is>
      </c>
      <c r="J15" t="inlineStr">
        <is>
          <t>0.030894</t>
        </is>
      </c>
      <c r="K15" t="inlineStr">
        <is>
          <t>5.866</t>
        </is>
      </c>
      <c r="L15" t="inlineStr">
        <is>
          <t>20230430</t>
        </is>
      </c>
      <c r="M15" t="n">
        <v>3.5196</v>
      </c>
    </row>
    <row r="16">
      <c r="A16" t="inlineStr">
        <is>
          <t>A00630</t>
        </is>
      </c>
      <c r="B16" t="inlineStr">
        <is>
          <t>0801</t>
        </is>
      </c>
      <c r="C16" t="inlineStr">
        <is>
          <t>17</t>
        </is>
      </c>
      <c r="D16" t="inlineStr">
        <is>
          <t>191.660</t>
        </is>
      </c>
      <c r="E16" t="inlineStr">
        <is>
          <t>W</t>
        </is>
      </c>
      <c r="F16" t="inlineStr">
        <is>
          <t>6.00</t>
        </is>
      </c>
      <c r="G16" t="inlineStr">
        <is>
          <t>10.00</t>
        </is>
      </c>
      <c r="H16" t="inlineStr">
        <is>
          <t>200.948</t>
        </is>
      </c>
      <c r="I16" t="inlineStr">
        <is>
          <t>0.953800</t>
        </is>
      </c>
      <c r="J16" t="inlineStr">
        <is>
          <t>0.034346</t>
        </is>
      </c>
      <c r="K16" t="inlineStr">
        <is>
          <t>6.583</t>
        </is>
      </c>
      <c r="L16" t="inlineStr">
        <is>
          <t>20230430</t>
        </is>
      </c>
      <c r="M16" t="n">
        <v>4.27895</v>
      </c>
    </row>
    <row r="17">
      <c r="A17" t="inlineStr">
        <is>
          <t>A00630</t>
        </is>
      </c>
      <c r="B17" t="inlineStr">
        <is>
          <t>0801</t>
        </is>
      </c>
      <c r="C17" t="inlineStr">
        <is>
          <t>17</t>
        </is>
      </c>
      <c r="D17" t="inlineStr">
        <is>
          <t>193.460</t>
        </is>
      </c>
      <c r="E17" t="inlineStr">
        <is>
          <t>W</t>
        </is>
      </c>
      <c r="F17" t="inlineStr">
        <is>
          <t>6.00</t>
        </is>
      </c>
      <c r="G17" t="inlineStr">
        <is>
          <t>10.00</t>
        </is>
      </c>
      <c r="H17" t="inlineStr">
        <is>
          <t>200.948</t>
        </is>
      </c>
      <c r="I17" t="inlineStr">
        <is>
          <t>0.962700</t>
        </is>
      </c>
      <c r="J17" t="inlineStr">
        <is>
          <t>0.038111</t>
        </is>
      </c>
      <c r="K17" t="inlineStr">
        <is>
          <t>7.373</t>
        </is>
      </c>
      <c r="L17" t="inlineStr">
        <is>
          <t>20230430</t>
        </is>
      </c>
      <c r="M17" t="n">
        <v>4.792450000000001</v>
      </c>
    </row>
    <row r="18">
      <c r="A18" t="inlineStr">
        <is>
          <t>A00630</t>
        </is>
      </c>
      <c r="B18" t="inlineStr">
        <is>
          <t>0801</t>
        </is>
      </c>
      <c r="C18" t="inlineStr">
        <is>
          <t>17</t>
        </is>
      </c>
      <c r="D18" t="inlineStr">
        <is>
          <t>195.260</t>
        </is>
      </c>
      <c r="E18" t="inlineStr">
        <is>
          <t>W</t>
        </is>
      </c>
      <c r="F18" t="inlineStr">
        <is>
          <t>6.00</t>
        </is>
      </c>
      <c r="G18" t="inlineStr">
        <is>
          <t>10.00</t>
        </is>
      </c>
      <c r="H18" t="inlineStr">
        <is>
          <t>200.948</t>
        </is>
      </c>
      <c r="I18" t="inlineStr">
        <is>
          <t>0.971700</t>
        </is>
      </c>
      <c r="J18" t="inlineStr">
        <is>
          <t>0.042014</t>
        </is>
      </c>
      <c r="K18" t="inlineStr">
        <is>
          <t>8.204</t>
        </is>
      </c>
      <c r="L18" t="inlineStr">
        <is>
          <t>20230430</t>
        </is>
      </c>
      <c r="M18" t="n">
        <v>5.3326</v>
      </c>
    </row>
    <row r="19">
      <c r="A19" t="inlineStr">
        <is>
          <t>A00630</t>
        </is>
      </c>
      <c r="B19" t="inlineStr">
        <is>
          <t>0801</t>
        </is>
      </c>
      <c r="C19" t="inlineStr">
        <is>
          <t>17</t>
        </is>
      </c>
      <c r="D19" t="inlineStr">
        <is>
          <t>197.060</t>
        </is>
      </c>
      <c r="E19" t="inlineStr">
        <is>
          <t>W</t>
        </is>
      </c>
      <c r="F19" t="inlineStr">
        <is>
          <t>6.00</t>
        </is>
      </c>
      <c r="G19" t="inlineStr">
        <is>
          <t>10.00</t>
        </is>
      </c>
      <c r="H19" t="inlineStr">
        <is>
          <t>200.948</t>
        </is>
      </c>
      <c r="I19" t="inlineStr">
        <is>
          <t>0.980700</t>
        </is>
      </c>
      <c r="J19" t="inlineStr">
        <is>
          <t>0.046211</t>
        </is>
      </c>
      <c r="K19" t="inlineStr">
        <is>
          <t>9.106</t>
        </is>
      </c>
      <c r="L19" t="inlineStr">
        <is>
          <t>20230430</t>
        </is>
      </c>
      <c r="M19" t="n">
        <v>5.9189</v>
      </c>
    </row>
    <row r="20">
      <c r="A20" t="inlineStr">
        <is>
          <t>A00630</t>
        </is>
      </c>
      <c r="B20" t="inlineStr">
        <is>
          <t>0801</t>
        </is>
      </c>
      <c r="C20" t="inlineStr">
        <is>
          <t>17</t>
        </is>
      </c>
      <c r="D20" t="inlineStr">
        <is>
          <t>198.860</t>
        </is>
      </c>
      <c r="E20" t="inlineStr">
        <is>
          <t>W</t>
        </is>
      </c>
      <c r="F20" t="inlineStr">
        <is>
          <t>6.00</t>
        </is>
      </c>
      <c r="G20" t="inlineStr">
        <is>
          <t>10.00</t>
        </is>
      </c>
      <c r="H20" t="inlineStr">
        <is>
          <t>200.948</t>
        </is>
      </c>
      <c r="I20" t="inlineStr">
        <is>
          <t>0.989600</t>
        </is>
      </c>
      <c r="J20" t="inlineStr">
        <is>
          <t>0.050790</t>
        </is>
      </c>
      <c r="K20" t="inlineStr">
        <is>
          <t>10.100</t>
        </is>
      </c>
      <c r="L20" t="inlineStr">
        <is>
          <t>20230430</t>
        </is>
      </c>
      <c r="M20" t="n">
        <v>6.565</v>
      </c>
    </row>
    <row r="21">
      <c r="A21" t="inlineStr">
        <is>
          <t>A00630</t>
        </is>
      </c>
      <c r="B21" t="inlineStr">
        <is>
          <t>0801</t>
        </is>
      </c>
      <c r="C21" t="inlineStr">
        <is>
          <t>17</t>
        </is>
      </c>
      <c r="D21" t="inlineStr">
        <is>
          <t>200.660</t>
        </is>
      </c>
      <c r="E21" t="inlineStr">
        <is>
          <t>W</t>
        </is>
      </c>
      <c r="F21" t="inlineStr">
        <is>
          <t>6.00</t>
        </is>
      </c>
      <c r="G21" t="inlineStr">
        <is>
          <t>10.00</t>
        </is>
      </c>
      <c r="H21" t="inlineStr">
        <is>
          <t>200.948</t>
        </is>
      </c>
      <c r="I21" t="inlineStr">
        <is>
          <t>0.998600</t>
        </is>
      </c>
      <c r="J21" t="inlineStr">
        <is>
          <t>0.055510</t>
        </is>
      </c>
      <c r="K21" t="inlineStr">
        <is>
          <t>11.139</t>
        </is>
      </c>
      <c r="L21" t="inlineStr">
        <is>
          <t>20230430</t>
        </is>
      </c>
      <c r="M21" t="n">
        <v>7.240349999999999</v>
      </c>
    </row>
    <row r="22">
      <c r="A22" t="inlineStr">
        <is>
          <t>A00630</t>
        </is>
      </c>
      <c r="B22" t="inlineStr">
        <is>
          <t>0801</t>
        </is>
      </c>
      <c r="C22" t="inlineStr">
        <is>
          <t>21</t>
        </is>
      </c>
      <c r="D22" t="inlineStr">
        <is>
          <t>188.120</t>
        </is>
      </c>
      <c r="E22" t="inlineStr">
        <is>
          <t>W</t>
        </is>
      </c>
      <c r="F22" t="inlineStr">
        <is>
          <t>6.00</t>
        </is>
      </c>
      <c r="G22" t="inlineStr">
        <is>
          <t>10.00</t>
        </is>
      </c>
      <c r="H22" t="inlineStr">
        <is>
          <t>204.542</t>
        </is>
      </c>
      <c r="I22" t="inlineStr">
        <is>
          <t>0.919700</t>
        </is>
      </c>
      <c r="J22" t="inlineStr">
        <is>
          <t>0.028648</t>
        </is>
      </c>
      <c r="K22" t="inlineStr">
        <is>
          <t>5.389</t>
        </is>
      </c>
      <c r="L22" t="inlineStr">
        <is>
          <t>20230430</t>
        </is>
      </c>
      <c r="M22" t="n">
        <v>3.2334</v>
      </c>
    </row>
    <row r="23">
      <c r="A23" t="inlineStr">
        <is>
          <t>A00630</t>
        </is>
      </c>
      <c r="B23" t="inlineStr">
        <is>
          <t>0801</t>
        </is>
      </c>
      <c r="C23" t="inlineStr">
        <is>
          <t>21</t>
        </is>
      </c>
      <c r="D23" t="inlineStr">
        <is>
          <t>189.920</t>
        </is>
      </c>
      <c r="E23" t="inlineStr">
        <is>
          <t>W</t>
        </is>
      </c>
      <c r="F23" t="inlineStr">
        <is>
          <t>6.00</t>
        </is>
      </c>
      <c r="G23" t="inlineStr">
        <is>
          <t>10.00</t>
        </is>
      </c>
      <c r="H23" t="inlineStr">
        <is>
          <t>204.542</t>
        </is>
      </c>
      <c r="I23" t="inlineStr">
        <is>
          <t>0.928500</t>
        </is>
      </c>
      <c r="J23" t="inlineStr">
        <is>
          <t>0.031547</t>
        </is>
      </c>
      <c r="K23" t="inlineStr">
        <is>
          <t>5.991</t>
        </is>
      </c>
      <c r="L23" t="inlineStr">
        <is>
          <t>20230430</t>
        </is>
      </c>
      <c r="M23" t="n">
        <v>3.5946</v>
      </c>
    </row>
    <row r="24">
      <c r="A24" t="inlineStr">
        <is>
          <t>A00630</t>
        </is>
      </c>
      <c r="B24" t="inlineStr">
        <is>
          <t>0801</t>
        </is>
      </c>
      <c r="C24" t="inlineStr">
        <is>
          <t>21</t>
        </is>
      </c>
      <c r="D24" t="inlineStr">
        <is>
          <t>191.720</t>
        </is>
      </c>
      <c r="E24" t="inlineStr">
        <is>
          <t>W</t>
        </is>
      </c>
      <c r="F24" t="inlineStr">
        <is>
          <t>6.00</t>
        </is>
      </c>
      <c r="G24" t="inlineStr">
        <is>
          <t>10.00</t>
        </is>
      </c>
      <c r="H24" t="inlineStr">
        <is>
          <t>204.542</t>
        </is>
      </c>
      <c r="I24" t="inlineStr">
        <is>
          <t>0.937300</t>
        </is>
      </c>
      <c r="J24" t="inlineStr">
        <is>
          <t>0.034677</t>
        </is>
      </c>
      <c r="K24" t="inlineStr">
        <is>
          <t>6.648</t>
        </is>
      </c>
      <c r="L24" t="inlineStr">
        <is>
          <t>20230430</t>
        </is>
      </c>
      <c r="M24" t="n">
        <v>3.988799999999999</v>
      </c>
    </row>
    <row r="25">
      <c r="A25" t="inlineStr">
        <is>
          <t>A00630</t>
        </is>
      </c>
      <c r="B25" t="inlineStr">
        <is>
          <t>0801</t>
        </is>
      </c>
      <c r="C25" t="inlineStr">
        <is>
          <t>21</t>
        </is>
      </c>
      <c r="D25" t="inlineStr">
        <is>
          <t>193.520</t>
        </is>
      </c>
      <c r="E25" t="inlineStr">
        <is>
          <t>W</t>
        </is>
      </c>
      <c r="F25" t="inlineStr">
        <is>
          <t>6.00</t>
        </is>
      </c>
      <c r="G25" t="inlineStr">
        <is>
          <t>10.00</t>
        </is>
      </c>
      <c r="H25" t="inlineStr">
        <is>
          <t>204.542</t>
        </is>
      </c>
      <c r="I25" t="inlineStr">
        <is>
          <t>0.946100</t>
        </is>
      </c>
      <c r="J25" t="inlineStr">
        <is>
          <t>0.038034</t>
        </is>
      </c>
      <c r="K25" t="inlineStr">
        <is>
          <t>7.360</t>
        </is>
      </c>
      <c r="L25" t="inlineStr">
        <is>
          <t>20230430</t>
        </is>
      </c>
      <c r="M25" t="n">
        <v>4.416</v>
      </c>
    </row>
    <row r="26">
      <c r="A26" t="inlineStr">
        <is>
          <t>A00630</t>
        </is>
      </c>
      <c r="B26" t="inlineStr">
        <is>
          <t>0801</t>
        </is>
      </c>
      <c r="C26" t="inlineStr">
        <is>
          <t>21</t>
        </is>
      </c>
      <c r="D26" t="inlineStr">
        <is>
          <t>195.320</t>
        </is>
      </c>
      <c r="E26" t="inlineStr">
        <is>
          <t>W</t>
        </is>
      </c>
      <c r="F26" t="inlineStr">
        <is>
          <t>6.00</t>
        </is>
      </c>
      <c r="G26" t="inlineStr">
        <is>
          <t>10.00</t>
        </is>
      </c>
      <c r="H26" t="inlineStr">
        <is>
          <t>204.542</t>
        </is>
      </c>
      <c r="I26" t="inlineStr">
        <is>
          <t>0.954900</t>
        </is>
      </c>
      <c r="J26" t="inlineStr">
        <is>
          <t>0.041609</t>
        </is>
      </c>
      <c r="K26" t="inlineStr">
        <is>
          <t>8.127</t>
        </is>
      </c>
      <c r="L26" t="inlineStr">
        <is>
          <t>20230430</t>
        </is>
      </c>
      <c r="M26" t="n">
        <v>5.282550000000001</v>
      </c>
    </row>
    <row r="27">
      <c r="A27" t="inlineStr">
        <is>
          <t>A00630</t>
        </is>
      </c>
      <c r="B27" t="inlineStr">
        <is>
          <t>0801</t>
        </is>
      </c>
      <c r="C27" t="inlineStr">
        <is>
          <t>21</t>
        </is>
      </c>
      <c r="D27" t="inlineStr">
        <is>
          <t>197.120</t>
        </is>
      </c>
      <c r="E27" t="inlineStr">
        <is>
          <t>W</t>
        </is>
      </c>
      <c r="F27" t="inlineStr">
        <is>
          <t>6.00</t>
        </is>
      </c>
      <c r="G27" t="inlineStr">
        <is>
          <t>10.00</t>
        </is>
      </c>
      <c r="H27" t="inlineStr">
        <is>
          <t>204.542</t>
        </is>
      </c>
      <c r="I27" t="inlineStr">
        <is>
          <t>0.963700</t>
        </is>
      </c>
      <c r="J27" t="inlineStr">
        <is>
          <t>0.045398</t>
        </is>
      </c>
      <c r="K27" t="inlineStr">
        <is>
          <t>8.949</t>
        </is>
      </c>
      <c r="L27" t="inlineStr">
        <is>
          <t>20230430</t>
        </is>
      </c>
      <c r="M27" t="n">
        <v>5.816850000000001</v>
      </c>
    </row>
    <row r="28">
      <c r="A28" t="inlineStr">
        <is>
          <t>A00630</t>
        </is>
      </c>
      <c r="B28" t="inlineStr">
        <is>
          <t>0801</t>
        </is>
      </c>
      <c r="C28" t="inlineStr">
        <is>
          <t>21</t>
        </is>
      </c>
      <c r="D28" t="inlineStr">
        <is>
          <t>198.920</t>
        </is>
      </c>
      <c r="E28" t="inlineStr">
        <is>
          <t>W</t>
        </is>
      </c>
      <c r="F28" t="inlineStr">
        <is>
          <t>6.00</t>
        </is>
      </c>
      <c r="G28" t="inlineStr">
        <is>
          <t>10.00</t>
        </is>
      </c>
      <c r="H28" t="inlineStr">
        <is>
          <t>204.542</t>
        </is>
      </c>
      <c r="I28" t="inlineStr">
        <is>
          <t>0.972500</t>
        </is>
      </c>
      <c r="J28" t="inlineStr">
        <is>
          <t>0.049394</t>
        </is>
      </c>
      <c r="K28" t="inlineStr">
        <is>
          <t>9.825</t>
        </is>
      </c>
      <c r="L28" t="inlineStr">
        <is>
          <t>20230430</t>
        </is>
      </c>
      <c r="M28" t="n">
        <v>6.38625</v>
      </c>
    </row>
    <row r="29">
      <c r="A29" t="inlineStr">
        <is>
          <t>A00630</t>
        </is>
      </c>
      <c r="B29" t="inlineStr">
        <is>
          <t>0801</t>
        </is>
      </c>
      <c r="C29" t="inlineStr">
        <is>
          <t>21</t>
        </is>
      </c>
      <c r="D29" t="inlineStr">
        <is>
          <t>200.720</t>
        </is>
      </c>
      <c r="E29" t="inlineStr">
        <is>
          <t>W</t>
        </is>
      </c>
      <c r="F29" t="inlineStr">
        <is>
          <t>6.00</t>
        </is>
      </c>
      <c r="G29" t="inlineStr">
        <is>
          <t>10.00</t>
        </is>
      </c>
      <c r="H29" t="inlineStr">
        <is>
          <t>204.542</t>
        </is>
      </c>
      <c r="I29" t="inlineStr">
        <is>
          <t>0.981300</t>
        </is>
      </c>
      <c r="J29" t="inlineStr">
        <is>
          <t>0.053717</t>
        </is>
      </c>
      <c r="K29" t="inlineStr">
        <is>
          <t>10.782</t>
        </is>
      </c>
      <c r="L29" t="inlineStr">
        <is>
          <t>20230430</t>
        </is>
      </c>
      <c r="M29" t="n">
        <v>7.0083</v>
      </c>
    </row>
    <row r="30">
      <c r="A30" t="inlineStr">
        <is>
          <t>A00630</t>
        </is>
      </c>
      <c r="B30" t="inlineStr">
        <is>
          <t>0801</t>
        </is>
      </c>
      <c r="C30" t="inlineStr">
        <is>
          <t>21</t>
        </is>
      </c>
      <c r="D30" t="inlineStr">
        <is>
          <t>202.520</t>
        </is>
      </c>
      <c r="E30" t="inlineStr">
        <is>
          <t>W</t>
        </is>
      </c>
      <c r="F30" t="inlineStr">
        <is>
          <t>6.00</t>
        </is>
      </c>
      <c r="G30" t="inlineStr">
        <is>
          <t>10.00</t>
        </is>
      </c>
      <c r="H30" t="inlineStr">
        <is>
          <t>204.542</t>
        </is>
      </c>
      <c r="I30" t="inlineStr">
        <is>
          <t>0.990100</t>
        </is>
      </c>
      <c r="J30" t="inlineStr">
        <is>
          <t>0.058110</t>
        </is>
      </c>
      <c r="K30" t="inlineStr">
        <is>
          <t>11.768</t>
        </is>
      </c>
      <c r="L30" t="inlineStr">
        <is>
          <t>20230430</t>
        </is>
      </c>
      <c r="M30" t="n">
        <v>7.6492</v>
      </c>
    </row>
    <row r="31">
      <c r="A31" t="inlineStr">
        <is>
          <t>A00630</t>
        </is>
      </c>
      <c r="B31" t="inlineStr">
        <is>
          <t>0801</t>
        </is>
      </c>
      <c r="C31" t="inlineStr">
        <is>
          <t>21</t>
        </is>
      </c>
      <c r="D31" t="inlineStr">
        <is>
          <t>204.320</t>
        </is>
      </c>
      <c r="E31" t="inlineStr">
        <is>
          <t>W</t>
        </is>
      </c>
      <c r="F31" t="inlineStr">
        <is>
          <t>6.00</t>
        </is>
      </c>
      <c r="G31" t="inlineStr">
        <is>
          <t>10.00</t>
        </is>
      </c>
      <c r="H31" t="inlineStr">
        <is>
          <t>204.542</t>
        </is>
      </c>
      <c r="I31" t="inlineStr">
        <is>
          <t>0.998900</t>
        </is>
      </c>
      <c r="J31" t="inlineStr">
        <is>
          <t>0.062818</t>
        </is>
      </c>
      <c r="K31" t="inlineStr">
        <is>
          <t>12.835</t>
        </is>
      </c>
      <c r="L31" t="inlineStr">
        <is>
          <t>20230430</t>
        </is>
      </c>
      <c r="M31" t="n">
        <v>8.342750000000001</v>
      </c>
    </row>
    <row r="32">
      <c r="A32" t="inlineStr">
        <is>
          <t>A00630</t>
        </is>
      </c>
      <c r="B32" t="inlineStr">
        <is>
          <t>0801</t>
        </is>
      </c>
      <c r="C32" t="inlineStr">
        <is>
          <t>26</t>
        </is>
      </c>
      <c r="D32" t="inlineStr">
        <is>
          <t>193.050</t>
        </is>
      </c>
      <c r="E32" t="inlineStr">
        <is>
          <t>W</t>
        </is>
      </c>
      <c r="F32" t="inlineStr">
        <is>
          <t>6.00</t>
        </is>
      </c>
      <c r="G32" t="inlineStr">
        <is>
          <t>10.00</t>
        </is>
      </c>
      <c r="H32" t="inlineStr">
        <is>
          <t>209.613</t>
        </is>
      </c>
      <c r="I32" t="inlineStr">
        <is>
          <t>0.921000</t>
        </is>
      </c>
      <c r="J32" t="inlineStr">
        <is>
          <t>0.034420</t>
        </is>
      </c>
      <c r="K32" t="inlineStr">
        <is>
          <t>6.645</t>
        </is>
      </c>
      <c r="L32" t="inlineStr">
        <is>
          <t>20230430</t>
        </is>
      </c>
      <c r="M32" t="n">
        <v>3.987</v>
      </c>
    </row>
    <row r="33">
      <c r="A33" t="inlineStr">
        <is>
          <t>A00630</t>
        </is>
      </c>
      <c r="B33" t="inlineStr">
        <is>
          <t>0801</t>
        </is>
      </c>
      <c r="C33" t="inlineStr">
        <is>
          <t>26</t>
        </is>
      </c>
      <c r="D33" t="inlineStr">
        <is>
          <t>194.850</t>
        </is>
      </c>
      <c r="E33" t="inlineStr">
        <is>
          <t>W</t>
        </is>
      </c>
      <c r="F33" t="inlineStr">
        <is>
          <t>6.00</t>
        </is>
      </c>
      <c r="G33" t="inlineStr">
        <is>
          <t>10.00</t>
        </is>
      </c>
      <c r="H33" t="inlineStr">
        <is>
          <t>209.613</t>
        </is>
      </c>
      <c r="I33" t="inlineStr">
        <is>
          <t>0.929600</t>
        </is>
      </c>
      <c r="J33" t="inlineStr">
        <is>
          <t>0.037580</t>
        </is>
      </c>
      <c r="K33" t="inlineStr">
        <is>
          <t>7.322</t>
        </is>
      </c>
      <c r="L33" t="inlineStr">
        <is>
          <t>20230430</t>
        </is>
      </c>
      <c r="M33" t="n">
        <v>4.3932</v>
      </c>
    </row>
    <row r="34">
      <c r="A34" t="inlineStr">
        <is>
          <t>A00630</t>
        </is>
      </c>
      <c r="B34" t="inlineStr">
        <is>
          <t>0801</t>
        </is>
      </c>
      <c r="C34" t="inlineStr">
        <is>
          <t>26</t>
        </is>
      </c>
      <c r="D34" t="inlineStr">
        <is>
          <t>196.650</t>
        </is>
      </c>
      <c r="E34" t="inlineStr">
        <is>
          <t>W</t>
        </is>
      </c>
      <c r="F34" t="inlineStr">
        <is>
          <t>6.00</t>
        </is>
      </c>
      <c r="G34" t="inlineStr">
        <is>
          <t>10.00</t>
        </is>
      </c>
      <c r="H34" t="inlineStr">
        <is>
          <t>209.613</t>
        </is>
      </c>
      <c r="I34" t="inlineStr">
        <is>
          <t>0.938200</t>
        </is>
      </c>
      <c r="J34" t="inlineStr">
        <is>
          <t>0.040870</t>
        </is>
      </c>
      <c r="K34" t="inlineStr">
        <is>
          <t>8.037</t>
        </is>
      </c>
      <c r="L34" t="inlineStr">
        <is>
          <t>20230430</t>
        </is>
      </c>
      <c r="M34" t="n">
        <v>4.8222</v>
      </c>
    </row>
    <row r="35">
      <c r="A35" t="inlineStr">
        <is>
          <t>A00630</t>
        </is>
      </c>
      <c r="B35" t="inlineStr">
        <is>
          <t>0801</t>
        </is>
      </c>
      <c r="C35" t="inlineStr">
        <is>
          <t>26</t>
        </is>
      </c>
      <c r="D35" t="inlineStr">
        <is>
          <t>198.450</t>
        </is>
      </c>
      <c r="E35" t="inlineStr">
        <is>
          <t>W</t>
        </is>
      </c>
      <c r="F35" t="inlineStr">
        <is>
          <t>6.00</t>
        </is>
      </c>
      <c r="G35" t="inlineStr">
        <is>
          <t>10.00</t>
        </is>
      </c>
      <c r="H35" t="inlineStr">
        <is>
          <t>209.613</t>
        </is>
      </c>
      <c r="I35" t="inlineStr">
        <is>
          <t>0.946700</t>
        </is>
      </c>
      <c r="J35" t="inlineStr">
        <is>
          <t>0.044249</t>
        </is>
      </c>
      <c r="K35" t="inlineStr">
        <is>
          <t>8.781</t>
        </is>
      </c>
      <c r="L35" t="inlineStr">
        <is>
          <t>20230430</t>
        </is>
      </c>
      <c r="M35" t="n">
        <v>5.2686</v>
      </c>
    </row>
    <row r="36">
      <c r="A36" t="inlineStr">
        <is>
          <t>A00630</t>
        </is>
      </c>
      <c r="B36" t="inlineStr">
        <is>
          <t>0801</t>
        </is>
      </c>
      <c r="C36" t="inlineStr">
        <is>
          <t>26</t>
        </is>
      </c>
      <c r="D36" t="inlineStr">
        <is>
          <t>200.250</t>
        </is>
      </c>
      <c r="E36" t="inlineStr">
        <is>
          <t>W</t>
        </is>
      </c>
      <c r="F36" t="inlineStr">
        <is>
          <t>6.00</t>
        </is>
      </c>
      <c r="G36" t="inlineStr">
        <is>
          <t>10.00</t>
        </is>
      </c>
      <c r="H36" t="inlineStr">
        <is>
          <t>209.613</t>
        </is>
      </c>
      <c r="I36" t="inlineStr">
        <is>
          <t>0.955300</t>
        </is>
      </c>
      <c r="J36" t="inlineStr">
        <is>
          <t>0.047910</t>
        </is>
      </c>
      <c r="K36" t="inlineStr">
        <is>
          <t>9.594</t>
        </is>
      </c>
      <c r="L36" t="inlineStr">
        <is>
          <t>20230430</t>
        </is>
      </c>
      <c r="M36" t="n">
        <v>6.2361</v>
      </c>
    </row>
    <row r="37">
      <c r="A37" t="inlineStr">
        <is>
          <t>A00630</t>
        </is>
      </c>
      <c r="B37" t="inlineStr">
        <is>
          <t>0801</t>
        </is>
      </c>
      <c r="C37" t="inlineStr">
        <is>
          <t>26</t>
        </is>
      </c>
      <c r="D37" t="inlineStr">
        <is>
          <t>202.050</t>
        </is>
      </c>
      <c r="E37" t="inlineStr">
        <is>
          <t>W</t>
        </is>
      </c>
      <c r="F37" t="inlineStr">
        <is>
          <t>6.00</t>
        </is>
      </c>
      <c r="G37" t="inlineStr">
        <is>
          <t>10.00</t>
        </is>
      </c>
      <c r="H37" t="inlineStr">
        <is>
          <t>209.613</t>
        </is>
      </c>
      <c r="I37" t="inlineStr">
        <is>
          <t>0.963900</t>
        </is>
      </c>
      <c r="J37" t="inlineStr">
        <is>
          <t>0.051804</t>
        </is>
      </c>
      <c r="K37" t="inlineStr">
        <is>
          <t>10.467</t>
        </is>
      </c>
      <c r="L37" t="inlineStr">
        <is>
          <t>20230430</t>
        </is>
      </c>
      <c r="M37" t="n">
        <v>6.80355</v>
      </c>
    </row>
    <row r="38">
      <c r="A38" t="inlineStr">
        <is>
          <t>A00630</t>
        </is>
      </c>
      <c r="B38" t="inlineStr">
        <is>
          <t>0801</t>
        </is>
      </c>
      <c r="C38" t="inlineStr">
        <is>
          <t>26</t>
        </is>
      </c>
      <c r="D38" t="inlineStr">
        <is>
          <t>203.850</t>
        </is>
      </c>
      <c r="E38" t="inlineStr">
        <is>
          <t>W</t>
        </is>
      </c>
      <c r="F38" t="inlineStr">
        <is>
          <t>6.00</t>
        </is>
      </c>
      <c r="G38" t="inlineStr">
        <is>
          <t>10.00</t>
        </is>
      </c>
      <c r="H38" t="inlineStr">
        <is>
          <t>209.613</t>
        </is>
      </c>
      <c r="I38" t="inlineStr">
        <is>
          <t>0.972500</t>
        </is>
      </c>
      <c r="J38" t="inlineStr">
        <is>
          <t>0.055929</t>
        </is>
      </c>
      <c r="K38" t="inlineStr">
        <is>
          <t>11.401</t>
        </is>
      </c>
      <c r="L38" t="inlineStr">
        <is>
          <t>20230430</t>
        </is>
      </c>
      <c r="M38" t="n">
        <v>7.41065</v>
      </c>
    </row>
    <row r="39">
      <c r="A39" t="inlineStr">
        <is>
          <t>A00630</t>
        </is>
      </c>
      <c r="B39" t="inlineStr">
        <is>
          <t>0801</t>
        </is>
      </c>
      <c r="C39" t="inlineStr">
        <is>
          <t>26</t>
        </is>
      </c>
      <c r="D39" t="inlineStr">
        <is>
          <t>205.650</t>
        </is>
      </c>
      <c r="E39" t="inlineStr">
        <is>
          <t>W</t>
        </is>
      </c>
      <c r="F39" t="inlineStr">
        <is>
          <t>6.00</t>
        </is>
      </c>
      <c r="G39" t="inlineStr">
        <is>
          <t>10.00</t>
        </is>
      </c>
      <c r="H39" t="inlineStr">
        <is>
          <t>209.613</t>
        </is>
      </c>
      <c r="I39" t="inlineStr">
        <is>
          <t>0.981100</t>
        </is>
      </c>
      <c r="J39" t="inlineStr">
        <is>
          <t>0.060175</t>
        </is>
      </c>
      <c r="K39" t="inlineStr">
        <is>
          <t>12.375</t>
        </is>
      </c>
      <c r="L39" t="inlineStr">
        <is>
          <t>20230430</t>
        </is>
      </c>
      <c r="M39" t="n">
        <v>8.043750000000001</v>
      </c>
    </row>
    <row r="40">
      <c r="A40" t="inlineStr">
        <is>
          <t>A00630</t>
        </is>
      </c>
      <c r="B40" t="inlineStr">
        <is>
          <t>0801</t>
        </is>
      </c>
      <c r="C40" t="inlineStr">
        <is>
          <t>26</t>
        </is>
      </c>
      <c r="D40" t="inlineStr">
        <is>
          <t>207.450</t>
        </is>
      </c>
      <c r="E40" t="inlineStr">
        <is>
          <t>W</t>
        </is>
      </c>
      <c r="F40" t="inlineStr">
        <is>
          <t>6.00</t>
        </is>
      </c>
      <c r="G40" t="inlineStr">
        <is>
          <t>10.00</t>
        </is>
      </c>
      <c r="H40" t="inlineStr">
        <is>
          <t>209.613</t>
        </is>
      </c>
      <c r="I40" t="inlineStr">
        <is>
          <t>0.989700</t>
        </is>
      </c>
      <c r="J40" t="inlineStr">
        <is>
          <t>0.064638</t>
        </is>
      </c>
      <c r="K40" t="inlineStr">
        <is>
          <t>13.409</t>
        </is>
      </c>
      <c r="L40" t="inlineStr">
        <is>
          <t>20230430</t>
        </is>
      </c>
      <c r="M40" t="n">
        <v>8.715850000000001</v>
      </c>
    </row>
    <row r="41">
      <c r="A41" t="inlineStr">
        <is>
          <t>A00630</t>
        </is>
      </c>
      <c r="B41" t="inlineStr">
        <is>
          <t>0801</t>
        </is>
      </c>
      <c r="C41" t="inlineStr">
        <is>
          <t>26</t>
        </is>
      </c>
      <c r="D41" t="inlineStr">
        <is>
          <t>209.250</t>
        </is>
      </c>
      <c r="E41" t="inlineStr">
        <is>
          <t>W</t>
        </is>
      </c>
      <c r="F41" t="inlineStr">
        <is>
          <t>6.00</t>
        </is>
      </c>
      <c r="G41" t="inlineStr">
        <is>
          <t>10.00</t>
        </is>
      </c>
      <c r="H41" t="inlineStr">
        <is>
          <t>209.613</t>
        </is>
      </c>
      <c r="I41" t="inlineStr">
        <is>
          <t>0.998300</t>
        </is>
      </c>
      <c r="J41" t="inlineStr">
        <is>
          <t>0.069217</t>
        </is>
      </c>
      <c r="K41" t="inlineStr">
        <is>
          <t>14.484</t>
        </is>
      </c>
      <c r="L41" t="inlineStr">
        <is>
          <t>20230430</t>
        </is>
      </c>
      <c r="M41" t="n">
        <v>9.4146</v>
      </c>
    </row>
    <row r="42">
      <c r="A42" t="inlineStr">
        <is>
          <t>A00630</t>
        </is>
      </c>
      <c r="B42" t="inlineStr">
        <is>
          <t>0801</t>
        </is>
      </c>
      <c r="C42" t="inlineStr">
        <is>
          <t>30</t>
        </is>
      </c>
      <c r="D42" t="inlineStr">
        <is>
          <t>197.070</t>
        </is>
      </c>
      <c r="E42" t="inlineStr">
        <is>
          <t>W</t>
        </is>
      </c>
      <c r="F42" t="inlineStr">
        <is>
          <t>6.00</t>
        </is>
      </c>
      <c r="G42" t="inlineStr">
        <is>
          <t>10.00</t>
        </is>
      </c>
      <c r="H42" t="inlineStr">
        <is>
          <t>213.626</t>
        </is>
      </c>
      <c r="I42" t="inlineStr">
        <is>
          <t>0.922500</t>
        </is>
      </c>
      <c r="J42" t="inlineStr">
        <is>
          <t>0.038477</t>
        </is>
      </c>
      <c r="K42" t="inlineStr">
        <is>
          <t>7.583</t>
        </is>
      </c>
      <c r="L42" t="inlineStr">
        <is>
          <t>20230430</t>
        </is>
      </c>
      <c r="M42" t="n">
        <v>4.5498</v>
      </c>
    </row>
    <row r="43">
      <c r="A43" t="inlineStr">
        <is>
          <t>A00630</t>
        </is>
      </c>
      <c r="B43" t="inlineStr">
        <is>
          <t>0801</t>
        </is>
      </c>
      <c r="C43" t="inlineStr">
        <is>
          <t>30</t>
        </is>
      </c>
      <c r="D43" t="inlineStr">
        <is>
          <t>198.870</t>
        </is>
      </c>
      <c r="E43" t="inlineStr">
        <is>
          <t>W</t>
        </is>
      </c>
      <c r="F43" t="inlineStr">
        <is>
          <t>6.00</t>
        </is>
      </c>
      <c r="G43" t="inlineStr">
        <is>
          <t>10.00</t>
        </is>
      </c>
      <c r="H43" t="inlineStr">
        <is>
          <t>213.626</t>
        </is>
      </c>
      <c r="I43" t="inlineStr">
        <is>
          <t>0.930900</t>
        </is>
      </c>
      <c r="J43" t="inlineStr">
        <is>
          <t>0.041587</t>
        </is>
      </c>
      <c r="K43" t="inlineStr">
        <is>
          <t>8.270</t>
        </is>
      </c>
      <c r="L43" t="inlineStr">
        <is>
          <t>20230430</t>
        </is>
      </c>
      <c r="M43" t="n">
        <v>4.962</v>
      </c>
    </row>
    <row r="44">
      <c r="A44" t="inlineStr">
        <is>
          <t>A00630</t>
        </is>
      </c>
      <c r="B44" t="inlineStr">
        <is>
          <t>0801</t>
        </is>
      </c>
      <c r="C44" t="inlineStr">
        <is>
          <t>30</t>
        </is>
      </c>
      <c r="D44" t="inlineStr">
        <is>
          <t>200.670</t>
        </is>
      </c>
      <c r="E44" t="inlineStr">
        <is>
          <t>W</t>
        </is>
      </c>
      <c r="F44" t="inlineStr">
        <is>
          <t>6.00</t>
        </is>
      </c>
      <c r="G44" t="inlineStr">
        <is>
          <t>10.00</t>
        </is>
      </c>
      <c r="H44" t="inlineStr">
        <is>
          <t>213.626</t>
        </is>
      </c>
      <c r="I44" t="inlineStr">
        <is>
          <t>0.939400</t>
        </is>
      </c>
      <c r="J44" t="inlineStr">
        <is>
          <t>0.044802</t>
        </is>
      </c>
      <c r="K44" t="inlineStr">
        <is>
          <t>8.990</t>
        </is>
      </c>
      <c r="L44" t="inlineStr">
        <is>
          <t>20230430</t>
        </is>
      </c>
      <c r="M44" t="n">
        <v>5.394</v>
      </c>
    </row>
    <row r="45">
      <c r="A45" t="inlineStr">
        <is>
          <t>A00630</t>
        </is>
      </c>
      <c r="B45" t="inlineStr">
        <is>
          <t>0801</t>
        </is>
      </c>
      <c r="C45" t="inlineStr">
        <is>
          <t>30</t>
        </is>
      </c>
      <c r="D45" t="inlineStr">
        <is>
          <t>202.470</t>
        </is>
      </c>
      <c r="E45" t="inlineStr">
        <is>
          <t>W</t>
        </is>
      </c>
      <c r="F45" t="inlineStr">
        <is>
          <t>6.00</t>
        </is>
      </c>
      <c r="G45" t="inlineStr">
        <is>
          <t>10.00</t>
        </is>
      </c>
      <c r="H45" t="inlineStr">
        <is>
          <t>213.626</t>
        </is>
      </c>
      <c r="I45" t="inlineStr">
        <is>
          <t>0.947800</t>
        </is>
      </c>
      <c r="J45" t="inlineStr">
        <is>
          <t>0.048169</t>
        </is>
      </c>
      <c r="K45" t="inlineStr">
        <is>
          <t>9.753</t>
        </is>
      </c>
      <c r="L45" t="inlineStr">
        <is>
          <t>20230430</t>
        </is>
      </c>
      <c r="M45" t="n">
        <v>5.8518</v>
      </c>
    </row>
    <row r="46">
      <c r="A46" t="inlineStr">
        <is>
          <t>A00630</t>
        </is>
      </c>
      <c r="B46" t="inlineStr">
        <is>
          <t>0801</t>
        </is>
      </c>
      <c r="C46" t="inlineStr">
        <is>
          <t>30</t>
        </is>
      </c>
      <c r="D46" t="inlineStr">
        <is>
          <t>204.270</t>
        </is>
      </c>
      <c r="E46" t="inlineStr">
        <is>
          <t>W</t>
        </is>
      </c>
      <c r="F46" t="inlineStr">
        <is>
          <t>6.00</t>
        </is>
      </c>
      <c r="G46" t="inlineStr">
        <is>
          <t>10.00</t>
        </is>
      </c>
      <c r="H46" t="inlineStr">
        <is>
          <t>213.626</t>
        </is>
      </c>
      <c r="I46" t="inlineStr">
        <is>
          <t>0.956200</t>
        </is>
      </c>
      <c r="J46" t="inlineStr">
        <is>
          <t>0.051701</t>
        </is>
      </c>
      <c r="K46" t="inlineStr">
        <is>
          <t>10.561</t>
        </is>
      </c>
      <c r="L46" t="inlineStr">
        <is>
          <t>20230430</t>
        </is>
      </c>
      <c r="M46" t="n">
        <v>6.86465</v>
      </c>
    </row>
    <row r="47">
      <c r="A47" t="inlineStr">
        <is>
          <t>A00630</t>
        </is>
      </c>
      <c r="B47" t="inlineStr">
        <is>
          <t>0801</t>
        </is>
      </c>
      <c r="C47" t="inlineStr">
        <is>
          <t>30</t>
        </is>
      </c>
      <c r="D47" t="inlineStr">
        <is>
          <t>206.070</t>
        </is>
      </c>
      <c r="E47" t="inlineStr">
        <is>
          <t>W</t>
        </is>
      </c>
      <c r="F47" t="inlineStr">
        <is>
          <t>6.00</t>
        </is>
      </c>
      <c r="G47" t="inlineStr">
        <is>
          <t>10.00</t>
        </is>
      </c>
      <c r="H47" t="inlineStr">
        <is>
          <t>213.626</t>
        </is>
      </c>
      <c r="I47" t="inlineStr">
        <is>
          <t>0.964600</t>
        </is>
      </c>
      <c r="J47" t="inlineStr">
        <is>
          <t>0.055442</t>
        </is>
      </c>
      <c r="K47" t="inlineStr">
        <is>
          <t>11.425</t>
        </is>
      </c>
      <c r="L47" t="inlineStr">
        <is>
          <t>20230430</t>
        </is>
      </c>
      <c r="M47" t="n">
        <v>7.42625</v>
      </c>
    </row>
    <row r="48">
      <c r="A48" t="inlineStr">
        <is>
          <t>A00630</t>
        </is>
      </c>
      <c r="B48" t="inlineStr">
        <is>
          <t>0801</t>
        </is>
      </c>
      <c r="C48" t="inlineStr">
        <is>
          <t>30</t>
        </is>
      </c>
      <c r="D48" t="inlineStr">
        <is>
          <t>207.870</t>
        </is>
      </c>
      <c r="E48" t="inlineStr">
        <is>
          <t>W</t>
        </is>
      </c>
      <c r="F48" t="inlineStr">
        <is>
          <t>6.00</t>
        </is>
      </c>
      <c r="G48" t="inlineStr">
        <is>
          <t>10.00</t>
        </is>
      </c>
      <c r="H48" t="inlineStr">
        <is>
          <t>213.626</t>
        </is>
      </c>
      <c r="I48" t="inlineStr">
        <is>
          <t>0.973100</t>
        </is>
      </c>
      <c r="J48" t="inlineStr">
        <is>
          <t>0.059391</t>
        </is>
      </c>
      <c r="K48" t="inlineStr">
        <is>
          <t>12.346</t>
        </is>
      </c>
      <c r="L48" t="inlineStr">
        <is>
          <t>20230430</t>
        </is>
      </c>
      <c r="M48" t="n">
        <v>8.024900000000001</v>
      </c>
    </row>
    <row r="49">
      <c r="A49" t="inlineStr">
        <is>
          <t>A00630</t>
        </is>
      </c>
      <c r="B49" t="inlineStr">
        <is>
          <t>0801</t>
        </is>
      </c>
      <c r="C49" t="inlineStr">
        <is>
          <t>30</t>
        </is>
      </c>
      <c r="D49" t="inlineStr">
        <is>
          <t>209.670</t>
        </is>
      </c>
      <c r="E49" t="inlineStr">
        <is>
          <t>W</t>
        </is>
      </c>
      <c r="F49" t="inlineStr">
        <is>
          <t>6.00</t>
        </is>
      </c>
      <c r="G49" t="inlineStr">
        <is>
          <t>10.00</t>
        </is>
      </c>
      <c r="H49" t="inlineStr">
        <is>
          <t>213.626</t>
        </is>
      </c>
      <c r="I49" t="inlineStr">
        <is>
          <t>0.981500</t>
        </is>
      </c>
      <c r="J49" t="inlineStr">
        <is>
          <t>0.063483</t>
        </is>
      </c>
      <c r="K49" t="inlineStr">
        <is>
          <t>13.310</t>
        </is>
      </c>
      <c r="L49" t="inlineStr">
        <is>
          <t>20230430</t>
        </is>
      </c>
      <c r="M49" t="n">
        <v>8.6515</v>
      </c>
    </row>
    <row r="50">
      <c r="A50" t="inlineStr">
        <is>
          <t>A00630</t>
        </is>
      </c>
      <c r="B50" t="inlineStr">
        <is>
          <t>0801</t>
        </is>
      </c>
      <c r="C50" t="inlineStr">
        <is>
          <t>30</t>
        </is>
      </c>
      <c r="D50" t="inlineStr">
        <is>
          <t>211.470</t>
        </is>
      </c>
      <c r="E50" t="inlineStr">
        <is>
          <t>W</t>
        </is>
      </c>
      <c r="F50" t="inlineStr">
        <is>
          <t>6.00</t>
        </is>
      </c>
      <c r="G50" t="inlineStr">
        <is>
          <t>10.00</t>
        </is>
      </c>
      <c r="H50" t="inlineStr">
        <is>
          <t>213.626</t>
        </is>
      </c>
      <c r="I50" t="inlineStr">
        <is>
          <t>0.989900</t>
        </is>
      </c>
      <c r="J50" t="inlineStr">
        <is>
          <t>0.067718</t>
        </is>
      </c>
      <c r="K50" t="inlineStr">
        <is>
          <t>14.320</t>
        </is>
      </c>
      <c r="L50" t="inlineStr">
        <is>
          <t>20230430</t>
        </is>
      </c>
      <c r="M50" t="n">
        <v>9.308</v>
      </c>
    </row>
    <row r="51">
      <c r="A51" t="inlineStr">
        <is>
          <t>A00630</t>
        </is>
      </c>
      <c r="B51" t="inlineStr">
        <is>
          <t>0801</t>
        </is>
      </c>
      <c r="C51" t="inlineStr">
        <is>
          <t>30</t>
        </is>
      </c>
      <c r="D51" t="inlineStr">
        <is>
          <t>213.270</t>
        </is>
      </c>
      <c r="E51" t="inlineStr">
        <is>
          <t>W</t>
        </is>
      </c>
      <c r="F51" t="inlineStr">
        <is>
          <t>6.00</t>
        </is>
      </c>
      <c r="G51" t="inlineStr">
        <is>
          <t>10.00</t>
        </is>
      </c>
      <c r="H51" t="inlineStr">
        <is>
          <t>213.626</t>
        </is>
      </c>
      <c r="I51" t="inlineStr">
        <is>
          <t>0.998300</t>
        </is>
      </c>
      <c r="J51" t="inlineStr">
        <is>
          <t>0.072033</t>
        </is>
      </c>
      <c r="K51" t="inlineStr">
        <is>
          <t>15.362</t>
        </is>
      </c>
      <c r="L51" t="inlineStr">
        <is>
          <t>20230430</t>
        </is>
      </c>
      <c r="M51" t="n">
        <v>9.985300000000001</v>
      </c>
    </row>
    <row r="52">
      <c r="A52" t="inlineStr">
        <is>
          <t>A00630</t>
        </is>
      </c>
      <c r="B52" t="inlineStr">
        <is>
          <t>0801</t>
        </is>
      </c>
      <c r="C52" t="inlineStr">
        <is>
          <t>34</t>
        </is>
      </c>
      <c r="D52" t="inlineStr">
        <is>
          <t>199.300</t>
        </is>
      </c>
      <c r="E52" t="inlineStr">
        <is>
          <t>W</t>
        </is>
      </c>
      <c r="F52" t="inlineStr">
        <is>
          <t>6.00</t>
        </is>
      </c>
      <c r="G52" t="inlineStr">
        <is>
          <t>10.00</t>
        </is>
      </c>
      <c r="H52" t="inlineStr">
        <is>
          <t>215.857</t>
        </is>
      </c>
      <c r="I52" t="inlineStr">
        <is>
          <t>0.923300</t>
        </is>
      </c>
      <c r="J52" t="inlineStr">
        <is>
          <t>0.041551</t>
        </is>
      </c>
      <c r="K52" t="inlineStr">
        <is>
          <t>8.281</t>
        </is>
      </c>
      <c r="L52" t="inlineStr">
        <is>
          <t>20230430</t>
        </is>
      </c>
      <c r="M52" t="n">
        <v>4.9686</v>
      </c>
    </row>
    <row r="53">
      <c r="A53" t="inlineStr">
        <is>
          <t>A00630</t>
        </is>
      </c>
      <c r="B53" t="inlineStr">
        <is>
          <t>0801</t>
        </is>
      </c>
      <c r="C53" t="inlineStr">
        <is>
          <t>34</t>
        </is>
      </c>
      <c r="D53" t="inlineStr">
        <is>
          <t>201.100</t>
        </is>
      </c>
      <c r="E53" t="inlineStr">
        <is>
          <t>W</t>
        </is>
      </c>
      <c r="F53" t="inlineStr">
        <is>
          <t>6.00</t>
        </is>
      </c>
      <c r="G53" t="inlineStr">
        <is>
          <t>10.00</t>
        </is>
      </c>
      <c r="H53" t="inlineStr">
        <is>
          <t>215.857</t>
        </is>
      </c>
      <c r="I53" t="inlineStr">
        <is>
          <t>0.931600</t>
        </is>
      </c>
      <c r="J53" t="inlineStr">
        <is>
          <t>0.044607</t>
        </is>
      </c>
      <c r="K53" t="inlineStr">
        <is>
          <t>8.970</t>
        </is>
      </c>
      <c r="L53" t="inlineStr">
        <is>
          <t>20230430</t>
        </is>
      </c>
      <c r="M53" t="n">
        <v>5.382000000000001</v>
      </c>
    </row>
    <row r="54">
      <c r="A54" t="inlineStr">
        <is>
          <t>A00630</t>
        </is>
      </c>
      <c r="B54" t="inlineStr">
        <is>
          <t>0801</t>
        </is>
      </c>
      <c r="C54" t="inlineStr">
        <is>
          <t>34</t>
        </is>
      </c>
      <c r="D54" t="inlineStr">
        <is>
          <t>202.900</t>
        </is>
      </c>
      <c r="E54" t="inlineStr">
        <is>
          <t>W</t>
        </is>
      </c>
      <c r="F54" t="inlineStr">
        <is>
          <t>6.00</t>
        </is>
      </c>
      <c r="G54" t="inlineStr">
        <is>
          <t>10.00</t>
        </is>
      </c>
      <c r="H54" t="inlineStr">
        <is>
          <t>215.857</t>
        </is>
      </c>
      <c r="I54" t="inlineStr">
        <is>
          <t>0.940000</t>
        </is>
      </c>
      <c r="J54" t="inlineStr">
        <is>
          <t>0.047795</t>
        </is>
      </c>
      <c r="K54" t="inlineStr">
        <is>
          <t>9.698</t>
        </is>
      </c>
      <c r="L54" t="inlineStr">
        <is>
          <t>20230430</t>
        </is>
      </c>
      <c r="M54" t="n">
        <v>5.8188</v>
      </c>
    </row>
    <row r="55">
      <c r="A55" t="inlineStr">
        <is>
          <t>A00630</t>
        </is>
      </c>
      <c r="B55" t="inlineStr">
        <is>
          <t>0801</t>
        </is>
      </c>
      <c r="C55" t="inlineStr">
        <is>
          <t>34</t>
        </is>
      </c>
      <c r="D55" t="inlineStr">
        <is>
          <t>204.700</t>
        </is>
      </c>
      <c r="E55" t="inlineStr">
        <is>
          <t>W</t>
        </is>
      </c>
      <c r="F55" t="inlineStr">
        <is>
          <t>6.00</t>
        </is>
      </c>
      <c r="G55" t="inlineStr">
        <is>
          <t>10.00</t>
        </is>
      </c>
      <c r="H55" t="inlineStr">
        <is>
          <t>215.857</t>
        </is>
      </c>
      <c r="I55" t="inlineStr">
        <is>
          <t>0.948300</t>
        </is>
      </c>
      <c r="J55" t="inlineStr">
        <is>
          <t>0.051016</t>
        </is>
      </c>
      <c r="K55" t="inlineStr">
        <is>
          <t>10.443</t>
        </is>
      </c>
      <c r="L55" t="inlineStr">
        <is>
          <t>20230430</t>
        </is>
      </c>
      <c r="M55" t="n">
        <v>6.2658</v>
      </c>
    </row>
    <row r="56">
      <c r="A56" t="inlineStr">
        <is>
          <t>A00630</t>
        </is>
      </c>
      <c r="B56" t="inlineStr">
        <is>
          <t>0801</t>
        </is>
      </c>
      <c r="C56" t="inlineStr">
        <is>
          <t>34</t>
        </is>
      </c>
      <c r="D56" t="inlineStr">
        <is>
          <t>206.500</t>
        </is>
      </c>
      <c r="E56" t="inlineStr">
        <is>
          <t>W</t>
        </is>
      </c>
      <c r="F56" t="inlineStr">
        <is>
          <t>6.00</t>
        </is>
      </c>
      <c r="G56" t="inlineStr">
        <is>
          <t>10.00</t>
        </is>
      </c>
      <c r="H56" t="inlineStr">
        <is>
          <t>215.857</t>
        </is>
      </c>
      <c r="I56" t="inlineStr">
        <is>
          <t>0.956700</t>
        </is>
      </c>
      <c r="J56" t="inlineStr">
        <is>
          <t>0.054437</t>
        </is>
      </c>
      <c r="K56" t="inlineStr">
        <is>
          <t>11.241</t>
        </is>
      </c>
      <c r="L56" t="inlineStr">
        <is>
          <t>20230430</t>
        </is>
      </c>
      <c r="M56" t="n">
        <v>7.30665</v>
      </c>
    </row>
    <row r="57">
      <c r="A57" t="inlineStr">
        <is>
          <t>A00630</t>
        </is>
      </c>
      <c r="B57" t="inlineStr">
        <is>
          <t>0801</t>
        </is>
      </c>
      <c r="C57" t="inlineStr">
        <is>
          <t>34</t>
        </is>
      </c>
      <c r="D57" t="inlineStr">
        <is>
          <t>208.300</t>
        </is>
      </c>
      <c r="E57" t="inlineStr">
        <is>
          <t>W</t>
        </is>
      </c>
      <c r="F57" t="inlineStr">
        <is>
          <t>6.00</t>
        </is>
      </c>
      <c r="G57" t="inlineStr">
        <is>
          <t>10.00</t>
        </is>
      </c>
      <c r="H57" t="inlineStr">
        <is>
          <t>215.857</t>
        </is>
      </c>
      <c r="I57" t="inlineStr">
        <is>
          <t>0.965000</t>
        </is>
      </c>
      <c r="J57" t="inlineStr">
        <is>
          <t>0.058106</t>
        </is>
      </c>
      <c r="K57" t="inlineStr">
        <is>
          <t>12.103</t>
        </is>
      </c>
      <c r="L57" t="inlineStr">
        <is>
          <t>20230430</t>
        </is>
      </c>
      <c r="M57" t="n">
        <v>7.86695</v>
      </c>
    </row>
    <row r="58">
      <c r="A58" t="inlineStr">
        <is>
          <t>A00630</t>
        </is>
      </c>
      <c r="B58" t="inlineStr">
        <is>
          <t>0801</t>
        </is>
      </c>
      <c r="C58" t="inlineStr">
        <is>
          <t>34</t>
        </is>
      </c>
      <c r="D58" t="inlineStr">
        <is>
          <t>210.100</t>
        </is>
      </c>
      <c r="E58" t="inlineStr">
        <is>
          <t>W</t>
        </is>
      </c>
      <c r="F58" t="inlineStr">
        <is>
          <t>6.00</t>
        </is>
      </c>
      <c r="G58" t="inlineStr">
        <is>
          <t>10.00</t>
        </is>
      </c>
      <c r="H58" t="inlineStr">
        <is>
          <t>215.857</t>
        </is>
      </c>
      <c r="I58" t="inlineStr">
        <is>
          <t>0.973300</t>
        </is>
      </c>
      <c r="J58" t="inlineStr">
        <is>
          <t>0.061909</t>
        </is>
      </c>
      <c r="K58" t="inlineStr">
        <is>
          <t>13.007</t>
        </is>
      </c>
      <c r="L58" t="inlineStr">
        <is>
          <t>20230430</t>
        </is>
      </c>
      <c r="M58" t="n">
        <v>8.454549999999999</v>
      </c>
    </row>
    <row r="59">
      <c r="A59" t="inlineStr">
        <is>
          <t>A00630</t>
        </is>
      </c>
      <c r="B59" t="inlineStr">
        <is>
          <t>0801</t>
        </is>
      </c>
      <c r="C59" t="inlineStr">
        <is>
          <t>34</t>
        </is>
      </c>
      <c r="D59" t="inlineStr">
        <is>
          <t>211.900</t>
        </is>
      </c>
      <c r="E59" t="inlineStr">
        <is>
          <t>W</t>
        </is>
      </c>
      <c r="F59" t="inlineStr">
        <is>
          <t>6.00</t>
        </is>
      </c>
      <c r="G59" t="inlineStr">
        <is>
          <t>10.00</t>
        </is>
      </c>
      <c r="H59" t="inlineStr">
        <is>
          <t>215.857</t>
        </is>
      </c>
      <c r="I59" t="inlineStr">
        <is>
          <t>0.981700</t>
        </is>
      </c>
      <c r="J59" t="inlineStr">
        <is>
          <t>0.065838</t>
        </is>
      </c>
      <c r="K59" t="inlineStr">
        <is>
          <t>13.951</t>
        </is>
      </c>
      <c r="L59" t="inlineStr">
        <is>
          <t>20230430</t>
        </is>
      </c>
      <c r="M59" t="n">
        <v>9.068150000000001</v>
      </c>
    </row>
    <row r="60">
      <c r="A60" t="inlineStr">
        <is>
          <t>A00630</t>
        </is>
      </c>
      <c r="B60" t="inlineStr">
        <is>
          <t>0801</t>
        </is>
      </c>
      <c r="C60" t="inlineStr">
        <is>
          <t>34</t>
        </is>
      </c>
      <c r="D60" t="inlineStr">
        <is>
          <t>213.700</t>
        </is>
      </c>
      <c r="E60" t="inlineStr">
        <is>
          <t>W</t>
        </is>
      </c>
      <c r="F60" t="inlineStr">
        <is>
          <t>6.00</t>
        </is>
      </c>
      <c r="G60" t="inlineStr">
        <is>
          <t>10.00</t>
        </is>
      </c>
      <c r="H60" t="inlineStr">
        <is>
          <t>215.857</t>
        </is>
      </c>
      <c r="I60" t="inlineStr">
        <is>
          <t>0.990000</t>
        </is>
      </c>
      <c r="J60" t="inlineStr">
        <is>
          <t>0.069891</t>
        </is>
      </c>
      <c r="K60" t="inlineStr">
        <is>
          <t>14.936</t>
        </is>
      </c>
      <c r="L60" t="inlineStr">
        <is>
          <t>20230430</t>
        </is>
      </c>
      <c r="M60" t="n">
        <v>9.708400000000001</v>
      </c>
    </row>
    <row r="61">
      <c r="A61" t="inlineStr">
        <is>
          <t>A00630</t>
        </is>
      </c>
      <c r="B61" t="inlineStr">
        <is>
          <t>0801</t>
        </is>
      </c>
      <c r="C61" t="inlineStr">
        <is>
          <t>34</t>
        </is>
      </c>
      <c r="D61" t="inlineStr">
        <is>
          <t>215.500</t>
        </is>
      </c>
      <c r="E61" t="inlineStr">
        <is>
          <t>W</t>
        </is>
      </c>
      <c r="F61" t="inlineStr">
        <is>
          <t>6.00</t>
        </is>
      </c>
      <c r="G61" t="inlineStr">
        <is>
          <t>10.00</t>
        </is>
      </c>
      <c r="H61" t="inlineStr">
        <is>
          <t>215.857</t>
        </is>
      </c>
      <c r="I61" t="inlineStr">
        <is>
          <t>0.998300</t>
        </is>
      </c>
      <c r="J61" t="inlineStr">
        <is>
          <t>0.074010</t>
        </is>
      </c>
      <c r="K61" t="inlineStr">
        <is>
          <t>15.949</t>
        </is>
      </c>
      <c r="L61" t="inlineStr">
        <is>
          <t>20230430</t>
        </is>
      </c>
      <c r="M61" t="n">
        <v>10.36685</v>
      </c>
    </row>
    <row r="62">
      <c r="A62" t="inlineStr">
        <is>
          <t>A00630</t>
        </is>
      </c>
      <c r="B62" t="inlineStr">
        <is>
          <t>0801</t>
        </is>
      </c>
      <c r="C62" t="inlineStr">
        <is>
          <t>39</t>
        </is>
      </c>
      <c r="D62" t="inlineStr">
        <is>
          <t>201.120</t>
        </is>
      </c>
      <c r="E62" t="inlineStr">
        <is>
          <t>W</t>
        </is>
      </c>
      <c r="F62" t="inlineStr">
        <is>
          <t>6.00</t>
        </is>
      </c>
      <c r="G62" t="inlineStr">
        <is>
          <t>10.00</t>
        </is>
      </c>
      <c r="H62" t="inlineStr">
        <is>
          <t>217.811</t>
        </is>
      </c>
      <c r="I62" t="inlineStr">
        <is>
          <t>0.923400</t>
        </is>
      </c>
      <c r="J62" t="inlineStr">
        <is>
          <t>0.048353</t>
        </is>
      </c>
      <c r="K62" t="inlineStr">
        <is>
          <t>9.725</t>
        </is>
      </c>
      <c r="L62" t="inlineStr">
        <is>
          <t>20230430</t>
        </is>
      </c>
      <c r="M62" t="n">
        <v>5.835</v>
      </c>
    </row>
    <row r="63">
      <c r="A63" t="inlineStr">
        <is>
          <t>A00630</t>
        </is>
      </c>
      <c r="B63" t="inlineStr">
        <is>
          <t>0801</t>
        </is>
      </c>
      <c r="C63" t="inlineStr">
        <is>
          <t>39</t>
        </is>
      </c>
      <c r="D63" t="inlineStr">
        <is>
          <t>202.920</t>
        </is>
      </c>
      <c r="E63" t="inlineStr">
        <is>
          <t>W</t>
        </is>
      </c>
      <c r="F63" t="inlineStr">
        <is>
          <t>6.00</t>
        </is>
      </c>
      <c r="G63" t="inlineStr">
        <is>
          <t>10.00</t>
        </is>
      </c>
      <c r="H63" t="inlineStr">
        <is>
          <t>217.811</t>
        </is>
      </c>
      <c r="I63" t="inlineStr">
        <is>
          <t>0.931600</t>
        </is>
      </c>
      <c r="J63" t="inlineStr">
        <is>
          <t>0.051441</t>
        </is>
      </c>
      <c r="K63" t="inlineStr">
        <is>
          <t>10.438</t>
        </is>
      </c>
      <c r="L63" t="inlineStr">
        <is>
          <t>20230430</t>
        </is>
      </c>
      <c r="M63" t="n">
        <v>6.2628</v>
      </c>
    </row>
    <row r="64">
      <c r="A64" t="inlineStr">
        <is>
          <t>A00630</t>
        </is>
      </c>
      <c r="B64" t="inlineStr">
        <is>
          <t>0801</t>
        </is>
      </c>
      <c r="C64" t="inlineStr">
        <is>
          <t>39</t>
        </is>
      </c>
      <c r="D64" t="inlineStr">
        <is>
          <t>204.720</t>
        </is>
      </c>
      <c r="E64" t="inlineStr">
        <is>
          <t>W</t>
        </is>
      </c>
      <c r="F64" t="inlineStr">
        <is>
          <t>6.00</t>
        </is>
      </c>
      <c r="G64" t="inlineStr">
        <is>
          <t>10.00</t>
        </is>
      </c>
      <c r="H64" t="inlineStr">
        <is>
          <t>217.811</t>
        </is>
      </c>
      <c r="I64" t="inlineStr">
        <is>
          <t>0.939900</t>
        </is>
      </c>
      <c r="J64" t="inlineStr">
        <is>
          <t>0.054735</t>
        </is>
      </c>
      <c r="K64" t="inlineStr">
        <is>
          <t>11.205</t>
        </is>
      </c>
      <c r="L64" t="inlineStr">
        <is>
          <t>20230430</t>
        </is>
      </c>
      <c r="M64" t="n">
        <v>6.723</v>
      </c>
    </row>
    <row r="65">
      <c r="A65" t="inlineStr">
        <is>
          <t>A00630</t>
        </is>
      </c>
      <c r="B65" t="inlineStr">
        <is>
          <t>0801</t>
        </is>
      </c>
      <c r="C65" t="inlineStr">
        <is>
          <t>39</t>
        </is>
      </c>
      <c r="D65" t="inlineStr">
        <is>
          <t>206.520</t>
        </is>
      </c>
      <c r="E65" t="inlineStr">
        <is>
          <t>W</t>
        </is>
      </c>
      <c r="F65" t="inlineStr">
        <is>
          <t>6.00</t>
        </is>
      </c>
      <c r="G65" t="inlineStr">
        <is>
          <t>10.00</t>
        </is>
      </c>
      <c r="H65" t="inlineStr">
        <is>
          <t>217.811</t>
        </is>
      </c>
      <c r="I65" t="inlineStr">
        <is>
          <t>0.948200</t>
        </is>
      </c>
      <c r="J65" t="inlineStr">
        <is>
          <t>0.058054</t>
        </is>
      </c>
      <c r="K65" t="inlineStr">
        <is>
          <t>11.989</t>
        </is>
      </c>
      <c r="L65" t="inlineStr">
        <is>
          <t>20230430</t>
        </is>
      </c>
      <c r="M65" t="n">
        <v>7.1934</v>
      </c>
    </row>
    <row r="66">
      <c r="A66" t="inlineStr">
        <is>
          <t>A00630</t>
        </is>
      </c>
      <c r="B66" t="inlineStr">
        <is>
          <t>0801</t>
        </is>
      </c>
      <c r="C66" t="inlineStr">
        <is>
          <t>39</t>
        </is>
      </c>
      <c r="D66" t="inlineStr">
        <is>
          <t>208.320</t>
        </is>
      </c>
      <c r="E66" t="inlineStr">
        <is>
          <t>W</t>
        </is>
      </c>
      <c r="F66" t="inlineStr">
        <is>
          <t>6.00</t>
        </is>
      </c>
      <c r="G66" t="inlineStr">
        <is>
          <t>10.00</t>
        </is>
      </c>
      <c r="H66" t="inlineStr">
        <is>
          <t>217.811</t>
        </is>
      </c>
      <c r="I66" t="inlineStr">
        <is>
          <t>0.956400</t>
        </is>
      </c>
      <c r="J66" t="inlineStr">
        <is>
          <t>0.061501</t>
        </is>
      </c>
      <c r="K66" t="inlineStr">
        <is>
          <t>12.812</t>
        </is>
      </c>
      <c r="L66" t="inlineStr">
        <is>
          <t>20230430</t>
        </is>
      </c>
      <c r="M66" t="n">
        <v>8.3278</v>
      </c>
    </row>
    <row r="67">
      <c r="A67" t="inlineStr">
        <is>
          <t>A00630</t>
        </is>
      </c>
      <c r="B67" t="inlineStr">
        <is>
          <t>0801</t>
        </is>
      </c>
      <c r="C67" t="inlineStr">
        <is>
          <t>39</t>
        </is>
      </c>
      <c r="D67" t="inlineStr">
        <is>
          <t>210.120</t>
        </is>
      </c>
      <c r="E67" t="inlineStr">
        <is>
          <t>W</t>
        </is>
      </c>
      <c r="F67" t="inlineStr">
        <is>
          <t>6.00</t>
        </is>
      </c>
      <c r="G67" t="inlineStr">
        <is>
          <t>10.00</t>
        </is>
      </c>
      <c r="H67" t="inlineStr">
        <is>
          <t>217.811</t>
        </is>
      </c>
      <c r="I67" t="inlineStr">
        <is>
          <t>0.964700</t>
        </is>
      </c>
      <c r="J67" t="inlineStr">
        <is>
          <t>0.065257</t>
        </is>
      </c>
      <c r="K67" t="inlineStr">
        <is>
          <t>13.712</t>
        </is>
      </c>
      <c r="L67" t="inlineStr">
        <is>
          <t>20230430</t>
        </is>
      </c>
      <c r="M67" t="n">
        <v>8.912800000000001</v>
      </c>
    </row>
    <row r="68">
      <c r="A68" t="inlineStr">
        <is>
          <t>A00630</t>
        </is>
      </c>
      <c r="B68" t="inlineStr">
        <is>
          <t>0801</t>
        </is>
      </c>
      <c r="C68" t="inlineStr">
        <is>
          <t>39</t>
        </is>
      </c>
      <c r="D68" t="inlineStr">
        <is>
          <t>211.920</t>
        </is>
      </c>
      <c r="E68" t="inlineStr">
        <is>
          <t>W</t>
        </is>
      </c>
      <c r="F68" t="inlineStr">
        <is>
          <t>6.00</t>
        </is>
      </c>
      <c r="G68" t="inlineStr">
        <is>
          <t>10.00</t>
        </is>
      </c>
      <c r="H68" t="inlineStr">
        <is>
          <t>217.811</t>
        </is>
      </c>
      <c r="I68" t="inlineStr">
        <is>
          <t>0.973000</t>
        </is>
      </c>
      <c r="J68" t="inlineStr">
        <is>
          <t>0.068912</t>
        </is>
      </c>
      <c r="K68" t="inlineStr">
        <is>
          <t>14.604</t>
        </is>
      </c>
      <c r="L68" t="inlineStr">
        <is>
          <t>20230430</t>
        </is>
      </c>
      <c r="M68" t="n">
        <v>9.492599999999999</v>
      </c>
    </row>
    <row r="69">
      <c r="A69" t="inlineStr">
        <is>
          <t>A00630</t>
        </is>
      </c>
      <c r="B69" t="inlineStr">
        <is>
          <t>0801</t>
        </is>
      </c>
      <c r="C69" t="inlineStr">
        <is>
          <t>39</t>
        </is>
      </c>
      <c r="D69" t="inlineStr">
        <is>
          <t>213.720</t>
        </is>
      </c>
      <c r="E69" t="inlineStr">
        <is>
          <t>W</t>
        </is>
      </c>
      <c r="F69" t="inlineStr">
        <is>
          <t>6.00</t>
        </is>
      </c>
      <c r="G69" t="inlineStr">
        <is>
          <t>10.00</t>
        </is>
      </c>
      <c r="H69" t="inlineStr">
        <is>
          <t>217.811</t>
        </is>
      </c>
      <c r="I69" t="inlineStr">
        <is>
          <t>0.981200</t>
        </is>
      </c>
      <c r="J69" t="inlineStr">
        <is>
          <t>0.072922</t>
        </is>
      </c>
      <c r="K69" t="inlineStr">
        <is>
          <t>15.585</t>
        </is>
      </c>
      <c r="L69" t="inlineStr">
        <is>
          <t>20230430</t>
        </is>
      </c>
      <c r="M69" t="n">
        <v>10.13025</v>
      </c>
    </row>
    <row r="70">
      <c r="A70" t="inlineStr">
        <is>
          <t>A00630</t>
        </is>
      </c>
      <c r="B70" t="inlineStr">
        <is>
          <t>0801</t>
        </is>
      </c>
      <c r="C70" t="inlineStr">
        <is>
          <t>39</t>
        </is>
      </c>
      <c r="D70" t="inlineStr">
        <is>
          <t>215.520</t>
        </is>
      </c>
      <c r="E70" t="inlineStr">
        <is>
          <t>W</t>
        </is>
      </c>
      <c r="F70" t="inlineStr">
        <is>
          <t>6.00</t>
        </is>
      </c>
      <c r="G70" t="inlineStr">
        <is>
          <t>10.00</t>
        </is>
      </c>
      <c r="H70" t="inlineStr">
        <is>
          <t>217.811</t>
        </is>
      </c>
      <c r="I70" t="inlineStr">
        <is>
          <t>0.989500</t>
        </is>
      </c>
      <c r="J70" t="inlineStr">
        <is>
          <t>0.076990</t>
        </is>
      </c>
      <c r="K70" t="inlineStr">
        <is>
          <t>16.593</t>
        </is>
      </c>
      <c r="L70" t="inlineStr">
        <is>
          <t>20230430</t>
        </is>
      </c>
      <c r="M70" t="n">
        <v>10.78545</v>
      </c>
    </row>
    <row r="71">
      <c r="A71" t="inlineStr">
        <is>
          <t>A00630</t>
        </is>
      </c>
      <c r="B71" t="inlineStr">
        <is>
          <t>0801</t>
        </is>
      </c>
      <c r="C71" t="inlineStr">
        <is>
          <t>39</t>
        </is>
      </c>
      <c r="D71" t="inlineStr">
        <is>
          <t>217.320</t>
        </is>
      </c>
      <c r="E71" t="inlineStr">
        <is>
          <t>W</t>
        </is>
      </c>
      <c r="F71" t="inlineStr">
        <is>
          <t>6.00</t>
        </is>
      </c>
      <c r="G71" t="inlineStr">
        <is>
          <t>10.00</t>
        </is>
      </c>
      <c r="H71" t="inlineStr">
        <is>
          <t>217.811</t>
        </is>
      </c>
      <c r="I71" t="inlineStr">
        <is>
          <t>0.997700</t>
        </is>
      </c>
      <c r="J71" t="inlineStr">
        <is>
          <t>0.081177</t>
        </is>
      </c>
      <c r="K71" t="inlineStr">
        <is>
          <t>17.641</t>
        </is>
      </c>
      <c r="L71" t="inlineStr">
        <is>
          <t>20230430</t>
        </is>
      </c>
      <c r="M71" t="n">
        <v>11.46665</v>
      </c>
    </row>
    <row r="72">
      <c r="A72" t="inlineStr">
        <is>
          <t>A00630</t>
        </is>
      </c>
      <c r="B72" t="inlineStr">
        <is>
          <t>0801</t>
        </is>
      </c>
      <c r="C72" t="inlineStr">
        <is>
          <t>43</t>
        </is>
      </c>
      <c r="D72" t="inlineStr">
        <is>
          <t>202.870</t>
        </is>
      </c>
      <c r="E72" t="inlineStr">
        <is>
          <t>W</t>
        </is>
      </c>
      <c r="F72" t="inlineStr">
        <is>
          <t>6.00</t>
        </is>
      </c>
      <c r="G72" t="inlineStr">
        <is>
          <t>10.00</t>
        </is>
      </c>
      <c r="H72" t="inlineStr">
        <is>
          <t>219.231</t>
        </is>
      </c>
      <c r="I72" t="inlineStr">
        <is>
          <t>0.925400</t>
        </is>
      </c>
      <c r="J72" t="inlineStr">
        <is>
          <t>0.054219</t>
        </is>
      </c>
      <c r="K72" t="inlineStr">
        <is>
          <t>10.999</t>
        </is>
      </c>
      <c r="L72" t="inlineStr">
        <is>
          <t>20230430</t>
        </is>
      </c>
      <c r="M72" t="n">
        <v>6.5994</v>
      </c>
    </row>
    <row r="73">
      <c r="A73" t="inlineStr">
        <is>
          <t>A00630</t>
        </is>
      </c>
      <c r="B73" t="inlineStr">
        <is>
          <t>0801</t>
        </is>
      </c>
      <c r="C73" t="inlineStr">
        <is>
          <t>43</t>
        </is>
      </c>
      <c r="D73" t="inlineStr">
        <is>
          <t>204.670</t>
        </is>
      </c>
      <c r="E73" t="inlineStr">
        <is>
          <t>W</t>
        </is>
      </c>
      <c r="F73" t="inlineStr">
        <is>
          <t>6.00</t>
        </is>
      </c>
      <c r="G73" t="inlineStr">
        <is>
          <t>10.00</t>
        </is>
      </c>
      <c r="H73" t="inlineStr">
        <is>
          <t>219.231</t>
        </is>
      </c>
      <c r="I73" t="inlineStr">
        <is>
          <t>0.933600</t>
        </is>
      </c>
      <c r="J73" t="inlineStr">
        <is>
          <t>0.057458</t>
        </is>
      </c>
      <c r="K73" t="inlineStr">
        <is>
          <t>11.760</t>
        </is>
      </c>
      <c r="L73" t="inlineStr">
        <is>
          <t>20230430</t>
        </is>
      </c>
      <c r="M73" t="n">
        <v>7.056</v>
      </c>
    </row>
    <row r="74">
      <c r="A74" t="inlineStr">
        <is>
          <t>A00630</t>
        </is>
      </c>
      <c r="B74" t="inlineStr">
        <is>
          <t>0801</t>
        </is>
      </c>
      <c r="C74" t="inlineStr">
        <is>
          <t>43</t>
        </is>
      </c>
      <c r="D74" t="inlineStr">
        <is>
          <t>206.470</t>
        </is>
      </c>
      <c r="E74" t="inlineStr">
        <is>
          <t>W</t>
        </is>
      </c>
      <c r="F74" t="inlineStr">
        <is>
          <t>6.00</t>
        </is>
      </c>
      <c r="G74" t="inlineStr">
        <is>
          <t>10.00</t>
        </is>
      </c>
      <c r="H74" t="inlineStr">
        <is>
          <t>219.231</t>
        </is>
      </c>
      <c r="I74" t="inlineStr">
        <is>
          <t>0.941800</t>
        </is>
      </c>
      <c r="J74" t="inlineStr">
        <is>
          <t>0.060893</t>
        </is>
      </c>
      <c r="K74" t="inlineStr">
        <is>
          <t>12.573</t>
        </is>
      </c>
      <c r="L74" t="inlineStr">
        <is>
          <t>20230430</t>
        </is>
      </c>
      <c r="M74" t="n">
        <v>7.5438</v>
      </c>
    </row>
    <row r="75">
      <c r="A75" t="inlineStr">
        <is>
          <t>A00630</t>
        </is>
      </c>
      <c r="B75" t="inlineStr">
        <is>
          <t>0801</t>
        </is>
      </c>
      <c r="C75" t="inlineStr">
        <is>
          <t>43</t>
        </is>
      </c>
      <c r="D75" t="inlineStr">
        <is>
          <t>208.270</t>
        </is>
      </c>
      <c r="E75" t="inlineStr">
        <is>
          <t>W</t>
        </is>
      </c>
      <c r="F75" t="inlineStr">
        <is>
          <t>6.00</t>
        </is>
      </c>
      <c r="G75" t="inlineStr">
        <is>
          <t>10.00</t>
        </is>
      </c>
      <c r="H75" t="inlineStr">
        <is>
          <t>219.231</t>
        </is>
      </c>
      <c r="I75" t="inlineStr">
        <is>
          <t>0.950000</t>
        </is>
      </c>
      <c r="J75" t="inlineStr">
        <is>
          <t>0.064407</t>
        </is>
      </c>
      <c r="K75" t="inlineStr">
        <is>
          <t>13.414</t>
        </is>
      </c>
      <c r="L75" t="inlineStr">
        <is>
          <t>20230430</t>
        </is>
      </c>
      <c r="M75" t="n">
        <v>8.719100000000001</v>
      </c>
    </row>
    <row r="76">
      <c r="A76" t="inlineStr">
        <is>
          <t>A00630</t>
        </is>
      </c>
      <c r="B76" t="inlineStr">
        <is>
          <t>0801</t>
        </is>
      </c>
      <c r="C76" t="inlineStr">
        <is>
          <t>43</t>
        </is>
      </c>
      <c r="D76" t="inlineStr">
        <is>
          <t>210.070</t>
        </is>
      </c>
      <c r="E76" t="inlineStr">
        <is>
          <t>W</t>
        </is>
      </c>
      <c r="F76" t="inlineStr">
        <is>
          <t>6.00</t>
        </is>
      </c>
      <c r="G76" t="inlineStr">
        <is>
          <t>10.00</t>
        </is>
      </c>
      <c r="H76" t="inlineStr">
        <is>
          <t>219.231</t>
        </is>
      </c>
      <c r="I76" t="inlineStr">
        <is>
          <t>0.958200</t>
        </is>
      </c>
      <c r="J76" t="inlineStr">
        <is>
          <t>0.067989</t>
        </is>
      </c>
      <c r="K76" t="inlineStr">
        <is>
          <t>14.282</t>
        </is>
      </c>
      <c r="L76" t="inlineStr">
        <is>
          <t>20230430</t>
        </is>
      </c>
      <c r="M76" t="n">
        <v>9.283300000000001</v>
      </c>
    </row>
    <row r="77">
      <c r="A77" t="inlineStr">
        <is>
          <t>A00630</t>
        </is>
      </c>
      <c r="B77" t="inlineStr">
        <is>
          <t>0801</t>
        </is>
      </c>
      <c r="C77" t="inlineStr">
        <is>
          <t>43</t>
        </is>
      </c>
      <c r="D77" t="inlineStr">
        <is>
          <t>211.870</t>
        </is>
      </c>
      <c r="E77" t="inlineStr">
        <is>
          <t>W</t>
        </is>
      </c>
      <c r="F77" t="inlineStr">
        <is>
          <t>6.00</t>
        </is>
      </c>
      <c r="G77" t="inlineStr">
        <is>
          <t>10.00</t>
        </is>
      </c>
      <c r="H77" t="inlineStr">
        <is>
          <t>219.231</t>
        </is>
      </c>
      <c r="I77" t="inlineStr">
        <is>
          <t>0.966400</t>
        </is>
      </c>
      <c r="J77" t="inlineStr">
        <is>
          <t>0.071812</t>
        </is>
      </c>
      <c r="K77" t="inlineStr">
        <is>
          <t>15.215</t>
        </is>
      </c>
      <c r="L77" t="inlineStr">
        <is>
          <t>20230430</t>
        </is>
      </c>
      <c r="M77" t="n">
        <v>9.889749999999999</v>
      </c>
    </row>
    <row r="78">
      <c r="A78" t="inlineStr">
        <is>
          <t>A00630</t>
        </is>
      </c>
      <c r="B78" t="inlineStr">
        <is>
          <t>0801</t>
        </is>
      </c>
      <c r="C78" t="inlineStr">
        <is>
          <t>43</t>
        </is>
      </c>
      <c r="D78" t="inlineStr">
        <is>
          <t>213.670</t>
        </is>
      </c>
      <c r="E78" t="inlineStr">
        <is>
          <t>W</t>
        </is>
      </c>
      <c r="F78" t="inlineStr">
        <is>
          <t>6.00</t>
        </is>
      </c>
      <c r="G78" t="inlineStr">
        <is>
          <t>10.00</t>
        </is>
      </c>
      <c r="H78" t="inlineStr">
        <is>
          <t>219.231</t>
        </is>
      </c>
      <c r="I78" t="inlineStr">
        <is>
          <t>0.974600</t>
        </is>
      </c>
      <c r="J78" t="inlineStr">
        <is>
          <t>0.075651</t>
        </is>
      </c>
      <c r="K78" t="inlineStr">
        <is>
          <t>16.164</t>
        </is>
      </c>
      <c r="L78" t="inlineStr">
        <is>
          <t>20230430</t>
        </is>
      </c>
      <c r="M78" t="n">
        <v>10.5066</v>
      </c>
    </row>
    <row r="79">
      <c r="A79" t="inlineStr">
        <is>
          <t>A00630</t>
        </is>
      </c>
      <c r="B79" t="inlineStr">
        <is>
          <t>0801</t>
        </is>
      </c>
      <c r="C79" t="inlineStr">
        <is>
          <t>43</t>
        </is>
      </c>
      <c r="D79" t="inlineStr">
        <is>
          <t>215.470</t>
        </is>
      </c>
      <c r="E79" t="inlineStr">
        <is>
          <t>W</t>
        </is>
      </c>
      <c r="F79" t="inlineStr">
        <is>
          <t>6.00</t>
        </is>
      </c>
      <c r="G79" t="inlineStr">
        <is>
          <t>10.00</t>
        </is>
      </c>
      <c r="H79" t="inlineStr">
        <is>
          <t>219.231</t>
        </is>
      </c>
      <c r="I79" t="inlineStr">
        <is>
          <t>0.982800</t>
        </is>
      </c>
      <c r="J79" t="inlineStr">
        <is>
          <t>0.079551</t>
        </is>
      </c>
      <c r="K79" t="inlineStr">
        <is>
          <t>17.141</t>
        </is>
      </c>
      <c r="L79" t="inlineStr">
        <is>
          <t>20230430</t>
        </is>
      </c>
      <c r="M79" t="n">
        <v>11.14165</v>
      </c>
    </row>
    <row r="80">
      <c r="A80" t="inlineStr">
        <is>
          <t>A00630</t>
        </is>
      </c>
      <c r="B80" t="inlineStr">
        <is>
          <t>0801</t>
        </is>
      </c>
      <c r="C80" t="inlineStr">
        <is>
          <t>43</t>
        </is>
      </c>
      <c r="D80" t="inlineStr">
        <is>
          <t>217.270</t>
        </is>
      </c>
      <c r="E80" t="inlineStr">
        <is>
          <t>W</t>
        </is>
      </c>
      <c r="F80" t="inlineStr">
        <is>
          <t>6.00</t>
        </is>
      </c>
      <c r="G80" t="inlineStr">
        <is>
          <t>10.00</t>
        </is>
      </c>
      <c r="H80" t="inlineStr">
        <is>
          <t>219.231</t>
        </is>
      </c>
      <c r="I80" t="inlineStr">
        <is>
          <t>0.991100</t>
        </is>
      </c>
      <c r="J80" t="inlineStr">
        <is>
          <t>0.083630</t>
        </is>
      </c>
      <c r="K80" t="inlineStr">
        <is>
          <t>18.170</t>
        </is>
      </c>
      <c r="L80" t="inlineStr">
        <is>
          <t>20230430</t>
        </is>
      </c>
      <c r="M80" t="n">
        <v>11.8105</v>
      </c>
    </row>
    <row r="81">
      <c r="A81" t="inlineStr">
        <is>
          <t>A00630</t>
        </is>
      </c>
      <c r="B81" t="inlineStr">
        <is>
          <t>0801</t>
        </is>
      </c>
      <c r="C81" t="inlineStr">
        <is>
          <t>43</t>
        </is>
      </c>
      <c r="D81" t="inlineStr">
        <is>
          <t>219.070</t>
        </is>
      </c>
      <c r="E81" t="inlineStr">
        <is>
          <t>W</t>
        </is>
      </c>
      <c r="F81" t="inlineStr">
        <is>
          <t>6.00</t>
        </is>
      </c>
      <c r="G81" t="inlineStr">
        <is>
          <t>10.00</t>
        </is>
      </c>
      <c r="H81" t="inlineStr">
        <is>
          <t>219.231</t>
        </is>
      </c>
      <c r="I81" t="inlineStr">
        <is>
          <t>0.999300</t>
        </is>
      </c>
      <c r="J81" t="inlineStr">
        <is>
          <t>0.087770</t>
        </is>
      </c>
      <c r="K81" t="inlineStr">
        <is>
          <t>19.228</t>
        </is>
      </c>
      <c r="L81" t="inlineStr">
        <is>
          <t>20230430</t>
        </is>
      </c>
      <c r="M81" t="n">
        <v>12.4982</v>
      </c>
    </row>
    <row r="82">
      <c r="A82" t="inlineStr">
        <is>
          <t>A00630</t>
        </is>
      </c>
      <c r="B82" t="inlineStr">
        <is>
          <t>0801</t>
        </is>
      </c>
      <c r="C82" t="inlineStr">
        <is>
          <t>47</t>
        </is>
      </c>
      <c r="D82" t="inlineStr">
        <is>
          <t>203.420</t>
        </is>
      </c>
      <c r="E82" t="inlineStr">
        <is>
          <t>W</t>
        </is>
      </c>
      <c r="F82" t="inlineStr">
        <is>
          <t>6.00</t>
        </is>
      </c>
      <c r="G82" t="inlineStr">
        <is>
          <t>10.00</t>
        </is>
      </c>
      <c r="H82" t="inlineStr">
        <is>
          <t>219.732</t>
        </is>
      </c>
      <c r="I82" t="inlineStr">
        <is>
          <t>0.925800</t>
        </is>
      </c>
      <c r="J82" t="inlineStr">
        <is>
          <t>0.057561</t>
        </is>
      </c>
      <c r="K82" t="inlineStr">
        <is>
          <t>11.709</t>
        </is>
      </c>
      <c r="L82" t="inlineStr">
        <is>
          <t>20230430</t>
        </is>
      </c>
      <c r="M82" t="n">
        <v>7.025399999999999</v>
      </c>
    </row>
    <row r="83">
      <c r="A83" t="inlineStr">
        <is>
          <t>A00630</t>
        </is>
      </c>
      <c r="B83" t="inlineStr">
        <is>
          <t>0801</t>
        </is>
      </c>
      <c r="C83" t="inlineStr">
        <is>
          <t>47</t>
        </is>
      </c>
      <c r="D83" t="inlineStr">
        <is>
          <t>205.220</t>
        </is>
      </c>
      <c r="E83" t="inlineStr">
        <is>
          <t>W</t>
        </is>
      </c>
      <c r="F83" t="inlineStr">
        <is>
          <t>6.00</t>
        </is>
      </c>
      <c r="G83" t="inlineStr">
        <is>
          <t>10.00</t>
        </is>
      </c>
      <c r="H83" t="inlineStr">
        <is>
          <t>219.732</t>
        </is>
      </c>
      <c r="I83" t="inlineStr">
        <is>
          <t>0.934000</t>
        </is>
      </c>
      <c r="J83" t="inlineStr">
        <is>
          <t>0.060859</t>
        </is>
      </c>
      <c r="K83" t="inlineStr">
        <is>
          <t>12.489</t>
        </is>
      </c>
      <c r="L83" t="inlineStr">
        <is>
          <t>20230430</t>
        </is>
      </c>
      <c r="M83" t="n">
        <v>7.4934</v>
      </c>
    </row>
    <row r="84">
      <c r="A84" t="inlineStr">
        <is>
          <t>A00630</t>
        </is>
      </c>
      <c r="B84" t="inlineStr">
        <is>
          <t>0801</t>
        </is>
      </c>
      <c r="C84" t="inlineStr">
        <is>
          <t>47</t>
        </is>
      </c>
      <c r="D84" t="inlineStr">
        <is>
          <t>207.020</t>
        </is>
      </c>
      <c r="E84" t="inlineStr">
        <is>
          <t>W</t>
        </is>
      </c>
      <c r="F84" t="inlineStr">
        <is>
          <t>6.00</t>
        </is>
      </c>
      <c r="G84" t="inlineStr">
        <is>
          <t>10.00</t>
        </is>
      </c>
      <c r="H84" t="inlineStr">
        <is>
          <t>219.732</t>
        </is>
      </c>
      <c r="I84" t="inlineStr">
        <is>
          <t>0.942100</t>
        </is>
      </c>
      <c r="J84" t="inlineStr">
        <is>
          <t>0.064277</t>
        </is>
      </c>
      <c r="K84" t="inlineStr">
        <is>
          <t>13.307</t>
        </is>
      </c>
      <c r="L84" t="inlineStr">
        <is>
          <t>20230430</t>
        </is>
      </c>
      <c r="M84" t="n">
        <v>7.9842</v>
      </c>
    </row>
    <row r="85">
      <c r="A85" t="inlineStr">
        <is>
          <t>A00630</t>
        </is>
      </c>
      <c r="B85" t="inlineStr">
        <is>
          <t>0801</t>
        </is>
      </c>
      <c r="C85" t="inlineStr">
        <is>
          <t>47</t>
        </is>
      </c>
      <c r="D85" t="inlineStr">
        <is>
          <t>208.820</t>
        </is>
      </c>
      <c r="E85" t="inlineStr">
        <is>
          <t>W</t>
        </is>
      </c>
      <c r="F85" t="inlineStr">
        <is>
          <t>6.00</t>
        </is>
      </c>
      <c r="G85" t="inlineStr">
        <is>
          <t>10.00</t>
        </is>
      </c>
      <c r="H85" t="inlineStr">
        <is>
          <t>219.732</t>
        </is>
      </c>
      <c r="I85" t="inlineStr">
        <is>
          <t>0.950300</t>
        </is>
      </c>
      <c r="J85" t="inlineStr">
        <is>
          <t>0.067886</t>
        </is>
      </c>
      <c r="K85" t="inlineStr">
        <is>
          <t>14.176</t>
        </is>
      </c>
      <c r="L85" t="inlineStr">
        <is>
          <t>20230430</t>
        </is>
      </c>
      <c r="M85" t="n">
        <v>9.214400000000001</v>
      </c>
    </row>
    <row r="86">
      <c r="A86" t="inlineStr">
        <is>
          <t>A00630</t>
        </is>
      </c>
      <c r="B86" t="inlineStr">
        <is>
          <t>0801</t>
        </is>
      </c>
      <c r="C86" t="inlineStr">
        <is>
          <t>47</t>
        </is>
      </c>
      <c r="D86" t="inlineStr">
        <is>
          <t>210.620</t>
        </is>
      </c>
      <c r="E86" t="inlineStr">
        <is>
          <t>W</t>
        </is>
      </c>
      <c r="F86" t="inlineStr">
        <is>
          <t>6.00</t>
        </is>
      </c>
      <c r="G86" t="inlineStr">
        <is>
          <t>10.00</t>
        </is>
      </c>
      <c r="H86" t="inlineStr">
        <is>
          <t>219.732</t>
        </is>
      </c>
      <c r="I86" t="inlineStr">
        <is>
          <t>0.958500</t>
        </is>
      </c>
      <c r="J86" t="inlineStr">
        <is>
          <t>0.071567</t>
        </is>
      </c>
      <c r="K86" t="inlineStr">
        <is>
          <t>15.073</t>
        </is>
      </c>
      <c r="L86" t="inlineStr">
        <is>
          <t>20230430</t>
        </is>
      </c>
      <c r="M86" t="n">
        <v>9.797450000000001</v>
      </c>
    </row>
    <row r="87">
      <c r="A87" t="inlineStr">
        <is>
          <t>A00630</t>
        </is>
      </c>
      <c r="B87" t="inlineStr">
        <is>
          <t>0801</t>
        </is>
      </c>
      <c r="C87" t="inlineStr">
        <is>
          <t>47</t>
        </is>
      </c>
      <c r="D87" t="inlineStr">
        <is>
          <t>212.420</t>
        </is>
      </c>
      <c r="E87" t="inlineStr">
        <is>
          <t>W</t>
        </is>
      </c>
      <c r="F87" t="inlineStr">
        <is>
          <t>6.00</t>
        </is>
      </c>
      <c r="G87" t="inlineStr">
        <is>
          <t>10.00</t>
        </is>
      </c>
      <c r="H87" t="inlineStr">
        <is>
          <t>219.732</t>
        </is>
      </c>
      <c r="I87" t="inlineStr">
        <is>
          <t>0.966700</t>
        </is>
      </c>
      <c r="J87" t="inlineStr">
        <is>
          <t>0.075307</t>
        </is>
      </c>
      <c r="K87" t="inlineStr">
        <is>
          <t>15.997</t>
        </is>
      </c>
      <c r="L87" t="inlineStr">
        <is>
          <t>20230430</t>
        </is>
      </c>
      <c r="M87" t="n">
        <v>10.39805</v>
      </c>
    </row>
    <row r="88">
      <c r="A88" t="inlineStr">
        <is>
          <t>A00630</t>
        </is>
      </c>
      <c r="B88" t="inlineStr">
        <is>
          <t>0801</t>
        </is>
      </c>
      <c r="C88" t="inlineStr">
        <is>
          <t>47</t>
        </is>
      </c>
      <c r="D88" t="inlineStr">
        <is>
          <t>214.220</t>
        </is>
      </c>
      <c r="E88" t="inlineStr">
        <is>
          <t>W</t>
        </is>
      </c>
      <c r="F88" t="inlineStr">
        <is>
          <t>6.00</t>
        </is>
      </c>
      <c r="G88" t="inlineStr">
        <is>
          <t>10.00</t>
        </is>
      </c>
      <c r="H88" t="inlineStr">
        <is>
          <t>219.732</t>
        </is>
      </c>
      <c r="I88" t="inlineStr">
        <is>
          <t>0.974900</t>
        </is>
      </c>
      <c r="J88" t="inlineStr">
        <is>
          <t>0.079233</t>
        </is>
      </c>
      <c r="K88" t="inlineStr">
        <is>
          <t>16.973</t>
        </is>
      </c>
      <c r="L88" t="inlineStr">
        <is>
          <t>20230430</t>
        </is>
      </c>
      <c r="M88" t="n">
        <v>11.03245</v>
      </c>
    </row>
    <row r="89">
      <c r="A89" t="inlineStr">
        <is>
          <t>A00630</t>
        </is>
      </c>
      <c r="B89" t="inlineStr">
        <is>
          <t>0801</t>
        </is>
      </c>
      <c r="C89" t="inlineStr">
        <is>
          <t>47</t>
        </is>
      </c>
      <c r="D89" t="inlineStr">
        <is>
          <t>216.020</t>
        </is>
      </c>
      <c r="E89" t="inlineStr">
        <is>
          <t>W</t>
        </is>
      </c>
      <c r="F89" t="inlineStr">
        <is>
          <t>6.00</t>
        </is>
      </c>
      <c r="G89" t="inlineStr">
        <is>
          <t>10.00</t>
        </is>
      </c>
      <c r="H89" t="inlineStr">
        <is>
          <t>219.732</t>
        </is>
      </c>
      <c r="I89" t="inlineStr">
        <is>
          <t>0.983100</t>
        </is>
      </c>
      <c r="J89" t="inlineStr">
        <is>
          <t>0.083335</t>
        </is>
      </c>
      <c r="K89" t="inlineStr">
        <is>
          <t>18.002</t>
        </is>
      </c>
      <c r="L89" t="inlineStr">
        <is>
          <t>20230430</t>
        </is>
      </c>
      <c r="M89" t="n">
        <v>11.7013</v>
      </c>
    </row>
    <row r="90">
      <c r="A90" t="inlineStr">
        <is>
          <t>A00630</t>
        </is>
      </c>
      <c r="B90" t="inlineStr">
        <is>
          <t>0801</t>
        </is>
      </c>
      <c r="C90" t="inlineStr">
        <is>
          <t>47</t>
        </is>
      </c>
      <c r="D90" t="inlineStr">
        <is>
          <t>217.820</t>
        </is>
      </c>
      <c r="E90" t="inlineStr">
        <is>
          <t>W</t>
        </is>
      </c>
      <c r="F90" t="inlineStr">
        <is>
          <t>6.00</t>
        </is>
      </c>
      <c r="G90" t="inlineStr">
        <is>
          <t>10.00</t>
        </is>
      </c>
      <c r="H90" t="inlineStr">
        <is>
          <t>219.732</t>
        </is>
      </c>
      <c r="I90" t="inlineStr">
        <is>
          <t>0.991300</t>
        </is>
      </c>
      <c r="J90" t="inlineStr">
        <is>
          <t>0.087373</t>
        </is>
      </c>
      <c r="K90" t="inlineStr">
        <is>
          <t>19.032</t>
        </is>
      </c>
      <c r="L90" t="inlineStr">
        <is>
          <t>20230430</t>
        </is>
      </c>
      <c r="M90" t="n">
        <v>12.3708</v>
      </c>
    </row>
    <row r="91">
      <c r="A91" t="inlineStr">
        <is>
          <t>A00630</t>
        </is>
      </c>
      <c r="B91" t="inlineStr">
        <is>
          <t>0801</t>
        </is>
      </c>
      <c r="C91" t="inlineStr">
        <is>
          <t>47</t>
        </is>
      </c>
      <c r="D91" t="inlineStr">
        <is>
          <t>219.620</t>
        </is>
      </c>
      <c r="E91" t="inlineStr">
        <is>
          <t>W</t>
        </is>
      </c>
      <c r="F91" t="inlineStr">
        <is>
          <t>6.00</t>
        </is>
      </c>
      <c r="G91" t="inlineStr">
        <is>
          <t>10.00</t>
        </is>
      </c>
      <c r="H91" t="inlineStr">
        <is>
          <t>219.732</t>
        </is>
      </c>
      <c r="I91" t="inlineStr">
        <is>
          <t>0.999500</t>
        </is>
      </c>
      <c r="J91" t="inlineStr">
        <is>
          <t>0.091587</t>
        </is>
      </c>
      <c r="K91" t="inlineStr">
        <is>
          <t>20.114</t>
        </is>
      </c>
      <c r="L91" t="inlineStr">
        <is>
          <t>20230430</t>
        </is>
      </c>
      <c r="M91" t="n">
        <v>13.0741</v>
      </c>
    </row>
  </sheetData>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2:M91"/>
  <sheetViews>
    <sheetView workbookViewId="0">
      <selection activeCell="L23" sqref="A1:XFD1048576"/>
    </sheetView>
  </sheetViews>
  <sheetFormatPr baseColWidth="8" defaultRowHeight="14.4"/>
  <sheetData>
    <row r="2">
      <c r="A2" t="inlineStr">
        <is>
          <t>A00630</t>
        </is>
      </c>
      <c r="B2" t="inlineStr">
        <is>
          <t>0802</t>
        </is>
      </c>
      <c r="C2" t="inlineStr">
        <is>
          <t>13</t>
        </is>
      </c>
      <c r="D2" t="inlineStr">
        <is>
          <t>149.980</t>
        </is>
      </c>
      <c r="E2" t="inlineStr">
        <is>
          <t>W</t>
        </is>
      </c>
      <c r="F2" t="inlineStr">
        <is>
          <t>10.00</t>
        </is>
      </c>
      <c r="G2" t="inlineStr">
        <is>
          <t>16.00</t>
        </is>
      </c>
      <c r="H2" t="inlineStr">
        <is>
          <t>169.559</t>
        </is>
      </c>
      <c r="I2" t="inlineStr">
        <is>
          <t>0.884500</t>
        </is>
      </c>
      <c r="J2" t="inlineStr">
        <is>
          <t>0.006514</t>
        </is>
      </c>
      <c r="K2" t="inlineStr">
        <is>
          <t>0.977</t>
        </is>
      </c>
      <c r="L2" t="inlineStr">
        <is>
          <t>20230430</t>
        </is>
      </c>
      <c r="M2" t="n">
        <v>0.53735</v>
      </c>
    </row>
    <row r="3">
      <c r="A3" t="inlineStr">
        <is>
          <t>A00630</t>
        </is>
      </c>
      <c r="B3" t="inlineStr">
        <is>
          <t>0802</t>
        </is>
      </c>
      <c r="C3" t="inlineStr">
        <is>
          <t>13</t>
        </is>
      </c>
      <c r="D3" t="inlineStr">
        <is>
          <t>151.980</t>
        </is>
      </c>
      <c r="E3" t="inlineStr">
        <is>
          <t>W</t>
        </is>
      </c>
      <c r="F3" t="inlineStr">
        <is>
          <t>10.00</t>
        </is>
      </c>
      <c r="G3" t="inlineStr">
        <is>
          <t>16.00</t>
        </is>
      </c>
      <c r="H3" t="inlineStr">
        <is>
          <t>169.559</t>
        </is>
      </c>
      <c r="I3" t="inlineStr">
        <is>
          <t>0.896300</t>
        </is>
      </c>
      <c r="J3" t="inlineStr">
        <is>
          <t>0.008041</t>
        </is>
      </c>
      <c r="K3" t="inlineStr">
        <is>
          <t>1.222</t>
        </is>
      </c>
      <c r="L3" t="inlineStr">
        <is>
          <t>20230430</t>
        </is>
      </c>
      <c r="M3" t="n">
        <v>0.6721</v>
      </c>
    </row>
    <row r="4">
      <c r="A4" t="inlineStr">
        <is>
          <t>A00630</t>
        </is>
      </c>
      <c r="B4" t="inlineStr">
        <is>
          <t>0802</t>
        </is>
      </c>
      <c r="C4" t="inlineStr">
        <is>
          <t>13</t>
        </is>
      </c>
      <c r="D4" t="inlineStr">
        <is>
          <t>153.980</t>
        </is>
      </c>
      <c r="E4" t="inlineStr">
        <is>
          <t>W</t>
        </is>
      </c>
      <c r="F4" t="inlineStr">
        <is>
          <t>10.00</t>
        </is>
      </c>
      <c r="G4" t="inlineStr">
        <is>
          <t>16.00</t>
        </is>
      </c>
      <c r="H4" t="inlineStr">
        <is>
          <t>169.559</t>
        </is>
      </c>
      <c r="I4" t="inlineStr">
        <is>
          <t>0.908100</t>
        </is>
      </c>
      <c r="J4" t="inlineStr">
        <is>
          <t>0.010092</t>
        </is>
      </c>
      <c r="K4" t="inlineStr">
        <is>
          <t>1.554</t>
        </is>
      </c>
      <c r="L4" t="inlineStr">
        <is>
          <t>20230430</t>
        </is>
      </c>
      <c r="M4" t="n">
        <v>0.9324</v>
      </c>
    </row>
    <row r="5">
      <c r="A5" t="inlineStr">
        <is>
          <t>A00630</t>
        </is>
      </c>
      <c r="B5" t="inlineStr">
        <is>
          <t>0802</t>
        </is>
      </c>
      <c r="C5" t="inlineStr">
        <is>
          <t>13</t>
        </is>
      </c>
      <c r="D5" t="inlineStr">
        <is>
          <t>155.980</t>
        </is>
      </c>
      <c r="E5" t="inlineStr">
        <is>
          <t>W</t>
        </is>
      </c>
      <c r="F5" t="inlineStr">
        <is>
          <t>10.00</t>
        </is>
      </c>
      <c r="G5" t="inlineStr">
        <is>
          <t>16.00</t>
        </is>
      </c>
      <c r="H5" t="inlineStr">
        <is>
          <t>169.559</t>
        </is>
      </c>
      <c r="I5" t="inlineStr">
        <is>
          <t>0.919900</t>
        </is>
      </c>
      <c r="J5" t="inlineStr">
        <is>
          <t>0.012521</t>
        </is>
      </c>
      <c r="K5" t="inlineStr">
        <is>
          <t>1.953</t>
        </is>
      </c>
      <c r="L5" t="inlineStr">
        <is>
          <t>20230430</t>
        </is>
      </c>
      <c r="M5" t="n">
        <v>1.1718</v>
      </c>
    </row>
    <row r="6">
      <c r="A6" t="inlineStr">
        <is>
          <t>A00630</t>
        </is>
      </c>
      <c r="B6" t="inlineStr">
        <is>
          <t>0802</t>
        </is>
      </c>
      <c r="C6" t="inlineStr">
        <is>
          <t>13</t>
        </is>
      </c>
      <c r="D6" t="inlineStr">
        <is>
          <t>157.980</t>
        </is>
      </c>
      <c r="E6" t="inlineStr">
        <is>
          <t>W</t>
        </is>
      </c>
      <c r="F6" t="inlineStr">
        <is>
          <t>10.00</t>
        </is>
      </c>
      <c r="G6" t="inlineStr">
        <is>
          <t>16.00</t>
        </is>
      </c>
      <c r="H6" t="inlineStr">
        <is>
          <t>169.559</t>
        </is>
      </c>
      <c r="I6" t="inlineStr">
        <is>
          <t>0.931700</t>
        </is>
      </c>
      <c r="J6" t="inlineStr">
        <is>
          <t>0.015331</t>
        </is>
      </c>
      <c r="K6" t="inlineStr">
        <is>
          <t>2.422</t>
        </is>
      </c>
      <c r="L6" t="inlineStr">
        <is>
          <t>20230430</t>
        </is>
      </c>
      <c r="M6" t="n">
        <v>1.4532</v>
      </c>
    </row>
    <row r="7">
      <c r="A7" t="inlineStr">
        <is>
          <t>A00630</t>
        </is>
      </c>
      <c r="B7" t="inlineStr">
        <is>
          <t>0802</t>
        </is>
      </c>
      <c r="C7" t="inlineStr">
        <is>
          <t>13</t>
        </is>
      </c>
      <c r="D7" t="inlineStr">
        <is>
          <t>159.980</t>
        </is>
      </c>
      <c r="E7" t="inlineStr">
        <is>
          <t>W</t>
        </is>
      </c>
      <c r="F7" t="inlineStr">
        <is>
          <t>10.00</t>
        </is>
      </c>
      <c r="G7" t="inlineStr">
        <is>
          <t>16.00</t>
        </is>
      </c>
      <c r="H7" t="inlineStr">
        <is>
          <t>169.559</t>
        </is>
      </c>
      <c r="I7" t="inlineStr">
        <is>
          <t>0.943500</t>
        </is>
      </c>
      <c r="J7" t="inlineStr">
        <is>
          <t>0.018846</t>
        </is>
      </c>
      <c r="K7" t="inlineStr">
        <is>
          <t>3.015</t>
        </is>
      </c>
      <c r="L7" t="inlineStr">
        <is>
          <t>20230430</t>
        </is>
      </c>
      <c r="M7" t="n">
        <v>1.809</v>
      </c>
    </row>
    <row r="8">
      <c r="A8" t="inlineStr">
        <is>
          <t>A00630</t>
        </is>
      </c>
      <c r="B8" t="inlineStr">
        <is>
          <t>0802</t>
        </is>
      </c>
      <c r="C8" t="inlineStr">
        <is>
          <t>13</t>
        </is>
      </c>
      <c r="D8" t="inlineStr">
        <is>
          <t>161.980</t>
        </is>
      </c>
      <c r="E8" t="inlineStr">
        <is>
          <t>W</t>
        </is>
      </c>
      <c r="F8" t="inlineStr">
        <is>
          <t>10.00</t>
        </is>
      </c>
      <c r="G8" t="inlineStr">
        <is>
          <t>16.00</t>
        </is>
      </c>
      <c r="H8" t="inlineStr">
        <is>
          <t>169.559</t>
        </is>
      </c>
      <c r="I8" t="inlineStr">
        <is>
          <t>0.955300</t>
        </is>
      </c>
      <c r="J8" t="inlineStr">
        <is>
          <t>0.022750</t>
        </is>
      </c>
      <c r="K8" t="inlineStr">
        <is>
          <t>3.685</t>
        </is>
      </c>
      <c r="L8" t="inlineStr">
        <is>
          <t>20230430</t>
        </is>
      </c>
      <c r="M8" t="n">
        <v>2.39525</v>
      </c>
    </row>
    <row r="9">
      <c r="A9" t="inlineStr">
        <is>
          <t>A00630</t>
        </is>
      </c>
      <c r="B9" t="inlineStr">
        <is>
          <t>0802</t>
        </is>
      </c>
      <c r="C9" t="inlineStr">
        <is>
          <t>13</t>
        </is>
      </c>
      <c r="D9" t="inlineStr">
        <is>
          <t>163.980</t>
        </is>
      </c>
      <c r="E9" t="inlineStr">
        <is>
          <t>W</t>
        </is>
      </c>
      <c r="F9" t="inlineStr">
        <is>
          <t>10.00</t>
        </is>
      </c>
      <c r="G9" t="inlineStr">
        <is>
          <t>16.00</t>
        </is>
      </c>
      <c r="H9" t="inlineStr">
        <is>
          <t>169.559</t>
        </is>
      </c>
      <c r="I9" t="inlineStr">
        <is>
          <t>0.967100</t>
        </is>
      </c>
      <c r="J9" t="inlineStr">
        <is>
          <t>0.027357</t>
        </is>
      </c>
      <c r="K9" t="inlineStr">
        <is>
          <t>4.486</t>
        </is>
      </c>
      <c r="L9" t="inlineStr">
        <is>
          <t>20230430</t>
        </is>
      </c>
      <c r="M9" t="n">
        <v>2.9159</v>
      </c>
    </row>
    <row r="10">
      <c r="A10" t="inlineStr">
        <is>
          <t>A00630</t>
        </is>
      </c>
      <c r="B10" t="inlineStr">
        <is>
          <t>0802</t>
        </is>
      </c>
      <c r="C10" t="inlineStr">
        <is>
          <t>13</t>
        </is>
      </c>
      <c r="D10" t="inlineStr">
        <is>
          <t>165.980</t>
        </is>
      </c>
      <c r="E10" t="inlineStr">
        <is>
          <t>W</t>
        </is>
      </c>
      <c r="F10" t="inlineStr">
        <is>
          <t>10.00</t>
        </is>
      </c>
      <c r="G10" t="inlineStr">
        <is>
          <t>16.00</t>
        </is>
      </c>
      <c r="H10" t="inlineStr">
        <is>
          <t>169.559</t>
        </is>
      </c>
      <c r="I10" t="inlineStr">
        <is>
          <t>0.978900</t>
        </is>
      </c>
      <c r="J10" t="inlineStr">
        <is>
          <t>0.032655</t>
        </is>
      </c>
      <c r="K10" t="inlineStr">
        <is>
          <t>5.420</t>
        </is>
      </c>
      <c r="L10" t="inlineStr">
        <is>
          <t>20230430</t>
        </is>
      </c>
      <c r="M10" t="n">
        <v>3.523</v>
      </c>
    </row>
    <row r="11">
      <c r="A11" t="inlineStr">
        <is>
          <t>A00630</t>
        </is>
      </c>
      <c r="B11" t="inlineStr">
        <is>
          <t>0802</t>
        </is>
      </c>
      <c r="C11" t="inlineStr">
        <is>
          <t>13</t>
        </is>
      </c>
      <c r="D11" t="inlineStr">
        <is>
          <t>167.980</t>
        </is>
      </c>
      <c r="E11" t="inlineStr">
        <is>
          <t>W</t>
        </is>
      </c>
      <c r="F11" t="inlineStr">
        <is>
          <t>10.00</t>
        </is>
      </c>
      <c r="G11" t="inlineStr">
        <is>
          <t>16.00</t>
        </is>
      </c>
      <c r="H11" t="inlineStr">
        <is>
          <t>169.559</t>
        </is>
      </c>
      <c r="I11" t="inlineStr">
        <is>
          <t>0.990700</t>
        </is>
      </c>
      <c r="J11" t="inlineStr">
        <is>
          <t>0.038469</t>
        </is>
      </c>
      <c r="K11" t="inlineStr">
        <is>
          <t>6.462</t>
        </is>
      </c>
      <c r="L11" t="inlineStr">
        <is>
          <t>20230430</t>
        </is>
      </c>
      <c r="M11" t="n">
        <v>4.2003</v>
      </c>
    </row>
    <row r="12">
      <c r="A12" t="inlineStr">
        <is>
          <t>A00630</t>
        </is>
      </c>
      <c r="B12" t="inlineStr">
        <is>
          <t>0802</t>
        </is>
      </c>
      <c r="C12" t="inlineStr">
        <is>
          <t>17</t>
        </is>
      </c>
      <c r="D12" t="inlineStr">
        <is>
          <t>152.890</t>
        </is>
      </c>
      <c r="E12" t="inlineStr">
        <is>
          <t>W</t>
        </is>
      </c>
      <c r="F12" t="inlineStr">
        <is>
          <t>10.00</t>
        </is>
      </c>
      <c r="G12" t="inlineStr">
        <is>
          <t>16.00</t>
        </is>
      </c>
      <c r="H12" t="inlineStr">
        <is>
          <t>171.643</t>
        </is>
      </c>
      <c r="I12" t="inlineStr">
        <is>
          <t>0.890700</t>
        </is>
      </c>
      <c r="J12" t="inlineStr">
        <is>
          <t>0.009909</t>
        </is>
      </c>
      <c r="K12" t="inlineStr">
        <is>
          <t>1.515</t>
        </is>
      </c>
      <c r="L12" t="inlineStr">
        <is>
          <t>20230430</t>
        </is>
      </c>
      <c r="M12" t="n">
        <v>0.83325</v>
      </c>
    </row>
    <row r="13">
      <c r="A13" t="inlineStr">
        <is>
          <t>A00630</t>
        </is>
      </c>
      <c r="B13" t="inlineStr">
        <is>
          <t>0802</t>
        </is>
      </c>
      <c r="C13" t="inlineStr">
        <is>
          <t>17</t>
        </is>
      </c>
      <c r="D13" t="inlineStr">
        <is>
          <t>154.890</t>
        </is>
      </c>
      <c r="E13" t="inlineStr">
        <is>
          <t>W</t>
        </is>
      </c>
      <c r="F13" t="inlineStr">
        <is>
          <t>10.00</t>
        </is>
      </c>
      <c r="G13" t="inlineStr">
        <is>
          <t>16.00</t>
        </is>
      </c>
      <c r="H13" t="inlineStr">
        <is>
          <t>171.643</t>
        </is>
      </c>
      <c r="I13" t="inlineStr">
        <is>
          <t>0.902400</t>
        </is>
      </c>
      <c r="J13" t="inlineStr">
        <is>
          <t>0.012183</t>
        </is>
      </c>
      <c r="K13" t="inlineStr">
        <is>
          <t>1.887</t>
        </is>
      </c>
      <c r="L13" t="inlineStr">
        <is>
          <t>20230430</t>
        </is>
      </c>
      <c r="M13" t="n">
        <v>1.1322</v>
      </c>
    </row>
    <row r="14">
      <c r="A14" t="inlineStr">
        <is>
          <t>A00630</t>
        </is>
      </c>
      <c r="B14" t="inlineStr">
        <is>
          <t>0802</t>
        </is>
      </c>
      <c r="C14" t="inlineStr">
        <is>
          <t>17</t>
        </is>
      </c>
      <c r="D14" t="inlineStr">
        <is>
          <t>156.890</t>
        </is>
      </c>
      <c r="E14" t="inlineStr">
        <is>
          <t>W</t>
        </is>
      </c>
      <c r="F14" t="inlineStr">
        <is>
          <t>10.00</t>
        </is>
      </c>
      <c r="G14" t="inlineStr">
        <is>
          <t>16.00</t>
        </is>
      </c>
      <c r="H14" t="inlineStr">
        <is>
          <t>171.643</t>
        </is>
      </c>
      <c r="I14" t="inlineStr">
        <is>
          <t>0.914000</t>
        </is>
      </c>
      <c r="J14" t="inlineStr">
        <is>
          <t>0.014660</t>
        </is>
      </c>
      <c r="K14" t="inlineStr">
        <is>
          <t>2.300</t>
        </is>
      </c>
      <c r="L14" t="inlineStr">
        <is>
          <t>20230430</t>
        </is>
      </c>
      <c r="M14" t="n">
        <v>1.38</v>
      </c>
    </row>
    <row r="15">
      <c r="A15" t="inlineStr">
        <is>
          <t>A00630</t>
        </is>
      </c>
      <c r="B15" t="inlineStr">
        <is>
          <t>0802</t>
        </is>
      </c>
      <c r="C15" t="inlineStr">
        <is>
          <t>17</t>
        </is>
      </c>
      <c r="D15" t="inlineStr">
        <is>
          <t>158.890</t>
        </is>
      </c>
      <c r="E15" t="inlineStr">
        <is>
          <t>W</t>
        </is>
      </c>
      <c r="F15" t="inlineStr">
        <is>
          <t>10.00</t>
        </is>
      </c>
      <c r="G15" t="inlineStr">
        <is>
          <t>16.00</t>
        </is>
      </c>
      <c r="H15" t="inlineStr">
        <is>
          <t>171.643</t>
        </is>
      </c>
      <c r="I15" t="inlineStr">
        <is>
          <t>0.925700</t>
        </is>
      </c>
      <c r="J15" t="inlineStr">
        <is>
          <t>0.017698</t>
        </is>
      </c>
      <c r="K15" t="inlineStr">
        <is>
          <t>2.812</t>
        </is>
      </c>
      <c r="L15" t="inlineStr">
        <is>
          <t>20230430</t>
        </is>
      </c>
      <c r="M15" t="n">
        <v>1.6872</v>
      </c>
    </row>
    <row r="16">
      <c r="A16" t="inlineStr">
        <is>
          <t>A00630</t>
        </is>
      </c>
      <c r="B16" t="inlineStr">
        <is>
          <t>0802</t>
        </is>
      </c>
      <c r="C16" t="inlineStr">
        <is>
          <t>17</t>
        </is>
      </c>
      <c r="D16" t="inlineStr">
        <is>
          <t>160.890</t>
        </is>
      </c>
      <c r="E16" t="inlineStr">
        <is>
          <t>W</t>
        </is>
      </c>
      <c r="F16" t="inlineStr">
        <is>
          <t>10.00</t>
        </is>
      </c>
      <c r="G16" t="inlineStr">
        <is>
          <t>16.00</t>
        </is>
      </c>
      <c r="H16" t="inlineStr">
        <is>
          <t>171.643</t>
        </is>
      </c>
      <c r="I16" t="inlineStr">
        <is>
          <t>0.937400</t>
        </is>
      </c>
      <c r="J16" t="inlineStr">
        <is>
          <t>0.021282</t>
        </is>
      </c>
      <c r="K16" t="inlineStr">
        <is>
          <t>3.424</t>
        </is>
      </c>
      <c r="L16" t="inlineStr">
        <is>
          <t>20230430</t>
        </is>
      </c>
      <c r="M16" t="n">
        <v>2.0544</v>
      </c>
    </row>
    <row r="17">
      <c r="A17" t="inlineStr">
        <is>
          <t>A00630</t>
        </is>
      </c>
      <c r="B17" t="inlineStr">
        <is>
          <t>0802</t>
        </is>
      </c>
      <c r="C17" t="inlineStr">
        <is>
          <t>17</t>
        </is>
      </c>
      <c r="D17" t="inlineStr">
        <is>
          <t>162.890</t>
        </is>
      </c>
      <c r="E17" t="inlineStr">
        <is>
          <t>W</t>
        </is>
      </c>
      <c r="F17" t="inlineStr">
        <is>
          <t>10.00</t>
        </is>
      </c>
      <c r="G17" t="inlineStr">
        <is>
          <t>16.00</t>
        </is>
      </c>
      <c r="H17" t="inlineStr">
        <is>
          <t>171.643</t>
        </is>
      </c>
      <c r="I17" t="inlineStr">
        <is>
          <t>0.949000</t>
        </is>
      </c>
      <c r="J17" t="inlineStr">
        <is>
          <t>0.025238</t>
        </is>
      </c>
      <c r="K17" t="inlineStr">
        <is>
          <t>4.111</t>
        </is>
      </c>
      <c r="L17" t="inlineStr">
        <is>
          <t>20230430</t>
        </is>
      </c>
      <c r="M17" t="n">
        <v>2.4666</v>
      </c>
    </row>
    <row r="18">
      <c r="A18" t="inlineStr">
        <is>
          <t>A00630</t>
        </is>
      </c>
      <c r="B18" t="inlineStr">
        <is>
          <t>0802</t>
        </is>
      </c>
      <c r="C18" t="inlineStr">
        <is>
          <t>17</t>
        </is>
      </c>
      <c r="D18" t="inlineStr">
        <is>
          <t>164.890</t>
        </is>
      </c>
      <c r="E18" t="inlineStr">
        <is>
          <t>W</t>
        </is>
      </c>
      <c r="F18" t="inlineStr">
        <is>
          <t>10.00</t>
        </is>
      </c>
      <c r="G18" t="inlineStr">
        <is>
          <t>16.00</t>
        </is>
      </c>
      <c r="H18" t="inlineStr">
        <is>
          <t>171.643</t>
        </is>
      </c>
      <c r="I18" t="inlineStr">
        <is>
          <t>0.960700</t>
        </is>
      </c>
      <c r="J18" t="inlineStr">
        <is>
          <t>0.029783</t>
        </is>
      </c>
      <c r="K18" t="inlineStr">
        <is>
          <t>4.911</t>
        </is>
      </c>
      <c r="L18" t="inlineStr">
        <is>
          <t>20230430</t>
        </is>
      </c>
      <c r="M18" t="n">
        <v>3.19215</v>
      </c>
    </row>
    <row r="19">
      <c r="A19" t="inlineStr">
        <is>
          <t>A00630</t>
        </is>
      </c>
      <c r="B19" t="inlineStr">
        <is>
          <t>0802</t>
        </is>
      </c>
      <c r="C19" t="inlineStr">
        <is>
          <t>17</t>
        </is>
      </c>
      <c r="D19" t="inlineStr">
        <is>
          <t>166.890</t>
        </is>
      </c>
      <c r="E19" t="inlineStr">
        <is>
          <t>W</t>
        </is>
      </c>
      <c r="F19" t="inlineStr">
        <is>
          <t>10.00</t>
        </is>
      </c>
      <c r="G19" t="inlineStr">
        <is>
          <t>16.00</t>
        </is>
      </c>
      <c r="H19" t="inlineStr">
        <is>
          <t>171.643</t>
        </is>
      </c>
      <c r="I19" t="inlineStr">
        <is>
          <t>0.972300</t>
        </is>
      </c>
      <c r="J19" t="inlineStr">
        <is>
          <t>0.034975</t>
        </is>
      </c>
      <c r="K19" t="inlineStr">
        <is>
          <t>5.837</t>
        </is>
      </c>
      <c r="L19" t="inlineStr">
        <is>
          <t>20230430</t>
        </is>
      </c>
      <c r="M19" t="n">
        <v>3.79405</v>
      </c>
    </row>
    <row r="20">
      <c r="A20" t="inlineStr">
        <is>
          <t>A00630</t>
        </is>
      </c>
      <c r="B20" t="inlineStr">
        <is>
          <t>0802</t>
        </is>
      </c>
      <c r="C20" t="inlineStr">
        <is>
          <t>17</t>
        </is>
      </c>
      <c r="D20" t="inlineStr">
        <is>
          <t>168.890</t>
        </is>
      </c>
      <c r="E20" t="inlineStr">
        <is>
          <t>W</t>
        </is>
      </c>
      <c r="F20" t="inlineStr">
        <is>
          <t>10.00</t>
        </is>
      </c>
      <c r="G20" t="inlineStr">
        <is>
          <t>16.00</t>
        </is>
      </c>
      <c r="H20" t="inlineStr">
        <is>
          <t>171.643</t>
        </is>
      </c>
      <c r="I20" t="inlineStr">
        <is>
          <t>0.984000</t>
        </is>
      </c>
      <c r="J20" t="inlineStr">
        <is>
          <t>0.040748</t>
        </is>
      </c>
      <c r="K20" t="inlineStr">
        <is>
          <t>6.882</t>
        </is>
      </c>
      <c r="L20" t="inlineStr">
        <is>
          <t>20230430</t>
        </is>
      </c>
      <c r="M20" t="n">
        <v>4.4733</v>
      </c>
    </row>
    <row r="21">
      <c r="A21" t="inlineStr">
        <is>
          <t>A00630</t>
        </is>
      </c>
      <c r="B21" t="inlineStr">
        <is>
          <t>0802</t>
        </is>
      </c>
      <c r="C21" t="inlineStr">
        <is>
          <t>17</t>
        </is>
      </c>
      <c r="D21" t="inlineStr">
        <is>
          <t>170.890</t>
        </is>
      </c>
      <c r="E21" t="inlineStr">
        <is>
          <t>W</t>
        </is>
      </c>
      <c r="F21" t="inlineStr">
        <is>
          <t>10.00</t>
        </is>
      </c>
      <c r="G21" t="inlineStr">
        <is>
          <t>16.00</t>
        </is>
      </c>
      <c r="H21" t="inlineStr">
        <is>
          <t>171.643</t>
        </is>
      </c>
      <c r="I21" t="inlineStr">
        <is>
          <t>0.995600</t>
        </is>
      </c>
      <c r="J21" t="inlineStr">
        <is>
          <t>0.046983</t>
        </is>
      </c>
      <c r="K21" t="inlineStr">
        <is>
          <t>8.029</t>
        </is>
      </c>
      <c r="L21" t="inlineStr">
        <is>
          <t>20230430</t>
        </is>
      </c>
      <c r="M21" t="n">
        <v>5.21885</v>
      </c>
    </row>
    <row r="22">
      <c r="A22" t="inlineStr">
        <is>
          <t>A00630</t>
        </is>
      </c>
      <c r="B22" t="inlineStr">
        <is>
          <t>0802</t>
        </is>
      </c>
      <c r="C22" t="inlineStr">
        <is>
          <t>21</t>
        </is>
      </c>
      <c r="D22" t="inlineStr">
        <is>
          <t>152.930</t>
        </is>
      </c>
      <c r="E22" t="inlineStr">
        <is>
          <t>W</t>
        </is>
      </c>
      <c r="F22" t="inlineStr">
        <is>
          <t>10.00</t>
        </is>
      </c>
      <c r="G22" t="inlineStr">
        <is>
          <t>16.00</t>
        </is>
      </c>
      <c r="H22" t="inlineStr">
        <is>
          <t>171.676</t>
        </is>
      </c>
      <c r="I22" t="inlineStr">
        <is>
          <t>0.890800</t>
        </is>
      </c>
      <c r="J22" t="inlineStr">
        <is>
          <t>0.012934</t>
        </is>
      </c>
      <c r="K22" t="inlineStr">
        <is>
          <t>1.978</t>
        </is>
      </c>
      <c r="L22" t="inlineStr">
        <is>
          <t>20230430</t>
        </is>
      </c>
      <c r="M22" t="n">
        <v>1.0879</v>
      </c>
    </row>
    <row r="23">
      <c r="A23" t="inlineStr">
        <is>
          <t>A00630</t>
        </is>
      </c>
      <c r="B23" t="inlineStr">
        <is>
          <t>0802</t>
        </is>
      </c>
      <c r="C23" t="inlineStr">
        <is>
          <t>21</t>
        </is>
      </c>
      <c r="D23" t="inlineStr">
        <is>
          <t>154.930</t>
        </is>
      </c>
      <c r="E23" t="inlineStr">
        <is>
          <t>W</t>
        </is>
      </c>
      <c r="F23" t="inlineStr">
        <is>
          <t>10.00</t>
        </is>
      </c>
      <c r="G23" t="inlineStr">
        <is>
          <t>16.00</t>
        </is>
      </c>
      <c r="H23" t="inlineStr">
        <is>
          <t>171.676</t>
        </is>
      </c>
      <c r="I23" t="inlineStr">
        <is>
          <t>0.902500</t>
        </is>
      </c>
      <c r="J23" t="inlineStr">
        <is>
          <t>0.015459</t>
        </is>
      </c>
      <c r="K23" t="inlineStr">
        <is>
          <t>2.395</t>
        </is>
      </c>
      <c r="L23" t="inlineStr">
        <is>
          <t>20230430</t>
        </is>
      </c>
      <c r="M23" t="n">
        <v>1.437</v>
      </c>
    </row>
    <row r="24">
      <c r="A24" t="inlineStr">
        <is>
          <t>A00630</t>
        </is>
      </c>
      <c r="B24" t="inlineStr">
        <is>
          <t>0802</t>
        </is>
      </c>
      <c r="C24" t="inlineStr">
        <is>
          <t>21</t>
        </is>
      </c>
      <c r="D24" t="inlineStr">
        <is>
          <t>156.930</t>
        </is>
      </c>
      <c r="E24" t="inlineStr">
        <is>
          <t>W</t>
        </is>
      </c>
      <c r="F24" t="inlineStr">
        <is>
          <t>10.00</t>
        </is>
      </c>
      <c r="G24" t="inlineStr">
        <is>
          <t>16.00</t>
        </is>
      </c>
      <c r="H24" t="inlineStr">
        <is>
          <t>171.676</t>
        </is>
      </c>
      <c r="I24" t="inlineStr">
        <is>
          <t>0.914100</t>
        </is>
      </c>
      <c r="J24" t="inlineStr">
        <is>
          <t>0.018135</t>
        </is>
      </c>
      <c r="K24" t="inlineStr">
        <is>
          <t>2.846</t>
        </is>
      </c>
      <c r="L24" t="inlineStr">
        <is>
          <t>20230430</t>
        </is>
      </c>
      <c r="M24" t="n">
        <v>1.7076</v>
      </c>
    </row>
    <row r="25">
      <c r="A25" t="inlineStr">
        <is>
          <t>A00630</t>
        </is>
      </c>
      <c r="B25" t="inlineStr">
        <is>
          <t>0802</t>
        </is>
      </c>
      <c r="C25" t="inlineStr">
        <is>
          <t>21</t>
        </is>
      </c>
      <c r="D25" t="inlineStr">
        <is>
          <t>158.930</t>
        </is>
      </c>
      <c r="E25" t="inlineStr">
        <is>
          <t>W</t>
        </is>
      </c>
      <c r="F25" t="inlineStr">
        <is>
          <t>10.00</t>
        </is>
      </c>
      <c r="G25" t="inlineStr">
        <is>
          <t>16.00</t>
        </is>
      </c>
      <c r="H25" t="inlineStr">
        <is>
          <t>171.676</t>
        </is>
      </c>
      <c r="I25" t="inlineStr">
        <is>
          <t>0.925800</t>
        </is>
      </c>
      <c r="J25" t="inlineStr">
        <is>
          <t>0.021362</t>
        </is>
      </c>
      <c r="K25" t="inlineStr">
        <is>
          <t>3.395</t>
        </is>
      </c>
      <c r="L25" t="inlineStr">
        <is>
          <t>20230430</t>
        </is>
      </c>
      <c r="M25" t="n">
        <v>2.037</v>
      </c>
    </row>
    <row r="26">
      <c r="A26" t="inlineStr">
        <is>
          <t>A00630</t>
        </is>
      </c>
      <c r="B26" t="inlineStr">
        <is>
          <t>0802</t>
        </is>
      </c>
      <c r="C26" t="inlineStr">
        <is>
          <t>21</t>
        </is>
      </c>
      <c r="D26" t="inlineStr">
        <is>
          <t>160.930</t>
        </is>
      </c>
      <c r="E26" t="inlineStr">
        <is>
          <t>W</t>
        </is>
      </c>
      <c r="F26" t="inlineStr">
        <is>
          <t>10.00</t>
        </is>
      </c>
      <c r="G26" t="inlineStr">
        <is>
          <t>16.00</t>
        </is>
      </c>
      <c r="H26" t="inlineStr">
        <is>
          <t>171.676</t>
        </is>
      </c>
      <c r="I26" t="inlineStr">
        <is>
          <t>0.937400</t>
        </is>
      </c>
      <c r="J26" t="inlineStr">
        <is>
          <t>0.025067</t>
        </is>
      </c>
      <c r="K26" t="inlineStr">
        <is>
          <t>4.034</t>
        </is>
      </c>
      <c r="L26" t="inlineStr">
        <is>
          <t>20230430</t>
        </is>
      </c>
      <c r="M26" t="n">
        <v>2.4204</v>
      </c>
    </row>
    <row r="27">
      <c r="A27" t="inlineStr">
        <is>
          <t>A00630</t>
        </is>
      </c>
      <c r="B27" t="inlineStr">
        <is>
          <t>0802</t>
        </is>
      </c>
      <c r="C27" t="inlineStr">
        <is>
          <t>21</t>
        </is>
      </c>
      <c r="D27" t="inlineStr">
        <is>
          <t>162.930</t>
        </is>
      </c>
      <c r="E27" t="inlineStr">
        <is>
          <t>W</t>
        </is>
      </c>
      <c r="F27" t="inlineStr">
        <is>
          <t>10.00</t>
        </is>
      </c>
      <c r="G27" t="inlineStr">
        <is>
          <t>16.00</t>
        </is>
      </c>
      <c r="H27" t="inlineStr">
        <is>
          <t>171.676</t>
        </is>
      </c>
      <c r="I27" t="inlineStr">
        <is>
          <t>0.949100</t>
        </is>
      </c>
      <c r="J27" t="inlineStr">
        <is>
          <t>0.029135</t>
        </is>
      </c>
      <c r="K27" t="inlineStr">
        <is>
          <t>4.747</t>
        </is>
      </c>
      <c r="L27" t="inlineStr">
        <is>
          <t>20230430</t>
        </is>
      </c>
      <c r="M27" t="n">
        <v>2.8482</v>
      </c>
    </row>
    <row r="28">
      <c r="A28" t="inlineStr">
        <is>
          <t>A00630</t>
        </is>
      </c>
      <c r="B28" t="inlineStr">
        <is>
          <t>0802</t>
        </is>
      </c>
      <c r="C28" t="inlineStr">
        <is>
          <t>21</t>
        </is>
      </c>
      <c r="D28" t="inlineStr">
        <is>
          <t>164.930</t>
        </is>
      </c>
      <c r="E28" t="inlineStr">
        <is>
          <t>W</t>
        </is>
      </c>
      <c r="F28" t="inlineStr">
        <is>
          <t>10.00</t>
        </is>
      </c>
      <c r="G28" t="inlineStr">
        <is>
          <t>16.00</t>
        </is>
      </c>
      <c r="H28" t="inlineStr">
        <is>
          <t>171.676</t>
        </is>
      </c>
      <c r="I28" t="inlineStr">
        <is>
          <t>0.960700</t>
        </is>
      </c>
      <c r="J28" t="inlineStr">
        <is>
          <t>0.033657</t>
        </is>
      </c>
      <c r="K28" t="inlineStr">
        <is>
          <t>5.551</t>
        </is>
      </c>
      <c r="L28" t="inlineStr">
        <is>
          <t>20230430</t>
        </is>
      </c>
      <c r="M28" t="n">
        <v>3.60815</v>
      </c>
    </row>
    <row r="29">
      <c r="A29" t="inlineStr">
        <is>
          <t>A00630</t>
        </is>
      </c>
      <c r="B29" t="inlineStr">
        <is>
          <t>0802</t>
        </is>
      </c>
      <c r="C29" t="inlineStr">
        <is>
          <t>21</t>
        </is>
      </c>
      <c r="D29" t="inlineStr">
        <is>
          <t>166.930</t>
        </is>
      </c>
      <c r="E29" t="inlineStr">
        <is>
          <t>W</t>
        </is>
      </c>
      <c r="F29" t="inlineStr">
        <is>
          <t>10.00</t>
        </is>
      </c>
      <c r="G29" t="inlineStr">
        <is>
          <t>16.00</t>
        </is>
      </c>
      <c r="H29" t="inlineStr">
        <is>
          <t>171.676</t>
        </is>
      </c>
      <c r="I29" t="inlineStr">
        <is>
          <t>0.972400</t>
        </is>
      </c>
      <c r="J29" t="inlineStr">
        <is>
          <t>0.038855</t>
        </is>
      </c>
      <c r="K29" t="inlineStr">
        <is>
          <t>6.486</t>
        </is>
      </c>
      <c r="L29" t="inlineStr">
        <is>
          <t>20230430</t>
        </is>
      </c>
      <c r="M29" t="n">
        <v>4.2159</v>
      </c>
    </row>
    <row r="30">
      <c r="A30" t="inlineStr">
        <is>
          <t>A00630</t>
        </is>
      </c>
      <c r="B30" t="inlineStr">
        <is>
          <t>0802</t>
        </is>
      </c>
      <c r="C30" t="inlineStr">
        <is>
          <t>21</t>
        </is>
      </c>
      <c r="D30" t="inlineStr">
        <is>
          <t>168.930</t>
        </is>
      </c>
      <c r="E30" t="inlineStr">
        <is>
          <t>W</t>
        </is>
      </c>
      <c r="F30" t="inlineStr">
        <is>
          <t>10.00</t>
        </is>
      </c>
      <c r="G30" t="inlineStr">
        <is>
          <t>16.00</t>
        </is>
      </c>
      <c r="H30" t="inlineStr">
        <is>
          <t>171.676</t>
        </is>
      </c>
      <c r="I30" t="inlineStr">
        <is>
          <t>0.984000</t>
        </is>
      </c>
      <c r="J30" t="inlineStr">
        <is>
          <t>0.044468</t>
        </is>
      </c>
      <c r="K30" t="inlineStr">
        <is>
          <t>7.512</t>
        </is>
      </c>
      <c r="L30" t="inlineStr">
        <is>
          <t>20230430</t>
        </is>
      </c>
      <c r="M30" t="n">
        <v>4.8828</v>
      </c>
    </row>
    <row r="31">
      <c r="A31" t="inlineStr">
        <is>
          <t>A00630</t>
        </is>
      </c>
      <c r="B31" t="inlineStr">
        <is>
          <t>0802</t>
        </is>
      </c>
      <c r="C31" t="inlineStr">
        <is>
          <t>21</t>
        </is>
      </c>
      <c r="D31" t="inlineStr">
        <is>
          <t>170.930</t>
        </is>
      </c>
      <c r="E31" t="inlineStr">
        <is>
          <t>W</t>
        </is>
      </c>
      <c r="F31" t="inlineStr">
        <is>
          <t>10.00</t>
        </is>
      </c>
      <c r="G31" t="inlineStr">
        <is>
          <t>16.00</t>
        </is>
      </c>
      <c r="H31" t="inlineStr">
        <is>
          <t>171.676</t>
        </is>
      </c>
      <c r="I31" t="inlineStr">
        <is>
          <t>0.995700</t>
        </is>
      </c>
      <c r="J31" t="inlineStr">
        <is>
          <t>0.050570</t>
        </is>
      </c>
      <c r="K31" t="inlineStr">
        <is>
          <t>8.644</t>
        </is>
      </c>
      <c r="L31" t="inlineStr">
        <is>
          <t>20230430</t>
        </is>
      </c>
      <c r="M31" t="n">
        <v>5.618600000000001</v>
      </c>
    </row>
    <row r="32">
      <c r="A32" t="inlineStr">
        <is>
          <t>A00630</t>
        </is>
      </c>
      <c r="B32" t="inlineStr">
        <is>
          <t>0802</t>
        </is>
      </c>
      <c r="C32" t="inlineStr">
        <is>
          <t>26</t>
        </is>
      </c>
      <c r="D32" t="inlineStr">
        <is>
          <t>150.250</t>
        </is>
      </c>
      <c r="E32" t="inlineStr">
        <is>
          <t>W</t>
        </is>
      </c>
      <c r="F32" t="inlineStr">
        <is>
          <t>10.00</t>
        </is>
      </c>
      <c r="G32" t="inlineStr">
        <is>
          <t>16.00</t>
        </is>
      </c>
      <c r="H32" t="inlineStr">
        <is>
          <t>169.775</t>
        </is>
      </c>
      <c r="I32" t="inlineStr">
        <is>
          <t>0.885000</t>
        </is>
      </c>
      <c r="J32" t="inlineStr">
        <is>
          <t>0.014130</t>
        </is>
      </c>
      <c r="K32" t="inlineStr">
        <is>
          <t>2.123</t>
        </is>
      </c>
      <c r="L32" t="inlineStr">
        <is>
          <t>20230430</t>
        </is>
      </c>
      <c r="M32" t="n">
        <v>1.16765</v>
      </c>
    </row>
    <row r="33">
      <c r="A33" t="inlineStr">
        <is>
          <t>A00630</t>
        </is>
      </c>
      <c r="B33" t="inlineStr">
        <is>
          <t>0802</t>
        </is>
      </c>
      <c r="C33" t="inlineStr">
        <is>
          <t>26</t>
        </is>
      </c>
      <c r="D33" t="inlineStr">
        <is>
          <t>152.250</t>
        </is>
      </c>
      <c r="E33" t="inlineStr">
        <is>
          <t>W</t>
        </is>
      </c>
      <c r="F33" t="inlineStr">
        <is>
          <t>10.00</t>
        </is>
      </c>
      <c r="G33" t="inlineStr">
        <is>
          <t>16.00</t>
        </is>
      </c>
      <c r="H33" t="inlineStr">
        <is>
          <t>169.775</t>
        </is>
      </c>
      <c r="I33" t="inlineStr">
        <is>
          <t>0.896800</t>
        </is>
      </c>
      <c r="J33" t="inlineStr">
        <is>
          <t>0.016749</t>
        </is>
      </c>
      <c r="K33" t="inlineStr">
        <is>
          <t>2.550</t>
        </is>
      </c>
      <c r="L33" t="inlineStr">
        <is>
          <t>20230430</t>
        </is>
      </c>
      <c r="M33" t="n">
        <v>1.4025</v>
      </c>
    </row>
    <row r="34">
      <c r="A34" t="inlineStr">
        <is>
          <t>A00630</t>
        </is>
      </c>
      <c r="B34" t="inlineStr">
        <is>
          <t>0802</t>
        </is>
      </c>
      <c r="C34" t="inlineStr">
        <is>
          <t>26</t>
        </is>
      </c>
      <c r="D34" t="inlineStr">
        <is>
          <t>154.250</t>
        </is>
      </c>
      <c r="E34" t="inlineStr">
        <is>
          <t>W</t>
        </is>
      </c>
      <c r="F34" t="inlineStr">
        <is>
          <t>10.00</t>
        </is>
      </c>
      <c r="G34" t="inlineStr">
        <is>
          <t>16.00</t>
        </is>
      </c>
      <c r="H34" t="inlineStr">
        <is>
          <t>169.775</t>
        </is>
      </c>
      <c r="I34" t="inlineStr">
        <is>
          <t>0.908600</t>
        </is>
      </c>
      <c r="J34" t="inlineStr">
        <is>
          <t>0.019566</t>
        </is>
      </c>
      <c r="K34" t="inlineStr">
        <is>
          <t>3.018</t>
        </is>
      </c>
      <c r="L34" t="inlineStr">
        <is>
          <t>20230430</t>
        </is>
      </c>
      <c r="M34" t="n">
        <v>1.8108</v>
      </c>
    </row>
    <row r="35">
      <c r="A35" t="inlineStr">
        <is>
          <t>A00630</t>
        </is>
      </c>
      <c r="B35" t="inlineStr">
        <is>
          <t>0802</t>
        </is>
      </c>
      <c r="C35" t="inlineStr">
        <is>
          <t>26</t>
        </is>
      </c>
      <c r="D35" t="inlineStr">
        <is>
          <t>156.250</t>
        </is>
      </c>
      <c r="E35" t="inlineStr">
        <is>
          <t>W</t>
        </is>
      </c>
      <c r="F35" t="inlineStr">
        <is>
          <t>10.00</t>
        </is>
      </c>
      <c r="G35" t="inlineStr">
        <is>
          <t>16.00</t>
        </is>
      </c>
      <c r="H35" t="inlineStr">
        <is>
          <t>169.775</t>
        </is>
      </c>
      <c r="I35" t="inlineStr">
        <is>
          <t>0.920300</t>
        </is>
      </c>
      <c r="J35" t="inlineStr">
        <is>
          <t>0.022714</t>
        </is>
      </c>
      <c r="K35" t="inlineStr">
        <is>
          <t>3.549</t>
        </is>
      </c>
      <c r="L35" t="inlineStr">
        <is>
          <t>20230430</t>
        </is>
      </c>
      <c r="M35" t="n">
        <v>2.1294</v>
      </c>
    </row>
    <row r="36">
      <c r="A36" t="inlineStr">
        <is>
          <t>A00630</t>
        </is>
      </c>
      <c r="B36" t="inlineStr">
        <is>
          <t>0802</t>
        </is>
      </c>
      <c r="C36" t="inlineStr">
        <is>
          <t>26</t>
        </is>
      </c>
      <c r="D36" t="inlineStr">
        <is>
          <t>158.250</t>
        </is>
      </c>
      <c r="E36" t="inlineStr">
        <is>
          <t>W</t>
        </is>
      </c>
      <c r="F36" t="inlineStr">
        <is>
          <t>10.00</t>
        </is>
      </c>
      <c r="G36" t="inlineStr">
        <is>
          <t>16.00</t>
        </is>
      </c>
      <c r="H36" t="inlineStr">
        <is>
          <t>169.775</t>
        </is>
      </c>
      <c r="I36" t="inlineStr">
        <is>
          <t>0.932100</t>
        </is>
      </c>
      <c r="J36" t="inlineStr">
        <is>
          <t>0.026578</t>
        </is>
      </c>
      <c r="K36" t="inlineStr">
        <is>
          <t>4.206</t>
        </is>
      </c>
      <c r="L36" t="inlineStr">
        <is>
          <t>20230430</t>
        </is>
      </c>
      <c r="M36" t="n">
        <v>2.5236</v>
      </c>
    </row>
    <row r="37">
      <c r="A37" t="inlineStr">
        <is>
          <t>A00630</t>
        </is>
      </c>
      <c r="B37" t="inlineStr">
        <is>
          <t>0802</t>
        </is>
      </c>
      <c r="C37" t="inlineStr">
        <is>
          <t>26</t>
        </is>
      </c>
      <c r="D37" t="inlineStr">
        <is>
          <t>160.250</t>
        </is>
      </c>
      <c r="E37" t="inlineStr">
        <is>
          <t>W</t>
        </is>
      </c>
      <c r="F37" t="inlineStr">
        <is>
          <t>10.00</t>
        </is>
      </c>
      <c r="G37" t="inlineStr">
        <is>
          <t>16.00</t>
        </is>
      </c>
      <c r="H37" t="inlineStr">
        <is>
          <t>169.775</t>
        </is>
      </c>
      <c r="I37" t="inlineStr">
        <is>
          <t>0.943900</t>
        </is>
      </c>
      <c r="J37" t="inlineStr">
        <is>
          <t>0.030633</t>
        </is>
      </c>
      <c r="K37" t="inlineStr">
        <is>
          <t>4.909</t>
        </is>
      </c>
      <c r="L37" t="inlineStr">
        <is>
          <t>20230430</t>
        </is>
      </c>
      <c r="M37" t="n">
        <v>2.9454</v>
      </c>
    </row>
    <row r="38">
      <c r="A38" t="inlineStr">
        <is>
          <t>A00630</t>
        </is>
      </c>
      <c r="B38" t="inlineStr">
        <is>
          <t>0802</t>
        </is>
      </c>
      <c r="C38" t="inlineStr">
        <is>
          <t>26</t>
        </is>
      </c>
      <c r="D38" t="inlineStr">
        <is>
          <t>162.250</t>
        </is>
      </c>
      <c r="E38" t="inlineStr">
        <is>
          <t>W</t>
        </is>
      </c>
      <c r="F38" t="inlineStr">
        <is>
          <t>10.00</t>
        </is>
      </c>
      <c r="G38" t="inlineStr">
        <is>
          <t>16.00</t>
        </is>
      </c>
      <c r="H38" t="inlineStr">
        <is>
          <t>169.775</t>
        </is>
      </c>
      <c r="I38" t="inlineStr">
        <is>
          <t>0.955700</t>
        </is>
      </c>
      <c r="J38" t="inlineStr">
        <is>
          <t>0.035365</t>
        </is>
      </c>
      <c r="K38" t="inlineStr">
        <is>
          <t>5.738</t>
        </is>
      </c>
      <c r="L38" t="inlineStr">
        <is>
          <t>20230430</t>
        </is>
      </c>
      <c r="M38" t="n">
        <v>3.7297</v>
      </c>
    </row>
    <row r="39">
      <c r="A39" t="inlineStr">
        <is>
          <t>A00630</t>
        </is>
      </c>
      <c r="B39" t="inlineStr">
        <is>
          <t>0802</t>
        </is>
      </c>
      <c r="C39" t="inlineStr">
        <is>
          <t>26</t>
        </is>
      </c>
      <c r="D39" t="inlineStr">
        <is>
          <t>164.250</t>
        </is>
      </c>
      <c r="E39" t="inlineStr">
        <is>
          <t>W</t>
        </is>
      </c>
      <c r="F39" t="inlineStr">
        <is>
          <t>10.00</t>
        </is>
      </c>
      <c r="G39" t="inlineStr">
        <is>
          <t>16.00</t>
        </is>
      </c>
      <c r="H39" t="inlineStr">
        <is>
          <t>169.775</t>
        </is>
      </c>
      <c r="I39" t="inlineStr">
        <is>
          <t>0.967500</t>
        </is>
      </c>
      <c r="J39" t="inlineStr">
        <is>
          <t>0.040432</t>
        </is>
      </c>
      <c r="K39" t="inlineStr">
        <is>
          <t>6.641</t>
        </is>
      </c>
      <c r="L39" t="inlineStr">
        <is>
          <t>20230430</t>
        </is>
      </c>
      <c r="M39" t="n">
        <v>4.31665</v>
      </c>
    </row>
    <row r="40">
      <c r="A40" t="inlineStr">
        <is>
          <t>A00630</t>
        </is>
      </c>
      <c r="B40" t="inlineStr">
        <is>
          <t>0802</t>
        </is>
      </c>
      <c r="C40" t="inlineStr">
        <is>
          <t>26</t>
        </is>
      </c>
      <c r="D40" t="inlineStr">
        <is>
          <t>166.250</t>
        </is>
      </c>
      <c r="E40" t="inlineStr">
        <is>
          <t>W</t>
        </is>
      </c>
      <c r="F40" t="inlineStr">
        <is>
          <t>10.00</t>
        </is>
      </c>
      <c r="G40" t="inlineStr">
        <is>
          <t>16.00</t>
        </is>
      </c>
      <c r="H40" t="inlineStr">
        <is>
          <t>169.775</t>
        </is>
      </c>
      <c r="I40" t="inlineStr">
        <is>
          <t>0.979200</t>
        </is>
      </c>
      <c r="J40" t="inlineStr">
        <is>
          <t>0.045943</t>
        </is>
      </c>
      <c r="K40" t="inlineStr">
        <is>
          <t>7.638</t>
        </is>
      </c>
      <c r="L40" t="inlineStr">
        <is>
          <t>20230430</t>
        </is>
      </c>
      <c r="M40" t="n">
        <v>4.9647</v>
      </c>
    </row>
    <row r="41">
      <c r="A41" t="inlineStr">
        <is>
          <t>A00630</t>
        </is>
      </c>
      <c r="B41" t="inlineStr">
        <is>
          <t>0802</t>
        </is>
      </c>
      <c r="C41" t="inlineStr">
        <is>
          <t>26</t>
        </is>
      </c>
      <c r="D41" t="inlineStr">
        <is>
          <t>168.250</t>
        </is>
      </c>
      <c r="E41" t="inlineStr">
        <is>
          <t>W</t>
        </is>
      </c>
      <c r="F41" t="inlineStr">
        <is>
          <t>10.00</t>
        </is>
      </c>
      <c r="G41" t="inlineStr">
        <is>
          <t>16.00</t>
        </is>
      </c>
      <c r="H41" t="inlineStr">
        <is>
          <t>169.775</t>
        </is>
      </c>
      <c r="I41" t="inlineStr">
        <is>
          <t>0.991000</t>
        </is>
      </c>
      <c r="J41" t="inlineStr">
        <is>
          <t>0.051964</t>
        </is>
      </c>
      <c r="K41" t="inlineStr">
        <is>
          <t>8.743</t>
        </is>
      </c>
      <c r="L41" t="inlineStr">
        <is>
          <t>20230430</t>
        </is>
      </c>
      <c r="M41" t="n">
        <v>5.682950000000001</v>
      </c>
    </row>
    <row r="42">
      <c r="A42" t="inlineStr">
        <is>
          <t>A00630</t>
        </is>
      </c>
      <c r="B42" t="inlineStr">
        <is>
          <t>0802</t>
        </is>
      </c>
      <c r="C42" t="inlineStr">
        <is>
          <t>30</t>
        </is>
      </c>
      <c r="D42" t="inlineStr">
        <is>
          <t>150.030</t>
        </is>
      </c>
      <c r="E42" t="inlineStr">
        <is>
          <t>W</t>
        </is>
      </c>
      <c r="F42" t="inlineStr">
        <is>
          <t>10.00</t>
        </is>
      </c>
      <c r="G42" t="inlineStr">
        <is>
          <t>16.00</t>
        </is>
      </c>
      <c r="H42" t="inlineStr">
        <is>
          <t>169.550</t>
        </is>
      </c>
      <c r="I42" t="inlineStr">
        <is>
          <t>0.884900</t>
        </is>
      </c>
      <c r="J42" t="inlineStr">
        <is>
          <t>0.016397</t>
        </is>
      </c>
      <c r="K42" t="inlineStr">
        <is>
          <t>2.460</t>
        </is>
      </c>
      <c r="L42" t="inlineStr">
        <is>
          <t>20230430</t>
        </is>
      </c>
      <c r="M42" t="n">
        <v>1.353</v>
      </c>
    </row>
    <row r="43">
      <c r="A43" t="inlineStr">
        <is>
          <t>A00630</t>
        </is>
      </c>
      <c r="B43" t="inlineStr">
        <is>
          <t>0802</t>
        </is>
      </c>
      <c r="C43" t="inlineStr">
        <is>
          <t>30</t>
        </is>
      </c>
      <c r="D43" t="inlineStr">
        <is>
          <t>152.030</t>
        </is>
      </c>
      <c r="E43" t="inlineStr">
        <is>
          <t>W</t>
        </is>
      </c>
      <c r="F43" t="inlineStr">
        <is>
          <t>10.00</t>
        </is>
      </c>
      <c r="G43" t="inlineStr">
        <is>
          <t>16.00</t>
        </is>
      </c>
      <c r="H43" t="inlineStr">
        <is>
          <t>169.550</t>
        </is>
      </c>
      <c r="I43" t="inlineStr">
        <is>
          <t>0.896700</t>
        </is>
      </c>
      <c r="J43" t="inlineStr">
        <is>
          <t>0.019141</t>
        </is>
      </c>
      <c r="K43" t="inlineStr">
        <is>
          <t>2.910</t>
        </is>
      </c>
      <c r="L43" t="inlineStr">
        <is>
          <t>20230430</t>
        </is>
      </c>
      <c r="M43" t="n">
        <v>1.6005</v>
      </c>
    </row>
    <row r="44">
      <c r="A44" t="inlineStr">
        <is>
          <t>A00630</t>
        </is>
      </c>
      <c r="B44" t="inlineStr">
        <is>
          <t>0802</t>
        </is>
      </c>
      <c r="C44" t="inlineStr">
        <is>
          <t>30</t>
        </is>
      </c>
      <c r="D44" t="inlineStr">
        <is>
          <t>154.030</t>
        </is>
      </c>
      <c r="E44" t="inlineStr">
        <is>
          <t>W</t>
        </is>
      </c>
      <c r="F44" t="inlineStr">
        <is>
          <t>10.00</t>
        </is>
      </c>
      <c r="G44" t="inlineStr">
        <is>
          <t>16.00</t>
        </is>
      </c>
      <c r="H44" t="inlineStr">
        <is>
          <t>169.550</t>
        </is>
      </c>
      <c r="I44" t="inlineStr">
        <is>
          <t>0.908500</t>
        </is>
      </c>
      <c r="J44" t="inlineStr">
        <is>
          <t>0.022048</t>
        </is>
      </c>
      <c r="K44" t="inlineStr">
        <is>
          <t>3.396</t>
        </is>
      </c>
      <c r="L44" t="inlineStr">
        <is>
          <t>20230430</t>
        </is>
      </c>
      <c r="M44" t="n">
        <v>2.0376</v>
      </c>
    </row>
    <row r="45">
      <c r="A45" t="inlineStr">
        <is>
          <t>A00630</t>
        </is>
      </c>
      <c r="B45" t="inlineStr">
        <is>
          <t>0802</t>
        </is>
      </c>
      <c r="C45" t="inlineStr">
        <is>
          <t>30</t>
        </is>
      </c>
      <c r="D45" t="inlineStr">
        <is>
          <t>156.030</t>
        </is>
      </c>
      <c r="E45" t="inlineStr">
        <is>
          <t>W</t>
        </is>
      </c>
      <c r="F45" t="inlineStr">
        <is>
          <t>10.00</t>
        </is>
      </c>
      <c r="G45" t="inlineStr">
        <is>
          <t>16.00</t>
        </is>
      </c>
      <c r="H45" t="inlineStr">
        <is>
          <t>169.550</t>
        </is>
      </c>
      <c r="I45" t="inlineStr">
        <is>
          <t>0.920300</t>
        </is>
      </c>
      <c r="J45" t="inlineStr">
        <is>
          <t>0.025284</t>
        </is>
      </c>
      <c r="K45" t="inlineStr">
        <is>
          <t>3.945</t>
        </is>
      </c>
      <c r="L45" t="inlineStr">
        <is>
          <t>20230430</t>
        </is>
      </c>
      <c r="M45" t="n">
        <v>2.367</v>
      </c>
    </row>
    <row r="46">
      <c r="A46" t="inlineStr">
        <is>
          <t>A00630</t>
        </is>
      </c>
      <c r="B46" t="inlineStr">
        <is>
          <t>0802</t>
        </is>
      </c>
      <c r="C46" t="inlineStr">
        <is>
          <t>30</t>
        </is>
      </c>
      <c r="D46" t="inlineStr">
        <is>
          <t>158.030</t>
        </is>
      </c>
      <c r="E46" t="inlineStr">
        <is>
          <t>W</t>
        </is>
      </c>
      <c r="F46" t="inlineStr">
        <is>
          <t>10.00</t>
        </is>
      </c>
      <c r="G46" t="inlineStr">
        <is>
          <t>16.00</t>
        </is>
      </c>
      <c r="H46" t="inlineStr">
        <is>
          <t>169.550</t>
        </is>
      </c>
      <c r="I46" t="inlineStr">
        <is>
          <t>0.932100</t>
        </is>
      </c>
      <c r="J46" t="inlineStr">
        <is>
          <t>0.029203</t>
        </is>
      </c>
      <c r="K46" t="inlineStr">
        <is>
          <t>4.615</t>
        </is>
      </c>
      <c r="L46" t="inlineStr">
        <is>
          <t>20230430</t>
        </is>
      </c>
      <c r="M46" t="n">
        <v>2.769</v>
      </c>
    </row>
    <row r="47">
      <c r="A47" t="inlineStr">
        <is>
          <t>A00630</t>
        </is>
      </c>
      <c r="B47" t="inlineStr">
        <is>
          <t>0802</t>
        </is>
      </c>
      <c r="C47" t="inlineStr">
        <is>
          <t>30</t>
        </is>
      </c>
      <c r="D47" t="inlineStr">
        <is>
          <t>160.030</t>
        </is>
      </c>
      <c r="E47" t="inlineStr">
        <is>
          <t>W</t>
        </is>
      </c>
      <c r="F47" t="inlineStr">
        <is>
          <t>10.00</t>
        </is>
      </c>
      <c r="G47" t="inlineStr">
        <is>
          <t>16.00</t>
        </is>
      </c>
      <c r="H47" t="inlineStr">
        <is>
          <t>169.550</t>
        </is>
      </c>
      <c r="I47" t="inlineStr">
        <is>
          <t>0.943900</t>
        </is>
      </c>
      <c r="J47" t="inlineStr">
        <is>
          <t>0.033256</t>
        </is>
      </c>
      <c r="K47" t="inlineStr">
        <is>
          <t>5.322</t>
        </is>
      </c>
      <c r="L47" t="inlineStr">
        <is>
          <t>20230430</t>
        </is>
      </c>
      <c r="M47" t="n">
        <v>3.1932</v>
      </c>
    </row>
    <row r="48">
      <c r="A48" t="inlineStr">
        <is>
          <t>A00630</t>
        </is>
      </c>
      <c r="B48" t="inlineStr">
        <is>
          <t>0802</t>
        </is>
      </c>
      <c r="C48" t="inlineStr">
        <is>
          <t>30</t>
        </is>
      </c>
      <c r="D48" t="inlineStr">
        <is>
          <t>162.030</t>
        </is>
      </c>
      <c r="E48" t="inlineStr">
        <is>
          <t>W</t>
        </is>
      </c>
      <c r="F48" t="inlineStr">
        <is>
          <t>10.00</t>
        </is>
      </c>
      <c r="G48" t="inlineStr">
        <is>
          <t>16.00</t>
        </is>
      </c>
      <c r="H48" t="inlineStr">
        <is>
          <t>169.550</t>
        </is>
      </c>
      <c r="I48" t="inlineStr">
        <is>
          <t>0.955600</t>
        </is>
      </c>
      <c r="J48" t="inlineStr">
        <is>
          <t>0.037913</t>
        </is>
      </c>
      <c r="K48" t="inlineStr">
        <is>
          <t>6.143</t>
        </is>
      </c>
      <c r="L48" t="inlineStr">
        <is>
          <t>20230430</t>
        </is>
      </c>
      <c r="M48" t="n">
        <v>3.99295</v>
      </c>
    </row>
    <row r="49">
      <c r="A49" t="inlineStr">
        <is>
          <t>A00630</t>
        </is>
      </c>
      <c r="B49" t="inlineStr">
        <is>
          <t>0802</t>
        </is>
      </c>
      <c r="C49" t="inlineStr">
        <is>
          <t>30</t>
        </is>
      </c>
      <c r="D49" t="inlineStr">
        <is>
          <t>164.030</t>
        </is>
      </c>
      <c r="E49" t="inlineStr">
        <is>
          <t>W</t>
        </is>
      </c>
      <c r="F49" t="inlineStr">
        <is>
          <t>10.00</t>
        </is>
      </c>
      <c r="G49" t="inlineStr">
        <is>
          <t>16.00</t>
        </is>
      </c>
      <c r="H49" t="inlineStr">
        <is>
          <t>169.550</t>
        </is>
      </c>
      <c r="I49" t="inlineStr">
        <is>
          <t>0.967400</t>
        </is>
      </c>
      <c r="J49" t="inlineStr">
        <is>
          <t>0.042901</t>
        </is>
      </c>
      <c r="K49" t="inlineStr">
        <is>
          <t>7.037</t>
        </is>
      </c>
      <c r="L49" t="inlineStr">
        <is>
          <t>20230430</t>
        </is>
      </c>
      <c r="M49" t="n">
        <v>4.57405</v>
      </c>
    </row>
    <row r="50">
      <c r="A50" t="inlineStr">
        <is>
          <t>A00630</t>
        </is>
      </c>
      <c r="B50" t="inlineStr">
        <is>
          <t>0802</t>
        </is>
      </c>
      <c r="C50" t="inlineStr">
        <is>
          <t>30</t>
        </is>
      </c>
      <c r="D50" t="inlineStr">
        <is>
          <t>166.030</t>
        </is>
      </c>
      <c r="E50" t="inlineStr">
        <is>
          <t>W</t>
        </is>
      </c>
      <c r="F50" t="inlineStr">
        <is>
          <t>10.00</t>
        </is>
      </c>
      <c r="G50" t="inlineStr">
        <is>
          <t>16.00</t>
        </is>
      </c>
      <c r="H50" t="inlineStr">
        <is>
          <t>169.550</t>
        </is>
      </c>
      <c r="I50" t="inlineStr">
        <is>
          <t>0.979200</t>
        </is>
      </c>
      <c r="J50" t="inlineStr">
        <is>
          <t>0.048329</t>
        </is>
      </c>
      <c r="K50" t="inlineStr">
        <is>
          <t>8.024</t>
        </is>
      </c>
      <c r="L50" t="inlineStr">
        <is>
          <t>20230430</t>
        </is>
      </c>
      <c r="M50" t="n">
        <v>5.215599999999999</v>
      </c>
    </row>
    <row r="51">
      <c r="A51" t="inlineStr">
        <is>
          <t>A00630</t>
        </is>
      </c>
      <c r="B51" t="inlineStr">
        <is>
          <t>0802</t>
        </is>
      </c>
      <c r="C51" t="inlineStr">
        <is>
          <t>30</t>
        </is>
      </c>
      <c r="D51" t="inlineStr">
        <is>
          <t>168.030</t>
        </is>
      </c>
      <c r="E51" t="inlineStr">
        <is>
          <t>W</t>
        </is>
      </c>
      <c r="F51" t="inlineStr">
        <is>
          <t>10.00</t>
        </is>
      </c>
      <c r="G51" t="inlineStr">
        <is>
          <t>16.00</t>
        </is>
      </c>
      <c r="H51" t="inlineStr">
        <is>
          <t>169.550</t>
        </is>
      </c>
      <c r="I51" t="inlineStr">
        <is>
          <t>0.991000</t>
        </is>
      </c>
      <c r="J51" t="inlineStr">
        <is>
          <t>0.054187</t>
        </is>
      </c>
      <c r="K51" t="inlineStr">
        <is>
          <t>9.105</t>
        </is>
      </c>
      <c r="L51" t="inlineStr">
        <is>
          <t>20230430</t>
        </is>
      </c>
      <c r="M51" t="n">
        <v>5.91825</v>
      </c>
    </row>
    <row r="52">
      <c r="A52" t="inlineStr">
        <is>
          <t>A00630</t>
        </is>
      </c>
      <c r="B52" t="inlineStr">
        <is>
          <t>0802</t>
        </is>
      </c>
      <c r="C52" t="inlineStr">
        <is>
          <t>34</t>
        </is>
      </c>
      <c r="D52" t="inlineStr">
        <is>
          <t>151.850</t>
        </is>
      </c>
      <c r="E52" t="inlineStr">
        <is>
          <t>W</t>
        </is>
      </c>
      <c r="F52" t="inlineStr">
        <is>
          <t>10.00</t>
        </is>
      </c>
      <c r="G52" t="inlineStr">
        <is>
          <t>16.00</t>
        </is>
      </c>
      <c r="H52" t="inlineStr">
        <is>
          <t>170.002</t>
        </is>
      </c>
      <c r="I52" t="inlineStr">
        <is>
          <t>0.893200</t>
        </is>
      </c>
      <c r="J52" t="inlineStr">
        <is>
          <t>0.018624</t>
        </is>
      </c>
      <c r="K52" t="inlineStr">
        <is>
          <t>2.828</t>
        </is>
      </c>
      <c r="L52" t="inlineStr">
        <is>
          <t>20230430</t>
        </is>
      </c>
      <c r="M52" t="n">
        <v>1.5554</v>
      </c>
    </row>
    <row r="53">
      <c r="A53" t="inlineStr">
        <is>
          <t>A00630</t>
        </is>
      </c>
      <c r="B53" t="inlineStr">
        <is>
          <t>0802</t>
        </is>
      </c>
      <c r="C53" t="inlineStr">
        <is>
          <t>34</t>
        </is>
      </c>
      <c r="D53" t="inlineStr">
        <is>
          <t>153.850</t>
        </is>
      </c>
      <c r="E53" t="inlineStr">
        <is>
          <t>W</t>
        </is>
      </c>
      <c r="F53" t="inlineStr">
        <is>
          <t>10.00</t>
        </is>
      </c>
      <c r="G53" t="inlineStr">
        <is>
          <t>16.00</t>
        </is>
      </c>
      <c r="H53" t="inlineStr">
        <is>
          <t>170.002</t>
        </is>
      </c>
      <c r="I53" t="inlineStr">
        <is>
          <t>0.905000</t>
        </is>
      </c>
      <c r="J53" t="inlineStr">
        <is>
          <t>0.021560</t>
        </is>
      </c>
      <c r="K53" t="inlineStr">
        <is>
          <t>3.317</t>
        </is>
      </c>
      <c r="L53" t="inlineStr">
        <is>
          <t>20230430</t>
        </is>
      </c>
      <c r="M53" t="n">
        <v>1.9902</v>
      </c>
    </row>
    <row r="54">
      <c r="A54" t="inlineStr">
        <is>
          <t>A00630</t>
        </is>
      </c>
      <c r="B54" t="inlineStr">
        <is>
          <t>0802</t>
        </is>
      </c>
      <c r="C54" t="inlineStr">
        <is>
          <t>34</t>
        </is>
      </c>
      <c r="D54" t="inlineStr">
        <is>
          <t>155.850</t>
        </is>
      </c>
      <c r="E54" t="inlineStr">
        <is>
          <t>W</t>
        </is>
      </c>
      <c r="F54" t="inlineStr">
        <is>
          <t>10.00</t>
        </is>
      </c>
      <c r="G54" t="inlineStr">
        <is>
          <t>16.00</t>
        </is>
      </c>
      <c r="H54" t="inlineStr">
        <is>
          <t>170.002</t>
        </is>
      </c>
      <c r="I54" t="inlineStr">
        <is>
          <t>0.916800</t>
        </is>
      </c>
      <c r="J54" t="inlineStr">
        <is>
          <t>0.025024</t>
        </is>
      </c>
      <c r="K54" t="inlineStr">
        <is>
          <t>3.900</t>
        </is>
      </c>
      <c r="L54" t="inlineStr">
        <is>
          <t>20230430</t>
        </is>
      </c>
      <c r="M54" t="n">
        <v>2.34</v>
      </c>
    </row>
    <row r="55">
      <c r="A55" t="inlineStr">
        <is>
          <t>A00630</t>
        </is>
      </c>
      <c r="B55" t="inlineStr">
        <is>
          <t>0802</t>
        </is>
      </c>
      <c r="C55" t="inlineStr">
        <is>
          <t>34</t>
        </is>
      </c>
      <c r="D55" t="inlineStr">
        <is>
          <t>157.850</t>
        </is>
      </c>
      <c r="E55" t="inlineStr">
        <is>
          <t>W</t>
        </is>
      </c>
      <c r="F55" t="inlineStr">
        <is>
          <t>10.00</t>
        </is>
      </c>
      <c r="G55" t="inlineStr">
        <is>
          <t>16.00</t>
        </is>
      </c>
      <c r="H55" t="inlineStr">
        <is>
          <t>170.002</t>
        </is>
      </c>
      <c r="I55" t="inlineStr">
        <is>
          <t>0.928500</t>
        </is>
      </c>
      <c r="J55" t="inlineStr">
        <is>
          <t>0.028799</t>
        </is>
      </c>
      <c r="K55" t="inlineStr">
        <is>
          <t>4.546</t>
        </is>
      </c>
      <c r="L55" t="inlineStr">
        <is>
          <t>20230430</t>
        </is>
      </c>
      <c r="M55" t="n">
        <v>2.7276</v>
      </c>
    </row>
    <row r="56">
      <c r="A56" t="inlineStr">
        <is>
          <t>A00630</t>
        </is>
      </c>
      <c r="B56" t="inlineStr">
        <is>
          <t>0802</t>
        </is>
      </c>
      <c r="C56" t="inlineStr">
        <is>
          <t>34</t>
        </is>
      </c>
      <c r="D56" t="inlineStr">
        <is>
          <t>159.850</t>
        </is>
      </c>
      <c r="E56" t="inlineStr">
        <is>
          <t>W</t>
        </is>
      </c>
      <c r="F56" t="inlineStr">
        <is>
          <t>10.00</t>
        </is>
      </c>
      <c r="G56" t="inlineStr">
        <is>
          <t>16.00</t>
        </is>
      </c>
      <c r="H56" t="inlineStr">
        <is>
          <t>170.002</t>
        </is>
      </c>
      <c r="I56" t="inlineStr">
        <is>
          <t>0.940300</t>
        </is>
      </c>
      <c r="J56" t="inlineStr">
        <is>
          <t>0.032962</t>
        </is>
      </c>
      <c r="K56" t="inlineStr">
        <is>
          <t>5.269</t>
        </is>
      </c>
      <c r="L56" t="inlineStr">
        <is>
          <t>20230430</t>
        </is>
      </c>
      <c r="M56" t="n">
        <v>3.1614</v>
      </c>
    </row>
    <row r="57">
      <c r="A57" t="inlineStr">
        <is>
          <t>A00630</t>
        </is>
      </c>
      <c r="B57" t="inlineStr">
        <is>
          <t>0802</t>
        </is>
      </c>
      <c r="C57" t="inlineStr">
        <is>
          <t>34</t>
        </is>
      </c>
      <c r="D57" t="inlineStr">
        <is>
          <t>161.850</t>
        </is>
      </c>
      <c r="E57" t="inlineStr">
        <is>
          <t>W</t>
        </is>
      </c>
      <c r="F57" t="inlineStr">
        <is>
          <t>10.00</t>
        </is>
      </c>
      <c r="G57" t="inlineStr">
        <is>
          <t>16.00</t>
        </is>
      </c>
      <c r="H57" t="inlineStr">
        <is>
          <t>170.002</t>
        </is>
      </c>
      <c r="I57" t="inlineStr">
        <is>
          <t>0.952000</t>
        </is>
      </c>
      <c r="J57" t="inlineStr">
        <is>
          <t>0.037430</t>
        </is>
      </c>
      <c r="K57" t="inlineStr">
        <is>
          <t>6.058</t>
        </is>
      </c>
      <c r="L57" t="inlineStr">
        <is>
          <t>20230430</t>
        </is>
      </c>
      <c r="M57" t="n">
        <v>3.9377</v>
      </c>
    </row>
    <row r="58">
      <c r="A58" t="inlineStr">
        <is>
          <t>A00630</t>
        </is>
      </c>
      <c r="B58" t="inlineStr">
        <is>
          <t>0802</t>
        </is>
      </c>
      <c r="C58" t="inlineStr">
        <is>
          <t>34</t>
        </is>
      </c>
      <c r="D58" t="inlineStr">
        <is>
          <t>163.850</t>
        </is>
      </c>
      <c r="E58" t="inlineStr">
        <is>
          <t>W</t>
        </is>
      </c>
      <c r="F58" t="inlineStr">
        <is>
          <t>10.00</t>
        </is>
      </c>
      <c r="G58" t="inlineStr">
        <is>
          <t>16.00</t>
        </is>
      </c>
      <c r="H58" t="inlineStr">
        <is>
          <t>170.002</t>
        </is>
      </c>
      <c r="I58" t="inlineStr">
        <is>
          <t>0.963800</t>
        </is>
      </c>
      <c r="J58" t="inlineStr">
        <is>
          <t>0.042588</t>
        </is>
      </c>
      <c r="K58" t="inlineStr">
        <is>
          <t>6.978</t>
        </is>
      </c>
      <c r="L58" t="inlineStr">
        <is>
          <t>20230430</t>
        </is>
      </c>
      <c r="M58" t="n">
        <v>4.5357</v>
      </c>
    </row>
    <row r="59">
      <c r="A59" t="inlineStr">
        <is>
          <t>A00630</t>
        </is>
      </c>
      <c r="B59" t="inlineStr">
        <is>
          <t>0802</t>
        </is>
      </c>
      <c r="C59" t="inlineStr">
        <is>
          <t>34</t>
        </is>
      </c>
      <c r="D59" t="inlineStr">
        <is>
          <t>165.850</t>
        </is>
      </c>
      <c r="E59" t="inlineStr">
        <is>
          <t>W</t>
        </is>
      </c>
      <c r="F59" t="inlineStr">
        <is>
          <t>10.00</t>
        </is>
      </c>
      <c r="G59" t="inlineStr">
        <is>
          <t>16.00</t>
        </is>
      </c>
      <c r="H59" t="inlineStr">
        <is>
          <t>170.002</t>
        </is>
      </c>
      <c r="I59" t="inlineStr">
        <is>
          <t>0.975600</t>
        </is>
      </c>
      <c r="J59" t="inlineStr">
        <is>
          <t>0.047917</t>
        </is>
      </c>
      <c r="K59" t="inlineStr">
        <is>
          <t>7.947</t>
        </is>
      </c>
      <c r="L59" t="inlineStr">
        <is>
          <t>20230430</t>
        </is>
      </c>
      <c r="M59" t="n">
        <v>5.165550000000001</v>
      </c>
    </row>
    <row r="60">
      <c r="A60" t="inlineStr">
        <is>
          <t>A00630</t>
        </is>
      </c>
      <c r="B60" t="inlineStr">
        <is>
          <t>0802</t>
        </is>
      </c>
      <c r="C60" t="inlineStr">
        <is>
          <t>34</t>
        </is>
      </c>
      <c r="D60" t="inlineStr">
        <is>
          <t>167.850</t>
        </is>
      </c>
      <c r="E60" t="inlineStr">
        <is>
          <t>W</t>
        </is>
      </c>
      <c r="F60" t="inlineStr">
        <is>
          <t>10.00</t>
        </is>
      </c>
      <c r="G60" t="inlineStr">
        <is>
          <t>16.00</t>
        </is>
      </c>
      <c r="H60" t="inlineStr">
        <is>
          <t>170.002</t>
        </is>
      </c>
      <c r="I60" t="inlineStr">
        <is>
          <t>0.987300</t>
        </is>
      </c>
      <c r="J60" t="inlineStr">
        <is>
          <t>0.053810</t>
        </is>
      </c>
      <c r="K60" t="inlineStr">
        <is>
          <t>9.032</t>
        </is>
      </c>
      <c r="L60" t="inlineStr">
        <is>
          <t>20230430</t>
        </is>
      </c>
      <c r="M60" t="n">
        <v>5.8708</v>
      </c>
    </row>
    <row r="61">
      <c r="A61" t="inlineStr">
        <is>
          <t>A00630</t>
        </is>
      </c>
      <c r="B61" t="inlineStr">
        <is>
          <t>0802</t>
        </is>
      </c>
      <c r="C61" t="inlineStr">
        <is>
          <t>34</t>
        </is>
      </c>
      <c r="D61" t="inlineStr">
        <is>
          <t>169.850</t>
        </is>
      </c>
      <c r="E61" t="inlineStr">
        <is>
          <t>W</t>
        </is>
      </c>
      <c r="F61" t="inlineStr">
        <is>
          <t>10.00</t>
        </is>
      </c>
      <c r="G61" t="inlineStr">
        <is>
          <t>16.00</t>
        </is>
      </c>
      <c r="H61" t="inlineStr">
        <is>
          <t>170.002</t>
        </is>
      </c>
      <c r="I61" t="inlineStr">
        <is>
          <t>0.999100</t>
        </is>
      </c>
      <c r="J61" t="inlineStr">
        <is>
          <t>0.060059</t>
        </is>
      </c>
      <c r="K61" t="inlineStr">
        <is>
          <t>10.201</t>
        </is>
      </c>
      <c r="L61" t="inlineStr">
        <is>
          <t>20230430</t>
        </is>
      </c>
      <c r="M61" t="n">
        <v>6.63065</v>
      </c>
    </row>
    <row r="62">
      <c r="A62" t="inlineStr">
        <is>
          <t>A00630</t>
        </is>
      </c>
      <c r="B62" t="inlineStr">
        <is>
          <t>0802</t>
        </is>
      </c>
      <c r="C62" t="inlineStr">
        <is>
          <t>39</t>
        </is>
      </c>
      <c r="D62" t="inlineStr">
        <is>
          <t>153.220</t>
        </is>
      </c>
      <c r="E62" t="inlineStr">
        <is>
          <t>W</t>
        </is>
      </c>
      <c r="F62" t="inlineStr">
        <is>
          <t>10.00</t>
        </is>
      </c>
      <c r="G62" t="inlineStr">
        <is>
          <t>16.00</t>
        </is>
      </c>
      <c r="H62" t="inlineStr">
        <is>
          <t>171.368</t>
        </is>
      </c>
      <c r="I62" t="inlineStr">
        <is>
          <t>0.894100</t>
        </is>
      </c>
      <c r="J62" t="inlineStr">
        <is>
          <t>0.021277</t>
        </is>
      </c>
      <c r="K62" t="inlineStr">
        <is>
          <t>3.260</t>
        </is>
      </c>
      <c r="L62" t="inlineStr">
        <is>
          <t>20230430</t>
        </is>
      </c>
      <c r="M62" t="n">
        <v>1.793</v>
      </c>
    </row>
    <row r="63">
      <c r="A63" t="inlineStr">
        <is>
          <t>A00630</t>
        </is>
      </c>
      <c r="B63" t="inlineStr">
        <is>
          <t>0802</t>
        </is>
      </c>
      <c r="C63" t="inlineStr">
        <is>
          <t>39</t>
        </is>
      </c>
      <c r="D63" t="inlineStr">
        <is>
          <t>155.220</t>
        </is>
      </c>
      <c r="E63" t="inlineStr">
        <is>
          <t>W</t>
        </is>
      </c>
      <c r="F63" t="inlineStr">
        <is>
          <t>10.00</t>
        </is>
      </c>
      <c r="G63" t="inlineStr">
        <is>
          <t>16.00</t>
        </is>
      </c>
      <c r="H63" t="inlineStr">
        <is>
          <t>171.368</t>
        </is>
      </c>
      <c r="I63" t="inlineStr">
        <is>
          <t>0.905800</t>
        </is>
      </c>
      <c r="J63" t="inlineStr">
        <is>
          <t>0.024282</t>
        </is>
      </c>
      <c r="K63" t="inlineStr">
        <is>
          <t>3.769</t>
        </is>
      </c>
      <c r="L63" t="inlineStr">
        <is>
          <t>20230430</t>
        </is>
      </c>
      <c r="M63" t="n">
        <v>2.2614</v>
      </c>
    </row>
    <row r="64">
      <c r="A64" t="inlineStr">
        <is>
          <t>A00630</t>
        </is>
      </c>
      <c r="B64" t="inlineStr">
        <is>
          <t>0802</t>
        </is>
      </c>
      <c r="C64" t="inlineStr">
        <is>
          <t>39</t>
        </is>
      </c>
      <c r="D64" t="inlineStr">
        <is>
          <t>157.220</t>
        </is>
      </c>
      <c r="E64" t="inlineStr">
        <is>
          <t>W</t>
        </is>
      </c>
      <c r="F64" t="inlineStr">
        <is>
          <t>10.00</t>
        </is>
      </c>
      <c r="G64" t="inlineStr">
        <is>
          <t>16.00</t>
        </is>
      </c>
      <c r="H64" t="inlineStr">
        <is>
          <t>171.368</t>
        </is>
      </c>
      <c r="I64" t="inlineStr">
        <is>
          <t>0.917400</t>
        </is>
      </c>
      <c r="J64" t="inlineStr">
        <is>
          <t>0.027757</t>
        </is>
      </c>
      <c r="K64" t="inlineStr">
        <is>
          <t>4.364</t>
        </is>
      </c>
      <c r="L64" t="inlineStr">
        <is>
          <t>20230430</t>
        </is>
      </c>
      <c r="M64" t="n">
        <v>2.6184</v>
      </c>
    </row>
    <row r="65">
      <c r="A65" t="inlineStr">
        <is>
          <t>A00630</t>
        </is>
      </c>
      <c r="B65" t="inlineStr">
        <is>
          <t>0802</t>
        </is>
      </c>
      <c r="C65" t="inlineStr">
        <is>
          <t>39</t>
        </is>
      </c>
      <c r="D65" t="inlineStr">
        <is>
          <t>159.220</t>
        </is>
      </c>
      <c r="E65" t="inlineStr">
        <is>
          <t>W</t>
        </is>
      </c>
      <c r="F65" t="inlineStr">
        <is>
          <t>10.00</t>
        </is>
      </c>
      <c r="G65" t="inlineStr">
        <is>
          <t>16.00</t>
        </is>
      </c>
      <c r="H65" t="inlineStr">
        <is>
          <t>171.368</t>
        </is>
      </c>
      <c r="I65" t="inlineStr">
        <is>
          <t>0.929100</t>
        </is>
      </c>
      <c r="J65" t="inlineStr">
        <is>
          <t>0.031585</t>
        </is>
      </c>
      <c r="K65" t="inlineStr">
        <is>
          <t>5.029</t>
        </is>
      </c>
      <c r="L65" t="inlineStr">
        <is>
          <t>20230430</t>
        </is>
      </c>
      <c r="M65" t="n">
        <v>3.0174</v>
      </c>
    </row>
    <row r="66">
      <c r="A66" t="inlineStr">
        <is>
          <t>A00630</t>
        </is>
      </c>
      <c r="B66" t="inlineStr">
        <is>
          <t>0802</t>
        </is>
      </c>
      <c r="C66" t="inlineStr">
        <is>
          <t>39</t>
        </is>
      </c>
      <c r="D66" t="inlineStr">
        <is>
          <t>161.220</t>
        </is>
      </c>
      <c r="E66" t="inlineStr">
        <is>
          <t>W</t>
        </is>
      </c>
      <c r="F66" t="inlineStr">
        <is>
          <t>10.00</t>
        </is>
      </c>
      <c r="G66" t="inlineStr">
        <is>
          <t>16.00</t>
        </is>
      </c>
      <c r="H66" t="inlineStr">
        <is>
          <t>171.368</t>
        </is>
      </c>
      <c r="I66" t="inlineStr">
        <is>
          <t>0.940800</t>
        </is>
      </c>
      <c r="J66" t="inlineStr">
        <is>
          <t>0.035709</t>
        </is>
      </c>
      <c r="K66" t="inlineStr">
        <is>
          <t>5.757</t>
        </is>
      </c>
      <c r="L66" t="inlineStr">
        <is>
          <t>20230430</t>
        </is>
      </c>
      <c r="M66" t="n">
        <v>3.4542</v>
      </c>
    </row>
    <row r="67">
      <c r="A67" t="inlineStr">
        <is>
          <t>A00630</t>
        </is>
      </c>
      <c r="B67" t="inlineStr">
        <is>
          <t>0802</t>
        </is>
      </c>
      <c r="C67" t="inlineStr">
        <is>
          <t>39</t>
        </is>
      </c>
      <c r="D67" t="inlineStr">
        <is>
          <t>163.220</t>
        </is>
      </c>
      <c r="E67" t="inlineStr">
        <is>
          <t>W</t>
        </is>
      </c>
      <c r="F67" t="inlineStr">
        <is>
          <t>10.00</t>
        </is>
      </c>
      <c r="G67" t="inlineStr">
        <is>
          <t>16.00</t>
        </is>
      </c>
      <c r="H67" t="inlineStr">
        <is>
          <t>171.368</t>
        </is>
      </c>
      <c r="I67" t="inlineStr">
        <is>
          <t>0.952500</t>
        </is>
      </c>
      <c r="J67" t="inlineStr">
        <is>
          <t>0.040136</t>
        </is>
      </c>
      <c r="K67" t="inlineStr">
        <is>
          <t>6.551</t>
        </is>
      </c>
      <c r="L67" t="inlineStr">
        <is>
          <t>20230430</t>
        </is>
      </c>
      <c r="M67" t="n">
        <v>4.258150000000001</v>
      </c>
    </row>
    <row r="68">
      <c r="A68" t="inlineStr">
        <is>
          <t>A00630</t>
        </is>
      </c>
      <c r="B68" t="inlineStr">
        <is>
          <t>0802</t>
        </is>
      </c>
      <c r="C68" t="inlineStr">
        <is>
          <t>39</t>
        </is>
      </c>
      <c r="D68" t="inlineStr">
        <is>
          <t>165.220</t>
        </is>
      </c>
      <c r="E68" t="inlineStr">
        <is>
          <t>W</t>
        </is>
      </c>
      <c r="F68" t="inlineStr">
        <is>
          <t>10.00</t>
        </is>
      </c>
      <c r="G68" t="inlineStr">
        <is>
          <t>16.00</t>
        </is>
      </c>
      <c r="H68" t="inlineStr">
        <is>
          <t>171.368</t>
        </is>
      </c>
      <c r="I68" t="inlineStr">
        <is>
          <t>0.964100</t>
        </is>
      </c>
      <c r="J68" t="inlineStr">
        <is>
          <t>0.045140</t>
        </is>
      </c>
      <c r="K68" t="inlineStr">
        <is>
          <t>7.458</t>
        </is>
      </c>
      <c r="L68" t="inlineStr">
        <is>
          <t>20230430</t>
        </is>
      </c>
      <c r="M68" t="n">
        <v>4.847700000000001</v>
      </c>
    </row>
    <row r="69">
      <c r="A69" t="inlineStr">
        <is>
          <t>A00630</t>
        </is>
      </c>
      <c r="B69" t="inlineStr">
        <is>
          <t>0802</t>
        </is>
      </c>
      <c r="C69" t="inlineStr">
        <is>
          <t>39</t>
        </is>
      </c>
      <c r="D69" t="inlineStr">
        <is>
          <t>167.220</t>
        </is>
      </c>
      <c r="E69" t="inlineStr">
        <is>
          <t>W</t>
        </is>
      </c>
      <c r="F69" t="inlineStr">
        <is>
          <t>10.00</t>
        </is>
      </c>
      <c r="G69" t="inlineStr">
        <is>
          <t>16.00</t>
        </is>
      </c>
      <c r="H69" t="inlineStr">
        <is>
          <t>171.368</t>
        </is>
      </c>
      <c r="I69" t="inlineStr">
        <is>
          <t>0.975800</t>
        </is>
      </c>
      <c r="J69" t="inlineStr">
        <is>
          <t>0.050299</t>
        </is>
      </c>
      <c r="K69" t="inlineStr">
        <is>
          <t>8.411</t>
        </is>
      </c>
      <c r="L69" t="inlineStr">
        <is>
          <t>20230430</t>
        </is>
      </c>
      <c r="M69" t="n">
        <v>5.46715</v>
      </c>
    </row>
    <row r="70">
      <c r="A70" t="inlineStr">
        <is>
          <t>A00630</t>
        </is>
      </c>
      <c r="B70" t="inlineStr">
        <is>
          <t>0802</t>
        </is>
      </c>
      <c r="C70" t="inlineStr">
        <is>
          <t>39</t>
        </is>
      </c>
      <c r="D70" t="inlineStr">
        <is>
          <t>169.220</t>
        </is>
      </c>
      <c r="E70" t="inlineStr">
        <is>
          <t>W</t>
        </is>
      </c>
      <c r="F70" t="inlineStr">
        <is>
          <t>10.00</t>
        </is>
      </c>
      <c r="G70" t="inlineStr">
        <is>
          <t>16.00</t>
        </is>
      </c>
      <c r="H70" t="inlineStr">
        <is>
          <t>171.368</t>
        </is>
      </c>
      <c r="I70" t="inlineStr">
        <is>
          <t>0.987500</t>
        </is>
      </c>
      <c r="J70" t="inlineStr">
        <is>
          <t>0.056039</t>
        </is>
      </c>
      <c r="K70" t="inlineStr">
        <is>
          <t>9.483</t>
        </is>
      </c>
      <c r="L70" t="inlineStr">
        <is>
          <t>20230430</t>
        </is>
      </c>
      <c r="M70" t="n">
        <v>6.163950000000001</v>
      </c>
    </row>
    <row r="71">
      <c r="A71" t="inlineStr">
        <is>
          <t>A00630</t>
        </is>
      </c>
      <c r="B71" t="inlineStr">
        <is>
          <t>0802</t>
        </is>
      </c>
      <c r="C71" t="inlineStr">
        <is>
          <t>39</t>
        </is>
      </c>
      <c r="D71" t="inlineStr">
        <is>
          <t>171.220</t>
        </is>
      </c>
      <c r="E71" t="inlineStr">
        <is>
          <t>W</t>
        </is>
      </c>
      <c r="F71" t="inlineStr">
        <is>
          <t>10.00</t>
        </is>
      </c>
      <c r="G71" t="inlineStr">
        <is>
          <t>16.00</t>
        </is>
      </c>
      <c r="H71" t="inlineStr">
        <is>
          <t>171.368</t>
        </is>
      </c>
      <c r="I71" t="inlineStr">
        <is>
          <t>0.999100</t>
        </is>
      </c>
      <c r="J71" t="inlineStr">
        <is>
          <t>0.061979</t>
        </is>
      </c>
      <c r="K71" t="inlineStr">
        <is>
          <t>10.612</t>
        </is>
      </c>
      <c r="L71" t="inlineStr">
        <is>
          <t>20230430</t>
        </is>
      </c>
      <c r="M71" t="n">
        <v>6.8978</v>
      </c>
    </row>
    <row r="72">
      <c r="A72" t="inlineStr">
        <is>
          <t>A00630</t>
        </is>
      </c>
      <c r="B72" t="inlineStr">
        <is>
          <t>0802</t>
        </is>
      </c>
      <c r="C72" t="inlineStr">
        <is>
          <t>43</t>
        </is>
      </c>
      <c r="D72" t="inlineStr">
        <is>
          <t>155.790</t>
        </is>
      </c>
      <c r="E72" t="inlineStr">
        <is>
          <t>W</t>
        </is>
      </c>
      <c r="F72" t="inlineStr">
        <is>
          <t>10.00</t>
        </is>
      </c>
      <c r="G72" t="inlineStr">
        <is>
          <t>16.00</t>
        </is>
      </c>
      <c r="H72" t="inlineStr">
        <is>
          <t>174.065</t>
        </is>
      </c>
      <c r="I72" t="inlineStr">
        <is>
          <t>0.895000</t>
        </is>
      </c>
      <c r="J72" t="inlineStr">
        <is>
          <t>0.023750</t>
        </is>
      </c>
      <c r="K72" t="inlineStr">
        <is>
          <t>3.700</t>
        </is>
      </c>
      <c r="L72" t="inlineStr">
        <is>
          <t>20230430</t>
        </is>
      </c>
      <c r="M72" t="n">
        <v>2.035</v>
      </c>
    </row>
    <row r="73">
      <c r="A73" t="inlineStr">
        <is>
          <t>A00630</t>
        </is>
      </c>
      <c r="B73" t="inlineStr">
        <is>
          <t>0802</t>
        </is>
      </c>
      <c r="C73" t="inlineStr">
        <is>
          <t>43</t>
        </is>
      </c>
      <c r="D73" t="inlineStr">
        <is>
          <t>157.790</t>
        </is>
      </c>
      <c r="E73" t="inlineStr">
        <is>
          <t>W</t>
        </is>
      </c>
      <c r="F73" t="inlineStr">
        <is>
          <t>10.00</t>
        </is>
      </c>
      <c r="G73" t="inlineStr">
        <is>
          <t>16.00</t>
        </is>
      </c>
      <c r="H73" t="inlineStr">
        <is>
          <t>174.065</t>
        </is>
      </c>
      <c r="I73" t="inlineStr">
        <is>
          <t>0.906500</t>
        </is>
      </c>
      <c r="J73" t="inlineStr">
        <is>
          <t>0.027131</t>
        </is>
      </c>
      <c r="K73" t="inlineStr">
        <is>
          <t>4.281</t>
        </is>
      </c>
      <c r="L73" t="inlineStr">
        <is>
          <t>20230430</t>
        </is>
      </c>
      <c r="M73" t="n">
        <v>2.5686</v>
      </c>
    </row>
    <row r="74">
      <c r="A74" t="inlineStr">
        <is>
          <t>A00630</t>
        </is>
      </c>
      <c r="B74" t="inlineStr">
        <is>
          <t>0802</t>
        </is>
      </c>
      <c r="C74" t="inlineStr">
        <is>
          <t>43</t>
        </is>
      </c>
      <c r="D74" t="inlineStr">
        <is>
          <t>159.790</t>
        </is>
      </c>
      <c r="E74" t="inlineStr">
        <is>
          <t>W</t>
        </is>
      </c>
      <c r="F74" t="inlineStr">
        <is>
          <t>10.00</t>
        </is>
      </c>
      <c r="G74" t="inlineStr">
        <is>
          <t>16.00</t>
        </is>
      </c>
      <c r="H74" t="inlineStr">
        <is>
          <t>174.065</t>
        </is>
      </c>
      <c r="I74" t="inlineStr">
        <is>
          <t>0.918000</t>
        </is>
      </c>
      <c r="J74" t="inlineStr">
        <is>
          <t>0.030847</t>
        </is>
      </c>
      <c r="K74" t="inlineStr">
        <is>
          <t>4.929</t>
        </is>
      </c>
      <c r="L74" t="inlineStr">
        <is>
          <t>20230430</t>
        </is>
      </c>
      <c r="M74" t="n">
        <v>2.9574</v>
      </c>
    </row>
    <row r="75">
      <c r="A75" t="inlineStr">
        <is>
          <t>A00630</t>
        </is>
      </c>
      <c r="B75" t="inlineStr">
        <is>
          <t>0802</t>
        </is>
      </c>
      <c r="C75" t="inlineStr">
        <is>
          <t>43</t>
        </is>
      </c>
      <c r="D75" t="inlineStr">
        <is>
          <t>161.790</t>
        </is>
      </c>
      <c r="E75" t="inlineStr">
        <is>
          <t>W</t>
        </is>
      </c>
      <c r="F75" t="inlineStr">
        <is>
          <t>10.00</t>
        </is>
      </c>
      <c r="G75" t="inlineStr">
        <is>
          <t>16.00</t>
        </is>
      </c>
      <c r="H75" t="inlineStr">
        <is>
          <t>174.065</t>
        </is>
      </c>
      <c r="I75" t="inlineStr">
        <is>
          <t>0.929500</t>
        </is>
      </c>
      <c r="J75" t="inlineStr">
        <is>
          <t>0.034891</t>
        </is>
      </c>
      <c r="K75" t="inlineStr">
        <is>
          <t>5.645</t>
        </is>
      </c>
      <c r="L75" t="inlineStr">
        <is>
          <t>20230430</t>
        </is>
      </c>
      <c r="M75" t="n">
        <v>3.387</v>
      </c>
    </row>
    <row r="76">
      <c r="A76" t="inlineStr">
        <is>
          <t>A00630</t>
        </is>
      </c>
      <c r="B76" t="inlineStr">
        <is>
          <t>0802</t>
        </is>
      </c>
      <c r="C76" t="inlineStr">
        <is>
          <t>43</t>
        </is>
      </c>
      <c r="D76" t="inlineStr">
        <is>
          <t>163.790</t>
        </is>
      </c>
      <c r="E76" t="inlineStr">
        <is>
          <t>W</t>
        </is>
      </c>
      <c r="F76" t="inlineStr">
        <is>
          <t>10.00</t>
        </is>
      </c>
      <c r="G76" t="inlineStr">
        <is>
          <t>16.00</t>
        </is>
      </c>
      <c r="H76" t="inlineStr">
        <is>
          <t>174.065</t>
        </is>
      </c>
      <c r="I76" t="inlineStr">
        <is>
          <t>0.941000</t>
        </is>
      </c>
      <c r="J76" t="inlineStr">
        <is>
          <t>0.039404</t>
        </is>
      </c>
      <c r="K76" t="inlineStr">
        <is>
          <t>6.454</t>
        </is>
      </c>
      <c r="L76" t="inlineStr">
        <is>
          <t>20230430</t>
        </is>
      </c>
      <c r="M76" t="n">
        <v>3.8724</v>
      </c>
    </row>
    <row r="77">
      <c r="A77" t="inlineStr">
        <is>
          <t>A00630</t>
        </is>
      </c>
      <c r="B77" t="inlineStr">
        <is>
          <t>0802</t>
        </is>
      </c>
      <c r="C77" t="inlineStr">
        <is>
          <t>43</t>
        </is>
      </c>
      <c r="D77" t="inlineStr">
        <is>
          <t>165.790</t>
        </is>
      </c>
      <c r="E77" t="inlineStr">
        <is>
          <t>W</t>
        </is>
      </c>
      <c r="F77" t="inlineStr">
        <is>
          <t>10.00</t>
        </is>
      </c>
      <c r="G77" t="inlineStr">
        <is>
          <t>16.00</t>
        </is>
      </c>
      <c r="H77" t="inlineStr">
        <is>
          <t>174.065</t>
        </is>
      </c>
      <c r="I77" t="inlineStr">
        <is>
          <t>0.952500</t>
        </is>
      </c>
      <c r="J77" t="inlineStr">
        <is>
          <t>0.044225</t>
        </is>
      </c>
      <c r="K77" t="inlineStr">
        <is>
          <t>7.332</t>
        </is>
      </c>
      <c r="L77" t="inlineStr">
        <is>
          <t>20230430</t>
        </is>
      </c>
      <c r="M77" t="n">
        <v>4.7658</v>
      </c>
    </row>
    <row r="78">
      <c r="A78" t="inlineStr">
        <is>
          <t>A00630</t>
        </is>
      </c>
      <c r="B78" t="inlineStr">
        <is>
          <t>0802</t>
        </is>
      </c>
      <c r="C78" t="inlineStr">
        <is>
          <t>43</t>
        </is>
      </c>
      <c r="D78" t="inlineStr">
        <is>
          <t>167.790</t>
        </is>
      </c>
      <c r="E78" t="inlineStr">
        <is>
          <t>W</t>
        </is>
      </c>
      <c r="F78" t="inlineStr">
        <is>
          <t>10.00</t>
        </is>
      </c>
      <c r="G78" t="inlineStr">
        <is>
          <t>16.00</t>
        </is>
      </c>
      <c r="H78" t="inlineStr">
        <is>
          <t>174.065</t>
        </is>
      </c>
      <c r="I78" t="inlineStr">
        <is>
          <t>0.964000</t>
        </is>
      </c>
      <c r="J78" t="inlineStr">
        <is>
          <t>0.049347</t>
        </is>
      </c>
      <c r="K78" t="inlineStr">
        <is>
          <t>8.280</t>
        </is>
      </c>
      <c r="L78" t="inlineStr">
        <is>
          <t>20230430</t>
        </is>
      </c>
      <c r="M78" t="n">
        <v>5.382</v>
      </c>
    </row>
    <row r="79">
      <c r="A79" t="inlineStr">
        <is>
          <t>A00630</t>
        </is>
      </c>
      <c r="B79" t="inlineStr">
        <is>
          <t>0802</t>
        </is>
      </c>
      <c r="C79" t="inlineStr">
        <is>
          <t>43</t>
        </is>
      </c>
      <c r="D79" t="inlineStr">
        <is>
          <t>169.790</t>
        </is>
      </c>
      <c r="E79" t="inlineStr">
        <is>
          <t>W</t>
        </is>
      </c>
      <c r="F79" t="inlineStr">
        <is>
          <t>10.00</t>
        </is>
      </c>
      <c r="G79" t="inlineStr">
        <is>
          <t>16.00</t>
        </is>
      </c>
      <c r="H79" t="inlineStr">
        <is>
          <t>174.065</t>
        </is>
      </c>
      <c r="I79" t="inlineStr">
        <is>
          <t>0.975400</t>
        </is>
      </c>
      <c r="J79" t="inlineStr">
        <is>
          <t>0.054703</t>
        </is>
      </c>
      <c r="K79" t="inlineStr">
        <is>
          <t>9.288</t>
        </is>
      </c>
      <c r="L79" t="inlineStr">
        <is>
          <t>20230430</t>
        </is>
      </c>
      <c r="M79" t="n">
        <v>6.0372</v>
      </c>
    </row>
    <row r="80">
      <c r="A80" t="inlineStr">
        <is>
          <t>A00630</t>
        </is>
      </c>
      <c r="B80" t="inlineStr">
        <is>
          <t>0802</t>
        </is>
      </c>
      <c r="C80" t="inlineStr">
        <is>
          <t>43</t>
        </is>
      </c>
      <c r="D80" t="inlineStr">
        <is>
          <t>171.790</t>
        </is>
      </c>
      <c r="E80" t="inlineStr">
        <is>
          <t>W</t>
        </is>
      </c>
      <c r="F80" t="inlineStr">
        <is>
          <t>10.00</t>
        </is>
      </c>
      <c r="G80" t="inlineStr">
        <is>
          <t>16.00</t>
        </is>
      </c>
      <c r="H80" t="inlineStr">
        <is>
          <t>174.065</t>
        </is>
      </c>
      <c r="I80" t="inlineStr">
        <is>
          <t>0.986900</t>
        </is>
      </c>
      <c r="J80" t="inlineStr">
        <is>
          <t>0.060388</t>
        </is>
      </c>
      <c r="K80" t="inlineStr">
        <is>
          <t>10.374</t>
        </is>
      </c>
      <c r="L80" t="inlineStr">
        <is>
          <t>20230430</t>
        </is>
      </c>
      <c r="M80" t="n">
        <v>6.743100000000001</v>
      </c>
    </row>
    <row r="81">
      <c r="A81" t="inlineStr">
        <is>
          <t>A00630</t>
        </is>
      </c>
      <c r="B81" t="inlineStr">
        <is>
          <t>0802</t>
        </is>
      </c>
      <c r="C81" t="inlineStr">
        <is>
          <t>43</t>
        </is>
      </c>
      <c r="D81" t="inlineStr">
        <is>
          <t>173.790</t>
        </is>
      </c>
      <c r="E81" t="inlineStr">
        <is>
          <t>W</t>
        </is>
      </c>
      <c r="F81" t="inlineStr">
        <is>
          <t>10.00</t>
        </is>
      </c>
      <c r="G81" t="inlineStr">
        <is>
          <t>16.00</t>
        </is>
      </c>
      <c r="H81" t="inlineStr">
        <is>
          <t>174.065</t>
        </is>
      </c>
      <c r="I81" t="inlineStr">
        <is>
          <t>0.998400</t>
        </is>
      </c>
      <c r="J81" t="inlineStr">
        <is>
          <t>0.066339</t>
        </is>
      </c>
      <c r="K81" t="inlineStr">
        <is>
          <t>11.529</t>
        </is>
      </c>
      <c r="L81" t="inlineStr">
        <is>
          <t>20230430</t>
        </is>
      </c>
      <c r="M81" t="n">
        <v>7.49385</v>
      </c>
    </row>
    <row r="82">
      <c r="A82" t="inlineStr">
        <is>
          <t>A00630</t>
        </is>
      </c>
      <c r="B82" t="inlineStr">
        <is>
          <t>0802</t>
        </is>
      </c>
      <c r="C82" t="inlineStr">
        <is>
          <t>47</t>
        </is>
      </c>
      <c r="D82" t="inlineStr">
        <is>
          <t>157.060</t>
        </is>
      </c>
      <c r="E82" t="inlineStr">
        <is>
          <t>W</t>
        </is>
      </c>
      <c r="F82" t="inlineStr">
        <is>
          <t>10.00</t>
        </is>
      </c>
      <c r="G82" t="inlineStr">
        <is>
          <t>16.00</t>
        </is>
      </c>
      <c r="H82" t="inlineStr">
        <is>
          <t>175.330</t>
        </is>
      </c>
      <c r="I82" t="inlineStr">
        <is>
          <t>0.895800</t>
        </is>
      </c>
      <c r="J82" t="inlineStr">
        <is>
          <t>0.025786</t>
        </is>
      </c>
      <c r="K82" t="inlineStr">
        <is>
          <t>4.050</t>
        </is>
      </c>
      <c r="L82" t="inlineStr">
        <is>
          <t>20230430</t>
        </is>
      </c>
      <c r="M82" t="n">
        <v>2.2275</v>
      </c>
    </row>
    <row r="83">
      <c r="A83" t="inlineStr">
        <is>
          <t>A00630</t>
        </is>
      </c>
      <c r="B83" t="inlineStr">
        <is>
          <t>0802</t>
        </is>
      </c>
      <c r="C83" t="inlineStr">
        <is>
          <t>47</t>
        </is>
      </c>
      <c r="D83" t="inlineStr">
        <is>
          <t>159.060</t>
        </is>
      </c>
      <c r="E83" t="inlineStr">
        <is>
          <t>W</t>
        </is>
      </c>
      <c r="F83" t="inlineStr">
        <is>
          <t>10.00</t>
        </is>
      </c>
      <c r="G83" t="inlineStr">
        <is>
          <t>16.00</t>
        </is>
      </c>
      <c r="H83" t="inlineStr">
        <is>
          <t>175.330</t>
        </is>
      </c>
      <c r="I83" t="inlineStr">
        <is>
          <t>0.907200</t>
        </is>
      </c>
      <c r="J83" t="inlineStr">
        <is>
          <t>0.029203</t>
        </is>
      </c>
      <c r="K83" t="inlineStr">
        <is>
          <t>4.645</t>
        </is>
      </c>
      <c r="L83" t="inlineStr">
        <is>
          <t>20230430</t>
        </is>
      </c>
      <c r="M83" t="n">
        <v>2.786999999999999</v>
      </c>
    </row>
    <row r="84">
      <c r="A84" t="inlineStr">
        <is>
          <t>A00630</t>
        </is>
      </c>
      <c r="B84" t="inlineStr">
        <is>
          <t>0802</t>
        </is>
      </c>
      <c r="C84" t="inlineStr">
        <is>
          <t>47</t>
        </is>
      </c>
      <c r="D84" t="inlineStr">
        <is>
          <t>161.060</t>
        </is>
      </c>
      <c r="E84" t="inlineStr">
        <is>
          <t>W</t>
        </is>
      </c>
      <c r="F84" t="inlineStr">
        <is>
          <t>10.00</t>
        </is>
      </c>
      <c r="G84" t="inlineStr">
        <is>
          <t>16.00</t>
        </is>
      </c>
      <c r="H84" t="inlineStr">
        <is>
          <t>175.330</t>
        </is>
      </c>
      <c r="I84" t="inlineStr">
        <is>
          <t>0.918600</t>
        </is>
      </c>
      <c r="J84" t="inlineStr">
        <is>
          <t>0.032932</t>
        </is>
      </c>
      <c r="K84" t="inlineStr">
        <is>
          <t>5.304</t>
        </is>
      </c>
      <c r="L84" t="inlineStr">
        <is>
          <t>20230430</t>
        </is>
      </c>
      <c r="M84" t="n">
        <v>3.1824</v>
      </c>
    </row>
    <row r="85">
      <c r="A85" t="inlineStr">
        <is>
          <t>A00630</t>
        </is>
      </c>
      <c r="B85" t="inlineStr">
        <is>
          <t>0802</t>
        </is>
      </c>
      <c r="C85" t="inlineStr">
        <is>
          <t>47</t>
        </is>
      </c>
      <c r="D85" t="inlineStr">
        <is>
          <t>163.060</t>
        </is>
      </c>
      <c r="E85" t="inlineStr">
        <is>
          <t>W</t>
        </is>
      </c>
      <c r="F85" t="inlineStr">
        <is>
          <t>10.00</t>
        </is>
      </c>
      <c r="G85" t="inlineStr">
        <is>
          <t>16.00</t>
        </is>
      </c>
      <c r="H85" t="inlineStr">
        <is>
          <t>175.330</t>
        </is>
      </c>
      <c r="I85" t="inlineStr">
        <is>
          <t>0.930000</t>
        </is>
      </c>
      <c r="J85" t="inlineStr">
        <is>
          <t>0.036956</t>
        </is>
      </c>
      <c r="K85" t="inlineStr">
        <is>
          <t>6.026</t>
        </is>
      </c>
      <c r="L85" t="inlineStr">
        <is>
          <t>20230430</t>
        </is>
      </c>
      <c r="M85" t="n">
        <v>3.6156</v>
      </c>
    </row>
    <row r="86">
      <c r="A86" t="inlineStr">
        <is>
          <t>A00630</t>
        </is>
      </c>
      <c r="B86" t="inlineStr">
        <is>
          <t>0802</t>
        </is>
      </c>
      <c r="C86" t="inlineStr">
        <is>
          <t>47</t>
        </is>
      </c>
      <c r="D86" t="inlineStr">
        <is>
          <t>165.060</t>
        </is>
      </c>
      <c r="E86" t="inlineStr">
        <is>
          <t>W</t>
        </is>
      </c>
      <c r="F86" t="inlineStr">
        <is>
          <t>10.00</t>
        </is>
      </c>
      <c r="G86" t="inlineStr">
        <is>
          <t>16.00</t>
        </is>
      </c>
      <c r="H86" t="inlineStr">
        <is>
          <t>175.330</t>
        </is>
      </c>
      <c r="I86" t="inlineStr">
        <is>
          <t>0.941400</t>
        </is>
      </c>
      <c r="J86" t="inlineStr">
        <is>
          <t>0.041439</t>
        </is>
      </c>
      <c r="K86" t="inlineStr">
        <is>
          <t>6.840</t>
        </is>
      </c>
      <c r="L86" t="inlineStr">
        <is>
          <t>20230430</t>
        </is>
      </c>
      <c r="M86" t="n">
        <v>4.104</v>
      </c>
    </row>
    <row r="87">
      <c r="A87" t="inlineStr">
        <is>
          <t>A00630</t>
        </is>
      </c>
      <c r="B87" t="inlineStr">
        <is>
          <t>0802</t>
        </is>
      </c>
      <c r="C87" t="inlineStr">
        <is>
          <t>47</t>
        </is>
      </c>
      <c r="D87" t="inlineStr">
        <is>
          <t>167.060</t>
        </is>
      </c>
      <c r="E87" t="inlineStr">
        <is>
          <t>W</t>
        </is>
      </c>
      <c r="F87" t="inlineStr">
        <is>
          <t>10.00</t>
        </is>
      </c>
      <c r="G87" t="inlineStr">
        <is>
          <t>16.00</t>
        </is>
      </c>
      <c r="H87" t="inlineStr">
        <is>
          <t>175.330</t>
        </is>
      </c>
      <c r="I87" t="inlineStr">
        <is>
          <t>0.952800</t>
        </is>
      </c>
      <c r="J87" t="inlineStr">
        <is>
          <t>0.046193</t>
        </is>
      </c>
      <c r="K87" t="inlineStr">
        <is>
          <t>7.717</t>
        </is>
      </c>
      <c r="L87" t="inlineStr">
        <is>
          <t>20230430</t>
        </is>
      </c>
      <c r="M87" t="n">
        <v>5.01605</v>
      </c>
    </row>
    <row r="88">
      <c r="A88" t="inlineStr">
        <is>
          <t>A00630</t>
        </is>
      </c>
      <c r="B88" t="inlineStr">
        <is>
          <t>0802</t>
        </is>
      </c>
      <c r="C88" t="inlineStr">
        <is>
          <t>47</t>
        </is>
      </c>
      <c r="D88" t="inlineStr">
        <is>
          <t>169.060</t>
        </is>
      </c>
      <c r="E88" t="inlineStr">
        <is>
          <t>W</t>
        </is>
      </c>
      <c r="F88" t="inlineStr">
        <is>
          <t>10.00</t>
        </is>
      </c>
      <c r="G88" t="inlineStr">
        <is>
          <t>16.00</t>
        </is>
      </c>
      <c r="H88" t="inlineStr">
        <is>
          <t>175.330</t>
        </is>
      </c>
      <c r="I88" t="inlineStr">
        <is>
          <t>0.964200</t>
        </is>
      </c>
      <c r="J88" t="inlineStr">
        <is>
          <t>0.051219</t>
        </is>
      </c>
      <c r="K88" t="inlineStr">
        <is>
          <t>8.659</t>
        </is>
      </c>
      <c r="L88" t="inlineStr">
        <is>
          <t>20230430</t>
        </is>
      </c>
      <c r="M88" t="n">
        <v>5.628350000000001</v>
      </c>
    </row>
    <row r="89">
      <c r="A89" t="inlineStr">
        <is>
          <t>A00630</t>
        </is>
      </c>
      <c r="B89" t="inlineStr">
        <is>
          <t>0802</t>
        </is>
      </c>
      <c r="C89" t="inlineStr">
        <is>
          <t>47</t>
        </is>
      </c>
      <c r="D89" t="inlineStr">
        <is>
          <t>171.060</t>
        </is>
      </c>
      <c r="E89" t="inlineStr">
        <is>
          <t>W</t>
        </is>
      </c>
      <c r="F89" t="inlineStr">
        <is>
          <t>10.00</t>
        </is>
      </c>
      <c r="G89" t="inlineStr">
        <is>
          <t>16.00</t>
        </is>
      </c>
      <c r="H89" t="inlineStr">
        <is>
          <t>175.330</t>
        </is>
      </c>
      <c r="I89" t="inlineStr">
        <is>
          <t>0.975600</t>
        </is>
      </c>
      <c r="J89" t="inlineStr">
        <is>
          <t>0.056506</t>
        </is>
      </c>
      <c r="K89" t="inlineStr">
        <is>
          <t>9.666</t>
        </is>
      </c>
      <c r="L89" t="inlineStr">
        <is>
          <t>20230430</t>
        </is>
      </c>
      <c r="M89" t="n">
        <v>6.282900000000001</v>
      </c>
    </row>
    <row r="90">
      <c r="A90" t="inlineStr">
        <is>
          <t>A00630</t>
        </is>
      </c>
      <c r="B90" t="inlineStr">
        <is>
          <t>0802</t>
        </is>
      </c>
      <c r="C90" t="inlineStr">
        <is>
          <t>47</t>
        </is>
      </c>
      <c r="D90" t="inlineStr">
        <is>
          <t>173.060</t>
        </is>
      </c>
      <c r="E90" t="inlineStr">
        <is>
          <t>W</t>
        </is>
      </c>
      <c r="F90" t="inlineStr">
        <is>
          <t>10.00</t>
        </is>
      </c>
      <c r="G90" t="inlineStr">
        <is>
          <t>16.00</t>
        </is>
      </c>
      <c r="H90" t="inlineStr">
        <is>
          <t>175.330</t>
        </is>
      </c>
      <c r="I90" t="inlineStr">
        <is>
          <t>0.987100</t>
        </is>
      </c>
      <c r="J90" t="inlineStr">
        <is>
          <t>0.062094</t>
        </is>
      </c>
      <c r="K90" t="inlineStr">
        <is>
          <t>10.746</t>
        </is>
      </c>
      <c r="L90" t="inlineStr">
        <is>
          <t>20230430</t>
        </is>
      </c>
      <c r="M90" t="n">
        <v>6.984900000000001</v>
      </c>
    </row>
    <row r="91">
      <c r="A91" t="inlineStr">
        <is>
          <t>A00630</t>
        </is>
      </c>
      <c r="B91" t="inlineStr">
        <is>
          <t>0802</t>
        </is>
      </c>
      <c r="C91" t="inlineStr">
        <is>
          <t>47</t>
        </is>
      </c>
      <c r="D91" t="inlineStr">
        <is>
          <t>175.060</t>
        </is>
      </c>
      <c r="E91" t="inlineStr">
        <is>
          <t>W</t>
        </is>
      </c>
      <c r="F91" t="inlineStr">
        <is>
          <t>10.00</t>
        </is>
      </c>
      <c r="G91" t="inlineStr">
        <is>
          <t>16.00</t>
        </is>
      </c>
      <c r="H91" t="inlineStr">
        <is>
          <t>175.330</t>
        </is>
      </c>
      <c r="I91" t="inlineStr">
        <is>
          <t>0.998500</t>
        </is>
      </c>
      <c r="J91" t="inlineStr">
        <is>
          <t>0.067868</t>
        </is>
      </c>
      <c r="K91" t="inlineStr">
        <is>
          <t>11.881</t>
        </is>
      </c>
      <c r="L91" t="inlineStr">
        <is>
          <t>20230430</t>
        </is>
      </c>
      <c r="M91" t="n">
        <v>7.722650000000001</v>
      </c>
    </row>
  </sheetData>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2:M43"/>
  <sheetViews>
    <sheetView topLeftCell="A13" workbookViewId="0">
      <selection activeCell="J43" sqref="J43"/>
    </sheetView>
  </sheetViews>
  <sheetFormatPr baseColWidth="8" defaultRowHeight="14.4"/>
  <sheetData>
    <row r="2">
      <c r="A2" t="inlineStr">
        <is>
          <t>A00630</t>
        </is>
      </c>
      <c r="B2" t="inlineStr">
        <is>
          <t>0815</t>
        </is>
      </c>
      <c r="C2" t="inlineStr">
        <is>
          <t>30</t>
        </is>
      </c>
      <c r="D2" t="inlineStr">
        <is>
          <t>74.000</t>
        </is>
      </c>
      <c r="E2" t="inlineStr">
        <is>
          <t>W</t>
        </is>
      </c>
      <c r="F2" t="inlineStr">
        <is>
          <t>1.40</t>
        </is>
      </c>
      <c r="G2" t="inlineStr">
        <is>
          <t>2.60</t>
        </is>
      </c>
      <c r="H2" t="inlineStr">
        <is>
          <t>93.775</t>
        </is>
      </c>
      <c r="I2" t="inlineStr">
        <is>
          <t>0.789100</t>
        </is>
      </c>
      <c r="J2" t="inlineStr">
        <is>
          <t>0.014986</t>
        </is>
      </c>
      <c r="K2" t="inlineStr">
        <is>
          <t>1.109</t>
        </is>
      </c>
      <c r="L2" t="inlineStr">
        <is>
          <t>20230430</t>
        </is>
      </c>
      <c r="M2" t="n">
        <v>0.4990499999999999</v>
      </c>
    </row>
    <row r="3">
      <c r="A3" t="inlineStr">
        <is>
          <t>A00630</t>
        </is>
      </c>
      <c r="B3" t="inlineStr">
        <is>
          <t>0815</t>
        </is>
      </c>
      <c r="C3" t="inlineStr">
        <is>
          <t>30</t>
        </is>
      </c>
      <c r="D3" t="inlineStr">
        <is>
          <t>76.000</t>
        </is>
      </c>
      <c r="E3" t="inlineStr">
        <is>
          <t>W</t>
        </is>
      </c>
      <c r="F3" t="inlineStr">
        <is>
          <t>1.40</t>
        </is>
      </c>
      <c r="G3" t="inlineStr">
        <is>
          <t>2.60</t>
        </is>
      </c>
      <c r="H3" t="inlineStr">
        <is>
          <t>93.775</t>
        </is>
      </c>
      <c r="I3" t="inlineStr">
        <is>
          <t>0.810500</t>
        </is>
      </c>
      <c r="J3" t="inlineStr">
        <is>
          <t>0.018132</t>
        </is>
      </c>
      <c r="K3" t="inlineStr">
        <is>
          <t>1.378</t>
        </is>
      </c>
      <c r="L3" t="inlineStr">
        <is>
          <t>20230430</t>
        </is>
      </c>
      <c r="M3" t="n">
        <v>0.6889999999999999</v>
      </c>
    </row>
    <row r="4">
      <c r="A4" t="inlineStr">
        <is>
          <t>A00630</t>
        </is>
      </c>
      <c r="B4" t="inlineStr">
        <is>
          <t>0815</t>
        </is>
      </c>
      <c r="C4" t="inlineStr">
        <is>
          <t>30</t>
        </is>
      </c>
      <c r="D4" t="inlineStr">
        <is>
          <t>78.000</t>
        </is>
      </c>
      <c r="E4" t="inlineStr">
        <is>
          <t>W</t>
        </is>
      </c>
      <c r="F4" t="inlineStr">
        <is>
          <t>1.40</t>
        </is>
      </c>
      <c r="G4" t="inlineStr">
        <is>
          <t>2.60</t>
        </is>
      </c>
      <c r="H4" t="inlineStr">
        <is>
          <t>93.775</t>
        </is>
      </c>
      <c r="I4" t="inlineStr">
        <is>
          <t>0.831800</t>
        </is>
      </c>
      <c r="J4" t="inlineStr">
        <is>
          <t>0.021487</t>
        </is>
      </c>
      <c r="K4" t="inlineStr">
        <is>
          <t>1.676</t>
        </is>
      </c>
      <c r="L4" t="inlineStr">
        <is>
          <t>20230430</t>
        </is>
      </c>
      <c r="M4" t="n">
        <v>0.838</v>
      </c>
    </row>
    <row r="5">
      <c r="A5" t="inlineStr">
        <is>
          <t>A00630</t>
        </is>
      </c>
      <c r="B5" t="inlineStr">
        <is>
          <t>0815</t>
        </is>
      </c>
      <c r="C5" t="inlineStr">
        <is>
          <t>30</t>
        </is>
      </c>
      <c r="D5" t="inlineStr">
        <is>
          <t>80.000</t>
        </is>
      </c>
      <c r="E5" t="inlineStr">
        <is>
          <t>W</t>
        </is>
      </c>
      <c r="F5" t="inlineStr">
        <is>
          <t>1.40</t>
        </is>
      </c>
      <c r="G5" t="inlineStr">
        <is>
          <t>2.60</t>
        </is>
      </c>
      <c r="H5" t="inlineStr">
        <is>
          <t>93.775</t>
        </is>
      </c>
      <c r="I5" t="inlineStr">
        <is>
          <t>0.853100</t>
        </is>
      </c>
      <c r="J5" t="inlineStr">
        <is>
          <t>0.025775</t>
        </is>
      </c>
      <c r="K5" t="inlineStr">
        <is>
          <t>2.062</t>
        </is>
      </c>
      <c r="L5" t="inlineStr">
        <is>
          <t>20230430</t>
        </is>
      </c>
      <c r="M5" t="n">
        <v>1.1341</v>
      </c>
    </row>
    <row r="6">
      <c r="A6" t="inlineStr">
        <is>
          <t>A00630</t>
        </is>
      </c>
      <c r="B6" t="inlineStr">
        <is>
          <t>0815</t>
        </is>
      </c>
      <c r="C6" t="inlineStr">
        <is>
          <t>30</t>
        </is>
      </c>
      <c r="D6" t="inlineStr">
        <is>
          <t>82.000</t>
        </is>
      </c>
      <c r="E6" t="inlineStr">
        <is>
          <t>W</t>
        </is>
      </c>
      <c r="F6" t="inlineStr">
        <is>
          <t>1.40</t>
        </is>
      </c>
      <c r="G6" t="inlineStr">
        <is>
          <t>2.60</t>
        </is>
      </c>
      <c r="H6" t="inlineStr">
        <is>
          <t>93.775</t>
        </is>
      </c>
      <c r="I6" t="inlineStr">
        <is>
          <t>0.874400</t>
        </is>
      </c>
      <c r="J6" t="inlineStr">
        <is>
          <t>0.030951</t>
        </is>
      </c>
      <c r="K6" t="inlineStr">
        <is>
          <t>2.538</t>
        </is>
      </c>
      <c r="L6" t="inlineStr">
        <is>
          <t>20230430</t>
        </is>
      </c>
      <c r="M6" t="n">
        <v>1.3959</v>
      </c>
    </row>
    <row r="7">
      <c r="A7" t="inlineStr">
        <is>
          <t>A00630</t>
        </is>
      </c>
      <c r="B7" t="inlineStr">
        <is>
          <t>0815</t>
        </is>
      </c>
      <c r="C7" t="inlineStr">
        <is>
          <t>30</t>
        </is>
      </c>
      <c r="D7" t="inlineStr">
        <is>
          <t>84.000</t>
        </is>
      </c>
      <c r="E7" t="inlineStr">
        <is>
          <t>W</t>
        </is>
      </c>
      <c r="F7" t="inlineStr">
        <is>
          <t>1.40</t>
        </is>
      </c>
      <c r="G7" t="inlineStr">
        <is>
          <t>2.60</t>
        </is>
      </c>
      <c r="H7" t="inlineStr">
        <is>
          <t>93.775</t>
        </is>
      </c>
      <c r="I7" t="inlineStr">
        <is>
          <t>0.895800</t>
        </is>
      </c>
      <c r="J7" t="inlineStr">
        <is>
          <t>0.036631</t>
        </is>
      </c>
      <c r="K7" t="inlineStr">
        <is>
          <t>3.077</t>
        </is>
      </c>
      <c r="L7" t="inlineStr">
        <is>
          <t>20230430</t>
        </is>
      </c>
      <c r="M7" t="n">
        <v>1.69235</v>
      </c>
    </row>
    <row r="8">
      <c r="A8" t="inlineStr">
        <is>
          <t>A00630</t>
        </is>
      </c>
      <c r="B8" t="inlineStr">
        <is>
          <t>0815</t>
        </is>
      </c>
      <c r="C8" t="inlineStr">
        <is>
          <t>30</t>
        </is>
      </c>
      <c r="D8" t="inlineStr">
        <is>
          <t>86.000</t>
        </is>
      </c>
      <c r="E8" t="inlineStr">
        <is>
          <t>W</t>
        </is>
      </c>
      <c r="F8" t="inlineStr">
        <is>
          <t>1.40</t>
        </is>
      </c>
      <c r="G8" t="inlineStr">
        <is>
          <t>2.60</t>
        </is>
      </c>
      <c r="H8" t="inlineStr">
        <is>
          <t>93.775</t>
        </is>
      </c>
      <c r="I8" t="inlineStr">
        <is>
          <t>0.917100</t>
        </is>
      </c>
      <c r="J8" t="inlineStr">
        <is>
          <t>0.043721</t>
        </is>
      </c>
      <c r="K8" t="inlineStr">
        <is>
          <t>3.760</t>
        </is>
      </c>
      <c r="L8" t="inlineStr">
        <is>
          <t>20230430</t>
        </is>
      </c>
      <c r="M8" t="n">
        <v>2.256</v>
      </c>
    </row>
    <row r="9">
      <c r="A9" t="inlineStr">
        <is>
          <t>A00630</t>
        </is>
      </c>
      <c r="B9" t="inlineStr">
        <is>
          <t>0815</t>
        </is>
      </c>
      <c r="C9" t="inlineStr">
        <is>
          <t>30</t>
        </is>
      </c>
      <c r="D9" t="inlineStr">
        <is>
          <t>88.000</t>
        </is>
      </c>
      <c r="E9" t="inlineStr">
        <is>
          <t>W</t>
        </is>
      </c>
      <c r="F9" t="inlineStr">
        <is>
          <t>1.40</t>
        </is>
      </c>
      <c r="G9" t="inlineStr">
        <is>
          <t>2.60</t>
        </is>
      </c>
      <c r="H9" t="inlineStr">
        <is>
          <t>93.775</t>
        </is>
      </c>
      <c r="I9" t="inlineStr">
        <is>
          <t>0.938400</t>
        </is>
      </c>
      <c r="J9" t="inlineStr">
        <is>
          <t>0.051511</t>
        </is>
      </c>
      <c r="K9" t="inlineStr">
        <is>
          <t>4.533</t>
        </is>
      </c>
      <c r="L9" t="inlineStr">
        <is>
          <t>20230430</t>
        </is>
      </c>
      <c r="M9" t="n">
        <v>2.7198</v>
      </c>
    </row>
    <row r="10">
      <c r="A10" t="inlineStr">
        <is>
          <t>A00630</t>
        </is>
      </c>
      <c r="B10" t="inlineStr">
        <is>
          <t>0815</t>
        </is>
      </c>
      <c r="C10" t="inlineStr">
        <is>
          <t>30</t>
        </is>
      </c>
      <c r="D10" t="inlineStr">
        <is>
          <t>90.000</t>
        </is>
      </c>
      <c r="E10" t="inlineStr">
        <is>
          <t>W</t>
        </is>
      </c>
      <c r="F10" t="inlineStr">
        <is>
          <t>1.40</t>
        </is>
      </c>
      <c r="G10" t="inlineStr">
        <is>
          <t>2.60</t>
        </is>
      </c>
      <c r="H10" t="inlineStr">
        <is>
          <t>93.775</t>
        </is>
      </c>
      <c r="I10" t="inlineStr">
        <is>
          <t>0.959700</t>
        </is>
      </c>
      <c r="J10" t="inlineStr">
        <is>
          <t>0.060267</t>
        </is>
      </c>
      <c r="K10" t="inlineStr">
        <is>
          <t>5.424</t>
        </is>
      </c>
      <c r="L10" t="inlineStr">
        <is>
          <t>20230430</t>
        </is>
      </c>
      <c r="M10" t="n">
        <v>3.5256</v>
      </c>
    </row>
    <row r="11">
      <c r="A11" t="inlineStr">
        <is>
          <t>A00630</t>
        </is>
      </c>
      <c r="B11" t="inlineStr">
        <is>
          <t>0815</t>
        </is>
      </c>
      <c r="C11" t="inlineStr">
        <is>
          <t>30</t>
        </is>
      </c>
      <c r="D11" t="inlineStr">
        <is>
          <t>92.000</t>
        </is>
      </c>
      <c r="E11" t="inlineStr">
        <is>
          <t>W</t>
        </is>
      </c>
      <c r="F11" t="inlineStr">
        <is>
          <t>1.40</t>
        </is>
      </c>
      <c r="G11" t="inlineStr">
        <is>
          <t>2.60</t>
        </is>
      </c>
      <c r="H11" t="inlineStr">
        <is>
          <t>93.775</t>
        </is>
      </c>
      <c r="I11" t="inlineStr">
        <is>
          <t>0.981100</t>
        </is>
      </c>
      <c r="J11" t="inlineStr">
        <is>
          <t>0.069663</t>
        </is>
      </c>
      <c r="K11" t="inlineStr">
        <is>
          <t>6.409</t>
        </is>
      </c>
      <c r="L11" t="inlineStr">
        <is>
          <t>20230430</t>
        </is>
      </c>
      <c r="M11" t="n">
        <v>4.16585</v>
      </c>
    </row>
    <row r="12">
      <c r="A12" t="inlineStr">
        <is>
          <t>A00630</t>
        </is>
      </c>
      <c r="B12" t="inlineStr">
        <is>
          <t>0815</t>
        </is>
      </c>
      <c r="C12" t="inlineStr">
        <is>
          <t>34</t>
        </is>
      </c>
      <c r="D12" t="inlineStr">
        <is>
          <t>76.000</t>
        </is>
      </c>
      <c r="E12" t="inlineStr">
        <is>
          <t>W</t>
        </is>
      </c>
      <c r="F12" t="inlineStr">
        <is>
          <t>1.40</t>
        </is>
      </c>
      <c r="G12" t="inlineStr">
        <is>
          <t>2.60</t>
        </is>
      </c>
      <c r="H12" t="inlineStr">
        <is>
          <t>94.374</t>
        </is>
      </c>
      <c r="I12" t="inlineStr">
        <is>
          <t>0.805300</t>
        </is>
      </c>
      <c r="J12" t="inlineStr">
        <is>
          <t>0.020145</t>
        </is>
      </c>
      <c r="K12" t="inlineStr">
        <is>
          <t>1.531</t>
        </is>
      </c>
      <c r="L12" t="inlineStr">
        <is>
          <t>20230430</t>
        </is>
      </c>
      <c r="M12" t="n">
        <v>0.7655</v>
      </c>
    </row>
    <row r="13">
      <c r="A13" t="inlineStr">
        <is>
          <t>A00630</t>
        </is>
      </c>
      <c r="B13" t="inlineStr">
        <is>
          <t>0815</t>
        </is>
      </c>
      <c r="C13" t="inlineStr">
        <is>
          <t>34</t>
        </is>
      </c>
      <c r="D13" t="inlineStr">
        <is>
          <t>78.000</t>
        </is>
      </c>
      <c r="E13" t="inlineStr">
        <is>
          <t>W</t>
        </is>
      </c>
      <c r="F13" t="inlineStr">
        <is>
          <t>1.40</t>
        </is>
      </c>
      <c r="G13" t="inlineStr">
        <is>
          <t>2.60</t>
        </is>
      </c>
      <c r="H13" t="inlineStr">
        <is>
          <t>94.374</t>
        </is>
      </c>
      <c r="I13" t="inlineStr">
        <is>
          <t>0.826500</t>
        </is>
      </c>
      <c r="J13" t="inlineStr">
        <is>
          <t>0.023910</t>
        </is>
      </c>
      <c r="K13" t="inlineStr">
        <is>
          <t>1.865</t>
        </is>
      </c>
      <c r="L13" t="inlineStr">
        <is>
          <t>20230430</t>
        </is>
      </c>
      <c r="M13" t="n">
        <v>0.9325</v>
      </c>
    </row>
    <row r="14">
      <c r="A14" t="inlineStr">
        <is>
          <t>A00630</t>
        </is>
      </c>
      <c r="B14" t="inlineStr">
        <is>
          <t>0815</t>
        </is>
      </c>
      <c r="C14" t="inlineStr">
        <is>
          <t>34</t>
        </is>
      </c>
      <c r="D14" t="inlineStr">
        <is>
          <t>80.000</t>
        </is>
      </c>
      <c r="E14" t="inlineStr">
        <is>
          <t>W</t>
        </is>
      </c>
      <c r="F14" t="inlineStr">
        <is>
          <t>1.40</t>
        </is>
      </c>
      <c r="G14" t="inlineStr">
        <is>
          <t>2.60</t>
        </is>
      </c>
      <c r="H14" t="inlineStr">
        <is>
          <t>94.374</t>
        </is>
      </c>
      <c r="I14" t="inlineStr">
        <is>
          <t>0.847700</t>
        </is>
      </c>
      <c r="J14" t="inlineStr">
        <is>
          <t>0.028250</t>
        </is>
      </c>
      <c r="K14" t="inlineStr">
        <is>
          <t>2.260</t>
        </is>
      </c>
      <c r="L14" t="inlineStr">
        <is>
          <t>20230430</t>
        </is>
      </c>
      <c r="M14" t="n">
        <v>1.13</v>
      </c>
    </row>
    <row r="15">
      <c r="A15" t="inlineStr">
        <is>
          <t>A00630</t>
        </is>
      </c>
      <c r="B15" t="inlineStr">
        <is>
          <t>0815</t>
        </is>
      </c>
      <c r="C15" t="inlineStr">
        <is>
          <t>34</t>
        </is>
      </c>
      <c r="D15" t="inlineStr">
        <is>
          <t>82.000</t>
        </is>
      </c>
      <c r="E15" t="inlineStr">
        <is>
          <t>W</t>
        </is>
      </c>
      <c r="F15" t="inlineStr">
        <is>
          <t>1.40</t>
        </is>
      </c>
      <c r="G15" t="inlineStr">
        <is>
          <t>2.60</t>
        </is>
      </c>
      <c r="H15" t="inlineStr">
        <is>
          <t>94.374</t>
        </is>
      </c>
      <c r="I15" t="inlineStr">
        <is>
          <t>0.868900</t>
        </is>
      </c>
      <c r="J15" t="inlineStr">
        <is>
          <t>0.033488</t>
        </is>
      </c>
      <c r="K15" t="inlineStr">
        <is>
          <t>2.746</t>
        </is>
      </c>
      <c r="L15" t="inlineStr">
        <is>
          <t>20230430</t>
        </is>
      </c>
      <c r="M15" t="n">
        <v>1.5103</v>
      </c>
    </row>
    <row r="16">
      <c r="A16" t="inlineStr">
        <is>
          <t>A00630</t>
        </is>
      </c>
      <c r="B16" t="inlineStr">
        <is>
          <t>0815</t>
        </is>
      </c>
      <c r="C16" t="inlineStr">
        <is>
          <t>34</t>
        </is>
      </c>
      <c r="D16" t="inlineStr">
        <is>
          <t>84.000</t>
        </is>
      </c>
      <c r="E16" t="inlineStr">
        <is>
          <t>W</t>
        </is>
      </c>
      <c r="F16" t="inlineStr">
        <is>
          <t>1.40</t>
        </is>
      </c>
      <c r="G16" t="inlineStr">
        <is>
          <t>2.60</t>
        </is>
      </c>
      <c r="H16" t="inlineStr">
        <is>
          <t>94.374</t>
        </is>
      </c>
      <c r="I16" t="inlineStr">
        <is>
          <t>0.890100</t>
        </is>
      </c>
      <c r="J16" t="inlineStr">
        <is>
          <t>0.039560</t>
        </is>
      </c>
      <c r="K16" t="inlineStr">
        <is>
          <t>3.323</t>
        </is>
      </c>
      <c r="L16" t="inlineStr">
        <is>
          <t>20230430</t>
        </is>
      </c>
      <c r="M16" t="n">
        <v>1.82765</v>
      </c>
    </row>
    <row r="17">
      <c r="A17" t="inlineStr">
        <is>
          <t>A00630</t>
        </is>
      </c>
      <c r="B17" t="inlineStr">
        <is>
          <t>0815</t>
        </is>
      </c>
      <c r="C17" t="inlineStr">
        <is>
          <t>34</t>
        </is>
      </c>
      <c r="D17" t="inlineStr">
        <is>
          <t>86.000</t>
        </is>
      </c>
      <c r="E17" t="inlineStr">
        <is>
          <t>W</t>
        </is>
      </c>
      <c r="F17" t="inlineStr">
        <is>
          <t>1.40</t>
        </is>
      </c>
      <c r="G17" t="inlineStr">
        <is>
          <t>2.60</t>
        </is>
      </c>
      <c r="H17" t="inlineStr">
        <is>
          <t>94.374</t>
        </is>
      </c>
      <c r="I17" t="inlineStr">
        <is>
          <t>0.911300</t>
        </is>
      </c>
      <c r="J17" t="inlineStr">
        <is>
          <t>0.046744</t>
        </is>
      </c>
      <c r="K17" t="inlineStr">
        <is>
          <t>4.020</t>
        </is>
      </c>
      <c r="L17" t="inlineStr">
        <is>
          <t>20230430</t>
        </is>
      </c>
      <c r="M17" t="n">
        <v>2.411999999999999</v>
      </c>
    </row>
    <row r="18">
      <c r="A18" t="inlineStr">
        <is>
          <t>A00630</t>
        </is>
      </c>
      <c r="B18" t="inlineStr">
        <is>
          <t>0815</t>
        </is>
      </c>
      <c r="C18" t="inlineStr">
        <is>
          <t>34</t>
        </is>
      </c>
      <c r="D18" t="inlineStr">
        <is>
          <t>88.000</t>
        </is>
      </c>
      <c r="E18" t="inlineStr">
        <is>
          <t>W</t>
        </is>
      </c>
      <c r="F18" t="inlineStr">
        <is>
          <t>1.40</t>
        </is>
      </c>
      <c r="G18" t="inlineStr">
        <is>
          <t>2.60</t>
        </is>
      </c>
      <c r="H18" t="inlineStr">
        <is>
          <t>94.374</t>
        </is>
      </c>
      <c r="I18" t="inlineStr">
        <is>
          <t>0.932500</t>
        </is>
      </c>
      <c r="J18" t="inlineStr">
        <is>
          <t>0.054648</t>
        </is>
      </c>
      <c r="K18" t="inlineStr">
        <is>
          <t>4.809</t>
        </is>
      </c>
      <c r="L18" t="inlineStr">
        <is>
          <t>20230430</t>
        </is>
      </c>
      <c r="M18" t="n">
        <v>2.8854</v>
      </c>
    </row>
    <row r="19">
      <c r="A19" t="inlineStr">
        <is>
          <t>A00630</t>
        </is>
      </c>
      <c r="B19" t="inlineStr">
        <is>
          <t>0815</t>
        </is>
      </c>
      <c r="C19" t="inlineStr">
        <is>
          <t>34</t>
        </is>
      </c>
      <c r="D19" t="inlineStr">
        <is>
          <t>90.000</t>
        </is>
      </c>
      <c r="E19" t="inlineStr">
        <is>
          <t>W</t>
        </is>
      </c>
      <c r="F19" t="inlineStr">
        <is>
          <t>1.40</t>
        </is>
      </c>
      <c r="G19" t="inlineStr">
        <is>
          <t>2.60</t>
        </is>
      </c>
      <c r="H19" t="inlineStr">
        <is>
          <t>94.374</t>
        </is>
      </c>
      <c r="I19" t="inlineStr">
        <is>
          <t>0.953700</t>
        </is>
      </c>
      <c r="J19" t="inlineStr">
        <is>
          <t>0.063844</t>
        </is>
      </c>
      <c r="K19" t="inlineStr">
        <is>
          <t>5.746</t>
        </is>
      </c>
      <c r="L19" t="inlineStr">
        <is>
          <t>20230430</t>
        </is>
      </c>
      <c r="M19" t="n">
        <v>3.734900000000001</v>
      </c>
    </row>
    <row r="20">
      <c r="A20" t="inlineStr">
        <is>
          <t>A00630</t>
        </is>
      </c>
      <c r="B20" t="inlineStr">
        <is>
          <t>0815</t>
        </is>
      </c>
      <c r="C20" t="inlineStr">
        <is>
          <t>34</t>
        </is>
      </c>
      <c r="D20" t="inlineStr">
        <is>
          <t>92.000</t>
        </is>
      </c>
      <c r="E20" t="inlineStr">
        <is>
          <t>W</t>
        </is>
      </c>
      <c r="F20" t="inlineStr">
        <is>
          <t>1.40</t>
        </is>
      </c>
      <c r="G20" t="inlineStr">
        <is>
          <t>2.60</t>
        </is>
      </c>
      <c r="H20" t="inlineStr">
        <is>
          <t>94.374</t>
        </is>
      </c>
      <c r="I20" t="inlineStr">
        <is>
          <t>0.974800</t>
        </is>
      </c>
      <c r="J20" t="inlineStr">
        <is>
          <t>0.073261</t>
        </is>
      </c>
      <c r="K20" t="inlineStr">
        <is>
          <t>6.740</t>
        </is>
      </c>
      <c r="L20" t="inlineStr">
        <is>
          <t>20230430</t>
        </is>
      </c>
      <c r="M20" t="n">
        <v>4.381</v>
      </c>
    </row>
    <row r="21">
      <c r="A21" t="inlineStr">
        <is>
          <t>A00630</t>
        </is>
      </c>
      <c r="B21" t="inlineStr">
        <is>
          <t>0815</t>
        </is>
      </c>
      <c r="C21" t="inlineStr">
        <is>
          <t>34</t>
        </is>
      </c>
      <c r="D21" t="inlineStr">
        <is>
          <t>94.000</t>
        </is>
      </c>
      <c r="E21" t="inlineStr">
        <is>
          <t>W</t>
        </is>
      </c>
      <c r="F21" t="inlineStr">
        <is>
          <t>1.40</t>
        </is>
      </c>
      <c r="G21" t="inlineStr">
        <is>
          <t>2.60</t>
        </is>
      </c>
      <c r="H21" t="inlineStr">
        <is>
          <t>94.374</t>
        </is>
      </c>
      <c r="I21" t="inlineStr">
        <is>
          <t>0.996000</t>
        </is>
      </c>
      <c r="J21" t="inlineStr">
        <is>
          <t>0.083596</t>
        </is>
      </c>
      <c r="K21" t="inlineStr">
        <is>
          <t>7.858</t>
        </is>
      </c>
      <c r="L21" t="inlineStr">
        <is>
          <t>20230430</t>
        </is>
      </c>
      <c r="M21" t="n">
        <v>5.1077</v>
      </c>
    </row>
    <row r="22">
      <c r="A22" t="inlineStr">
        <is>
          <t>A00630</t>
        </is>
      </c>
      <c r="B22" t="inlineStr">
        <is>
          <t>0815</t>
        </is>
      </c>
      <c r="C22" t="inlineStr">
        <is>
          <t>39</t>
        </is>
      </c>
      <c r="D22" t="inlineStr">
        <is>
          <t>62.950</t>
        </is>
      </c>
      <c r="E22" t="inlineStr">
        <is>
          <t>W</t>
        </is>
      </c>
      <c r="F22" t="inlineStr">
        <is>
          <t>1.40</t>
        </is>
      </c>
      <c r="G22" t="inlineStr">
        <is>
          <t>2.60</t>
        </is>
      </c>
      <c r="H22" t="inlineStr">
        <is>
          <t>82.848</t>
        </is>
      </c>
      <c r="I22" t="inlineStr">
        <is>
          <t>0.759800</t>
        </is>
      </c>
      <c r="J22" t="inlineStr">
        <is>
          <t>0.020159</t>
        </is>
      </c>
      <c r="K22" t="inlineStr">
        <is>
          <t>1.269</t>
        </is>
      </c>
      <c r="L22" t="inlineStr">
        <is>
          <t>20230430</t>
        </is>
      </c>
      <c r="M22" t="n">
        <v>0.5710499999999999</v>
      </c>
    </row>
    <row r="23">
      <c r="A23" t="inlineStr">
        <is>
          <t>A00630</t>
        </is>
      </c>
      <c r="B23" t="inlineStr">
        <is>
          <t>0815</t>
        </is>
      </c>
      <c r="C23" t="inlineStr">
        <is>
          <t>39</t>
        </is>
      </c>
      <c r="D23" t="inlineStr">
        <is>
          <t>64.950</t>
        </is>
      </c>
      <c r="E23" t="inlineStr">
        <is>
          <t>W</t>
        </is>
      </c>
      <c r="F23" t="inlineStr">
        <is>
          <t>1.40</t>
        </is>
      </c>
      <c r="G23" t="inlineStr">
        <is>
          <t>2.60</t>
        </is>
      </c>
      <c r="H23" t="inlineStr">
        <is>
          <t>82.848</t>
        </is>
      </c>
      <c r="I23" t="inlineStr">
        <is>
          <t>0.784000</t>
        </is>
      </c>
      <c r="J23" t="inlineStr">
        <is>
          <t>0.024219</t>
        </is>
      </c>
      <c r="K23" t="inlineStr">
        <is>
          <t>1.573</t>
        </is>
      </c>
      <c r="L23" t="inlineStr">
        <is>
          <t>20230430</t>
        </is>
      </c>
      <c r="M23" t="n">
        <v>0.7078499999999999</v>
      </c>
    </row>
    <row r="24">
      <c r="A24" t="inlineStr">
        <is>
          <t>A00630</t>
        </is>
      </c>
      <c r="B24" t="inlineStr">
        <is>
          <t>0815</t>
        </is>
      </c>
      <c r="C24" t="inlineStr">
        <is>
          <t>39</t>
        </is>
      </c>
      <c r="D24" t="inlineStr">
        <is>
          <t>66.950</t>
        </is>
      </c>
      <c r="E24" t="inlineStr">
        <is>
          <t>W</t>
        </is>
      </c>
      <c r="F24" t="inlineStr">
        <is>
          <t>1.40</t>
        </is>
      </c>
      <c r="G24" t="inlineStr">
        <is>
          <t>2.60</t>
        </is>
      </c>
      <c r="H24" t="inlineStr">
        <is>
          <t>82.848</t>
        </is>
      </c>
      <c r="I24" t="inlineStr">
        <is>
          <t>0.808100</t>
        </is>
      </c>
      <c r="J24" t="inlineStr">
        <is>
          <t>0.028962</t>
        </is>
      </c>
      <c r="K24" t="inlineStr">
        <is>
          <t>1.939</t>
        </is>
      </c>
      <c r="L24" t="inlineStr">
        <is>
          <t>20230430</t>
        </is>
      </c>
      <c r="M24" t="n">
        <v>0.9695</v>
      </c>
    </row>
    <row r="25">
      <c r="A25" t="inlineStr">
        <is>
          <t>A00630</t>
        </is>
      </c>
      <c r="B25" t="inlineStr">
        <is>
          <t>0815</t>
        </is>
      </c>
      <c r="C25" t="inlineStr">
        <is>
          <t>39</t>
        </is>
      </c>
      <c r="D25" t="inlineStr">
        <is>
          <t>68.950</t>
        </is>
      </c>
      <c r="E25" t="inlineStr">
        <is>
          <t>W</t>
        </is>
      </c>
      <c r="F25" t="inlineStr">
        <is>
          <t>1.40</t>
        </is>
      </c>
      <c r="G25" t="inlineStr">
        <is>
          <t>2.60</t>
        </is>
      </c>
      <c r="H25" t="inlineStr">
        <is>
          <t>82.848</t>
        </is>
      </c>
      <c r="I25" t="inlineStr">
        <is>
          <t>0.832200</t>
        </is>
      </c>
      <c r="J25" t="inlineStr">
        <is>
          <t>0.034358</t>
        </is>
      </c>
      <c r="K25" t="inlineStr">
        <is>
          <t>2.369</t>
        </is>
      </c>
      <c r="L25" t="inlineStr">
        <is>
          <t>20230430</t>
        </is>
      </c>
      <c r="M25" t="n">
        <v>1.1845</v>
      </c>
    </row>
    <row r="26">
      <c r="A26" t="inlineStr">
        <is>
          <t>A00630</t>
        </is>
      </c>
      <c r="B26" t="inlineStr">
        <is>
          <t>0815</t>
        </is>
      </c>
      <c r="C26" t="inlineStr">
        <is>
          <t>39</t>
        </is>
      </c>
      <c r="D26" t="inlineStr">
        <is>
          <t>70.950</t>
        </is>
      </c>
      <c r="E26" t="inlineStr">
        <is>
          <t>W</t>
        </is>
      </c>
      <c r="F26" t="inlineStr">
        <is>
          <t>1.40</t>
        </is>
      </c>
      <c r="G26" t="inlineStr">
        <is>
          <t>2.60</t>
        </is>
      </c>
      <c r="H26" t="inlineStr">
        <is>
          <t>82.848</t>
        </is>
      </c>
      <c r="I26" t="inlineStr">
        <is>
          <t>0.856400</t>
        </is>
      </c>
      <c r="J26" t="inlineStr">
        <is>
          <t>0.040817</t>
        </is>
      </c>
      <c r="K26" t="inlineStr">
        <is>
          <t>2.896</t>
        </is>
      </c>
      <c r="L26" t="inlineStr">
        <is>
          <t>20230430</t>
        </is>
      </c>
      <c r="M26" t="n">
        <v>1.5928</v>
      </c>
    </row>
    <row r="27">
      <c r="A27" t="inlineStr">
        <is>
          <t>A00630</t>
        </is>
      </c>
      <c r="B27" t="inlineStr">
        <is>
          <t>0815</t>
        </is>
      </c>
      <c r="C27" t="inlineStr">
        <is>
          <t>39</t>
        </is>
      </c>
      <c r="D27" t="inlineStr">
        <is>
          <t>72.950</t>
        </is>
      </c>
      <c r="E27" t="inlineStr">
        <is>
          <t>W</t>
        </is>
      </c>
      <c r="F27" t="inlineStr">
        <is>
          <t>1.40</t>
        </is>
      </c>
      <c r="G27" t="inlineStr">
        <is>
          <t>2.60</t>
        </is>
      </c>
      <c r="H27" t="inlineStr">
        <is>
          <t>82.848</t>
        </is>
      </c>
      <c r="I27" t="inlineStr">
        <is>
          <t>0.880500</t>
        </is>
      </c>
      <c r="J27" t="inlineStr">
        <is>
          <t>0.048197</t>
        </is>
      </c>
      <c r="K27" t="inlineStr">
        <is>
          <t>3.516</t>
        </is>
      </c>
      <c r="L27" t="inlineStr">
        <is>
          <t>20230430</t>
        </is>
      </c>
      <c r="M27" t="n">
        <v>1.9338</v>
      </c>
    </row>
    <row r="28">
      <c r="A28" t="inlineStr">
        <is>
          <t>A00630</t>
        </is>
      </c>
      <c r="B28" t="inlineStr">
        <is>
          <t>0815</t>
        </is>
      </c>
      <c r="C28" t="inlineStr">
        <is>
          <t>39</t>
        </is>
      </c>
      <c r="D28" t="inlineStr">
        <is>
          <t>74.950</t>
        </is>
      </c>
      <c r="E28" t="inlineStr">
        <is>
          <t>W</t>
        </is>
      </c>
      <c r="F28" t="inlineStr">
        <is>
          <t>1.40</t>
        </is>
      </c>
      <c r="G28" t="inlineStr">
        <is>
          <t>2.60</t>
        </is>
      </c>
      <c r="H28" t="inlineStr">
        <is>
          <t>82.848</t>
        </is>
      </c>
      <c r="I28" t="inlineStr">
        <is>
          <t>0.904700</t>
        </is>
      </c>
      <c r="J28" t="inlineStr">
        <is>
          <t>0.056518</t>
        </is>
      </c>
      <c r="K28" t="inlineStr">
        <is>
          <t>4.236</t>
        </is>
      </c>
      <c r="L28" t="inlineStr">
        <is>
          <t>20230430</t>
        </is>
      </c>
      <c r="M28" t="n">
        <v>2.5416</v>
      </c>
    </row>
    <row r="29">
      <c r="A29" t="inlineStr">
        <is>
          <t>A00630</t>
        </is>
      </c>
      <c r="B29" t="inlineStr">
        <is>
          <t>0815</t>
        </is>
      </c>
      <c r="C29" t="inlineStr">
        <is>
          <t>39</t>
        </is>
      </c>
      <c r="D29" t="inlineStr">
        <is>
          <t>76.950</t>
        </is>
      </c>
      <c r="E29" t="inlineStr">
        <is>
          <t>W</t>
        </is>
      </c>
      <c r="F29" t="inlineStr">
        <is>
          <t>1.40</t>
        </is>
      </c>
      <c r="G29" t="inlineStr">
        <is>
          <t>2.60</t>
        </is>
      </c>
      <c r="H29" t="inlineStr">
        <is>
          <t>82.848</t>
        </is>
      </c>
      <c r="I29" t="inlineStr">
        <is>
          <t>0.928800</t>
        </is>
      </c>
      <c r="J29" t="inlineStr">
        <is>
          <t>0.066004</t>
        </is>
      </c>
      <c r="K29" t="inlineStr">
        <is>
          <t>5.079</t>
        </is>
      </c>
      <c r="L29" t="inlineStr">
        <is>
          <t>20230430</t>
        </is>
      </c>
      <c r="M29" t="n">
        <v>3.0474</v>
      </c>
    </row>
    <row r="30">
      <c r="A30" t="inlineStr">
        <is>
          <t>A00630</t>
        </is>
      </c>
      <c r="B30" t="inlineStr">
        <is>
          <t>0815</t>
        </is>
      </c>
      <c r="C30" t="inlineStr">
        <is>
          <t>39</t>
        </is>
      </c>
      <c r="D30" t="inlineStr">
        <is>
          <t>78.950</t>
        </is>
      </c>
      <c r="E30" t="inlineStr">
        <is>
          <t>W</t>
        </is>
      </c>
      <c r="F30" t="inlineStr">
        <is>
          <t>1.40</t>
        </is>
      </c>
      <c r="G30" t="inlineStr">
        <is>
          <t>2.60</t>
        </is>
      </c>
      <c r="H30" t="inlineStr">
        <is>
          <t>82.848</t>
        </is>
      </c>
      <c r="I30" t="inlineStr">
        <is>
          <t>0.952900</t>
        </is>
      </c>
      <c r="J30" t="inlineStr">
        <is>
          <t>0.076238</t>
        </is>
      </c>
      <c r="K30" t="inlineStr">
        <is>
          <t>6.019</t>
        </is>
      </c>
      <c r="L30" t="inlineStr">
        <is>
          <t>20230430</t>
        </is>
      </c>
      <c r="M30" t="n">
        <v>3.91235</v>
      </c>
    </row>
    <row r="31">
      <c r="A31" t="inlineStr">
        <is>
          <t>A00630</t>
        </is>
      </c>
      <c r="B31" t="inlineStr">
        <is>
          <t>0815</t>
        </is>
      </c>
      <c r="C31" t="inlineStr">
        <is>
          <t>39</t>
        </is>
      </c>
      <c r="D31" t="inlineStr">
        <is>
          <t>80.950</t>
        </is>
      </c>
      <c r="E31" t="inlineStr">
        <is>
          <t>W</t>
        </is>
      </c>
      <c r="F31" t="inlineStr">
        <is>
          <t>1.40</t>
        </is>
      </c>
      <c r="G31" t="inlineStr">
        <is>
          <t>2.60</t>
        </is>
      </c>
      <c r="H31" t="inlineStr">
        <is>
          <t>82.848</t>
        </is>
      </c>
      <c r="I31" t="inlineStr">
        <is>
          <t>0.977100</t>
        </is>
      </c>
      <c r="J31" t="inlineStr">
        <is>
          <t>0.087585</t>
        </is>
      </c>
      <c r="K31" t="inlineStr">
        <is>
          <t>7.090</t>
        </is>
      </c>
      <c r="L31" t="inlineStr">
        <is>
          <t>20230430</t>
        </is>
      </c>
      <c r="M31" t="n">
        <v>4.6085</v>
      </c>
    </row>
    <row r="32">
      <c r="A32" t="inlineStr">
        <is>
          <t>A00630</t>
        </is>
      </c>
      <c r="B32" t="inlineStr">
        <is>
          <t>0815</t>
        </is>
      </c>
      <c r="C32" t="inlineStr">
        <is>
          <t>43</t>
        </is>
      </c>
      <c r="D32" t="inlineStr">
        <is>
          <t>62.000</t>
        </is>
      </c>
      <c r="E32" t="inlineStr">
        <is>
          <t>W</t>
        </is>
      </c>
      <c r="F32" t="inlineStr">
        <is>
          <t>1.40</t>
        </is>
      </c>
      <c r="G32" t="inlineStr">
        <is>
          <t>2.60</t>
        </is>
      </c>
      <c r="H32" t="inlineStr">
        <is>
          <t>81.900</t>
        </is>
      </c>
      <c r="I32" t="inlineStr">
        <is>
          <t>0.757000</t>
        </is>
      </c>
      <c r="J32" t="inlineStr">
        <is>
          <t>0.019548</t>
        </is>
      </c>
      <c r="K32" t="inlineStr">
        <is>
          <t>1.212</t>
        </is>
      </c>
      <c r="L32" t="inlineStr">
        <is>
          <t>20230430</t>
        </is>
      </c>
      <c r="M32" t="n">
        <v>0.5453999999999999</v>
      </c>
    </row>
    <row r="33">
      <c r="A33" t="inlineStr">
        <is>
          <t>A00630</t>
        </is>
      </c>
      <c r="B33" t="inlineStr">
        <is>
          <t>0815</t>
        </is>
      </c>
      <c r="C33" t="inlineStr">
        <is>
          <t>43</t>
        </is>
      </c>
      <c r="D33" t="inlineStr">
        <is>
          <t>64.000</t>
        </is>
      </c>
      <c r="E33" t="inlineStr">
        <is>
          <t>W</t>
        </is>
      </c>
      <c r="F33" t="inlineStr">
        <is>
          <t>1.40</t>
        </is>
      </c>
      <c r="G33" t="inlineStr">
        <is>
          <t>2.60</t>
        </is>
      </c>
      <c r="H33" t="inlineStr">
        <is>
          <t>81.900</t>
        </is>
      </c>
      <c r="I33" t="inlineStr">
        <is>
          <t>0.781400</t>
        </is>
      </c>
      <c r="J33" t="inlineStr">
        <is>
          <t>0.023453</t>
        </is>
      </c>
      <c r="K33" t="inlineStr">
        <is>
          <t>1.501</t>
        </is>
      </c>
      <c r="L33" t="inlineStr">
        <is>
          <t>20230430</t>
        </is>
      </c>
      <c r="M33" t="n">
        <v>0.6754499999999999</v>
      </c>
    </row>
    <row r="34">
      <c r="A34" t="inlineStr">
        <is>
          <t>A00630</t>
        </is>
      </c>
      <c r="B34" t="inlineStr">
        <is>
          <t>0815</t>
        </is>
      </c>
      <c r="C34" t="inlineStr">
        <is>
          <t>43</t>
        </is>
      </c>
      <c r="D34" t="inlineStr">
        <is>
          <t>66.000</t>
        </is>
      </c>
      <c r="E34" t="inlineStr">
        <is>
          <t>W</t>
        </is>
      </c>
      <c r="F34" t="inlineStr">
        <is>
          <t>1.40</t>
        </is>
      </c>
      <c r="G34" t="inlineStr">
        <is>
          <t>2.60</t>
        </is>
      </c>
      <c r="H34" t="inlineStr">
        <is>
          <t>81.900</t>
        </is>
      </c>
      <c r="I34" t="inlineStr">
        <is>
          <t>0.805900</t>
        </is>
      </c>
      <c r="J34" t="inlineStr">
        <is>
          <t>0.028015</t>
        </is>
      </c>
      <c r="K34" t="inlineStr">
        <is>
          <t>1.849</t>
        </is>
      </c>
      <c r="L34" t="inlineStr">
        <is>
          <t>20230430</t>
        </is>
      </c>
      <c r="M34" t="n">
        <v>0.9245</v>
      </c>
    </row>
    <row r="35">
      <c r="A35" t="inlineStr">
        <is>
          <t>A00630</t>
        </is>
      </c>
      <c r="B35" t="inlineStr">
        <is>
          <t>0815</t>
        </is>
      </c>
      <c r="C35" t="inlineStr">
        <is>
          <t>43</t>
        </is>
      </c>
      <c r="D35" t="inlineStr">
        <is>
          <t>68.000</t>
        </is>
      </c>
      <c r="E35" t="inlineStr">
        <is>
          <t>W</t>
        </is>
      </c>
      <c r="F35" t="inlineStr">
        <is>
          <t>1.40</t>
        </is>
      </c>
      <c r="G35" t="inlineStr">
        <is>
          <t>2.60</t>
        </is>
      </c>
      <c r="H35" t="inlineStr">
        <is>
          <t>81.900</t>
        </is>
      </c>
      <c r="I35" t="inlineStr">
        <is>
          <t>0.830300</t>
        </is>
      </c>
      <c r="J35" t="inlineStr">
        <is>
          <t>0.033132</t>
        </is>
      </c>
      <c r="K35" t="inlineStr">
        <is>
          <t>2.253</t>
        </is>
      </c>
      <c r="L35" t="inlineStr">
        <is>
          <t>20230430</t>
        </is>
      </c>
      <c r="M35" t="n">
        <v>1.1265</v>
      </c>
    </row>
    <row r="36">
      <c r="A36" t="inlineStr">
        <is>
          <t>A00630</t>
        </is>
      </c>
      <c r="B36" t="inlineStr">
        <is>
          <t>0815</t>
        </is>
      </c>
      <c r="C36" t="inlineStr">
        <is>
          <t>43</t>
        </is>
      </c>
      <c r="D36" t="inlineStr">
        <is>
          <t>70.000</t>
        </is>
      </c>
      <c r="E36" t="inlineStr">
        <is>
          <t>W</t>
        </is>
      </c>
      <c r="F36" t="inlineStr">
        <is>
          <t>1.40</t>
        </is>
      </c>
      <c r="G36" t="inlineStr">
        <is>
          <t>2.60</t>
        </is>
      </c>
      <c r="H36" t="inlineStr">
        <is>
          <t>81.900</t>
        </is>
      </c>
      <c r="I36" t="inlineStr">
        <is>
          <t>0.854700</t>
        </is>
      </c>
      <c r="J36" t="inlineStr">
        <is>
          <t>0.039200</t>
        </is>
      </c>
      <c r="K36" t="inlineStr">
        <is>
          <t>2.744</t>
        </is>
      </c>
      <c r="L36" t="inlineStr">
        <is>
          <t>20230430</t>
        </is>
      </c>
      <c r="M36" t="n">
        <v>1.5092</v>
      </c>
    </row>
    <row r="37">
      <c r="A37" t="inlineStr">
        <is>
          <t>A00630</t>
        </is>
      </c>
      <c r="B37" t="inlineStr">
        <is>
          <t>0815</t>
        </is>
      </c>
      <c r="C37" t="inlineStr">
        <is>
          <t>43</t>
        </is>
      </c>
      <c r="D37" t="inlineStr">
        <is>
          <t>72.000</t>
        </is>
      </c>
      <c r="E37" t="inlineStr">
        <is>
          <t>W</t>
        </is>
      </c>
      <c r="F37" t="inlineStr">
        <is>
          <t>1.40</t>
        </is>
      </c>
      <c r="G37" t="inlineStr">
        <is>
          <t>2.60</t>
        </is>
      </c>
      <c r="H37" t="inlineStr">
        <is>
          <t>81.900</t>
        </is>
      </c>
      <c r="I37" t="inlineStr">
        <is>
          <t>0.879100</t>
        </is>
      </c>
      <c r="J37" t="inlineStr">
        <is>
          <t>0.046153</t>
        </is>
      </c>
      <c r="K37" t="inlineStr">
        <is>
          <t>3.323</t>
        </is>
      </c>
      <c r="L37" t="inlineStr">
        <is>
          <t>20230430</t>
        </is>
      </c>
      <c r="M37" t="n">
        <v>1.82765</v>
      </c>
    </row>
    <row r="38">
      <c r="A38" t="inlineStr">
        <is>
          <t>A00630</t>
        </is>
      </c>
      <c r="B38" t="inlineStr">
        <is>
          <t>0815</t>
        </is>
      </c>
      <c r="C38" t="inlineStr">
        <is>
          <t>43</t>
        </is>
      </c>
      <c r="D38" t="inlineStr">
        <is>
          <t>74.000</t>
        </is>
      </c>
      <c r="E38" t="inlineStr">
        <is>
          <t>W</t>
        </is>
      </c>
      <c r="F38" t="inlineStr">
        <is>
          <t>1.40</t>
        </is>
      </c>
      <c r="G38" t="inlineStr">
        <is>
          <t>2.60</t>
        </is>
      </c>
      <c r="H38" t="inlineStr">
        <is>
          <t>81.900</t>
        </is>
      </c>
      <c r="I38" t="inlineStr">
        <is>
          <t>0.903500</t>
        </is>
      </c>
      <c r="J38" t="inlineStr">
        <is>
          <t>0.053892</t>
        </is>
      </c>
      <c r="K38" t="inlineStr">
        <is>
          <t>3.988</t>
        </is>
      </c>
      <c r="L38" t="inlineStr">
        <is>
          <t>20230430</t>
        </is>
      </c>
      <c r="M38" t="n">
        <v>2.3928</v>
      </c>
    </row>
    <row r="39">
      <c r="A39" t="inlineStr">
        <is>
          <t>A00630</t>
        </is>
      </c>
      <c r="B39" t="inlineStr">
        <is>
          <t>0815</t>
        </is>
      </c>
      <c r="C39" t="inlineStr">
        <is>
          <t>43</t>
        </is>
      </c>
      <c r="D39" t="inlineStr">
        <is>
          <t>76.000</t>
        </is>
      </c>
      <c r="E39" t="inlineStr">
        <is>
          <t>W</t>
        </is>
      </c>
      <c r="F39" t="inlineStr">
        <is>
          <t>1.40</t>
        </is>
      </c>
      <c r="G39" t="inlineStr">
        <is>
          <t>2.60</t>
        </is>
      </c>
      <c r="H39" t="inlineStr">
        <is>
          <t>81.900</t>
        </is>
      </c>
      <c r="I39" t="inlineStr">
        <is>
          <t>0.928000</t>
        </is>
      </c>
      <c r="J39" t="inlineStr">
        <is>
          <t>0.062803</t>
        </is>
      </c>
      <c r="K39" t="inlineStr">
        <is>
          <t>4.773</t>
        </is>
      </c>
      <c r="L39" t="inlineStr">
        <is>
          <t>20230430</t>
        </is>
      </c>
      <c r="M39" t="n">
        <v>2.8638</v>
      </c>
    </row>
    <row r="40">
      <c r="A40" t="inlineStr">
        <is>
          <t>A00630</t>
        </is>
      </c>
      <c r="B40" t="inlineStr">
        <is>
          <t>0815</t>
        </is>
      </c>
      <c r="C40" t="inlineStr">
        <is>
          <t>43</t>
        </is>
      </c>
      <c r="D40" t="inlineStr">
        <is>
          <t>78.000</t>
        </is>
      </c>
      <c r="E40" t="inlineStr">
        <is>
          <t>W</t>
        </is>
      </c>
      <c r="F40" t="inlineStr">
        <is>
          <t>1.40</t>
        </is>
      </c>
      <c r="G40" t="inlineStr">
        <is>
          <t>2.60</t>
        </is>
      </c>
      <c r="H40" t="inlineStr">
        <is>
          <t>81.900</t>
        </is>
      </c>
      <c r="I40" t="inlineStr">
        <is>
          <t>0.952400</t>
        </is>
      </c>
      <c r="J40" t="inlineStr">
        <is>
          <t>0.072333</t>
        </is>
      </c>
      <c r="K40" t="inlineStr">
        <is>
          <t>5.642</t>
        </is>
      </c>
      <c r="L40" t="inlineStr">
        <is>
          <t>20230430</t>
        </is>
      </c>
      <c r="M40" t="n">
        <v>3.6673</v>
      </c>
    </row>
    <row r="41">
      <c r="A41" t="inlineStr">
        <is>
          <t>A00630</t>
        </is>
      </c>
      <c r="B41" t="inlineStr">
        <is>
          <t>0815</t>
        </is>
      </c>
      <c r="C41" t="inlineStr">
        <is>
          <t>43</t>
        </is>
      </c>
      <c r="D41" t="inlineStr">
        <is>
          <t>80.000</t>
        </is>
      </c>
      <c r="E41" t="inlineStr">
        <is>
          <t>W</t>
        </is>
      </c>
      <c r="F41" t="inlineStr">
        <is>
          <t>1.40</t>
        </is>
      </c>
      <c r="G41" t="inlineStr">
        <is>
          <t>2.60</t>
        </is>
      </c>
      <c r="H41" t="inlineStr">
        <is>
          <t>81.900</t>
        </is>
      </c>
      <c r="I41" t="inlineStr">
        <is>
          <t>0.976800</t>
        </is>
      </c>
      <c r="J41" t="inlineStr">
        <is>
          <t>0.082838</t>
        </is>
      </c>
      <c r="K41" t="inlineStr">
        <is>
          <t>6.627</t>
        </is>
      </c>
      <c r="L41" t="inlineStr">
        <is>
          <t>20230430</t>
        </is>
      </c>
      <c r="M41" t="n">
        <v>4.30755</v>
      </c>
    </row>
    <row r="42">
      <c r="A42" t="inlineStr">
        <is>
          <t>A00630</t>
        </is>
      </c>
      <c r="B42" t="inlineStr">
        <is>
          <t>0815</t>
        </is>
      </c>
      <c r="C42" t="inlineStr">
        <is>
          <t>47</t>
        </is>
      </c>
      <c r="D42" t="inlineStr">
        <is>
          <t>74.910</t>
        </is>
      </c>
      <c r="E42" t="inlineStr">
        <is>
          <t>W</t>
        </is>
      </c>
      <c r="F42" t="inlineStr">
        <is>
          <t>1.40</t>
        </is>
      </c>
      <c r="G42" t="inlineStr">
        <is>
          <t>2.60</t>
        </is>
      </c>
      <c r="H42" t="inlineStr">
        <is>
          <t>75.810</t>
        </is>
      </c>
      <c r="I42" t="inlineStr">
        <is>
          <t>0.988100</t>
        </is>
      </c>
      <c r="J42" t="inlineStr">
        <is>
          <t>0.108397</t>
        </is>
      </c>
      <c r="K42" t="inlineStr">
        <is>
          <t>8.120</t>
        </is>
      </c>
      <c r="L42" t="inlineStr">
        <is>
          <t>20230430</t>
        </is>
      </c>
      <c r="M42" t="n">
        <v>5.278</v>
      </c>
    </row>
    <row r="43">
      <c r="A43" t="inlineStr">
        <is>
          <t>A00630</t>
        </is>
      </c>
      <c r="B43" t="inlineStr">
        <is>
          <t>0815</t>
        </is>
      </c>
      <c r="C43" t="inlineStr">
        <is>
          <t>52</t>
        </is>
      </c>
      <c r="D43" t="inlineStr">
        <is>
          <t>74.000</t>
        </is>
      </c>
      <c r="E43" t="inlineStr">
        <is>
          <t>W</t>
        </is>
      </c>
      <c r="F43" t="inlineStr">
        <is>
          <t>1.40</t>
        </is>
      </c>
      <c r="G43" t="inlineStr">
        <is>
          <t>2.60</t>
        </is>
      </c>
      <c r="H43" t="inlineStr">
        <is>
          <t>74.900</t>
        </is>
      </c>
      <c r="I43" t="inlineStr">
        <is>
          <t>0.988000</t>
        </is>
      </c>
      <c r="J43" t="inlineStr">
        <is>
          <t>0.101797</t>
        </is>
      </c>
      <c r="K43" t="inlineStr">
        <is>
          <t>7.533</t>
        </is>
      </c>
      <c r="L43" t="inlineStr">
        <is>
          <t>20230430</t>
        </is>
      </c>
      <c r="M43" t="n">
        <v>4.896450000000001</v>
      </c>
    </row>
  </sheetData>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2:M31"/>
  <sheetViews>
    <sheetView workbookViewId="0">
      <selection activeCell="H2" sqref="H2"/>
    </sheetView>
  </sheetViews>
  <sheetFormatPr baseColWidth="8" defaultRowHeight="14.4"/>
  <sheetData>
    <row r="2">
      <c r="A2" t="inlineStr">
        <is>
          <t>A00630</t>
        </is>
      </c>
      <c r="B2" t="inlineStr">
        <is>
          <t>0815</t>
        </is>
      </c>
      <c r="C2" t="inlineStr">
        <is>
          <t>21</t>
        </is>
      </c>
      <c r="D2" t="inlineStr">
        <is>
          <t>65.990</t>
        </is>
      </c>
      <c r="E2" t="inlineStr">
        <is>
          <t>W</t>
        </is>
      </c>
      <c r="F2" t="inlineStr">
        <is>
          <t>1.40</t>
        </is>
      </c>
      <c r="G2" t="inlineStr">
        <is>
          <t>2.60</t>
        </is>
      </c>
      <c r="H2" t="inlineStr">
        <is>
          <t>84.043</t>
        </is>
      </c>
      <c r="I2" t="inlineStr">
        <is>
          <t>0.785200</t>
        </is>
      </c>
      <c r="J2" t="inlineStr">
        <is>
          <t>0.010911</t>
        </is>
      </c>
      <c r="K2" t="inlineStr">
        <is>
          <t>0.720</t>
        </is>
      </c>
      <c r="L2" t="inlineStr">
        <is>
          <t>20230430</t>
        </is>
      </c>
      <c r="M2" t="n">
        <v>0.324</v>
      </c>
    </row>
    <row r="3">
      <c r="A3" t="inlineStr">
        <is>
          <t>A00630</t>
        </is>
      </c>
      <c r="B3" t="inlineStr">
        <is>
          <t>0815</t>
        </is>
      </c>
      <c r="C3" t="inlineStr">
        <is>
          <t>21</t>
        </is>
      </c>
      <c r="D3" t="inlineStr">
        <is>
          <t>67.990</t>
        </is>
      </c>
      <c r="E3" t="inlineStr">
        <is>
          <t>W</t>
        </is>
      </c>
      <c r="F3" t="inlineStr">
        <is>
          <t>1.40</t>
        </is>
      </c>
      <c r="G3" t="inlineStr">
        <is>
          <t>2.60</t>
        </is>
      </c>
      <c r="H3" t="inlineStr">
        <is>
          <t>84.043</t>
        </is>
      </c>
      <c r="I3" t="inlineStr">
        <is>
          <t>0.809000</t>
        </is>
      </c>
      <c r="J3" t="inlineStr">
        <is>
          <t>0.014090</t>
        </is>
      </c>
      <c r="K3" t="inlineStr">
        <is>
          <t>0.958</t>
        </is>
      </c>
      <c r="L3" t="inlineStr">
        <is>
          <t>20230430</t>
        </is>
      </c>
      <c r="M3" t="n">
        <v>0.479</v>
      </c>
    </row>
    <row r="4">
      <c r="A4" t="inlineStr">
        <is>
          <t>A00630</t>
        </is>
      </c>
      <c r="B4" t="inlineStr">
        <is>
          <t>0815</t>
        </is>
      </c>
      <c r="C4" t="inlineStr">
        <is>
          <t>21</t>
        </is>
      </c>
      <c r="D4" t="inlineStr">
        <is>
          <t>69.990</t>
        </is>
      </c>
      <c r="E4" t="inlineStr">
        <is>
          <t>W</t>
        </is>
      </c>
      <c r="F4" t="inlineStr">
        <is>
          <t>1.40</t>
        </is>
      </c>
      <c r="G4" t="inlineStr">
        <is>
          <t>2.60</t>
        </is>
      </c>
      <c r="H4" t="inlineStr">
        <is>
          <t>84.043</t>
        </is>
      </c>
      <c r="I4" t="inlineStr">
        <is>
          <t>0.832800</t>
        </is>
      </c>
      <c r="J4" t="inlineStr">
        <is>
          <t>0.018360</t>
        </is>
      </c>
      <c r="K4" t="inlineStr">
        <is>
          <t>1.285</t>
        </is>
      </c>
      <c r="L4" t="inlineStr">
        <is>
          <t>20230430</t>
        </is>
      </c>
      <c r="M4" t="n">
        <v>0.6425</v>
      </c>
    </row>
    <row r="5">
      <c r="A5" t="inlineStr">
        <is>
          <t>A00630</t>
        </is>
      </c>
      <c r="B5" t="inlineStr">
        <is>
          <t>0815</t>
        </is>
      </c>
      <c r="C5" t="inlineStr">
        <is>
          <t>21</t>
        </is>
      </c>
      <c r="D5" t="inlineStr">
        <is>
          <t>71.990</t>
        </is>
      </c>
      <c r="E5" t="inlineStr">
        <is>
          <t>W</t>
        </is>
      </c>
      <c r="F5" t="inlineStr">
        <is>
          <t>1.40</t>
        </is>
      </c>
      <c r="G5" t="inlineStr">
        <is>
          <t>2.60</t>
        </is>
      </c>
      <c r="H5" t="inlineStr">
        <is>
          <t>84.043</t>
        </is>
      </c>
      <c r="I5" t="inlineStr">
        <is>
          <t>0.856600</t>
        </is>
      </c>
      <c r="J5" t="inlineStr">
        <is>
          <t>0.023253</t>
        </is>
      </c>
      <c r="K5" t="inlineStr">
        <is>
          <t>1.674</t>
        </is>
      </c>
      <c r="L5" t="inlineStr">
        <is>
          <t>20230430</t>
        </is>
      </c>
      <c r="M5" t="n">
        <v>0.9207000000000001</v>
      </c>
    </row>
    <row r="6">
      <c r="A6" t="inlineStr">
        <is>
          <t>A00630</t>
        </is>
      </c>
      <c r="B6" t="inlineStr">
        <is>
          <t>0815</t>
        </is>
      </c>
      <c r="C6" t="inlineStr">
        <is>
          <t>21</t>
        </is>
      </c>
      <c r="D6" t="inlineStr">
        <is>
          <t>73.990</t>
        </is>
      </c>
      <c r="E6" t="inlineStr">
        <is>
          <t>W</t>
        </is>
      </c>
      <c r="F6" t="inlineStr">
        <is>
          <t>1.40</t>
        </is>
      </c>
      <c r="G6" t="inlineStr">
        <is>
          <t>2.60</t>
        </is>
      </c>
      <c r="H6" t="inlineStr">
        <is>
          <t>84.043</t>
        </is>
      </c>
      <c r="I6" t="inlineStr">
        <is>
          <t>0.880400</t>
        </is>
      </c>
      <c r="J6" t="inlineStr">
        <is>
          <t>0.029099</t>
        </is>
      </c>
      <c r="K6" t="inlineStr">
        <is>
          <t>2.153</t>
        </is>
      </c>
      <c r="L6" t="inlineStr">
        <is>
          <t>20230430</t>
        </is>
      </c>
      <c r="M6" t="n">
        <v>1.18415</v>
      </c>
    </row>
    <row r="7">
      <c r="A7" t="inlineStr">
        <is>
          <t>A00630</t>
        </is>
      </c>
      <c r="B7" t="inlineStr">
        <is>
          <t>0815</t>
        </is>
      </c>
      <c r="C7" t="inlineStr">
        <is>
          <t>21</t>
        </is>
      </c>
      <c r="D7" t="inlineStr">
        <is>
          <t>75.990</t>
        </is>
      </c>
      <c r="E7" t="inlineStr">
        <is>
          <t>W</t>
        </is>
      </c>
      <c r="F7" t="inlineStr">
        <is>
          <t>1.40</t>
        </is>
      </c>
      <c r="G7" t="inlineStr">
        <is>
          <t>2.60</t>
        </is>
      </c>
      <c r="H7" t="inlineStr">
        <is>
          <t>84.043</t>
        </is>
      </c>
      <c r="I7" t="inlineStr">
        <is>
          <t>0.904200</t>
        </is>
      </c>
      <c r="J7" t="inlineStr">
        <is>
          <t>0.036597</t>
        </is>
      </c>
      <c r="K7" t="inlineStr">
        <is>
          <t>2.781</t>
        </is>
      </c>
      <c r="L7" t="inlineStr">
        <is>
          <t>20230430</t>
        </is>
      </c>
      <c r="M7" t="n">
        <v>1.6686</v>
      </c>
    </row>
    <row r="8">
      <c r="A8" t="inlineStr">
        <is>
          <t>A00630</t>
        </is>
      </c>
      <c r="B8" t="inlineStr">
        <is>
          <t>0815</t>
        </is>
      </c>
      <c r="C8" t="inlineStr">
        <is>
          <t>21</t>
        </is>
      </c>
      <c r="D8" t="inlineStr">
        <is>
          <t>77.990</t>
        </is>
      </c>
      <c r="E8" t="inlineStr">
        <is>
          <t>W</t>
        </is>
      </c>
      <c r="F8" t="inlineStr">
        <is>
          <t>1.40</t>
        </is>
      </c>
      <c r="G8" t="inlineStr">
        <is>
          <t>2.60</t>
        </is>
      </c>
      <c r="H8" t="inlineStr">
        <is>
          <t>84.043</t>
        </is>
      </c>
      <c r="I8" t="inlineStr">
        <is>
          <t>0.928000</t>
        </is>
      </c>
      <c r="J8" t="inlineStr">
        <is>
          <t>0.045621</t>
        </is>
      </c>
      <c r="K8" t="inlineStr">
        <is>
          <t>3.558</t>
        </is>
      </c>
      <c r="L8" t="inlineStr">
        <is>
          <t>20230430</t>
        </is>
      </c>
      <c r="M8" t="n">
        <v>2.1348</v>
      </c>
    </row>
    <row r="9">
      <c r="A9" t="inlineStr">
        <is>
          <t>A00630</t>
        </is>
      </c>
      <c r="B9" t="inlineStr">
        <is>
          <t>0815</t>
        </is>
      </c>
      <c r="C9" t="inlineStr">
        <is>
          <t>21</t>
        </is>
      </c>
      <c r="D9" t="inlineStr">
        <is>
          <t>79.990</t>
        </is>
      </c>
      <c r="E9" t="inlineStr">
        <is>
          <t>W</t>
        </is>
      </c>
      <c r="F9" t="inlineStr">
        <is>
          <t>1.40</t>
        </is>
      </c>
      <c r="G9" t="inlineStr">
        <is>
          <t>2.60</t>
        </is>
      </c>
      <c r="H9" t="inlineStr">
        <is>
          <t>84.043</t>
        </is>
      </c>
      <c r="I9" t="inlineStr">
        <is>
          <t>0.951800</t>
        </is>
      </c>
      <c r="J9" t="inlineStr">
        <is>
          <t>0.055694</t>
        </is>
      </c>
      <c r="K9" t="inlineStr">
        <is>
          <t>4.455</t>
        </is>
      </c>
      <c r="L9" t="inlineStr">
        <is>
          <t>20230430</t>
        </is>
      </c>
      <c r="M9" t="n">
        <v>2.89575</v>
      </c>
    </row>
    <row r="10">
      <c r="A10" t="inlineStr">
        <is>
          <t>A00630</t>
        </is>
      </c>
      <c r="B10" t="inlineStr">
        <is>
          <t>0815</t>
        </is>
      </c>
      <c r="C10" t="inlineStr">
        <is>
          <t>21</t>
        </is>
      </c>
      <c r="D10" t="inlineStr">
        <is>
          <t>81.990</t>
        </is>
      </c>
      <c r="E10" t="inlineStr">
        <is>
          <t>W</t>
        </is>
      </c>
      <c r="F10" t="inlineStr">
        <is>
          <t>1.40</t>
        </is>
      </c>
      <c r="G10" t="inlineStr">
        <is>
          <t>2.60</t>
        </is>
      </c>
      <c r="H10" t="inlineStr">
        <is>
          <t>84.043</t>
        </is>
      </c>
      <c r="I10" t="inlineStr">
        <is>
          <t>0.975600</t>
        </is>
      </c>
      <c r="J10" t="inlineStr">
        <is>
          <t>0.066728</t>
        </is>
      </c>
      <c r="K10" t="inlineStr">
        <is>
          <t>5.471</t>
        </is>
      </c>
      <c r="L10" t="inlineStr">
        <is>
          <t>20230430</t>
        </is>
      </c>
      <c r="M10" t="n">
        <v>3.55615</v>
      </c>
    </row>
    <row r="11">
      <c r="A11" t="inlineStr">
        <is>
          <t>A00630</t>
        </is>
      </c>
      <c r="B11" t="inlineStr">
        <is>
          <t>0815</t>
        </is>
      </c>
      <c r="C11" t="inlineStr">
        <is>
          <t>21</t>
        </is>
      </c>
      <c r="D11" t="inlineStr">
        <is>
          <t>83.990</t>
        </is>
      </c>
      <c r="E11" t="inlineStr">
        <is>
          <t>W</t>
        </is>
      </c>
      <c r="F11" t="inlineStr">
        <is>
          <t>1.40</t>
        </is>
      </c>
      <c r="G11" t="inlineStr">
        <is>
          <t>2.60</t>
        </is>
      </c>
      <c r="H11" t="inlineStr">
        <is>
          <t>84.043</t>
        </is>
      </c>
      <c r="I11" t="inlineStr">
        <is>
          <t>0.999400</t>
        </is>
      </c>
      <c r="J11" t="inlineStr">
        <is>
          <t>0.079343</t>
        </is>
      </c>
      <c r="K11" t="inlineStr">
        <is>
          <t>6.664</t>
        </is>
      </c>
      <c r="L11" t="inlineStr">
        <is>
          <t>20230430</t>
        </is>
      </c>
      <c r="M11" t="n">
        <v>4.3316</v>
      </c>
    </row>
    <row r="12">
      <c r="A12" t="inlineStr">
        <is>
          <t>A00630</t>
        </is>
      </c>
      <c r="B12" t="inlineStr">
        <is>
          <t>0815</t>
        </is>
      </c>
      <c r="C12" t="inlineStr">
        <is>
          <t>26</t>
        </is>
      </c>
      <c r="D12" t="inlineStr">
        <is>
          <t>74.000</t>
        </is>
      </c>
      <c r="E12" t="inlineStr">
        <is>
          <t>W</t>
        </is>
      </c>
      <c r="F12" t="inlineStr">
        <is>
          <t>1.40</t>
        </is>
      </c>
      <c r="G12" t="inlineStr">
        <is>
          <t>2.60</t>
        </is>
      </c>
      <c r="H12" t="inlineStr">
        <is>
          <t>92.100</t>
        </is>
      </c>
      <c r="I12" t="inlineStr">
        <is>
          <t>0.803500</t>
        </is>
      </c>
      <c r="J12" t="inlineStr">
        <is>
          <t>0.014419</t>
        </is>
      </c>
      <c r="K12" t="inlineStr">
        <is>
          <t>1.067</t>
        </is>
      </c>
      <c r="L12" t="inlineStr">
        <is>
          <t>20230430</t>
        </is>
      </c>
      <c r="M12" t="n">
        <v>0.5335</v>
      </c>
    </row>
    <row r="13">
      <c r="A13" t="inlineStr">
        <is>
          <t>A00630</t>
        </is>
      </c>
      <c r="B13" t="inlineStr">
        <is>
          <t>0815</t>
        </is>
      </c>
      <c r="C13" t="inlineStr">
        <is>
          <t>26</t>
        </is>
      </c>
      <c r="D13" t="inlineStr">
        <is>
          <t>76.000</t>
        </is>
      </c>
      <c r="E13" t="inlineStr">
        <is>
          <t>W</t>
        </is>
      </c>
      <c r="F13" t="inlineStr">
        <is>
          <t>1.40</t>
        </is>
      </c>
      <c r="G13" t="inlineStr">
        <is>
          <t>2.60</t>
        </is>
      </c>
      <c r="H13" t="inlineStr">
        <is>
          <t>92.100</t>
        </is>
      </c>
      <c r="I13" t="inlineStr">
        <is>
          <t>0.825200</t>
        </is>
      </c>
      <c r="J13" t="inlineStr">
        <is>
          <t>0.017447</t>
        </is>
      </c>
      <c r="K13" t="inlineStr">
        <is>
          <t>1.326</t>
        </is>
      </c>
      <c r="L13" t="inlineStr">
        <is>
          <t>20230430</t>
        </is>
      </c>
      <c r="M13" t="n">
        <v>0.663</v>
      </c>
    </row>
    <row r="14">
      <c r="A14" t="inlineStr">
        <is>
          <t>A00630</t>
        </is>
      </c>
      <c r="B14" t="inlineStr">
        <is>
          <t>0815</t>
        </is>
      </c>
      <c r="C14" t="inlineStr">
        <is>
          <t>26</t>
        </is>
      </c>
      <c r="D14" t="inlineStr">
        <is>
          <t>78.000</t>
        </is>
      </c>
      <c r="E14" t="inlineStr">
        <is>
          <t>W</t>
        </is>
      </c>
      <c r="F14" t="inlineStr">
        <is>
          <t>1.40</t>
        </is>
      </c>
      <c r="G14" t="inlineStr">
        <is>
          <t>2.60</t>
        </is>
      </c>
      <c r="H14" t="inlineStr">
        <is>
          <t>92.100</t>
        </is>
      </c>
      <c r="I14" t="inlineStr">
        <is>
          <t>0.846900</t>
        </is>
      </c>
      <c r="J14" t="inlineStr">
        <is>
          <t>0.021064</t>
        </is>
      </c>
      <c r="K14" t="inlineStr">
        <is>
          <t>1.643</t>
        </is>
      </c>
      <c r="L14" t="inlineStr">
        <is>
          <t>20230430</t>
        </is>
      </c>
      <c r="M14" t="n">
        <v>0.8215</v>
      </c>
    </row>
    <row r="15">
      <c r="A15" t="inlineStr">
        <is>
          <t>A00630</t>
        </is>
      </c>
      <c r="B15" t="inlineStr">
        <is>
          <t>0815</t>
        </is>
      </c>
      <c r="C15" t="inlineStr">
        <is>
          <t>26</t>
        </is>
      </c>
      <c r="D15" t="inlineStr">
        <is>
          <t>80.000</t>
        </is>
      </c>
      <c r="E15" t="inlineStr">
        <is>
          <t>W</t>
        </is>
      </c>
      <c r="F15" t="inlineStr">
        <is>
          <t>1.40</t>
        </is>
      </c>
      <c r="G15" t="inlineStr">
        <is>
          <t>2.60</t>
        </is>
      </c>
      <c r="H15" t="inlineStr">
        <is>
          <t>92.100</t>
        </is>
      </c>
      <c r="I15" t="inlineStr">
        <is>
          <t>0.868600</t>
        </is>
      </c>
      <c r="J15" t="inlineStr">
        <is>
          <t>0.025563</t>
        </is>
      </c>
      <c r="K15" t="inlineStr">
        <is>
          <t>2.045</t>
        </is>
      </c>
      <c r="L15" t="inlineStr">
        <is>
          <t>20230430</t>
        </is>
      </c>
      <c r="M15" t="n">
        <v>1.12475</v>
      </c>
    </row>
    <row r="16">
      <c r="A16" t="inlineStr">
        <is>
          <t>A00630</t>
        </is>
      </c>
      <c r="B16" t="inlineStr">
        <is>
          <t>0815</t>
        </is>
      </c>
      <c r="C16" t="inlineStr">
        <is>
          <t>26</t>
        </is>
      </c>
      <c r="D16" t="inlineStr">
        <is>
          <t>82.000</t>
        </is>
      </c>
      <c r="E16" t="inlineStr">
        <is>
          <t>W</t>
        </is>
      </c>
      <c r="F16" t="inlineStr">
        <is>
          <t>1.40</t>
        </is>
      </c>
      <c r="G16" t="inlineStr">
        <is>
          <t>2.60</t>
        </is>
      </c>
      <c r="H16" t="inlineStr">
        <is>
          <t>92.100</t>
        </is>
      </c>
      <c r="I16" t="inlineStr">
        <is>
          <t>0.890300</t>
        </is>
      </c>
      <c r="J16" t="inlineStr">
        <is>
          <t>0.030902</t>
        </is>
      </c>
      <c r="K16" t="inlineStr">
        <is>
          <t>2.534</t>
        </is>
      </c>
      <c r="L16" t="inlineStr">
        <is>
          <t>20230430</t>
        </is>
      </c>
      <c r="M16" t="n">
        <v>1.3937</v>
      </c>
    </row>
    <row r="17">
      <c r="A17" t="inlineStr">
        <is>
          <t>A00630</t>
        </is>
      </c>
      <c r="B17" t="inlineStr">
        <is>
          <t>0815</t>
        </is>
      </c>
      <c r="C17" t="inlineStr">
        <is>
          <t>26</t>
        </is>
      </c>
      <c r="D17" t="inlineStr">
        <is>
          <t>84.000</t>
        </is>
      </c>
      <c r="E17" t="inlineStr">
        <is>
          <t>W</t>
        </is>
      </c>
      <c r="F17" t="inlineStr">
        <is>
          <t>1.40</t>
        </is>
      </c>
      <c r="G17" t="inlineStr">
        <is>
          <t>2.60</t>
        </is>
      </c>
      <c r="H17" t="inlineStr">
        <is>
          <t>92.100</t>
        </is>
      </c>
      <c r="I17" t="inlineStr">
        <is>
          <t>0.912100</t>
        </is>
      </c>
      <c r="J17" t="inlineStr">
        <is>
          <t>0.037393</t>
        </is>
      </c>
      <c r="K17" t="inlineStr">
        <is>
          <t>3.141</t>
        </is>
      </c>
      <c r="L17" t="inlineStr">
        <is>
          <t>20230430</t>
        </is>
      </c>
      <c r="M17" t="n">
        <v>1.8846</v>
      </c>
    </row>
    <row r="18">
      <c r="A18" t="inlineStr">
        <is>
          <t>A00630</t>
        </is>
      </c>
      <c r="B18" t="inlineStr">
        <is>
          <t>0815</t>
        </is>
      </c>
      <c r="C18" t="inlineStr">
        <is>
          <t>26</t>
        </is>
      </c>
      <c r="D18" t="inlineStr">
        <is>
          <t>86.000</t>
        </is>
      </c>
      <c r="E18" t="inlineStr">
        <is>
          <t>W</t>
        </is>
      </c>
      <c r="F18" t="inlineStr">
        <is>
          <t>1.40</t>
        </is>
      </c>
      <c r="G18" t="inlineStr">
        <is>
          <t>2.60</t>
        </is>
      </c>
      <c r="H18" t="inlineStr">
        <is>
          <t>92.100</t>
        </is>
      </c>
      <c r="I18" t="inlineStr">
        <is>
          <t>0.933800</t>
        </is>
      </c>
      <c r="J18" t="inlineStr">
        <is>
          <t>0.045221</t>
        </is>
      </c>
      <c r="K18" t="inlineStr">
        <is>
          <t>3.889</t>
        </is>
      </c>
      <c r="L18" t="inlineStr">
        <is>
          <t>20230430</t>
        </is>
      </c>
      <c r="M18" t="n">
        <v>2.3334</v>
      </c>
    </row>
    <row r="19">
      <c r="A19" t="inlineStr">
        <is>
          <t>A00630</t>
        </is>
      </c>
      <c r="B19" t="inlineStr">
        <is>
          <t>0815</t>
        </is>
      </c>
      <c r="C19" t="inlineStr">
        <is>
          <t>26</t>
        </is>
      </c>
      <c r="D19" t="inlineStr">
        <is>
          <t>88.000</t>
        </is>
      </c>
      <c r="E19" t="inlineStr">
        <is>
          <t>W</t>
        </is>
      </c>
      <c r="F19" t="inlineStr">
        <is>
          <t>1.40</t>
        </is>
      </c>
      <c r="G19" t="inlineStr">
        <is>
          <t>2.60</t>
        </is>
      </c>
      <c r="H19" t="inlineStr">
        <is>
          <t>92.100</t>
        </is>
      </c>
      <c r="I19" t="inlineStr">
        <is>
          <t>0.955500</t>
        </is>
      </c>
      <c r="J19" t="inlineStr">
        <is>
          <t>0.053670</t>
        </is>
      </c>
      <c r="K19" t="inlineStr">
        <is>
          <t>4.723</t>
        </is>
      </c>
      <c r="L19" t="inlineStr">
        <is>
          <t>20230430</t>
        </is>
      </c>
      <c r="M19" t="n">
        <v>3.06995</v>
      </c>
    </row>
    <row r="20">
      <c r="A20" t="inlineStr">
        <is>
          <t>A00630</t>
        </is>
      </c>
      <c r="B20" t="inlineStr">
        <is>
          <t>0815</t>
        </is>
      </c>
      <c r="C20" t="inlineStr">
        <is>
          <t>26</t>
        </is>
      </c>
      <c r="D20" t="inlineStr">
        <is>
          <t>90.000</t>
        </is>
      </c>
      <c r="E20" t="inlineStr">
        <is>
          <t>W</t>
        </is>
      </c>
      <c r="F20" t="inlineStr">
        <is>
          <t>1.40</t>
        </is>
      </c>
      <c r="G20" t="inlineStr">
        <is>
          <t>2.60</t>
        </is>
      </c>
      <c r="H20" t="inlineStr">
        <is>
          <t>92.100</t>
        </is>
      </c>
      <c r="I20" t="inlineStr">
        <is>
          <t>0.977200</t>
        </is>
      </c>
      <c r="J20" t="inlineStr">
        <is>
          <t>0.063333</t>
        </is>
      </c>
      <c r="K20" t="inlineStr">
        <is>
          <t>5.700</t>
        </is>
      </c>
      <c r="L20" t="inlineStr">
        <is>
          <t>20230430</t>
        </is>
      </c>
      <c r="M20" t="n">
        <v>3.705</v>
      </c>
    </row>
    <row r="21">
      <c r="A21" t="inlineStr">
        <is>
          <t>A00630</t>
        </is>
      </c>
      <c r="B21" t="inlineStr">
        <is>
          <t>0815</t>
        </is>
      </c>
      <c r="C21" t="inlineStr">
        <is>
          <t>26</t>
        </is>
      </c>
      <c r="D21" t="inlineStr">
        <is>
          <t>92.000</t>
        </is>
      </c>
      <c r="E21" t="inlineStr">
        <is>
          <t>W</t>
        </is>
      </c>
      <c r="F21" t="inlineStr">
        <is>
          <t>1.40</t>
        </is>
      </c>
      <c r="G21" t="inlineStr">
        <is>
          <t>2.60</t>
        </is>
      </c>
      <c r="H21" t="inlineStr">
        <is>
          <t>92.100</t>
        </is>
      </c>
      <c r="I21" t="inlineStr">
        <is>
          <t>0.998900</t>
        </is>
      </c>
      <c r="J21" t="inlineStr">
        <is>
          <t>0.073511</t>
        </is>
      </c>
      <c r="K21" t="inlineStr">
        <is>
          <t>6.763</t>
        </is>
      </c>
      <c r="L21" t="inlineStr">
        <is>
          <t>20230430</t>
        </is>
      </c>
      <c r="M21" t="n">
        <v>4.39595</v>
      </c>
    </row>
    <row r="22">
      <c r="A22" t="inlineStr">
        <is>
          <t>A00630</t>
        </is>
      </c>
      <c r="B22" t="inlineStr">
        <is>
          <t>0815</t>
        </is>
      </c>
      <c r="C22" t="inlineStr">
        <is>
          <t>30</t>
        </is>
      </c>
      <c r="D22" t="inlineStr">
        <is>
          <t>74.000</t>
        </is>
      </c>
      <c r="E22" t="inlineStr">
        <is>
          <t>W</t>
        </is>
      </c>
      <c r="F22" t="inlineStr">
        <is>
          <t>1.40</t>
        </is>
      </c>
      <c r="G22" t="inlineStr">
        <is>
          <t>2.60</t>
        </is>
      </c>
      <c r="H22" t="inlineStr">
        <is>
          <t>93.775</t>
        </is>
      </c>
      <c r="I22" t="inlineStr">
        <is>
          <t>0.789100</t>
        </is>
      </c>
      <c r="J22" t="inlineStr">
        <is>
          <t>0.014986</t>
        </is>
      </c>
      <c r="K22" t="inlineStr">
        <is>
          <t>1.109</t>
        </is>
      </c>
      <c r="L22" t="inlineStr">
        <is>
          <t>20230430</t>
        </is>
      </c>
      <c r="M22" t="n">
        <v>0.4990499999999999</v>
      </c>
    </row>
    <row r="23">
      <c r="A23" t="inlineStr">
        <is>
          <t>A00630</t>
        </is>
      </c>
      <c r="B23" t="inlineStr">
        <is>
          <t>0815</t>
        </is>
      </c>
      <c r="C23" t="inlineStr">
        <is>
          <t>30</t>
        </is>
      </c>
      <c r="D23" t="inlineStr">
        <is>
          <t>76.000</t>
        </is>
      </c>
      <c r="E23" t="inlineStr">
        <is>
          <t>W</t>
        </is>
      </c>
      <c r="F23" t="inlineStr">
        <is>
          <t>1.40</t>
        </is>
      </c>
      <c r="G23" t="inlineStr">
        <is>
          <t>2.60</t>
        </is>
      </c>
      <c r="H23" t="inlineStr">
        <is>
          <t>93.775</t>
        </is>
      </c>
      <c r="I23" t="inlineStr">
        <is>
          <t>0.810500</t>
        </is>
      </c>
      <c r="J23" t="inlineStr">
        <is>
          <t>0.018132</t>
        </is>
      </c>
      <c r="K23" t="inlineStr">
        <is>
          <t>1.378</t>
        </is>
      </c>
      <c r="L23" t="inlineStr">
        <is>
          <t>20230430</t>
        </is>
      </c>
      <c r="M23" t="n">
        <v>0.6889999999999999</v>
      </c>
    </row>
    <row r="24">
      <c r="A24" t="inlineStr">
        <is>
          <t>A00630</t>
        </is>
      </c>
      <c r="B24" t="inlineStr">
        <is>
          <t>0815</t>
        </is>
      </c>
      <c r="C24" t="inlineStr">
        <is>
          <t>30</t>
        </is>
      </c>
      <c r="D24" t="inlineStr">
        <is>
          <t>78.000</t>
        </is>
      </c>
      <c r="E24" t="inlineStr">
        <is>
          <t>W</t>
        </is>
      </c>
      <c r="F24" t="inlineStr">
        <is>
          <t>1.40</t>
        </is>
      </c>
      <c r="G24" t="inlineStr">
        <is>
          <t>2.60</t>
        </is>
      </c>
      <c r="H24" t="inlineStr">
        <is>
          <t>93.775</t>
        </is>
      </c>
      <c r="I24" t="inlineStr">
        <is>
          <t>0.831800</t>
        </is>
      </c>
      <c r="J24" t="inlineStr">
        <is>
          <t>0.021487</t>
        </is>
      </c>
      <c r="K24" t="inlineStr">
        <is>
          <t>1.676</t>
        </is>
      </c>
      <c r="L24" t="inlineStr">
        <is>
          <t>20230430</t>
        </is>
      </c>
      <c r="M24" t="n">
        <v>0.838</v>
      </c>
    </row>
    <row r="25">
      <c r="A25" t="inlineStr">
        <is>
          <t>A00630</t>
        </is>
      </c>
      <c r="B25" t="inlineStr">
        <is>
          <t>0815</t>
        </is>
      </c>
      <c r="C25" t="inlineStr">
        <is>
          <t>30</t>
        </is>
      </c>
      <c r="D25" t="inlineStr">
        <is>
          <t>80.000</t>
        </is>
      </c>
      <c r="E25" t="inlineStr">
        <is>
          <t>W</t>
        </is>
      </c>
      <c r="F25" t="inlineStr">
        <is>
          <t>1.40</t>
        </is>
      </c>
      <c r="G25" t="inlineStr">
        <is>
          <t>2.60</t>
        </is>
      </c>
      <c r="H25" t="inlineStr">
        <is>
          <t>93.775</t>
        </is>
      </c>
      <c r="I25" t="inlineStr">
        <is>
          <t>0.853100</t>
        </is>
      </c>
      <c r="J25" t="inlineStr">
        <is>
          <t>0.025775</t>
        </is>
      </c>
      <c r="K25" t="inlineStr">
        <is>
          <t>2.062</t>
        </is>
      </c>
      <c r="L25" t="inlineStr">
        <is>
          <t>20230430</t>
        </is>
      </c>
      <c r="M25" t="n">
        <v>1.1341</v>
      </c>
    </row>
    <row r="26">
      <c r="A26" t="inlineStr">
        <is>
          <t>A00630</t>
        </is>
      </c>
      <c r="B26" t="inlineStr">
        <is>
          <t>0815</t>
        </is>
      </c>
      <c r="C26" t="inlineStr">
        <is>
          <t>30</t>
        </is>
      </c>
      <c r="D26" t="inlineStr">
        <is>
          <t>82.000</t>
        </is>
      </c>
      <c r="E26" t="inlineStr">
        <is>
          <t>W</t>
        </is>
      </c>
      <c r="F26" t="inlineStr">
        <is>
          <t>1.40</t>
        </is>
      </c>
      <c r="G26" t="inlineStr">
        <is>
          <t>2.60</t>
        </is>
      </c>
      <c r="H26" t="inlineStr">
        <is>
          <t>93.775</t>
        </is>
      </c>
      <c r="I26" t="inlineStr">
        <is>
          <t>0.874400</t>
        </is>
      </c>
      <c r="J26" t="inlineStr">
        <is>
          <t>0.030951</t>
        </is>
      </c>
      <c r="K26" t="inlineStr">
        <is>
          <t>2.538</t>
        </is>
      </c>
      <c r="L26" t="inlineStr">
        <is>
          <t>20230430</t>
        </is>
      </c>
      <c r="M26" t="n">
        <v>1.3959</v>
      </c>
    </row>
    <row r="27">
      <c r="A27" t="inlineStr">
        <is>
          <t>A00630</t>
        </is>
      </c>
      <c r="B27" t="inlineStr">
        <is>
          <t>0815</t>
        </is>
      </c>
      <c r="C27" t="inlineStr">
        <is>
          <t>30</t>
        </is>
      </c>
      <c r="D27" t="inlineStr">
        <is>
          <t>84.000</t>
        </is>
      </c>
      <c r="E27" t="inlineStr">
        <is>
          <t>W</t>
        </is>
      </c>
      <c r="F27" t="inlineStr">
        <is>
          <t>1.40</t>
        </is>
      </c>
      <c r="G27" t="inlineStr">
        <is>
          <t>2.60</t>
        </is>
      </c>
      <c r="H27" t="inlineStr">
        <is>
          <t>93.775</t>
        </is>
      </c>
      <c r="I27" t="inlineStr">
        <is>
          <t>0.895800</t>
        </is>
      </c>
      <c r="J27" t="inlineStr">
        <is>
          <t>0.036631</t>
        </is>
      </c>
      <c r="K27" t="inlineStr">
        <is>
          <t>3.077</t>
        </is>
      </c>
      <c r="L27" t="inlineStr">
        <is>
          <t>20230430</t>
        </is>
      </c>
      <c r="M27" t="n">
        <v>1.69235</v>
      </c>
    </row>
    <row r="28">
      <c r="A28" t="inlineStr">
        <is>
          <t>A00630</t>
        </is>
      </c>
      <c r="B28" t="inlineStr">
        <is>
          <t>0815</t>
        </is>
      </c>
      <c r="C28" t="inlineStr">
        <is>
          <t>30</t>
        </is>
      </c>
      <c r="D28" t="inlineStr">
        <is>
          <t>86.000</t>
        </is>
      </c>
      <c r="E28" t="inlineStr">
        <is>
          <t>W</t>
        </is>
      </c>
      <c r="F28" t="inlineStr">
        <is>
          <t>1.40</t>
        </is>
      </c>
      <c r="G28" t="inlineStr">
        <is>
          <t>2.60</t>
        </is>
      </c>
      <c r="H28" t="inlineStr">
        <is>
          <t>93.775</t>
        </is>
      </c>
      <c r="I28" t="inlineStr">
        <is>
          <t>0.917100</t>
        </is>
      </c>
      <c r="J28" t="inlineStr">
        <is>
          <t>0.043721</t>
        </is>
      </c>
      <c r="K28" t="inlineStr">
        <is>
          <t>3.760</t>
        </is>
      </c>
      <c r="L28" t="inlineStr">
        <is>
          <t>20230430</t>
        </is>
      </c>
      <c r="M28" t="n">
        <v>2.256</v>
      </c>
    </row>
    <row r="29">
      <c r="A29" t="inlineStr">
        <is>
          <t>A00630</t>
        </is>
      </c>
      <c r="B29" t="inlineStr">
        <is>
          <t>0815</t>
        </is>
      </c>
      <c r="C29" t="inlineStr">
        <is>
          <t>30</t>
        </is>
      </c>
      <c r="D29" t="inlineStr">
        <is>
          <t>88.000</t>
        </is>
      </c>
      <c r="E29" t="inlineStr">
        <is>
          <t>W</t>
        </is>
      </c>
      <c r="F29" t="inlineStr">
        <is>
          <t>1.40</t>
        </is>
      </c>
      <c r="G29" t="inlineStr">
        <is>
          <t>2.60</t>
        </is>
      </c>
      <c r="H29" t="inlineStr">
        <is>
          <t>93.775</t>
        </is>
      </c>
      <c r="I29" t="inlineStr">
        <is>
          <t>0.938400</t>
        </is>
      </c>
      <c r="J29" t="inlineStr">
        <is>
          <t>0.051511</t>
        </is>
      </c>
      <c r="K29" t="inlineStr">
        <is>
          <t>4.533</t>
        </is>
      </c>
      <c r="L29" t="inlineStr">
        <is>
          <t>20230430</t>
        </is>
      </c>
      <c r="M29" t="n">
        <v>2.7198</v>
      </c>
    </row>
    <row r="30">
      <c r="A30" t="inlineStr">
        <is>
          <t>A00630</t>
        </is>
      </c>
      <c r="B30" t="inlineStr">
        <is>
          <t>0815</t>
        </is>
      </c>
      <c r="C30" t="inlineStr">
        <is>
          <t>30</t>
        </is>
      </c>
      <c r="D30" t="inlineStr">
        <is>
          <t>90.000</t>
        </is>
      </c>
      <c r="E30" t="inlineStr">
        <is>
          <t>W</t>
        </is>
      </c>
      <c r="F30" t="inlineStr">
        <is>
          <t>1.40</t>
        </is>
      </c>
      <c r="G30" t="inlineStr">
        <is>
          <t>2.60</t>
        </is>
      </c>
      <c r="H30" t="inlineStr">
        <is>
          <t>93.775</t>
        </is>
      </c>
      <c r="I30" t="inlineStr">
        <is>
          <t>0.959700</t>
        </is>
      </c>
      <c r="J30" t="inlineStr">
        <is>
          <t>0.060267</t>
        </is>
      </c>
      <c r="K30" t="inlineStr">
        <is>
          <t>5.424</t>
        </is>
      </c>
      <c r="L30" t="inlineStr">
        <is>
          <t>20230430</t>
        </is>
      </c>
      <c r="M30" t="n">
        <v>3.5256</v>
      </c>
    </row>
    <row r="31">
      <c r="A31" t="inlineStr">
        <is>
          <t>A00630</t>
        </is>
      </c>
      <c r="B31" t="inlineStr">
        <is>
          <t>0815</t>
        </is>
      </c>
      <c r="C31" t="inlineStr">
        <is>
          <t>30</t>
        </is>
      </c>
      <c r="D31" t="inlineStr">
        <is>
          <t>92.000</t>
        </is>
      </c>
      <c r="E31" t="inlineStr">
        <is>
          <t>W</t>
        </is>
      </c>
      <c r="F31" t="inlineStr">
        <is>
          <t>1.40</t>
        </is>
      </c>
      <c r="G31" t="inlineStr">
        <is>
          <t>2.60</t>
        </is>
      </c>
      <c r="H31" t="inlineStr">
        <is>
          <t>93.775</t>
        </is>
      </c>
      <c r="I31" t="inlineStr">
        <is>
          <t>0.981100</t>
        </is>
      </c>
      <c r="J31" t="inlineStr">
        <is>
          <t>0.069663</t>
        </is>
      </c>
      <c r="K31" t="inlineStr">
        <is>
          <t>6.409</t>
        </is>
      </c>
      <c r="L31" t="inlineStr">
        <is>
          <t>20230430</t>
        </is>
      </c>
      <c r="M31" t="n">
        <v>4.16585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Cody Good</dc:creator>
  <dcterms:created xsi:type="dcterms:W3CDTF">2021-11-01T18:25:11Z</dcterms:created>
  <dcterms:modified xsi:type="dcterms:W3CDTF">2023-12-18T16:27:13Z</dcterms:modified>
  <cp:lastModifiedBy>Ben Freking</cp:lastModifiedBy>
  <cp:lastPrinted>2023-11-21T21:32:47Z</cp:lastPrinted>
</cp:coreProperties>
</file>