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billy\Downloads\"/>
    </mc:Choice>
  </mc:AlternateContent>
  <xr:revisionPtr revIDLastSave="0" documentId="13_ncr:1_{320DF7C1-FB34-4F2C-9D52-B78A883A277A}" xr6:coauthVersionLast="47" xr6:coauthVersionMax="47" xr10:uidLastSave="{00000000-0000-0000-0000-000000000000}"/>
  <bookViews>
    <workbookView xWindow="28680" yWindow="-120" windowWidth="29040" windowHeight="15840" tabRatio="594" xr2:uid="{00000000-000D-0000-FFFF-FFFF00000000}"/>
  </bookViews>
  <sheets>
    <sheet name="DashBoard" sheetId="5" r:id="rId1"/>
    <sheet name="Data Pivots" sheetId="7" r:id="rId2"/>
    <sheet name="Data" sheetId="3" r:id="rId3"/>
  </sheets>
  <externalReferences>
    <externalReference r:id="rId4"/>
  </externalReferences>
  <definedNames>
    <definedName name="_xlcn.WorksheetConnection_deliveries.csvA1N180791">Data!$A$1:$O$18079</definedName>
    <definedName name="Slicer_Month">#N/A</definedName>
    <definedName name="Slicer_Quarter">#N/A</definedName>
    <definedName name="Slicer_Region">#N/A</definedName>
  </definedNames>
  <calcPr calcId="191029"/>
  <pivotCaches>
    <pivotCache cacheId="3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9w3AmADzuB96Tn8jZpIzzH3pylsTyGHscU8jvS1zn48="/>
    </ext>
  </extLst>
</workbook>
</file>

<file path=xl/calcChain.xml><?xml version="1.0" encoding="utf-8"?>
<calcChain xmlns="http://schemas.openxmlformats.org/spreadsheetml/2006/main">
  <c r="E16" i="7" l="1"/>
  <c r="E13" i="7"/>
  <c r="E10" i="7"/>
  <c r="E6" i="7"/>
  <c r="E5" i="7"/>
  <c r="E4" i="7"/>
  <c r="E11" i="7" l="1"/>
  <c r="E14" i="7"/>
  <c r="E17" i="7"/>
</calcChain>
</file>

<file path=xl/sharedStrings.xml><?xml version="1.0" encoding="utf-8"?>
<sst xmlns="http://schemas.openxmlformats.org/spreadsheetml/2006/main" count="169" uniqueCount="34">
  <si>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</si>
  <si>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</si>
  <si>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</si>
  <si>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</si>
  <si>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</si>
  <si>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</si>
  <si>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</si>
  <si>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</si>
  <si>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</si>
  <si>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</si>
  <si>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</si>
  <si>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</si>
  <si>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</si>
  <si>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</si>
  <si>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</si>
  <si>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</si>
  <si>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</si>
  <si>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</si>
  <si>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</si>
  <si>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</si>
  <si>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</si>
  <si>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Row Labels</t>
  </si>
  <si>
    <t>Sum of Customers</t>
  </si>
  <si>
    <t>Sum of Profit</t>
  </si>
  <si>
    <t>Sum of Sales</t>
  </si>
  <si>
    <t>Average of Sales Completion Rate</t>
  </si>
  <si>
    <t>Grand Total</t>
  </si>
  <si>
    <t>Average of Profit Completion Rate</t>
  </si>
  <si>
    <t>Average of Customer Completion Rate</t>
  </si>
  <si>
    <t>Jan</t>
  </si>
  <si>
    <t>Feb</t>
  </si>
  <si>
    <t>Mar</t>
  </si>
  <si>
    <t>Sum of Target Sales</t>
  </si>
  <si>
    <t xml:space="preserve">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</si>
</sst>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quot;$&quot;* #,##0.00_-;_-&quot;$&quot;* &quot;-&quot;??_-;_-@_-"/>
    <numFmt numFmtId="164" formatCode="_-* #,##0_-;\-* #,##0_-;_-* &quot;-&quot;??_-;_-@"/>
  </numFmts>
  <fonts count="4" x14ac:knownFonts="1">
    <font>
      <sz val="12"/>
      <color theme="1"/>
      <name val="Calibri"/>
      <scheme val="minor"/>
    </font>
    <font>
      <sz val="12"/>
      <color theme="1"/>
      <name val="Calibri"/>
    </font>
    <font>
      <sz val="12"/>
      <color theme="1"/>
      <name val="Calibri"/>
    </font>
    <font>
      <sz val="12"/>
      <color theme="1"/>
      <name val="Calibri"/>
      <scheme val="minor"/>
    </font>
  </fonts>
  <fills count="3">
    <fill>
      <patternFill patternType="none"/>
    </fill>
    <fill>
      <patternFill patternType="gray125"/>
    </fill>
    <fill>
      <patternFill patternType="solid">
        <fgColor theme="4" tint="-0.249977111117893"/>
        <bgColor indexed="64"/>
      </patternFill>
    </fill>
  </fills>
  <borders count="13">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style="thin">
        <color rgb="FFABABAB"/>
      </right>
      <top style="thin">
        <color indexed="65"/>
      </top>
      <bottom/>
      <diagonal/>
    </border>
    <border>
      <left style="thin">
        <color rgb="FFABABAB"/>
      </left>
      <right style="thin">
        <color rgb="FFABABAB"/>
      </right>
      <top style="thin">
        <color indexed="65"/>
      </top>
      <bottom/>
      <diagonal/>
    </border>
    <border>
      <left style="thin">
        <color rgb="FFABABAB"/>
      </left>
      <right style="thin">
        <color rgb="FFABABAB"/>
      </right>
      <top style="thin">
        <color indexed="65"/>
      </top>
      <bottom style="thin">
        <color rgb="FFABABAB"/>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32">
    <xf numFmtId="0" fontId="0" fillId="0" borderId="0" xfId="0"/>
    <xf numFmtId="0" fontId="1" fillId="0" borderId="0" xfId="0" applyFont="1"/>
    <xf numFmtId="17" fontId="2" fillId="0" borderId="0" xfId="0" applyNumberFormat="1" applyFont="1"/>
    <xf numFmtId="164" fontId="2" fillId="0" borderId="0" xfId="0" applyNumberFormat="1" applyFont="1"/>
    <xf numFmtId="9" fontId="2" fillId="0" borderId="0" xfId="0" applyNumberFormat="1" applyFont="1"/>
    <xf numFmtId="1" fontId="2" fillId="0" borderId="0" xfId="0" applyNumberFormat="1" applyFont="1"/>
    <xf numFmtId="0" fontId="0" fillId="2" borderId="0" xfId="0" applyFill="1"/>
    <xf numFmtId="0" fontId="0" fillId="0" borderId="1" xfId="0" applyBorder="1"/>
    <xf numFmtId="0" fontId="0" fillId="0" borderId="3" xfId="0" applyBorder="1"/>
    <xf numFmtId="0" fontId="0" fillId="0" borderId="5" xfId="0" applyBorder="1"/>
    <xf numFmtId="0" fontId="0" fillId="0" borderId="6" xfId="0" applyNumberFormat="1" applyBorder="1"/>
    <xf numFmtId="0" fontId="0" fillId="0" borderId="7" xfId="0" applyBorder="1"/>
    <xf numFmtId="164" fontId="0" fillId="0" borderId="8" xfId="0" applyNumberFormat="1" applyBorder="1"/>
    <xf numFmtId="0" fontId="0" fillId="0" borderId="1" xfId="0" pivotButton="1" applyBorder="1"/>
    <xf numFmtId="0" fontId="0" fillId="0" borderId="1" xfId="0" applyBorder="1" applyAlignment="1">
      <alignment horizontal="left"/>
    </xf>
    <xf numFmtId="164" fontId="0" fillId="0" borderId="1" xfId="0" applyNumberFormat="1" applyBorder="1"/>
    <xf numFmtId="0" fontId="0" fillId="0" borderId="2" xfId="0" applyBorder="1" applyAlignment="1">
      <alignment horizontal="left"/>
    </xf>
    <xf numFmtId="164" fontId="0" fillId="0" borderId="2" xfId="0" applyNumberFormat="1" applyBorder="1"/>
    <xf numFmtId="0" fontId="0" fillId="0" borderId="8" xfId="0" applyBorder="1" applyAlignment="1">
      <alignment horizontal="left"/>
    </xf>
    <xf numFmtId="164" fontId="0" fillId="0" borderId="9" xfId="0" applyNumberFormat="1" applyBorder="1"/>
    <xf numFmtId="0" fontId="0" fillId="0" borderId="5" xfId="0" applyNumberFormat="1" applyBorder="1"/>
    <xf numFmtId="0" fontId="0" fillId="0" borderId="11" xfId="0" applyNumberFormat="1" applyBorder="1"/>
    <xf numFmtId="0" fontId="0" fillId="0" borderId="4" xfId="0" applyBorder="1" applyAlignment="1">
      <alignment horizontal="left"/>
    </xf>
    <xf numFmtId="164" fontId="0" fillId="0" borderId="5" xfId="0" applyNumberFormat="1" applyBorder="1"/>
    <xf numFmtId="0" fontId="0" fillId="0" borderId="12" xfId="0" applyNumberFormat="1" applyBorder="1"/>
    <xf numFmtId="9" fontId="0" fillId="0" borderId="6" xfId="0" applyNumberFormat="1" applyBorder="1"/>
    <xf numFmtId="164" fontId="0" fillId="0" borderId="7" xfId="0" applyNumberFormat="1" applyBorder="1"/>
    <xf numFmtId="164" fontId="0" fillId="0" borderId="10" xfId="0" applyNumberFormat="1" applyBorder="1"/>
    <xf numFmtId="44" fontId="0" fillId="0" borderId="0" xfId="1" applyFont="1"/>
    <xf numFmtId="0" fontId="0" fillId="0" borderId="0" xfId="1" applyNumberFormat="1" applyFont="1"/>
    <xf numFmtId="9" fontId="0" fillId="0" borderId="0" xfId="2" applyFont="1"/>
    <xf numFmtId="9" fontId="0" fillId="0" borderId="0" xfId="0" applyNumberFormat="1"/>
  </cellXfs>
  <cellStyles count="3">
    <cellStyle name="Currency" xfId="1" builtinId="4"/>
    <cellStyle name="Normal" xfId="0" builtinId="0"/>
    <cellStyle name="Percent" xfId="2" builtinId="5"/>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externalLink" Target="externalLinks/externalLink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697309163412963E-2"/>
          <c:y val="0"/>
          <c:w val="0.79703183831362467"/>
          <c:h val="1"/>
        </c:manualLayout>
      </c:layout>
      <c:doughnutChart>
        <c:varyColors val="1"/>
        <c:ser>
          <c:idx val="0"/>
          <c:order val="0"/>
          <c:spPr>
            <a:ln>
              <a:solidFill>
                <a:schemeClr val="bg1"/>
              </a:solidFill>
            </a:ln>
          </c:spPr>
          <c:dPt>
            <c:idx val="0"/>
            <c:bubble3D val="0"/>
            <c:spPr>
              <a:solidFill>
                <a:schemeClr val="accent1">
                  <a:lumMod val="50000"/>
                </a:schemeClr>
              </a:solidFill>
              <a:ln w="19050">
                <a:solidFill>
                  <a:schemeClr val="bg1"/>
                </a:solidFill>
              </a:ln>
              <a:effectLst/>
            </c:spPr>
            <c:extLst>
              <c:ext xmlns:c16="http://schemas.microsoft.com/office/drawing/2014/chart" uri="{C3380CC4-5D6E-409C-BE32-E72D297353CC}">
                <c16:uniqueId val="{00000001-4E8B-476E-9759-8F3A9219B80E}"/>
              </c:ext>
            </c:extLst>
          </c:dPt>
          <c:dPt>
            <c:idx val="1"/>
            <c:bubble3D val="0"/>
            <c:spPr>
              <a:solidFill>
                <a:srgbClr val="C00000"/>
              </a:solidFill>
              <a:ln w="19050">
                <a:solidFill>
                  <a:schemeClr val="bg1"/>
                </a:solidFill>
              </a:ln>
              <a:effectLst/>
            </c:spPr>
            <c:extLst>
              <c:ext xmlns:c16="http://schemas.microsoft.com/office/drawing/2014/chart" uri="{C3380CC4-5D6E-409C-BE32-E72D297353CC}">
                <c16:uniqueId val="{00000003-4E8B-476E-9759-8F3A9219B80E}"/>
              </c:ext>
            </c:extLst>
          </c:dPt>
          <c:dLbls>
            <c:dLbl>
              <c:idx val="0"/>
              <c:layout>
                <c:manualLayout>
                  <c:x val="-8.9583033008684795E-2"/>
                  <c:y val="-0.26097248138130075"/>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43231022407778"/>
                      <c:h val="0.40209787982553763"/>
                    </c:manualLayout>
                  </c15:layout>
                </c:ext>
                <c:ext xmlns:c16="http://schemas.microsoft.com/office/drawing/2014/chart" uri="{C3380CC4-5D6E-409C-BE32-E72D297353CC}">
                  <c16:uniqueId val="{00000001-4E8B-476E-9759-8F3A9219B80E}"/>
                </c:ext>
              </c:extLst>
            </c:dLbl>
            <c:dLbl>
              <c:idx val="1"/>
              <c:delete val="1"/>
              <c:extLst>
                <c:ext xmlns:c15="http://schemas.microsoft.com/office/drawing/2012/chart" uri="{CE6537A1-D6FC-4f65-9D91-7224C49458BB}"/>
                <c:ext xmlns:c16="http://schemas.microsoft.com/office/drawing/2014/chart" uri="{C3380CC4-5D6E-409C-BE32-E72D297353CC}">
                  <c16:uniqueId val="{00000003-4E8B-476E-9759-8F3A9219B80E}"/>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Pivots'!$E$13:$E$14</c:f>
              <c:numCache>
                <c:formatCode>0%</c:formatCode>
                <c:ptCount val="2"/>
                <c:pt idx="0">
                  <c:v>0.85952380952380958</c:v>
                </c:pt>
                <c:pt idx="1">
                  <c:v>0.14047619047619042</c:v>
                </c:pt>
              </c:numCache>
            </c:numRef>
          </c:val>
          <c:extLst>
            <c:ext xmlns:c16="http://schemas.microsoft.com/office/drawing/2014/chart" uri="{C3380CC4-5D6E-409C-BE32-E72D297353CC}">
              <c16:uniqueId val="{00000004-4E8B-476E-9759-8F3A9219B80E}"/>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697309163412963E-2"/>
          <c:y val="0"/>
          <c:w val="0.79703183831362467"/>
          <c:h val="1"/>
        </c:manualLayout>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6093-4621-934A-4991549B6239}"/>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6093-4621-934A-4991549B6239}"/>
              </c:ext>
            </c:extLst>
          </c:dPt>
          <c:dLbls>
            <c:dLbl>
              <c:idx val="0"/>
              <c:layout>
                <c:manualLayout>
                  <c:x val="-8.9583033008684795E-2"/>
                  <c:y val="-0.26097248138130075"/>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43231022407778"/>
                      <c:h val="0.40209787982553763"/>
                    </c:manualLayout>
                  </c15:layout>
                </c:ext>
                <c:ext xmlns:c16="http://schemas.microsoft.com/office/drawing/2014/chart" uri="{C3380CC4-5D6E-409C-BE32-E72D297353CC}">
                  <c16:uniqueId val="{00000001-6093-4621-934A-4991549B6239}"/>
                </c:ext>
              </c:extLst>
            </c:dLbl>
            <c:dLbl>
              <c:idx val="1"/>
              <c:delete val="1"/>
              <c:extLst>
                <c:ext xmlns:c15="http://schemas.microsoft.com/office/drawing/2012/chart" uri="{CE6537A1-D6FC-4f65-9D91-7224C49458BB}"/>
                <c:ext xmlns:c16="http://schemas.microsoft.com/office/drawing/2014/chart" uri="{C3380CC4-5D6E-409C-BE32-E72D297353CC}">
                  <c16:uniqueId val="{00000003-6093-4621-934A-4991549B623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Pivots'!$E$16:$E$17</c:f>
              <c:numCache>
                <c:formatCode>0%</c:formatCode>
                <c:ptCount val="2"/>
                <c:pt idx="0">
                  <c:v>0.84666666666666668</c:v>
                </c:pt>
                <c:pt idx="1">
                  <c:v>0.15333333333333332</c:v>
                </c:pt>
              </c:numCache>
            </c:numRef>
          </c:val>
          <c:extLst>
            <c:ext xmlns:c16="http://schemas.microsoft.com/office/drawing/2014/chart" uri="{C3380CC4-5D6E-409C-BE32-E72D297353CC}">
              <c16:uniqueId val="{00000004-6093-4621-934A-4991549B6239}"/>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5697309163412963E-2"/>
          <c:y val="0"/>
          <c:w val="0.79703183831362467"/>
          <c:h val="1"/>
        </c:manualLayout>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64D7-44C0-9D4D-FDAE50E07747}"/>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64D7-44C0-9D4D-FDAE50E07747}"/>
              </c:ext>
            </c:extLst>
          </c:dPt>
          <c:dLbls>
            <c:dLbl>
              <c:idx val="0"/>
              <c:layout>
                <c:manualLayout>
                  <c:x val="-8.9583033008684795E-2"/>
                  <c:y val="-0.26097248138130075"/>
                </c:manualLayout>
              </c:layout>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843231022407778"/>
                      <c:h val="0.40209787982553763"/>
                    </c:manualLayout>
                  </c15:layout>
                </c:ext>
                <c:ext xmlns:c16="http://schemas.microsoft.com/office/drawing/2014/chart" uri="{C3380CC4-5D6E-409C-BE32-E72D297353CC}">
                  <c16:uniqueId val="{00000001-64D7-44C0-9D4D-FDAE50E07747}"/>
                </c:ext>
              </c:extLst>
            </c:dLbl>
            <c:dLbl>
              <c:idx val="1"/>
              <c:delete val="1"/>
              <c:extLst>
                <c:ext xmlns:c15="http://schemas.microsoft.com/office/drawing/2012/chart" uri="{CE6537A1-D6FC-4f65-9D91-7224C49458BB}"/>
                <c:ext xmlns:c16="http://schemas.microsoft.com/office/drawing/2014/chart" uri="{C3380CC4-5D6E-409C-BE32-E72D297353CC}">
                  <c16:uniqueId val="{00000003-64D7-44C0-9D4D-FDAE50E07747}"/>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'Data Pivots'!$E$10:$E$11</c:f>
              <c:numCache>
                <c:formatCode>0%</c:formatCode>
                <c:ptCount val="2"/>
                <c:pt idx="0">
                  <c:v>0.82476190476190492</c:v>
                </c:pt>
                <c:pt idx="1">
                  <c:v>0.17523809523809508</c:v>
                </c:pt>
              </c:numCache>
            </c:numRef>
          </c:val>
          <c:extLst>
            <c:ext xmlns:c16="http://schemas.microsoft.com/office/drawing/2014/chart" uri="{C3380CC4-5D6E-409C-BE32-E72D297353CC}">
              <c16:uniqueId val="{00000004-64D7-44C0-9D4D-FDAE50E0774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Data 2.xlsx]Data Pivots!PivotTable17</c:name>
    <c:fmtId val="0"/>
  </c:pivotSource>
  <c:chart>
    <c:autoTitleDeleted val="1"/>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s>
    <c:plotArea>
      <c:layout>
        <c:manualLayout>
          <c:layoutTarget val="inner"/>
          <c:xMode val="edge"/>
          <c:yMode val="edge"/>
          <c:x val="0.10133652300115997"/>
          <c:y val="2.7777777777777776E-2"/>
          <c:w val="0.87569142265916078"/>
          <c:h val="0.84146281714785653"/>
        </c:manualLayout>
      </c:layout>
      <c:barChart>
        <c:barDir val="col"/>
        <c:grouping val="stacked"/>
        <c:varyColors val="0"/>
        <c:ser>
          <c:idx val="0"/>
          <c:order val="0"/>
          <c:tx>
            <c:strRef>
              <c:f>'Data Pivots'!$K$3</c:f>
              <c:strCache>
                <c:ptCount val="1"/>
                <c:pt idx="0">
                  <c:v>Sum of Sales</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Pivots'!$J$4:$J$7</c:f>
              <c:strCache>
                <c:ptCount val="3"/>
                <c:pt idx="0">
                  <c:v>Jan</c:v>
                </c:pt>
                <c:pt idx="1">
                  <c:v>Feb</c:v>
                </c:pt>
                <c:pt idx="2">
                  <c:v>Mar</c:v>
                </c:pt>
              </c:strCache>
            </c:strRef>
          </c:cat>
          <c:val>
            <c:numRef>
              <c:f>'Data Pivots'!$K$4:$K$7</c:f>
              <c:numCache>
                <c:formatCode>_-* #,##0_-;\-* #,##0_-;_-* "-"??_-;_-@</c:formatCode>
                <c:ptCount val="3"/>
                <c:pt idx="0">
                  <c:v>30000</c:v>
                </c:pt>
                <c:pt idx="1">
                  <c:v>45000</c:v>
                </c:pt>
                <c:pt idx="2">
                  <c:v>60000</c:v>
                </c:pt>
              </c:numCache>
            </c:numRef>
          </c:val>
          <c:extLst>
            <c:ext xmlns:c16="http://schemas.microsoft.com/office/drawing/2014/chart" uri="{C3380CC4-5D6E-409C-BE32-E72D297353CC}">
              <c16:uniqueId val="{00000002-681D-4BDD-9BD8-786110C5D353}"/>
            </c:ext>
          </c:extLst>
        </c:ser>
        <c:ser>
          <c:idx val="1"/>
          <c:order val="1"/>
          <c:tx>
            <c:strRef>
              <c:f>'Data Pivots'!$L$3</c:f>
              <c:strCache>
                <c:ptCount val="1"/>
                <c:pt idx="0">
                  <c:v>Sum of Target Sales</c:v>
                </c:pt>
              </c:strCache>
            </c:strRef>
          </c:tx>
          <c:spPr>
            <a:solidFill>
              <a:schemeClr val="bg2">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Pivots'!$J$4:$J$7</c:f>
              <c:strCache>
                <c:ptCount val="3"/>
                <c:pt idx="0">
                  <c:v>Jan</c:v>
                </c:pt>
                <c:pt idx="1">
                  <c:v>Feb</c:v>
                </c:pt>
                <c:pt idx="2">
                  <c:v>Mar</c:v>
                </c:pt>
              </c:strCache>
            </c:strRef>
          </c:cat>
          <c:val>
            <c:numRef>
              <c:f>'Data Pivots'!$L$4:$L$7</c:f>
              <c:numCache>
                <c:formatCode>_-* #,##0_-;\-* #,##0_-;_-* "-"??_-;_-@</c:formatCode>
                <c:ptCount val="3"/>
                <c:pt idx="0">
                  <c:v>20000.000000000004</c:v>
                </c:pt>
                <c:pt idx="1">
                  <c:v>10000.000000000002</c:v>
                </c:pt>
                <c:pt idx="2">
                  <c:v>10000.000000000002</c:v>
                </c:pt>
              </c:numCache>
            </c:numRef>
          </c:val>
          <c:extLst>
            <c:ext xmlns:c16="http://schemas.microsoft.com/office/drawing/2014/chart" uri="{C3380CC4-5D6E-409C-BE32-E72D297353CC}">
              <c16:uniqueId val="{00000003-681D-4BDD-9BD8-786110C5D353}"/>
            </c:ext>
          </c:extLst>
        </c:ser>
        <c:dLbls>
          <c:dLblPos val="ctr"/>
          <c:showLegendKey val="0"/>
          <c:showVal val="1"/>
          <c:showCatName val="0"/>
          <c:showSerName val="0"/>
          <c:showPercent val="0"/>
          <c:showBubbleSize val="0"/>
        </c:dLbls>
        <c:gapWidth val="219"/>
        <c:overlap val="100"/>
        <c:axId val="812624767"/>
        <c:axId val="812630047"/>
      </c:barChart>
      <c:catAx>
        <c:axId val="812624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630047"/>
        <c:crosses val="autoZero"/>
        <c:auto val="1"/>
        <c:lblAlgn val="ctr"/>
        <c:lblOffset val="100"/>
        <c:noMultiLvlLbl val="0"/>
      </c:catAx>
      <c:valAx>
        <c:axId val="812630047"/>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624767"/>
        <c:crosses val="autoZero"/>
        <c:crossBetween val="between"/>
      </c:valAx>
      <c:spPr>
        <a:noFill/>
        <a:ln>
          <a:noFill/>
        </a:ln>
        <a:effectLst/>
      </c:spPr>
    </c:plotArea>
    <c:legend>
      <c:legendPos val="r"/>
      <c:layout>
        <c:manualLayout>
          <c:xMode val="edge"/>
          <c:yMode val="edge"/>
          <c:x val="8.4992447923177032E-4"/>
          <c:y val="0.90590244969378819"/>
          <c:w val="0.15180377078213447"/>
          <c:h val="9.375065616797902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Data 2.xlsx]Data Pivots!PivotTable19</c:name>
    <c:fmtId val="0"/>
  </c:pivotSource>
  <c:chart>
    <c:autoTitleDeleted val="1"/>
    <c:pivotFmts>
      <c:pivotFmt>
        <c:idx val="0"/>
        <c:spPr>
          <a:solidFill>
            <a:schemeClr val="accent1">
              <a:lumMod val="50000"/>
            </a:schemeClr>
          </a:solidFill>
          <a:ln>
            <a:noFill/>
          </a:ln>
          <a:effectLst/>
        </c:spPr>
        <c:marker>
          <c:symbol val="none"/>
        </c:marker>
        <c:dLbl>
          <c:idx val="0"/>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'Data Pivots'!$R$3</c:f>
              <c:strCache>
                <c:ptCount val="1"/>
                <c:pt idx="0">
                  <c:v>Total</c:v>
                </c:pt>
              </c:strCache>
            </c:strRef>
          </c:tx>
          <c:spPr>
            <a:solidFill>
              <a:schemeClr val="accent1">
                <a:lumMod val="50000"/>
              </a:schemeClr>
            </a:solidFill>
            <a:ln>
              <a:noFill/>
            </a:ln>
            <a:effectLst/>
          </c:spPr>
          <c:invertIfNegative val="0"/>
          <c:dLbls>
            <c:numFmt formatCode="_(&quot;$&quot;* #,##0.00_);_(&quot;$&quot;* \(#,##0.00\);_(&quot;$&quot;*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Pivots'!$Q$4:$Q$11</c:f>
              <c:strCache>
                <c:ptCount val="7"/>
                <c:pt idx="0">
                  <c:v>Argentina</c:v>
                </c:pt>
                <c:pt idx="1">
                  <c:v>Brazil</c:v>
                </c:pt>
                <c:pt idx="2">
                  <c:v>Chicaco</c:v>
                </c:pt>
                <c:pt idx="3">
                  <c:v>Chile</c:v>
                </c:pt>
                <c:pt idx="4">
                  <c:v>Columbia</c:v>
                </c:pt>
                <c:pt idx="5">
                  <c:v>Los Angeles</c:v>
                </c:pt>
                <c:pt idx="6">
                  <c:v>Peru</c:v>
                </c:pt>
              </c:strCache>
            </c:strRef>
          </c:cat>
          <c:val>
            <c:numRef>
              <c:f>'Data Pivots'!$R$4:$R$11</c:f>
              <c:numCache>
                <c:formatCode>General</c:formatCode>
                <c:ptCount val="7"/>
                <c:pt idx="0">
                  <c:v>8581</c:v>
                </c:pt>
                <c:pt idx="1">
                  <c:v>24375</c:v>
                </c:pt>
                <c:pt idx="2">
                  <c:v>12793</c:v>
                </c:pt>
                <c:pt idx="3">
                  <c:v>18019</c:v>
                </c:pt>
                <c:pt idx="4">
                  <c:v>7980</c:v>
                </c:pt>
                <c:pt idx="5">
                  <c:v>6209</c:v>
                </c:pt>
                <c:pt idx="6">
                  <c:v>6440</c:v>
                </c:pt>
              </c:numCache>
            </c:numRef>
          </c:val>
          <c:extLst>
            <c:ext xmlns:c16="http://schemas.microsoft.com/office/drawing/2014/chart" uri="{C3380CC4-5D6E-409C-BE32-E72D297353CC}">
              <c16:uniqueId val="{00000001-61CC-4223-B889-53D7E40A6587}"/>
            </c:ext>
          </c:extLst>
        </c:ser>
        <c:dLbls>
          <c:dLblPos val="outEnd"/>
          <c:showLegendKey val="0"/>
          <c:showVal val="1"/>
          <c:showCatName val="0"/>
          <c:showSerName val="0"/>
          <c:showPercent val="0"/>
          <c:showBubbleSize val="0"/>
        </c:dLbls>
        <c:gapWidth val="182"/>
        <c:axId val="812599807"/>
        <c:axId val="812603167"/>
      </c:barChart>
      <c:catAx>
        <c:axId val="812599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603167"/>
        <c:crosses val="autoZero"/>
        <c:auto val="1"/>
        <c:lblAlgn val="ctr"/>
        <c:lblOffset val="100"/>
        <c:noMultiLvlLbl val="0"/>
      </c:catAx>
      <c:valAx>
        <c:axId val="812603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59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Data 2.xlsx]Data Pivots!PivotTable18</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'Data Pivots'!$O$3</c:f>
              <c:strCache>
                <c:ptCount val="1"/>
                <c:pt idx="0">
                  <c:v>Total</c:v>
                </c:pt>
              </c:strCache>
            </c:strRef>
          </c:tx>
          <c:spPr>
            <a:ln w="28575" cap="rnd">
              <a:solidFill>
                <a:schemeClr val="accent1">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Pivots'!$N$4:$N$7</c:f>
              <c:strCache>
                <c:ptCount val="3"/>
                <c:pt idx="0">
                  <c:v>Jan</c:v>
                </c:pt>
                <c:pt idx="1">
                  <c:v>Feb</c:v>
                </c:pt>
                <c:pt idx="2">
                  <c:v>Mar</c:v>
                </c:pt>
              </c:strCache>
            </c:strRef>
          </c:cat>
          <c:val>
            <c:numRef>
              <c:f>'Data Pivots'!$O$4:$O$7</c:f>
              <c:numCache>
                <c:formatCode>General</c:formatCode>
                <c:ptCount val="3"/>
                <c:pt idx="0">
                  <c:v>300</c:v>
                </c:pt>
                <c:pt idx="1">
                  <c:v>310</c:v>
                </c:pt>
                <c:pt idx="2">
                  <c:v>300</c:v>
                </c:pt>
              </c:numCache>
            </c:numRef>
          </c:val>
          <c:smooth val="1"/>
          <c:extLst>
            <c:ext xmlns:c16="http://schemas.microsoft.com/office/drawing/2014/chart" uri="{C3380CC4-5D6E-409C-BE32-E72D297353CC}">
              <c16:uniqueId val="{00000000-4B83-4422-9C4B-067D29EA13C4}"/>
            </c:ext>
          </c:extLst>
        </c:ser>
        <c:dLbls>
          <c:showLegendKey val="0"/>
          <c:showVal val="0"/>
          <c:showCatName val="0"/>
          <c:showSerName val="0"/>
          <c:showPercent val="0"/>
          <c:showBubbleSize val="0"/>
        </c:dLbls>
        <c:smooth val="0"/>
        <c:axId val="1096599407"/>
        <c:axId val="1096599887"/>
      </c:lineChart>
      <c:catAx>
        <c:axId val="109659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599887"/>
        <c:crosses val="autoZero"/>
        <c:auto val="1"/>
        <c:lblAlgn val="ctr"/>
        <c:lblOffset val="100"/>
        <c:noMultiLvlLbl val="0"/>
      </c:catAx>
      <c:valAx>
        <c:axId val="1096599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659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85724</xdr:rowOff>
    </xdr:from>
    <xdr:to>
      <xdr:col>4</xdr:col>
      <xdr:colOff>176893</xdr:colOff>
      <xdr:row>22</xdr:row>
      <xdr:rowOff>51955</xdr:rowOff>
    </xdr:to>
    <xdr:sp macro="" textlink="">
      <xdr:nvSpPr>
        <xdr:cNvPr id="2" name="Rectangle: Rounded Corners 1">
          <a:extLst>
            <a:ext uri="{FF2B5EF4-FFF2-40B4-BE49-F238E27FC236}">
              <a16:creationId xmlns:a16="http://schemas.microsoft.com/office/drawing/2014/main" id="{C75611CF-4C7C-4C6D-93E2-35AED2C08A48}"/>
            </a:ext>
          </a:extLst>
        </xdr:cNvPr>
        <xdr:cNvSpPr/>
      </xdr:nvSpPr>
      <xdr:spPr>
        <a:xfrm>
          <a:off x="95250" y="85724"/>
          <a:ext cx="3510643" cy="436678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600" b="1">
            <a:solidFill>
              <a:schemeClr val="accent1"/>
            </a:solidFill>
          </a:endParaRPr>
        </a:p>
      </xdr:txBody>
    </xdr:sp>
    <xdr:clientData/>
  </xdr:twoCellAnchor>
  <xdr:twoCellAnchor>
    <xdr:from>
      <xdr:col>0</xdr:col>
      <xdr:colOff>95250</xdr:colOff>
      <xdr:row>22</xdr:row>
      <xdr:rowOff>181223</xdr:rowOff>
    </xdr:from>
    <xdr:to>
      <xdr:col>4</xdr:col>
      <xdr:colOff>190501</xdr:colOff>
      <xdr:row>37</xdr:row>
      <xdr:rowOff>51955</xdr:rowOff>
    </xdr:to>
    <xdr:sp macro="" textlink="">
      <xdr:nvSpPr>
        <xdr:cNvPr id="3" name="Rectangle: Rounded Corners 2">
          <a:extLst>
            <a:ext uri="{FF2B5EF4-FFF2-40B4-BE49-F238E27FC236}">
              <a16:creationId xmlns:a16="http://schemas.microsoft.com/office/drawing/2014/main" id="{23E485DC-C82F-47FB-B947-43AAC467F524}"/>
            </a:ext>
          </a:extLst>
        </xdr:cNvPr>
        <xdr:cNvSpPr/>
      </xdr:nvSpPr>
      <xdr:spPr>
        <a:xfrm>
          <a:off x="95250" y="4581773"/>
          <a:ext cx="3524251" cy="287110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141019</xdr:colOff>
      <xdr:row>37</xdr:row>
      <xdr:rowOff>187655</xdr:rowOff>
    </xdr:from>
    <xdr:to>
      <xdr:col>4</xdr:col>
      <xdr:colOff>190500</xdr:colOff>
      <xdr:row>47</xdr:row>
      <xdr:rowOff>0</xdr:rowOff>
    </xdr:to>
    <xdr:sp macro="" textlink="">
      <xdr:nvSpPr>
        <xdr:cNvPr id="4" name="Rectangle: Rounded Corners 3">
          <a:extLst>
            <a:ext uri="{FF2B5EF4-FFF2-40B4-BE49-F238E27FC236}">
              <a16:creationId xmlns:a16="http://schemas.microsoft.com/office/drawing/2014/main" id="{FBB0D8D8-FE5C-4FDD-8B68-D9DEDE9585F1}"/>
            </a:ext>
          </a:extLst>
        </xdr:cNvPr>
        <xdr:cNvSpPr/>
      </xdr:nvSpPr>
      <xdr:spPr>
        <a:xfrm>
          <a:off x="141019" y="7588580"/>
          <a:ext cx="3478481" cy="181259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solidFill>
              <a:schemeClr val="accent1"/>
            </a:solidFill>
          </a:endParaRPr>
        </a:p>
      </xdr:txBody>
    </xdr:sp>
    <xdr:clientData/>
  </xdr:twoCellAnchor>
  <xdr:twoCellAnchor>
    <xdr:from>
      <xdr:col>4</xdr:col>
      <xdr:colOff>347478</xdr:colOff>
      <xdr:row>0</xdr:row>
      <xdr:rowOff>163686</xdr:rowOff>
    </xdr:from>
    <xdr:to>
      <xdr:col>21</xdr:col>
      <xdr:colOff>744682</xdr:colOff>
      <xdr:row>46</xdr:row>
      <xdr:rowOff>156882</xdr:rowOff>
    </xdr:to>
    <xdr:sp macro="" textlink="">
      <xdr:nvSpPr>
        <xdr:cNvPr id="5" name="Rectangle 4">
          <a:extLst>
            <a:ext uri="{FF2B5EF4-FFF2-40B4-BE49-F238E27FC236}">
              <a16:creationId xmlns:a16="http://schemas.microsoft.com/office/drawing/2014/main" id="{FCAE628F-CE12-4C49-9B2F-3F1072B3150D}"/>
            </a:ext>
          </a:extLst>
        </xdr:cNvPr>
        <xdr:cNvSpPr/>
      </xdr:nvSpPr>
      <xdr:spPr>
        <a:xfrm>
          <a:off x="3798890" y="163686"/>
          <a:ext cx="15065704" cy="8756196"/>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4</xdr:col>
      <xdr:colOff>588819</xdr:colOff>
      <xdr:row>1</xdr:row>
      <xdr:rowOff>95250</xdr:rowOff>
    </xdr:from>
    <xdr:to>
      <xdr:col>21</xdr:col>
      <xdr:colOff>432954</xdr:colOff>
      <xdr:row>8</xdr:row>
      <xdr:rowOff>155864</xdr:rowOff>
    </xdr:to>
    <xdr:sp macro="" textlink="">
      <xdr:nvSpPr>
        <xdr:cNvPr id="6" name="Rectangle: Rounded Corners 5">
          <a:extLst>
            <a:ext uri="{FF2B5EF4-FFF2-40B4-BE49-F238E27FC236}">
              <a16:creationId xmlns:a16="http://schemas.microsoft.com/office/drawing/2014/main" id="{84F67616-7915-4892-8A0E-4B915F90E91B}"/>
            </a:ext>
          </a:extLst>
        </xdr:cNvPr>
        <xdr:cNvSpPr/>
      </xdr:nvSpPr>
      <xdr:spPr>
        <a:xfrm>
          <a:off x="4017819" y="295275"/>
          <a:ext cx="14417385" cy="1460789"/>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7200">
              <a:solidFill>
                <a:schemeClr val="accent1">
                  <a:lumMod val="50000"/>
                </a:schemeClr>
              </a:solidFill>
            </a:rPr>
            <a:t>Profit</a:t>
          </a:r>
          <a:r>
            <a:rPr lang="en-CA" sz="7200" baseline="0">
              <a:solidFill>
                <a:schemeClr val="accent1">
                  <a:lumMod val="50000"/>
                </a:schemeClr>
              </a:solidFill>
            </a:rPr>
            <a:t> Dashboard of XYZ Company</a:t>
          </a:r>
        </a:p>
        <a:p>
          <a:pPr algn="l"/>
          <a:endParaRPr lang="en-CA" sz="4000" baseline="0">
            <a:solidFill>
              <a:schemeClr val="accent1"/>
            </a:solidFill>
          </a:endParaRPr>
        </a:p>
        <a:p>
          <a:pPr algn="l"/>
          <a:endParaRPr lang="en-CA" sz="4000">
            <a:solidFill>
              <a:schemeClr val="accent1"/>
            </a:solidFill>
          </a:endParaRPr>
        </a:p>
      </xdr:txBody>
    </xdr:sp>
    <xdr:clientData/>
  </xdr:twoCellAnchor>
  <xdr:twoCellAnchor>
    <xdr:from>
      <xdr:col>4</xdr:col>
      <xdr:colOff>498516</xdr:colOff>
      <xdr:row>9</xdr:row>
      <xdr:rowOff>151163</xdr:rowOff>
    </xdr:from>
    <xdr:to>
      <xdr:col>10</xdr:col>
      <xdr:colOff>95249</xdr:colOff>
      <xdr:row>17</xdr:row>
      <xdr:rowOff>24741</xdr:rowOff>
    </xdr:to>
    <xdr:sp macro="" textlink="">
      <xdr:nvSpPr>
        <xdr:cNvPr id="7" name="Rectangle: Rounded Corners 6">
          <a:extLst>
            <a:ext uri="{FF2B5EF4-FFF2-40B4-BE49-F238E27FC236}">
              <a16:creationId xmlns:a16="http://schemas.microsoft.com/office/drawing/2014/main" id="{711DF2C4-A4FC-4BB2-868B-FA3DC1CA2C49}"/>
            </a:ext>
          </a:extLst>
        </xdr:cNvPr>
        <xdr:cNvSpPr/>
      </xdr:nvSpPr>
      <xdr:spPr>
        <a:xfrm>
          <a:off x="3927516" y="1951388"/>
          <a:ext cx="4740233" cy="14737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1">
              <a:solidFill>
                <a:schemeClr val="accent1">
                  <a:lumMod val="50000"/>
                </a:schemeClr>
              </a:solidFill>
            </a:rPr>
            <a:t>Sales</a:t>
          </a:r>
        </a:p>
        <a:p>
          <a:pPr algn="l"/>
          <a:endParaRPr lang="en-CA" sz="1600">
            <a:solidFill>
              <a:schemeClr val="accent1"/>
            </a:solidFill>
          </a:endParaRPr>
        </a:p>
      </xdr:txBody>
    </xdr:sp>
    <xdr:clientData/>
  </xdr:twoCellAnchor>
  <xdr:twoCellAnchor>
    <xdr:from>
      <xdr:col>4</xdr:col>
      <xdr:colOff>553069</xdr:colOff>
      <xdr:row>18</xdr:row>
      <xdr:rowOff>72364</xdr:rowOff>
    </xdr:from>
    <xdr:to>
      <xdr:col>13</xdr:col>
      <xdr:colOff>353784</xdr:colOff>
      <xdr:row>45</xdr:row>
      <xdr:rowOff>40821</xdr:rowOff>
    </xdr:to>
    <xdr:sp macro="" textlink="">
      <xdr:nvSpPr>
        <xdr:cNvPr id="8" name="Rectangle 7">
          <a:extLst>
            <a:ext uri="{FF2B5EF4-FFF2-40B4-BE49-F238E27FC236}">
              <a16:creationId xmlns:a16="http://schemas.microsoft.com/office/drawing/2014/main" id="{A85E3188-083B-435C-A8FA-8F3A0DC9B11B}"/>
            </a:ext>
          </a:extLst>
        </xdr:cNvPr>
        <xdr:cNvSpPr/>
      </xdr:nvSpPr>
      <xdr:spPr>
        <a:xfrm>
          <a:off x="3982069" y="3672814"/>
          <a:ext cx="7515965" cy="536913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1">
              <a:solidFill>
                <a:schemeClr val="accent1">
                  <a:lumMod val="50000"/>
                </a:schemeClr>
              </a:solidFill>
            </a:rPr>
            <a:t>Sales</a:t>
          </a:r>
          <a:r>
            <a:rPr lang="en-CA" sz="1600" b="1" baseline="0">
              <a:solidFill>
                <a:schemeClr val="accent1">
                  <a:lumMod val="50000"/>
                </a:schemeClr>
              </a:solidFill>
            </a:rPr>
            <a:t> per Month</a:t>
          </a:r>
        </a:p>
        <a:p>
          <a:pPr algn="l"/>
          <a:endParaRPr lang="en-CA" sz="1600">
            <a:solidFill>
              <a:schemeClr val="accent1"/>
            </a:solidFill>
          </a:endParaRPr>
        </a:p>
      </xdr:txBody>
    </xdr:sp>
    <xdr:clientData/>
  </xdr:twoCellAnchor>
  <xdr:twoCellAnchor>
    <xdr:from>
      <xdr:col>13</xdr:col>
      <xdr:colOff>687036</xdr:colOff>
      <xdr:row>18</xdr:row>
      <xdr:rowOff>51831</xdr:rowOff>
    </xdr:from>
    <xdr:to>
      <xdr:col>21</xdr:col>
      <xdr:colOff>353786</xdr:colOff>
      <xdr:row>30</xdr:row>
      <xdr:rowOff>176893</xdr:rowOff>
    </xdr:to>
    <xdr:sp macro="" textlink="">
      <xdr:nvSpPr>
        <xdr:cNvPr id="9" name="Rectangle 8">
          <a:extLst>
            <a:ext uri="{FF2B5EF4-FFF2-40B4-BE49-F238E27FC236}">
              <a16:creationId xmlns:a16="http://schemas.microsoft.com/office/drawing/2014/main" id="{F0C72E74-755A-4A25-9491-45217DD7C325}"/>
            </a:ext>
          </a:extLst>
        </xdr:cNvPr>
        <xdr:cNvSpPr/>
      </xdr:nvSpPr>
      <xdr:spPr>
        <a:xfrm>
          <a:off x="11831286" y="3480831"/>
          <a:ext cx="6524750" cy="2411062"/>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1">
              <a:solidFill>
                <a:schemeClr val="accent1">
                  <a:lumMod val="50000"/>
                </a:schemeClr>
              </a:solidFill>
            </a:rPr>
            <a:t>Customers per Month</a:t>
          </a:r>
        </a:p>
      </xdr:txBody>
    </xdr:sp>
    <xdr:clientData/>
  </xdr:twoCellAnchor>
  <xdr:twoCellAnchor>
    <xdr:from>
      <xdr:col>10</xdr:col>
      <xdr:colOff>242701</xdr:colOff>
      <xdr:row>9</xdr:row>
      <xdr:rowOff>126671</xdr:rowOff>
    </xdr:from>
    <xdr:to>
      <xdr:col>15</xdr:col>
      <xdr:colOff>696684</xdr:colOff>
      <xdr:row>17</xdr:row>
      <xdr:rowOff>249</xdr:rowOff>
    </xdr:to>
    <xdr:sp macro="" textlink="">
      <xdr:nvSpPr>
        <xdr:cNvPr id="10" name="Rectangle: Rounded Corners 9">
          <a:extLst>
            <a:ext uri="{FF2B5EF4-FFF2-40B4-BE49-F238E27FC236}">
              <a16:creationId xmlns:a16="http://schemas.microsoft.com/office/drawing/2014/main" id="{7FF9D9EA-44FA-47EB-BE41-8AD0AF5EF5F0}"/>
            </a:ext>
          </a:extLst>
        </xdr:cNvPr>
        <xdr:cNvSpPr/>
      </xdr:nvSpPr>
      <xdr:spPr>
        <a:xfrm>
          <a:off x="8815201" y="1926896"/>
          <a:ext cx="4740233" cy="14737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1">
              <a:solidFill>
                <a:schemeClr val="accent1">
                  <a:lumMod val="50000"/>
                </a:schemeClr>
              </a:solidFill>
            </a:rPr>
            <a:t>Profit</a:t>
          </a:r>
        </a:p>
      </xdr:txBody>
    </xdr:sp>
    <xdr:clientData/>
  </xdr:twoCellAnchor>
  <xdr:twoCellAnchor>
    <xdr:from>
      <xdr:col>15</xdr:col>
      <xdr:colOff>789709</xdr:colOff>
      <xdr:row>9</xdr:row>
      <xdr:rowOff>129392</xdr:rowOff>
    </xdr:from>
    <xdr:to>
      <xdr:col>21</xdr:col>
      <xdr:colOff>386442</xdr:colOff>
      <xdr:row>17</xdr:row>
      <xdr:rowOff>2970</xdr:rowOff>
    </xdr:to>
    <xdr:sp macro="" textlink="">
      <xdr:nvSpPr>
        <xdr:cNvPr id="11" name="Rectangle: Rounded Corners 10">
          <a:extLst>
            <a:ext uri="{FF2B5EF4-FFF2-40B4-BE49-F238E27FC236}">
              <a16:creationId xmlns:a16="http://schemas.microsoft.com/office/drawing/2014/main" id="{1509423B-0A9C-47F5-BEFA-BD985EA04ACB}"/>
            </a:ext>
          </a:extLst>
        </xdr:cNvPr>
        <xdr:cNvSpPr/>
      </xdr:nvSpPr>
      <xdr:spPr>
        <a:xfrm>
          <a:off x="13648459" y="1929617"/>
          <a:ext cx="4740233" cy="14737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1">
              <a:solidFill>
                <a:schemeClr val="accent1">
                  <a:lumMod val="50000"/>
                </a:schemeClr>
              </a:solidFill>
            </a:rPr>
            <a:t>Number of Customers</a:t>
          </a:r>
        </a:p>
      </xdr:txBody>
    </xdr:sp>
    <xdr:clientData/>
  </xdr:twoCellAnchor>
  <xdr:twoCellAnchor>
    <xdr:from>
      <xdr:col>13</xdr:col>
      <xdr:colOff>662542</xdr:colOff>
      <xdr:row>32</xdr:row>
      <xdr:rowOff>81767</xdr:rowOff>
    </xdr:from>
    <xdr:to>
      <xdr:col>21</xdr:col>
      <xdr:colOff>329292</xdr:colOff>
      <xdr:row>45</xdr:row>
      <xdr:rowOff>16329</xdr:rowOff>
    </xdr:to>
    <xdr:sp macro="" textlink="">
      <xdr:nvSpPr>
        <xdr:cNvPr id="12" name="Rectangle 11">
          <a:extLst>
            <a:ext uri="{FF2B5EF4-FFF2-40B4-BE49-F238E27FC236}">
              <a16:creationId xmlns:a16="http://schemas.microsoft.com/office/drawing/2014/main" id="{AE452419-C3C8-4245-9392-CE0F18F436B0}"/>
            </a:ext>
          </a:extLst>
        </xdr:cNvPr>
        <xdr:cNvSpPr/>
      </xdr:nvSpPr>
      <xdr:spPr>
        <a:xfrm>
          <a:off x="11806792" y="6482567"/>
          <a:ext cx="6524750" cy="2534887"/>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CA" sz="1600" b="1">
              <a:solidFill>
                <a:schemeClr val="accent1">
                  <a:lumMod val="50000"/>
                </a:schemeClr>
              </a:solidFill>
            </a:rPr>
            <a:t>Profit</a:t>
          </a:r>
          <a:r>
            <a:rPr lang="en-CA" sz="1600" b="1" baseline="0">
              <a:solidFill>
                <a:schemeClr val="accent1">
                  <a:lumMod val="50000"/>
                </a:schemeClr>
              </a:solidFill>
            </a:rPr>
            <a:t> Per Region</a:t>
          </a:r>
          <a:endParaRPr lang="en-CA" sz="1600" b="1">
            <a:solidFill>
              <a:schemeClr val="accent1">
                <a:lumMod val="50000"/>
              </a:schemeClr>
            </a:solidFill>
          </a:endParaRPr>
        </a:p>
      </xdr:txBody>
    </xdr:sp>
    <xdr:clientData/>
  </xdr:twoCellAnchor>
  <xdr:twoCellAnchor>
    <xdr:from>
      <xdr:col>4</xdr:col>
      <xdr:colOff>721178</xdr:colOff>
      <xdr:row>11</xdr:row>
      <xdr:rowOff>136071</xdr:rowOff>
    </xdr:from>
    <xdr:to>
      <xdr:col>9</xdr:col>
      <xdr:colOff>598714</xdr:colOff>
      <xdr:row>15</xdr:row>
      <xdr:rowOff>176893</xdr:rowOff>
    </xdr:to>
    <xdr:sp macro="" textlink="'Data Pivots'!E4">
      <xdr:nvSpPr>
        <xdr:cNvPr id="13" name="TextBox 12">
          <a:extLst>
            <a:ext uri="{FF2B5EF4-FFF2-40B4-BE49-F238E27FC236}">
              <a16:creationId xmlns:a16="http://schemas.microsoft.com/office/drawing/2014/main" id="{566749B4-FDD6-4A52-978C-7A92B18BC8E4}"/>
            </a:ext>
          </a:extLst>
        </xdr:cNvPr>
        <xdr:cNvSpPr txBox="1"/>
      </xdr:nvSpPr>
      <xdr:spPr>
        <a:xfrm>
          <a:off x="4150178" y="2336346"/>
          <a:ext cx="4163786" cy="84092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A29085B-AFEA-4DD1-87AE-277A5642AFA5}" type="TxLink">
            <a:rPr lang="en-US" sz="4400" b="0" i="0" u="none" strike="noStrike">
              <a:solidFill>
                <a:schemeClr val="accent1">
                  <a:lumMod val="50000"/>
                </a:schemeClr>
              </a:solidFill>
              <a:latin typeface="Calibri"/>
              <a:cs typeface="Calibri"/>
            </a:rPr>
            <a:t> $135,000.00 </a:t>
          </a:fld>
          <a:endParaRPr lang="en-CA" sz="4400">
            <a:solidFill>
              <a:schemeClr val="accent1">
                <a:lumMod val="50000"/>
              </a:schemeClr>
            </a:solidFill>
          </a:endParaRPr>
        </a:p>
      </xdr:txBody>
    </xdr:sp>
    <xdr:clientData/>
  </xdr:twoCellAnchor>
  <xdr:twoCellAnchor>
    <xdr:from>
      <xdr:col>10</xdr:col>
      <xdr:colOff>318901</xdr:colOff>
      <xdr:row>11</xdr:row>
      <xdr:rowOff>182461</xdr:rowOff>
    </xdr:from>
    <xdr:to>
      <xdr:col>15</xdr:col>
      <xdr:colOff>196437</xdr:colOff>
      <xdr:row>16</xdr:row>
      <xdr:rowOff>32783</xdr:rowOff>
    </xdr:to>
    <xdr:sp macro="" textlink="'Data Pivots'!E5">
      <xdr:nvSpPr>
        <xdr:cNvPr id="14" name="TextBox 13">
          <a:extLst>
            <a:ext uri="{FF2B5EF4-FFF2-40B4-BE49-F238E27FC236}">
              <a16:creationId xmlns:a16="http://schemas.microsoft.com/office/drawing/2014/main" id="{28D9BF73-03C1-435A-8A8D-FC33CDED1FA9}"/>
            </a:ext>
          </a:extLst>
        </xdr:cNvPr>
        <xdr:cNvSpPr txBox="1"/>
      </xdr:nvSpPr>
      <xdr:spPr>
        <a:xfrm>
          <a:off x="8891401" y="2277961"/>
          <a:ext cx="4163786" cy="80282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7C618AA-760E-4134-8AE6-61D4EF64B00A}" type="TxLink">
            <a:rPr lang="en-US" sz="4400" b="0" i="0" u="none" strike="noStrike">
              <a:solidFill>
                <a:schemeClr val="accent1">
                  <a:lumMod val="50000"/>
                </a:schemeClr>
              </a:solidFill>
              <a:latin typeface="Calibri"/>
              <a:cs typeface="Calibri"/>
            </a:rPr>
            <a:t> $84,397.00 </a:t>
          </a:fld>
          <a:endParaRPr lang="en-US" sz="4400" b="0" i="0" u="none" strike="noStrike">
            <a:solidFill>
              <a:schemeClr val="accent1">
                <a:lumMod val="50000"/>
              </a:schemeClr>
            </a:solidFill>
            <a:latin typeface="Calibri"/>
            <a:cs typeface="Calibri"/>
          </a:endParaRPr>
        </a:p>
      </xdr:txBody>
    </xdr:sp>
    <xdr:clientData/>
  </xdr:twoCellAnchor>
  <xdr:twoCellAnchor>
    <xdr:from>
      <xdr:col>16</xdr:col>
      <xdr:colOff>118817</xdr:colOff>
      <xdr:row>11</xdr:row>
      <xdr:rowOff>172580</xdr:rowOff>
    </xdr:from>
    <xdr:to>
      <xdr:col>20</xdr:col>
      <xdr:colOff>853603</xdr:colOff>
      <xdr:row>16</xdr:row>
      <xdr:rowOff>22902</xdr:rowOff>
    </xdr:to>
    <xdr:sp macro="" textlink="'Data Pivots'!E6">
      <xdr:nvSpPr>
        <xdr:cNvPr id="15" name="TextBox 14">
          <a:extLst>
            <a:ext uri="{FF2B5EF4-FFF2-40B4-BE49-F238E27FC236}">
              <a16:creationId xmlns:a16="http://schemas.microsoft.com/office/drawing/2014/main" id="{91BE6ED3-7486-40EC-B9D3-5DE5DD52FB16}"/>
            </a:ext>
          </a:extLst>
        </xdr:cNvPr>
        <xdr:cNvSpPr txBox="1"/>
      </xdr:nvSpPr>
      <xdr:spPr>
        <a:xfrm>
          <a:off x="13834817" y="2372855"/>
          <a:ext cx="4163786" cy="850447"/>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10FB1C2-BDE9-44F1-9A60-69CF64CB3AE9}" type="TxLink">
            <a:rPr lang="en-US" sz="6000" b="0" i="0" u="none" strike="noStrike">
              <a:solidFill>
                <a:schemeClr val="accent1">
                  <a:lumMod val="50000"/>
                </a:schemeClr>
              </a:solidFill>
              <a:latin typeface="Calibri"/>
              <a:cs typeface="Calibri"/>
            </a:rPr>
            <a:t>910</a:t>
          </a:fld>
          <a:endParaRPr lang="en-US" sz="6000" b="0" i="0" u="none" strike="noStrike">
            <a:solidFill>
              <a:schemeClr val="accent1">
                <a:lumMod val="50000"/>
              </a:schemeClr>
            </a:solidFill>
            <a:latin typeface="Calibri"/>
            <a:cs typeface="Calibri"/>
          </a:endParaRPr>
        </a:p>
      </xdr:txBody>
    </xdr:sp>
    <xdr:clientData/>
  </xdr:twoCellAnchor>
  <xdr:twoCellAnchor>
    <xdr:from>
      <xdr:col>14</xdr:col>
      <xdr:colOff>48121</xdr:colOff>
      <xdr:row>10</xdr:row>
      <xdr:rowOff>10951</xdr:rowOff>
    </xdr:from>
    <xdr:to>
      <xdr:col>15</xdr:col>
      <xdr:colOff>518077</xdr:colOff>
      <xdr:row>16</xdr:row>
      <xdr:rowOff>66261</xdr:rowOff>
    </xdr:to>
    <xdr:graphicFrame macro="">
      <xdr:nvGraphicFramePr>
        <xdr:cNvPr id="16" name="Chart 15">
          <a:extLst>
            <a:ext uri="{FF2B5EF4-FFF2-40B4-BE49-F238E27FC236}">
              <a16:creationId xmlns:a16="http://schemas.microsoft.com/office/drawing/2014/main" id="{2EF4D5C2-FF5D-47AE-8556-36FA79ABB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431810</xdr:colOff>
      <xdr:row>10</xdr:row>
      <xdr:rowOff>89630</xdr:rowOff>
    </xdr:from>
    <xdr:to>
      <xdr:col>9</xdr:col>
      <xdr:colOff>810657</xdr:colOff>
      <xdr:row>16</xdr:row>
      <xdr:rowOff>45549</xdr:rowOff>
    </xdr:to>
    <xdr:graphicFrame macro="">
      <xdr:nvGraphicFramePr>
        <xdr:cNvPr id="17" name="Chart 16">
          <a:extLst>
            <a:ext uri="{FF2B5EF4-FFF2-40B4-BE49-F238E27FC236}">
              <a16:creationId xmlns:a16="http://schemas.microsoft.com/office/drawing/2014/main" id="{F169ECD6-B64C-496B-AB9C-854D324002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570219</xdr:colOff>
      <xdr:row>9</xdr:row>
      <xdr:rowOff>187369</xdr:rowOff>
    </xdr:from>
    <xdr:to>
      <xdr:col>21</xdr:col>
      <xdr:colOff>173935</xdr:colOff>
      <xdr:row>16</xdr:row>
      <xdr:rowOff>107674</xdr:rowOff>
    </xdr:to>
    <xdr:graphicFrame macro="">
      <xdr:nvGraphicFramePr>
        <xdr:cNvPr id="18" name="Chart 17">
          <a:extLst>
            <a:ext uri="{FF2B5EF4-FFF2-40B4-BE49-F238E27FC236}">
              <a16:creationId xmlns:a16="http://schemas.microsoft.com/office/drawing/2014/main" id="{BFD8CE2D-D7D4-4530-9EE0-C8E0068813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612913</xdr:colOff>
      <xdr:row>20</xdr:row>
      <xdr:rowOff>157370</xdr:rowOff>
    </xdr:from>
    <xdr:to>
      <xdr:col>13</xdr:col>
      <xdr:colOff>182218</xdr:colOff>
      <xdr:row>44</xdr:row>
      <xdr:rowOff>157370</xdr:rowOff>
    </xdr:to>
    <xdr:graphicFrame macro="">
      <xdr:nvGraphicFramePr>
        <xdr:cNvPr id="19" name="Chart 18">
          <a:extLst>
            <a:ext uri="{FF2B5EF4-FFF2-40B4-BE49-F238E27FC236}">
              <a16:creationId xmlns:a16="http://schemas.microsoft.com/office/drawing/2014/main" id="{D7A50472-A734-4F63-A252-51FEBBC51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844759</xdr:colOff>
      <xdr:row>34</xdr:row>
      <xdr:rowOff>8283</xdr:rowOff>
    </xdr:from>
    <xdr:to>
      <xdr:col>21</xdr:col>
      <xdr:colOff>231913</xdr:colOff>
      <xdr:row>44</xdr:row>
      <xdr:rowOff>124837</xdr:rowOff>
    </xdr:to>
    <xdr:graphicFrame macro="">
      <xdr:nvGraphicFramePr>
        <xdr:cNvPr id="20" name="Chart 19">
          <a:extLst>
            <a:ext uri="{FF2B5EF4-FFF2-40B4-BE49-F238E27FC236}">
              <a16:creationId xmlns:a16="http://schemas.microsoft.com/office/drawing/2014/main" id="{1232044F-75D7-4845-82CE-27B25A9E9E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241873</xdr:colOff>
      <xdr:row>38</xdr:row>
      <xdr:rowOff>170287</xdr:rowOff>
    </xdr:from>
    <xdr:to>
      <xdr:col>4</xdr:col>
      <xdr:colOff>123265</xdr:colOff>
      <xdr:row>46</xdr:row>
      <xdr:rowOff>78442</xdr:rowOff>
    </xdr:to>
    <mc:AlternateContent xmlns:mc="http://schemas.openxmlformats.org/markup-compatibility/2006">
      <mc:Choice xmlns:a14="http://schemas.microsoft.com/office/drawing/2010/main" Requires="a14">
        <xdr:graphicFrame macro="">
          <xdr:nvGraphicFramePr>
            <xdr:cNvPr id="23" name="Quarter 1">
              <a:extLst>
                <a:ext uri="{FF2B5EF4-FFF2-40B4-BE49-F238E27FC236}">
                  <a16:creationId xmlns:a16="http://schemas.microsoft.com/office/drawing/2014/main" id="{E2C6F981-2122-4A69-A691-BBD690B66C03}"/>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241873" y="7409287"/>
              <a:ext cx="3330445" cy="143215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358683</xdr:colOff>
      <xdr:row>23</xdr:row>
      <xdr:rowOff>117181</xdr:rowOff>
    </xdr:from>
    <xdr:to>
      <xdr:col>3</xdr:col>
      <xdr:colOff>786092</xdr:colOff>
      <xdr:row>36</xdr:row>
      <xdr:rowOff>134470</xdr:rowOff>
    </xdr:to>
    <mc:AlternateContent xmlns:mc="http://schemas.openxmlformats.org/markup-compatibility/2006">
      <mc:Choice xmlns:a14="http://schemas.microsoft.com/office/drawing/2010/main" Requires="a14">
        <xdr:graphicFrame macro="">
          <xdr:nvGraphicFramePr>
            <xdr:cNvPr id="24" name="Region">
              <a:extLst>
                <a:ext uri="{FF2B5EF4-FFF2-40B4-BE49-F238E27FC236}">
                  <a16:creationId xmlns:a16="http://schemas.microsoft.com/office/drawing/2014/main" id="{CA00EC23-00AE-4B4E-B063-5E5890146D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58683" y="4498681"/>
              <a:ext cx="3014198" cy="249378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358684</xdr:colOff>
      <xdr:row>1</xdr:row>
      <xdr:rowOff>72359</xdr:rowOff>
    </xdr:from>
    <xdr:to>
      <xdr:col>3</xdr:col>
      <xdr:colOff>818029</xdr:colOff>
      <xdr:row>21</xdr:row>
      <xdr:rowOff>89647</xdr:rowOff>
    </xdr:to>
    <mc:AlternateContent xmlns:mc="http://schemas.openxmlformats.org/markup-compatibility/2006">
      <mc:Choice xmlns:a14="http://schemas.microsoft.com/office/drawing/2010/main" Requires="a14">
        <xdr:graphicFrame macro="">
          <xdr:nvGraphicFramePr>
            <xdr:cNvPr id="25" name="Month">
              <a:extLst>
                <a:ext uri="{FF2B5EF4-FFF2-40B4-BE49-F238E27FC236}">
                  <a16:creationId xmlns:a16="http://schemas.microsoft.com/office/drawing/2014/main" id="{4BD78A50-8C41-4303-A79B-772E61E8F484}"/>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58684" y="262859"/>
              <a:ext cx="3046134" cy="382728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784412</xdr:colOff>
      <xdr:row>19</xdr:row>
      <xdr:rowOff>156883</xdr:rowOff>
    </xdr:from>
    <xdr:to>
      <xdr:col>21</xdr:col>
      <xdr:colOff>134470</xdr:colOff>
      <xdr:row>30</xdr:row>
      <xdr:rowOff>89647</xdr:rowOff>
    </xdr:to>
    <xdr:graphicFrame macro="">
      <xdr:nvGraphicFramePr>
        <xdr:cNvPr id="26" name="Chart 25">
          <a:extLst>
            <a:ext uri="{FF2B5EF4-FFF2-40B4-BE49-F238E27FC236}">
              <a16:creationId xmlns:a16="http://schemas.microsoft.com/office/drawing/2014/main" id="{A482473B-5FCA-4E3F-B606-CBBF789D40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billy\Downloads\Copy%20of%20Excel%20Dashboard%20Data.xlsx" TargetMode="External"/><Relationship Id="rId1" Type="http://schemas.openxmlformats.org/officeDocument/2006/relationships/externalLinkPath" Target="Copy%20of%20Excel%20Dashboard%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Pivot Tables"/>
    </sheetNames>
    <sheetDataSet>
      <sheetData sheetId="0"/>
      <sheetData sheetId="1">
        <row r="2">
          <cell r="I2" t="str">
            <v xml:space="preserve">Sales </v>
          </cell>
          <cell r="J2" t="str">
            <v xml:space="preserve">Target Sales </v>
          </cell>
          <cell r="M2" t="str">
            <v>Sum of Customers</v>
          </cell>
          <cell r="P2" t="str">
            <v>Sum of Profit</v>
          </cell>
        </row>
        <row r="3">
          <cell r="H3">
            <v>44927</v>
          </cell>
          <cell r="I3">
            <v>30000</v>
          </cell>
          <cell r="J3">
            <v>20000.000000000004</v>
          </cell>
          <cell r="L3">
            <v>44927</v>
          </cell>
          <cell r="M3">
            <v>300</v>
          </cell>
          <cell r="O3" t="str">
            <v>Argentina</v>
          </cell>
          <cell r="P3">
            <v>126081</v>
          </cell>
        </row>
        <row r="4">
          <cell r="H4">
            <v>44958</v>
          </cell>
          <cell r="I4">
            <v>45000</v>
          </cell>
          <cell r="J4">
            <v>10000.000000000002</v>
          </cell>
          <cell r="L4">
            <v>44958</v>
          </cell>
          <cell r="M4">
            <v>310</v>
          </cell>
          <cell r="O4" t="str">
            <v>Brazil</v>
          </cell>
          <cell r="P4">
            <v>129875</v>
          </cell>
        </row>
        <row r="5">
          <cell r="H5">
            <v>44986</v>
          </cell>
          <cell r="I5">
            <v>60000</v>
          </cell>
          <cell r="J5">
            <v>10000.000000000002</v>
          </cell>
          <cell r="L5">
            <v>44986</v>
          </cell>
          <cell r="M5">
            <v>300</v>
          </cell>
          <cell r="O5" t="str">
            <v>Chicaco</v>
          </cell>
          <cell r="P5">
            <v>126793</v>
          </cell>
        </row>
        <row r="6">
          <cell r="H6">
            <v>45017</v>
          </cell>
          <cell r="I6">
            <v>54999.999999999993</v>
          </cell>
          <cell r="J6">
            <v>40000.000000000007</v>
          </cell>
          <cell r="L6">
            <v>45017</v>
          </cell>
          <cell r="M6">
            <v>700</v>
          </cell>
          <cell r="O6" t="str">
            <v>Chile</v>
          </cell>
          <cell r="P6">
            <v>128833</v>
          </cell>
        </row>
        <row r="7">
          <cell r="H7">
            <v>45047</v>
          </cell>
          <cell r="I7">
            <v>80000.000000000015</v>
          </cell>
          <cell r="J7">
            <v>20000.000000000004</v>
          </cell>
          <cell r="L7">
            <v>45047</v>
          </cell>
          <cell r="M7">
            <v>650</v>
          </cell>
          <cell r="O7" t="str">
            <v>Columbia</v>
          </cell>
          <cell r="P7">
            <v>125980</v>
          </cell>
        </row>
        <row r="8">
          <cell r="D8" t="str">
            <v>Sales Completion</v>
          </cell>
          <cell r="E8">
            <v>0.85555555555555574</v>
          </cell>
          <cell r="H8">
            <v>45078</v>
          </cell>
          <cell r="I8">
            <v>100000.00000000001</v>
          </cell>
          <cell r="J8">
            <v>5999.9999999999991</v>
          </cell>
          <cell r="L8">
            <v>45078</v>
          </cell>
          <cell r="M8">
            <v>1600</v>
          </cell>
          <cell r="O8" t="str">
            <v>Los Angeles</v>
          </cell>
          <cell r="P8">
            <v>126209</v>
          </cell>
        </row>
        <row r="9">
          <cell r="D9" t="str">
            <v>Sales Incompletion</v>
          </cell>
          <cell r="E9">
            <v>0.14444444444444426</v>
          </cell>
          <cell r="H9">
            <v>45108</v>
          </cell>
          <cell r="I9">
            <v>129940.69999999998</v>
          </cell>
          <cell r="J9">
            <v>5000.0000000000009</v>
          </cell>
          <cell r="L9">
            <v>45108</v>
          </cell>
          <cell r="M9">
            <v>1800</v>
          </cell>
          <cell r="O9" t="str">
            <v>Peru</v>
          </cell>
          <cell r="P9">
            <v>127340</v>
          </cell>
        </row>
        <row r="10">
          <cell r="H10">
            <v>45139</v>
          </cell>
          <cell r="I10">
            <v>130000.00000000003</v>
          </cell>
          <cell r="J10">
            <v>5000.0000000000009</v>
          </cell>
          <cell r="L10">
            <v>45139</v>
          </cell>
          <cell r="M10">
            <v>1700</v>
          </cell>
        </row>
        <row r="11">
          <cell r="D11" t="str">
            <v>Profit Completion</v>
          </cell>
          <cell r="E11">
            <v>0.85492063492063519</v>
          </cell>
          <cell r="H11">
            <v>45170</v>
          </cell>
          <cell r="I11">
            <v>125000</v>
          </cell>
          <cell r="J11">
            <v>2000.0000000000002</v>
          </cell>
          <cell r="L11">
            <v>45170</v>
          </cell>
          <cell r="M11">
            <v>2000</v>
          </cell>
        </row>
        <row r="12">
          <cell r="D12" t="str">
            <v>Profit Incompletion</v>
          </cell>
          <cell r="E12">
            <v>0.14507936507936481</v>
          </cell>
        </row>
        <row r="14">
          <cell r="D14" t="str">
            <v>Customer Completion</v>
          </cell>
          <cell r="E14">
            <v>0.8447619047619046</v>
          </cell>
        </row>
        <row r="15">
          <cell r="D15" t="str">
            <v>Customer Incompletion</v>
          </cell>
          <cell r="E15">
            <v>0.1552380952380954</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utina Family" refreshedDate="45837.768845254628" createdVersion="8" refreshedVersion="8" minRefreshableVersion="3" recordCount="63" xr:uid="{0340FAB9-20F3-4E9F-B115-118251139457}">
  <cacheSource type="worksheet">
    <worksheetSource name="Table_1"/>
  </cacheSource>
  <cacheFields count="12">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1"/>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ount="25">
        <n v="80"/>
        <n v="30"/>
        <n v="15"/>
        <n v="40"/>
        <n v="100"/>
        <n v="20"/>
        <n v="90"/>
        <n v="45"/>
        <n v="43"/>
        <n v="110"/>
        <n v="228"/>
        <n v="220"/>
        <n v="238"/>
        <n v="230"/>
        <n v="250"/>
        <n v="240"/>
        <n v="270"/>
        <n v="259"/>
        <n v="260"/>
        <n v="261"/>
        <n v="242"/>
        <n v="285"/>
        <n v="275"/>
        <n v="290"/>
        <n v="310"/>
      </sharedItems>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Days (Month)" numFmtId="0" databaseField="0">
      <fieldGroup base="0">
        <rangePr groupBy="days" startDate="2023-01-01T00:00:00" endDate="2023-09-02T00:00:00"/>
        <groupItems count="368">
          <s v="&lt;2023-01-0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3-09-02"/>
        </groupItems>
      </fieldGroup>
    </cacheField>
    <cacheField name="Months (Month)" numFmtId="0" databaseField="0">
      <fieldGroup base="0">
        <rangePr groupBy="months" startDate="2023-01-01T00:00:00" endDate="2023-09-02T00:00:00"/>
        <groupItems count="14">
          <s v="&lt;2023-01-01"/>
          <s v="Jan"/>
          <s v="Feb"/>
          <s v="Mar"/>
          <s v="Apr"/>
          <s v="May"/>
          <s v="Jun"/>
          <s v="Jul"/>
          <s v="Aug"/>
          <s v="Sep"/>
          <s v="Oct"/>
          <s v="Nov"/>
          <s v="Dec"/>
          <s v="&gt;2023-09-02"/>
        </groupItems>
      </fieldGroup>
    </cacheField>
  </cacheFields>
  <extLst>
    <ext xmlns:x14="http://schemas.microsoft.com/office/spreadsheetml/2009/9/main" uri="{725AE2AE-9491-48be-B2B4-4EB974FC3084}">
      <x14:pivotCacheDefinition pivotCacheId="2404661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1428571428573"/>
    <x v="0"/>
    <x v="0"/>
    <n v="0.89"/>
    <n v="0.85"/>
    <n v="0.72"/>
  </r>
  <r>
    <x v="0"/>
    <x v="1"/>
    <n v="3500"/>
    <n v="3944"/>
    <n v="2857.1428571428573"/>
    <x v="1"/>
    <x v="0"/>
    <n v="0.94"/>
    <n v="0.95"/>
    <n v="0.86"/>
  </r>
  <r>
    <x v="0"/>
    <x v="2"/>
    <n v="1500"/>
    <n v="3293"/>
    <n v="2857.1428571428573"/>
    <x v="2"/>
    <x v="0"/>
    <n v="0.82"/>
    <n v="0.8"/>
    <n v="0.76"/>
  </r>
  <r>
    <x v="0"/>
    <x v="3"/>
    <n v="1500"/>
    <n v="2019"/>
    <n v="2857.1428571428573"/>
    <x v="3"/>
    <x v="0"/>
    <n v="0.79"/>
    <n v="0.79"/>
    <n v="0.79"/>
  </r>
  <r>
    <x v="0"/>
    <x v="4"/>
    <n v="6000"/>
    <n v="2980"/>
    <n v="2857.1428571428573"/>
    <x v="4"/>
    <x v="0"/>
    <n v="0.96"/>
    <n v="0.79"/>
    <n v="0.7"/>
  </r>
  <r>
    <x v="0"/>
    <x v="5"/>
    <n v="2500"/>
    <n v="2209"/>
    <n v="2857.1428571428573"/>
    <x v="2"/>
    <x v="0"/>
    <n v="0.79"/>
    <n v="0.79"/>
    <n v="0.77"/>
  </r>
  <r>
    <x v="0"/>
    <x v="6"/>
    <n v="10000"/>
    <n v="2440"/>
    <n v="2857.1428571428573"/>
    <x v="5"/>
    <x v="0"/>
    <n v="0.75"/>
    <n v="0.72"/>
    <n v="0.93"/>
  </r>
  <r>
    <x v="1"/>
    <x v="0"/>
    <n v="5000"/>
    <n v="2000"/>
    <n v="1428.5714285714287"/>
    <x v="6"/>
    <x v="0"/>
    <n v="0.92"/>
    <n v="0.99"/>
    <n v="0.74"/>
  </r>
  <r>
    <x v="1"/>
    <x v="1"/>
    <n v="15000"/>
    <n v="14431"/>
    <n v="1428.5714285714287"/>
    <x v="1"/>
    <x v="0"/>
    <n v="0.7"/>
    <n v="0.99"/>
    <n v="0.95"/>
  </r>
  <r>
    <x v="1"/>
    <x v="2"/>
    <n v="1500"/>
    <n v="3000"/>
    <n v="1428.5714285714287"/>
    <x v="2"/>
    <x v="0"/>
    <n v="0.91"/>
    <n v="0.98"/>
    <n v="0.89"/>
  </r>
  <r>
    <x v="1"/>
    <x v="3"/>
    <n v="3500"/>
    <n v="4000"/>
    <n v="1428.5714285714287"/>
    <x v="3"/>
    <x v="0"/>
    <n v="0.74"/>
    <n v="0.85"/>
    <n v="0.7"/>
  </r>
  <r>
    <x v="1"/>
    <x v="4"/>
    <n v="6000"/>
    <n v="2000"/>
    <n v="1428.5714285714287"/>
    <x v="4"/>
    <x v="0"/>
    <n v="0.9"/>
    <n v="0.9"/>
    <n v="0.72"/>
  </r>
  <r>
    <x v="1"/>
    <x v="5"/>
    <n v="4000"/>
    <n v="2000"/>
    <n v="1428.5714285714287"/>
    <x v="2"/>
    <x v="0"/>
    <n v="0.95"/>
    <n v="0.97"/>
    <n v="0.81"/>
  </r>
  <r>
    <x v="1"/>
    <x v="6"/>
    <n v="10000"/>
    <n v="2000"/>
    <n v="1428.5714285714287"/>
    <x v="5"/>
    <x v="0"/>
    <n v="0.99"/>
    <n v="0.79"/>
    <n v="0.75"/>
  </r>
  <r>
    <x v="2"/>
    <x v="0"/>
    <n v="8571.4285714285706"/>
    <n v="4000"/>
    <n v="1428.5714285714287"/>
    <x v="7"/>
    <x v="0"/>
    <n v="0.86"/>
    <n v="0.97"/>
    <n v="0.89"/>
  </r>
  <r>
    <x v="2"/>
    <x v="1"/>
    <n v="8571.4285714285706"/>
    <n v="6000"/>
    <n v="1428.5714285714287"/>
    <x v="8"/>
    <x v="0"/>
    <n v="0.83"/>
    <n v="0.72"/>
    <n v="0.74"/>
  </r>
  <r>
    <x v="2"/>
    <x v="2"/>
    <n v="8571.4285714285706"/>
    <n v="6500"/>
    <n v="1428.5714285714287"/>
    <x v="8"/>
    <x v="0"/>
    <n v="0.74"/>
    <n v="0.78"/>
    <n v="0.94"/>
  </r>
  <r>
    <x v="2"/>
    <x v="3"/>
    <n v="8571.4285714285706"/>
    <n v="12000"/>
    <n v="1428.5714285714287"/>
    <x v="8"/>
    <x v="0"/>
    <n v="0.8"/>
    <n v="0.84"/>
    <n v="0.81"/>
  </r>
  <r>
    <x v="2"/>
    <x v="4"/>
    <n v="8571.4285714285706"/>
    <n v="3000"/>
    <n v="1428.5714285714287"/>
    <x v="8"/>
    <x v="0"/>
    <n v="0.89"/>
    <n v="0.99"/>
    <n v="0.97"/>
  </r>
  <r>
    <x v="2"/>
    <x v="5"/>
    <n v="8571.4285714285706"/>
    <n v="2000"/>
    <n v="1428.5714285714287"/>
    <x v="3"/>
    <x v="0"/>
    <n v="0.71"/>
    <n v="0.87"/>
    <n v="0.94"/>
  </r>
  <r>
    <x v="2"/>
    <x v="6"/>
    <n v="8571.4285714285706"/>
    <n v="2000"/>
    <n v="1428.5714285714287"/>
    <x v="8"/>
    <x v="0"/>
    <n v="0.9"/>
    <n v="0.72"/>
    <n v="0.94"/>
  </r>
  <r>
    <x v="3"/>
    <x v="0"/>
    <n v="7857.1428571428569"/>
    <n v="3000"/>
    <n v="5714.2857142857147"/>
    <x v="4"/>
    <x v="1"/>
    <n v="0.89"/>
    <n v="0.85"/>
    <n v="0.87"/>
  </r>
  <r>
    <x v="3"/>
    <x v="1"/>
    <n v="7857.1428571428569"/>
    <n v="4500"/>
    <n v="5714.2857142857147"/>
    <x v="4"/>
    <x v="1"/>
    <n v="0.89"/>
    <n v="0.8"/>
    <n v="0.88"/>
  </r>
  <r>
    <x v="3"/>
    <x v="2"/>
    <n v="7857.1428571428569"/>
    <n v="5500"/>
    <n v="5714.2857142857147"/>
    <x v="4"/>
    <x v="1"/>
    <n v="0.98"/>
    <n v="0.99"/>
    <n v="0.81"/>
  </r>
  <r>
    <x v="3"/>
    <x v="3"/>
    <n v="7857.1428571428569"/>
    <n v="10000"/>
    <n v="5714.2857142857147"/>
    <x v="4"/>
    <x v="1"/>
    <n v="0.81"/>
    <n v="0.91"/>
    <n v="0.95"/>
  </r>
  <r>
    <x v="3"/>
    <x v="4"/>
    <n v="7857.1428571428569"/>
    <n v="2000"/>
    <n v="5714.2857142857147"/>
    <x v="4"/>
    <x v="1"/>
    <n v="0.97"/>
    <n v="0.85"/>
    <n v="0.85"/>
  </r>
  <r>
    <x v="3"/>
    <x v="5"/>
    <n v="7857.1428571428569"/>
    <n v="2000"/>
    <n v="5714.2857142857147"/>
    <x v="4"/>
    <x v="1"/>
    <n v="0.89"/>
    <n v="0.94"/>
    <n v="0.8"/>
  </r>
  <r>
    <x v="3"/>
    <x v="6"/>
    <n v="7857.1428571428569"/>
    <n v="2000"/>
    <n v="5714.2857142857147"/>
    <x v="4"/>
    <x v="1"/>
    <n v="0.88"/>
    <n v="0.94"/>
    <n v="0.7"/>
  </r>
  <r>
    <x v="4"/>
    <x v="0"/>
    <n v="11428.571428571429"/>
    <n v="20000"/>
    <n v="2857.1428571428573"/>
    <x v="6"/>
    <x v="1"/>
    <n v="0.75"/>
    <n v="0.77"/>
    <n v="0.84"/>
  </r>
  <r>
    <x v="4"/>
    <x v="1"/>
    <n v="11428.571428571429"/>
    <n v="17000"/>
    <n v="2857.1428571428573"/>
    <x v="0"/>
    <x v="1"/>
    <n v="0.73"/>
    <n v="0.96"/>
    <n v="0.93"/>
  </r>
  <r>
    <x v="4"/>
    <x v="2"/>
    <n v="11428.571428571429"/>
    <n v="16000"/>
    <n v="2857.1428571428573"/>
    <x v="6"/>
    <x v="1"/>
    <n v="0.93"/>
    <n v="0.74"/>
    <n v="0.93"/>
  </r>
  <r>
    <x v="4"/>
    <x v="3"/>
    <n v="11428.571428571429"/>
    <n v="12000"/>
    <n v="2857.1428571428573"/>
    <x v="9"/>
    <x v="1"/>
    <n v="0.85"/>
    <n v="0.7"/>
    <n v="0.99"/>
  </r>
  <r>
    <x v="4"/>
    <x v="4"/>
    <n v="11428.571428571429"/>
    <n v="20500"/>
    <n v="2857.1428571428573"/>
    <x v="6"/>
    <x v="1"/>
    <n v="0.92"/>
    <n v="0.99"/>
    <n v="0.88"/>
  </r>
  <r>
    <x v="4"/>
    <x v="5"/>
    <n v="11428.571428571429"/>
    <n v="21000"/>
    <n v="2857.1428571428573"/>
    <x v="4"/>
    <x v="1"/>
    <n v="0.75"/>
    <n v="0.97"/>
    <n v="0.83"/>
  </r>
  <r>
    <x v="4"/>
    <x v="6"/>
    <n v="11428.571428571429"/>
    <n v="21500"/>
    <n v="2857.1428571428573"/>
    <x v="6"/>
    <x v="1"/>
    <n v="0.77"/>
    <n v="0.97"/>
    <n v="0.78"/>
  </r>
  <r>
    <x v="5"/>
    <x v="0"/>
    <n v="14285.714285714286"/>
    <n v="22000"/>
    <n v="857.14285714285711"/>
    <x v="10"/>
    <x v="1"/>
    <n v="0.79"/>
    <n v="0.75"/>
    <n v="0.93"/>
  </r>
  <r>
    <x v="5"/>
    <x v="1"/>
    <n v="14285.714285714286"/>
    <n v="18000"/>
    <n v="857.14285714285711"/>
    <x v="11"/>
    <x v="1"/>
    <n v="0.81"/>
    <n v="0.98"/>
    <n v="0.86"/>
  </r>
  <r>
    <x v="5"/>
    <x v="2"/>
    <n v="14285.714285714286"/>
    <n v="18500"/>
    <n v="857.14285714285711"/>
    <x v="10"/>
    <x v="1"/>
    <n v="0.86"/>
    <n v="0.82"/>
    <n v="0.86"/>
  </r>
  <r>
    <x v="5"/>
    <x v="3"/>
    <n v="14285.714285714286"/>
    <n v="14314"/>
    <n v="857.14285714285711"/>
    <x v="12"/>
    <x v="1"/>
    <n v="0.72"/>
    <n v="0.95"/>
    <n v="0.9"/>
  </r>
  <r>
    <x v="5"/>
    <x v="4"/>
    <n v="14285.714285714286"/>
    <n v="21000"/>
    <n v="857.14285714285711"/>
    <x v="10"/>
    <x v="1"/>
    <n v="0.71"/>
    <n v="0.8"/>
    <n v="0.76"/>
  </r>
  <r>
    <x v="5"/>
    <x v="5"/>
    <n v="14285.714285714286"/>
    <n v="22500"/>
    <n v="857.14285714285711"/>
    <x v="13"/>
    <x v="1"/>
    <n v="0.97"/>
    <n v="0.95"/>
    <n v="0.85"/>
  </r>
  <r>
    <x v="5"/>
    <x v="6"/>
    <n v="14285.714285714286"/>
    <n v="22900"/>
    <n v="857.14285714285711"/>
    <x v="10"/>
    <x v="1"/>
    <n v="0.95"/>
    <n v="0.85"/>
    <n v="0.91"/>
  </r>
  <r>
    <x v="6"/>
    <x v="0"/>
    <n v="18562.957142857143"/>
    <n v="25000"/>
    <n v="714.28571428571433"/>
    <x v="14"/>
    <x v="2"/>
    <n v="0.97"/>
    <n v="0.7"/>
    <n v="0.93"/>
  </r>
  <r>
    <x v="6"/>
    <x v="1"/>
    <n v="18562.957142857143"/>
    <n v="22000"/>
    <n v="714.28571428571433"/>
    <x v="15"/>
    <x v="2"/>
    <n v="0.9"/>
    <n v="0.98"/>
    <n v="0.96"/>
  </r>
  <r>
    <x v="6"/>
    <x v="2"/>
    <n v="18562.957142857143"/>
    <n v="25000"/>
    <n v="714.28571428571433"/>
    <x v="16"/>
    <x v="2"/>
    <n v="0.9"/>
    <n v="0.95"/>
    <n v="0.98"/>
  </r>
  <r>
    <x v="6"/>
    <x v="3"/>
    <n v="18562.957142857143"/>
    <n v="25000"/>
    <n v="714.28571428571433"/>
    <x v="17"/>
    <x v="2"/>
    <n v="0.96"/>
    <n v="0.81"/>
    <n v="0.85"/>
  </r>
  <r>
    <x v="6"/>
    <x v="4"/>
    <n v="18562.957142857143"/>
    <n v="25000"/>
    <n v="714.28571428571433"/>
    <x v="18"/>
    <x v="2"/>
    <n v="0.98"/>
    <n v="0.84"/>
    <n v="0.89"/>
  </r>
  <r>
    <x v="6"/>
    <x v="5"/>
    <n v="18562.957142857143"/>
    <n v="25000"/>
    <n v="714.28571428571433"/>
    <x v="18"/>
    <x v="2"/>
    <n v="0.76"/>
    <n v="0.7"/>
    <n v="0.86"/>
  </r>
  <r>
    <x v="6"/>
    <x v="6"/>
    <n v="18562.957142857143"/>
    <n v="25000"/>
    <n v="714.28571428571433"/>
    <x v="19"/>
    <x v="2"/>
    <n v="0.91"/>
    <n v="0.77"/>
    <n v="0.75"/>
  </r>
  <r>
    <x v="7"/>
    <x v="0"/>
    <n v="18571.428571428572"/>
    <n v="25000"/>
    <n v="714.28571428571433"/>
    <x v="20"/>
    <x v="2"/>
    <n v="0.79"/>
    <n v="0.81"/>
    <n v="0.74"/>
  </r>
  <r>
    <x v="7"/>
    <x v="1"/>
    <n v="18571.428571428572"/>
    <n v="22500"/>
    <n v="714.28571428571433"/>
    <x v="14"/>
    <x v="2"/>
    <n v="0.85"/>
    <n v="0.82"/>
    <n v="0.73"/>
  </r>
  <r>
    <x v="7"/>
    <x v="2"/>
    <n v="18571.428571428572"/>
    <n v="25000"/>
    <n v="714.28571428571433"/>
    <x v="20"/>
    <x v="2"/>
    <n v="0.88"/>
    <n v="0.84"/>
    <n v="0.75"/>
  </r>
  <r>
    <x v="7"/>
    <x v="3"/>
    <n v="18571.428571428572"/>
    <n v="25000"/>
    <n v="714.28571428571433"/>
    <x v="20"/>
    <x v="2"/>
    <n v="0.81"/>
    <n v="0.92"/>
    <n v="0.91"/>
  </r>
  <r>
    <x v="7"/>
    <x v="4"/>
    <n v="18571.428571428572"/>
    <n v="25000"/>
    <n v="714.28571428571433"/>
    <x v="20"/>
    <x v="2"/>
    <n v="0.84"/>
    <n v="0.73"/>
    <n v="0.99"/>
  </r>
  <r>
    <x v="7"/>
    <x v="5"/>
    <n v="18571.428571428572"/>
    <n v="25000"/>
    <n v="714.28571428571433"/>
    <x v="15"/>
    <x v="2"/>
    <n v="0.93"/>
    <n v="0.79"/>
    <n v="0.72"/>
  </r>
  <r>
    <x v="7"/>
    <x v="6"/>
    <n v="18571.428571428572"/>
    <n v="25000"/>
    <n v="714.28571428571433"/>
    <x v="20"/>
    <x v="2"/>
    <n v="0.84"/>
    <n v="0.79"/>
    <n v="0.8"/>
  </r>
  <r>
    <x v="8"/>
    <x v="0"/>
    <n v="17857.142857142859"/>
    <n v="22500"/>
    <n v="285.71428571428572"/>
    <x v="21"/>
    <x v="2"/>
    <n v="0.85"/>
    <n v="0.91"/>
    <n v="0.84"/>
  </r>
  <r>
    <x v="8"/>
    <x v="1"/>
    <n v="17857.142857142859"/>
    <n v="21500"/>
    <n v="285.71428571428572"/>
    <x v="22"/>
    <x v="2"/>
    <n v="0.86"/>
    <n v="0.75"/>
    <n v="0.96"/>
  </r>
  <r>
    <x v="8"/>
    <x v="2"/>
    <n v="17857.142857142859"/>
    <n v="24000"/>
    <n v="285.71428571428572"/>
    <x v="21"/>
    <x v="2"/>
    <n v="0.96"/>
    <n v="0.77"/>
    <n v="0.92"/>
  </r>
  <r>
    <x v="8"/>
    <x v="3"/>
    <n v="17857.142857142859"/>
    <n v="24500"/>
    <n v="285.71428571428572"/>
    <x v="23"/>
    <x v="2"/>
    <n v="0.99"/>
    <n v="0.97"/>
    <n v="0.73"/>
  </r>
  <r>
    <x v="8"/>
    <x v="4"/>
    <n v="17857.142857142859"/>
    <n v="24500"/>
    <n v="285.71428571428572"/>
    <x v="24"/>
    <x v="2"/>
    <n v="0.77"/>
    <n v="0.72"/>
    <n v="0.85"/>
  </r>
  <r>
    <x v="8"/>
    <x v="5"/>
    <n v="17857.142857142859"/>
    <n v="24500"/>
    <n v="285.71428571428572"/>
    <x v="16"/>
    <x v="2"/>
    <n v="0.77"/>
    <n v="0.96"/>
    <n v="0.78"/>
  </r>
  <r>
    <x v="8"/>
    <x v="6"/>
    <n v="17857.142857142859"/>
    <n v="24500"/>
    <n v="285.71428571428572"/>
    <x v="21"/>
    <x v="2"/>
    <n v="0.78"/>
    <n v="0.8"/>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1F7400-F3E2-46C9-B1D7-343EF3A15874}" name="PivotTable19"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Q3:R11" firstHeaderRow="1" firstDataRow="1" firstDataCol="1"/>
  <pivotFields count="12">
    <pivotField numFmtId="17" showAll="0">
      <items count="10">
        <item x="0"/>
        <item x="1"/>
        <item x="2"/>
        <item x="3"/>
        <item x="4"/>
        <item x="5"/>
        <item x="6"/>
        <item x="7"/>
        <item x="8"/>
        <item t="default"/>
      </items>
    </pivotField>
    <pivotField axis="axisRow" showAll="0">
      <items count="8">
        <item x="0"/>
        <item x="1"/>
        <item x="2"/>
        <item x="3"/>
        <item x="4"/>
        <item x="5"/>
        <item x="6"/>
        <item t="default"/>
      </items>
    </pivotField>
    <pivotField numFmtId="164" showAll="0"/>
    <pivotField dataField="1" showAll="0"/>
    <pivotField numFmtId="164" showAll="0"/>
    <pivotField showAll="0"/>
    <pivotField showAll="0">
      <items count="4">
        <item x="0"/>
        <item h="1" x="1"/>
        <item h="1" x="2"/>
        <item t="default"/>
      </items>
    </pivotField>
    <pivotField numFmtId="9" showAll="0"/>
    <pivotField numFmtId="9" showAll="0"/>
    <pivotField numFmtId="9" showAll="0"/>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Items count="1">
    <i/>
  </colItems>
  <dataFields count="1">
    <dataField name="Sum of Profit" fld="3" baseField="0" baseItem="0"/>
  </dataField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1F0062-D4E8-4A83-A455-C78550350084}" name="PivotTable18"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3:O7" firstHeaderRow="1" firstDataRow="1" firstDataCol="1"/>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dataField="1" showAll="0"/>
    <pivotField showAll="0">
      <items count="4">
        <item x="0"/>
        <item h="1" x="1"/>
        <item h="1" x="2"/>
        <item t="default"/>
      </items>
    </pivotField>
    <pivotField numFmtId="9" showAll="0"/>
    <pivotField numFmtId="9" showAll="0"/>
    <pivotField numFmtId="9"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1"/>
  </rowFields>
  <rowItems count="4">
    <i>
      <x v="1"/>
    </i>
    <i>
      <x v="2"/>
    </i>
    <i>
      <x v="3"/>
    </i>
    <i t="grand">
      <x/>
    </i>
  </rowItems>
  <colItems count="1">
    <i/>
  </colItems>
  <dataFields count="1">
    <dataField name="Sum of Customers" fld="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9B702B-ED12-4BEC-A9AB-0CFD744CED73}" name="PivotTable17"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J3:L7" firstHeaderRow="0" firstDataRow="1" firstDataCol="1"/>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dataField="1" numFmtId="164" showAll="0"/>
    <pivotField showAll="0"/>
    <pivotField dataField="1" numFmtId="164" showAll="0"/>
    <pivotField showAll="0"/>
    <pivotField showAll="0">
      <items count="4">
        <item x="0"/>
        <item h="1" x="1"/>
        <item h="1" x="2"/>
        <item t="default"/>
      </items>
    </pivotField>
    <pivotField numFmtId="9" showAll="0"/>
    <pivotField numFmtId="9"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1"/>
  </rowFields>
  <rowItems count="4">
    <i>
      <x v="1"/>
    </i>
    <i>
      <x v="2"/>
    </i>
    <i>
      <x v="3"/>
    </i>
    <i t="grand">
      <x/>
    </i>
  </rowItems>
  <colFields count="1">
    <field x="-2"/>
  </colFields>
  <colItems count="2">
    <i>
      <x/>
    </i>
    <i i="1">
      <x v="1"/>
    </i>
  </colItems>
  <dataFields count="2">
    <dataField name="Sum of Sales" fld="2" baseField="11" baseItem="1" numFmtId="164"/>
    <dataField name="Sum of Target Sales" fld="4" baseField="0" baseItem="0" numFmtId="164"/>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11" count="1" selected="0">
            <x v="6"/>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0A650AD-BC38-4158-82C4-827933BE052B}" name="PivotTable16"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h="1" x="1"/>
        <item h="1" x="2"/>
        <item t="default"/>
      </items>
    </pivotField>
    <pivotField dataField="1" numFmtId="9" showAll="0"/>
    <pivotField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Sales Completion Rate" fld="7" subtotal="average" baseField="0" baseItem="0" numFmtId="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0A893D-56DB-48F4-9769-8845C6527660}" name="PivotTable15"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A13" firstHeaderRow="1"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h="1" x="1"/>
        <item h="1" x="2"/>
        <item t="default"/>
      </items>
    </pivotField>
    <pivotField numFmtId="9" showAll="0"/>
    <pivotField dataField="1"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Profit Completion Rate" fld="8" subtotal="average" baseField="0" baseItem="0" numFmtId="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43997B-D255-49DB-825F-8ECCCCA04BD3}" name="PivotTable14"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A10" firstHeaderRow="1"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h="1" x="1"/>
        <item h="1" x="2"/>
        <item t="default"/>
      </items>
    </pivotField>
    <pivotField numFmtId="9" showAll="0"/>
    <pivotField numFmtId="9" showAll="0"/>
    <pivotField dataField="1"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Customer Completion Rate" fld="9" subtotal="average" baseField="0" baseItem="0" numFmtId="9"/>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D7E5E3-DEAB-4233-A495-9EDDAA60FCD4}" name="PivotTable12" cacheId="37"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dataField="1" numFmtId="164" showAll="0"/>
    <pivotField dataField="1" showAll="0"/>
    <pivotField numFmtId="164" showAll="0"/>
    <pivotField dataField="1" showAll="0">
      <items count="26">
        <item x="2"/>
        <item x="5"/>
        <item x="1"/>
        <item x="3"/>
        <item x="8"/>
        <item x="7"/>
        <item x="0"/>
        <item x="6"/>
        <item x="4"/>
        <item x="9"/>
        <item x="11"/>
        <item x="10"/>
        <item x="13"/>
        <item x="12"/>
        <item x="15"/>
        <item x="20"/>
        <item x="14"/>
        <item x="17"/>
        <item x="18"/>
        <item x="19"/>
        <item x="16"/>
        <item x="22"/>
        <item x="21"/>
        <item x="23"/>
        <item x="24"/>
        <item t="default"/>
      </items>
    </pivotField>
    <pivotField showAll="0">
      <items count="4">
        <item x="0"/>
        <item h="1" x="1"/>
        <item h="1" x="2"/>
        <item t="default"/>
      </items>
    </pivotField>
    <pivotField numFmtId="9" showAll="0"/>
    <pivotField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i="1">
      <x v="1"/>
    </i>
    <i i="2">
      <x v="2"/>
    </i>
  </rowItems>
  <colItems count="1">
    <i/>
  </colItems>
  <dataFields count="3">
    <dataField name="Sum of Sales" fld="2" baseField="0" baseItem="0" numFmtId="164"/>
    <dataField name="Sum of Profit" fld="3" baseField="0" baseItem="0"/>
    <dataField name="Sum of Customers" fld="5"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E9334F74-9400-4F43-B30A-B7240B043989}" sourceName="Quarter">
  <pivotTables>
    <pivotTable tabId="7" name="PivotTable12"/>
    <pivotTable tabId="7" name="PivotTable14"/>
    <pivotTable tabId="7" name="PivotTable15"/>
    <pivotTable tabId="7" name="PivotTable16"/>
    <pivotTable tabId="7" name="PivotTable17"/>
    <pivotTable tabId="7" name="PivotTable18"/>
    <pivotTable tabId="7" name="PivotTable19"/>
  </pivotTables>
  <data>
    <tabular pivotCacheId="240466193">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EC336A2-ED26-4231-B8E1-252A23665423}" sourceName="Region">
  <pivotTables>
    <pivotTable tabId="7" name="PivotTable12"/>
    <pivotTable tabId="7" name="PivotTable14"/>
    <pivotTable tabId="7" name="PivotTable15"/>
    <pivotTable tabId="7" name="PivotTable16"/>
    <pivotTable tabId="7" name="PivotTable17"/>
    <pivotTable tabId="7" name="PivotTable18"/>
    <pivotTable tabId="7" name="PivotTable19"/>
  </pivotTables>
  <data>
    <tabular pivotCacheId="240466193">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1E2B097-BF5E-4D41-8819-5A1D816A90FA}" sourceName="Month">
  <pivotTables>
    <pivotTable tabId="7" name="PivotTable12"/>
    <pivotTable tabId="7" name="PivotTable14"/>
    <pivotTable tabId="7" name="PivotTable15"/>
    <pivotTable tabId="7" name="PivotTable16"/>
    <pivotTable tabId="7" name="PivotTable17"/>
    <pivotTable tabId="7" name="PivotTable18"/>
    <pivotTable tabId="7" name="PivotTable19"/>
  </pivotTables>
  <data>
    <tabular pivotCacheId="240466193">
      <items count="9">
        <i x="0" s="1"/>
        <i x="1" s="1"/>
        <i x="2" s="1"/>
        <i x="3" s="1" nd="1"/>
        <i x="4" s="1" nd="1"/>
        <i x="5" s="1" nd="1"/>
        <i x="6" s="1" nd="1"/>
        <i x="7" s="1" nd="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1" xr10:uid="{103C27F9-C80F-4060-BA69-C42AB3A12833}" cache="Slicer_Quarter" caption="Quarter" rowHeight="257175"/>
  <slicer name="Region" xr10:uid="{958397B2-7DCE-4B1C-A86A-308930DBC9A8}" cache="Slicer_Region" caption="Region" rowHeight="257175"/>
  <slicer name="Month" xr10:uid="{E07C1881-9C53-4F61-8669-6A53F63A3E69}" cache="Slicer_Month" caption="Month"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64">
  <tableColumns count="10">
    <tableColumn id="1" xr3:uid="{00000000-0010-0000-0000-000001000000}" name="Month"/>
    <tableColumn id="2" xr3:uid="{00000000-0010-0000-0000-000002000000}" name="Region"/>
    <tableColumn id="3" xr3:uid="{00000000-0010-0000-0000-000003000000}" name="Sales"/>
    <tableColumn id="4" xr3:uid="{00000000-0010-0000-0000-000004000000}" name="Profit"/>
    <tableColumn id="5" xr3:uid="{00000000-0010-0000-0000-000005000000}" name="Target Sales"/>
    <tableColumn id="6" xr3:uid="{00000000-0010-0000-0000-000006000000}" name="Customers"/>
    <tableColumn id="7" xr3:uid="{00000000-0010-0000-0000-000007000000}" name="Quarter"/>
    <tableColumn id="8" xr3:uid="{00000000-0010-0000-0000-000008000000}" name="Sales Completion Rate"/>
    <tableColumn id="9" xr3:uid="{00000000-0010-0000-0000-000009000000}" name="Profit Completion Rate"/>
    <tableColumn id="10" xr3:uid="{00000000-0010-0000-0000-00000A000000}" name="Customer Completion Rate"/>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A4A45-BD8A-41CB-87BD-552F33ED80FC}">
  <sheetPr>
    <outlinePr summaryBelow="0" summaryRight="0"/>
  </sheetPr>
  <dimension ref="A1"/>
  <sheetViews>
    <sheetView showGridLines="0" tabSelected="1" zoomScale="95" zoomScaleNormal="95" workbookViewId="0">
      <selection activeCell="W41" sqref="W41"/>
    </sheetView>
  </sheetViews>
  <sheetFormatPr defaultColWidth="11.25" defaultRowHeight="15" customHeight="1" x14ac:dyDescent="0.25"/>
  <cols>
    <col min="1" max="16384" width="11.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7D3E7-A4B6-46E8-986D-F137A9FE704C}">
  <dimension ref="A3:R17"/>
  <sheetViews>
    <sheetView workbookViewId="0">
      <selection activeCell="B5" sqref="B5"/>
    </sheetView>
  </sheetViews>
  <sheetFormatPr defaultRowHeight="15.75" x14ac:dyDescent="0.25"/>
  <cols>
    <col min="1" max="1" width="28.875" bestFit="1" customWidth="1"/>
    <col min="2" max="2" width="8.625" bestFit="1" customWidth="1"/>
    <col min="3" max="3" width="11.125" bestFit="1" customWidth="1"/>
    <col min="5" max="5" width="12.125" bestFit="1" customWidth="1"/>
    <col min="10" max="10" width="12.125" bestFit="1" customWidth="1"/>
    <col min="11" max="11" width="11.125" bestFit="1" customWidth="1"/>
    <col min="12" max="12" width="17.125" bestFit="1" customWidth="1"/>
    <col min="13" max="13" width="6.75" bestFit="1" customWidth="1"/>
    <col min="14" max="14" width="12.125" bestFit="1" customWidth="1"/>
    <col min="15" max="15" width="15.625" bestFit="1" customWidth="1"/>
    <col min="16" max="16" width="6.125" bestFit="1" customWidth="1"/>
    <col min="17" max="17" width="12.125" bestFit="1" customWidth="1"/>
    <col min="18" max="18" width="11.25" bestFit="1" customWidth="1"/>
    <col min="19" max="19" width="6.375" bestFit="1" customWidth="1"/>
    <col min="20" max="20" width="10.375" bestFit="1" customWidth="1"/>
  </cols>
  <sheetData>
    <row r="3" spans="1:18" x14ac:dyDescent="0.25">
      <c r="A3" s="13" t="s">
        <v>20</v>
      </c>
      <c r="B3" s="9"/>
      <c r="J3" s="13" t="s">
        <v>21</v>
      </c>
      <c r="K3" s="7" t="s">
        <v>24</v>
      </c>
      <c r="L3" s="11" t="s">
        <v>32</v>
      </c>
      <c r="N3" s="13" t="s">
        <v>21</v>
      </c>
      <c r="O3" s="9" t="s">
        <v>22</v>
      </c>
      <c r="Q3" s="13" t="s">
        <v>21</v>
      </c>
      <c r="R3" s="9" t="s">
        <v>23</v>
      </c>
    </row>
    <row r="4" spans="1:18" x14ac:dyDescent="0.25">
      <c r="A4" s="14" t="s">
        <v>24</v>
      </c>
      <c r="B4" s="23">
        <v>134999.99999999997</v>
      </c>
      <c r="D4" t="s">
        <v>2</v>
      </c>
      <c r="E4" s="28">
        <f>GETPIVOTDATA("Sum of Sales",$A$3)</f>
        <v>134999.99999999997</v>
      </c>
      <c r="J4" s="14" t="s">
        <v>29</v>
      </c>
      <c r="K4" s="15">
        <v>30000</v>
      </c>
      <c r="L4" s="26">
        <v>20000.000000000004</v>
      </c>
      <c r="N4" s="14" t="s">
        <v>29</v>
      </c>
      <c r="O4" s="20">
        <v>300</v>
      </c>
      <c r="Q4" s="14" t="s">
        <v>10</v>
      </c>
      <c r="R4" s="20">
        <v>8581</v>
      </c>
    </row>
    <row r="5" spans="1:18" x14ac:dyDescent="0.25">
      <c r="A5" s="16" t="s">
        <v>23</v>
      </c>
      <c r="B5" s="21">
        <v>84397</v>
      </c>
      <c r="D5" t="s">
        <v>33</v>
      </c>
      <c r="E5" s="28">
        <f>GETPIVOTDATA("Sum of Profit",$A$3)</f>
        <v>84397</v>
      </c>
      <c r="J5" s="16" t="s">
        <v>30</v>
      </c>
      <c r="K5" s="17">
        <v>45000</v>
      </c>
      <c r="L5" s="27">
        <v>10000.000000000002</v>
      </c>
      <c r="N5" s="16" t="s">
        <v>30</v>
      </c>
      <c r="O5" s="21">
        <v>310</v>
      </c>
      <c r="Q5" s="16" t="s">
        <v>12</v>
      </c>
      <c r="R5" s="21">
        <v>24375</v>
      </c>
    </row>
    <row r="6" spans="1:18" x14ac:dyDescent="0.25">
      <c r="A6" s="22" t="s">
        <v>22</v>
      </c>
      <c r="B6" s="24">
        <v>910</v>
      </c>
      <c r="D6" t="s">
        <v>5</v>
      </c>
      <c r="E6" s="29">
        <f>GETPIVOTDATA("Sum of Customers",$A$3)</f>
        <v>910</v>
      </c>
      <c r="J6" s="16" t="s">
        <v>31</v>
      </c>
      <c r="K6" s="17">
        <v>60000</v>
      </c>
      <c r="L6" s="27">
        <v>10000.000000000002</v>
      </c>
      <c r="N6" s="16" t="s">
        <v>31</v>
      </c>
      <c r="O6" s="21">
        <v>300</v>
      </c>
      <c r="Q6" s="16" t="s">
        <v>13</v>
      </c>
      <c r="R6" s="21">
        <v>12793</v>
      </c>
    </row>
    <row r="7" spans="1:18" x14ac:dyDescent="0.25">
      <c r="J7" s="18" t="s">
        <v>26</v>
      </c>
      <c r="K7" s="12">
        <v>135000</v>
      </c>
      <c r="L7" s="19">
        <v>40000.000000000007</v>
      </c>
      <c r="N7" s="18" t="s">
        <v>26</v>
      </c>
      <c r="O7" s="10">
        <v>910</v>
      </c>
      <c r="Q7" s="16" t="s">
        <v>14</v>
      </c>
      <c r="R7" s="21">
        <v>18019</v>
      </c>
    </row>
    <row r="8" spans="1:18" x14ac:dyDescent="0.25">
      <c r="Q8" s="16" t="s">
        <v>15</v>
      </c>
      <c r="R8" s="21">
        <v>7980</v>
      </c>
    </row>
    <row r="9" spans="1:18" x14ac:dyDescent="0.25">
      <c r="A9" s="9" t="s">
        <v>28</v>
      </c>
      <c r="Q9" s="16" t="s">
        <v>16</v>
      </c>
      <c r="R9" s="21">
        <v>6209</v>
      </c>
    </row>
    <row r="10" spans="1:18" x14ac:dyDescent="0.25">
      <c r="A10" s="25">
        <v>0.82476190476190492</v>
      </c>
      <c r="E10" s="30">
        <f>GETPIVOTDATA("Customer Completion Rate",$A$9)</f>
        <v>0.82476190476190492</v>
      </c>
      <c r="F10" s="8"/>
      <c r="Q10" s="16" t="s">
        <v>17</v>
      </c>
      <c r="R10" s="21">
        <v>6440</v>
      </c>
    </row>
    <row r="11" spans="1:18" x14ac:dyDescent="0.25">
      <c r="E11" s="31">
        <f>1-E10</f>
        <v>0.17523809523809508</v>
      </c>
      <c r="Q11" s="18" t="s">
        <v>26</v>
      </c>
      <c r="R11" s="10">
        <v>84397</v>
      </c>
    </row>
    <row r="12" spans="1:18" x14ac:dyDescent="0.25">
      <c r="A12" s="9" t="s">
        <v>27</v>
      </c>
    </row>
    <row r="13" spans="1:18" x14ac:dyDescent="0.25">
      <c r="A13" s="25">
        <v>0.85952380952380958</v>
      </c>
      <c r="E13" s="30">
        <f>GETPIVOTDATA("Profit Completion Rate",$A$12)</f>
        <v>0.85952380952380958</v>
      </c>
    </row>
    <row r="14" spans="1:18" x14ac:dyDescent="0.25">
      <c r="E14" s="31">
        <f>1-E13</f>
        <v>0.14047619047619042</v>
      </c>
    </row>
    <row r="15" spans="1:18" x14ac:dyDescent="0.25">
      <c r="A15" s="9" t="s">
        <v>25</v>
      </c>
    </row>
    <row r="16" spans="1:18" x14ac:dyDescent="0.25">
      <c r="A16" s="25">
        <v>0.84666666666666668</v>
      </c>
      <c r="E16" s="30">
        <f>GETPIVOTDATA("Sales Completion Rate",$A$15)</f>
        <v>0.84666666666666668</v>
      </c>
    </row>
    <row r="17" spans="5:5" x14ac:dyDescent="0.25">
      <c r="E17" s="31">
        <f>1-E16</f>
        <v>0.15333333333333332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4"/>
  <sheetViews>
    <sheetView topLeftCell="A2" workbookViewId="0">
      <selection activeCell="D33" sqref="D33"/>
    </sheetView>
  </sheetViews>
  <sheetFormatPr defaultColWidth="11.25" defaultRowHeight="15" customHeight="1" x14ac:dyDescent="0.25"/>
  <cols>
    <col min="1" max="1" width="8.5" customWidth="1"/>
    <col min="2" max="2" width="10.25" customWidth="1"/>
    <col min="3" max="3" width="8.5" customWidth="1"/>
    <col min="4" max="4" width="9.875" customWidth="1"/>
    <col min="5" max="5" width="12.75" customWidth="1"/>
    <col min="6" max="6" width="11.75" customWidth="1"/>
    <col min="7" max="7" width="9.75" customWidth="1"/>
    <col min="8" max="8" width="19.5" customWidth="1"/>
    <col min="9" max="9" width="20.125" customWidth="1"/>
    <col min="10" max="10" width="23.5" customWidth="1"/>
    <col min="11" max="26" width="8.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44927</v>
      </c>
      <c r="B2" s="1" t="s">
        <v>10</v>
      </c>
      <c r="C2" s="3">
        <v>5000</v>
      </c>
      <c r="D2" s="3">
        <v>2581</v>
      </c>
      <c r="E2" s="3">
        <v>2857.1428571428573</v>
      </c>
      <c r="F2" s="1">
        <v>80</v>
      </c>
      <c r="G2" s="3" t="s">
        <v>11</v>
      </c>
      <c r="H2" s="4">
        <v>0.89</v>
      </c>
      <c r="I2" s="4">
        <v>0.85</v>
      </c>
      <c r="J2" s="4">
        <v>0.72</v>
      </c>
    </row>
    <row r="3" spans="1:10" x14ac:dyDescent="0.25">
      <c r="A3" s="2">
        <v>44927</v>
      </c>
      <c r="B3" s="1" t="s">
        <v>12</v>
      </c>
      <c r="C3" s="3">
        <v>3500</v>
      </c>
      <c r="D3" s="3">
        <v>3944</v>
      </c>
      <c r="E3" s="3">
        <v>2857.1428571428573</v>
      </c>
      <c r="F3" s="1">
        <v>30</v>
      </c>
      <c r="G3" s="3" t="s">
        <v>11</v>
      </c>
      <c r="H3" s="4">
        <v>0.94</v>
      </c>
      <c r="I3" s="4">
        <v>0.95</v>
      </c>
      <c r="J3" s="4">
        <v>0.86</v>
      </c>
    </row>
    <row r="4" spans="1:10" x14ac:dyDescent="0.25">
      <c r="A4" s="2">
        <v>44927</v>
      </c>
      <c r="B4" s="1" t="s">
        <v>13</v>
      </c>
      <c r="C4" s="3">
        <v>1500</v>
      </c>
      <c r="D4" s="1">
        <v>3293</v>
      </c>
      <c r="E4" s="3">
        <v>2857.1428571428573</v>
      </c>
      <c r="F4" s="1">
        <v>15</v>
      </c>
      <c r="G4" s="3" t="s">
        <v>11</v>
      </c>
      <c r="H4" s="4">
        <v>0.82</v>
      </c>
      <c r="I4" s="4">
        <v>0.8</v>
      </c>
      <c r="J4" s="4">
        <v>0.76</v>
      </c>
    </row>
    <row r="5" spans="1:10" x14ac:dyDescent="0.25">
      <c r="A5" s="2">
        <v>44927</v>
      </c>
      <c r="B5" s="1" t="s">
        <v>14</v>
      </c>
      <c r="C5" s="3">
        <v>1500</v>
      </c>
      <c r="D5" s="1">
        <v>2019</v>
      </c>
      <c r="E5" s="3">
        <v>2857.1428571428573</v>
      </c>
      <c r="F5" s="1">
        <v>40</v>
      </c>
      <c r="G5" s="3" t="s">
        <v>11</v>
      </c>
      <c r="H5" s="4">
        <v>0.79</v>
      </c>
      <c r="I5" s="4">
        <v>0.79</v>
      </c>
      <c r="J5" s="4">
        <v>0.79</v>
      </c>
    </row>
    <row r="6" spans="1:10" x14ac:dyDescent="0.25">
      <c r="A6" s="2">
        <v>44927</v>
      </c>
      <c r="B6" s="1" t="s">
        <v>15</v>
      </c>
      <c r="C6" s="3">
        <v>6000</v>
      </c>
      <c r="D6" s="1">
        <v>2980</v>
      </c>
      <c r="E6" s="3">
        <v>2857.1428571428573</v>
      </c>
      <c r="F6" s="1">
        <v>100</v>
      </c>
      <c r="G6" s="3" t="s">
        <v>11</v>
      </c>
      <c r="H6" s="4">
        <v>0.96</v>
      </c>
      <c r="I6" s="4">
        <v>0.79</v>
      </c>
      <c r="J6" s="4">
        <v>0.7</v>
      </c>
    </row>
    <row r="7" spans="1:10" x14ac:dyDescent="0.25">
      <c r="A7" s="2">
        <v>44927</v>
      </c>
      <c r="B7" s="1" t="s">
        <v>16</v>
      </c>
      <c r="C7" s="3">
        <v>2500</v>
      </c>
      <c r="D7" s="1">
        <v>2209</v>
      </c>
      <c r="E7" s="3">
        <v>2857.1428571428573</v>
      </c>
      <c r="F7" s="1">
        <v>15</v>
      </c>
      <c r="G7" s="3" t="s">
        <v>11</v>
      </c>
      <c r="H7" s="4">
        <v>0.79</v>
      </c>
      <c r="I7" s="4">
        <v>0.79</v>
      </c>
      <c r="J7" s="4">
        <v>0.77</v>
      </c>
    </row>
    <row r="8" spans="1:10" x14ac:dyDescent="0.25">
      <c r="A8" s="2">
        <v>44927</v>
      </c>
      <c r="B8" s="1" t="s">
        <v>17</v>
      </c>
      <c r="C8" s="3">
        <v>10000</v>
      </c>
      <c r="D8" s="1">
        <v>2440</v>
      </c>
      <c r="E8" s="3">
        <v>2857.1428571428573</v>
      </c>
      <c r="F8" s="1">
        <v>20</v>
      </c>
      <c r="G8" s="3" t="s">
        <v>11</v>
      </c>
      <c r="H8" s="4">
        <v>0.75</v>
      </c>
      <c r="I8" s="4">
        <v>0.72</v>
      </c>
      <c r="J8" s="4">
        <v>0.93</v>
      </c>
    </row>
    <row r="9" spans="1:10" x14ac:dyDescent="0.25">
      <c r="A9" s="2">
        <v>44958</v>
      </c>
      <c r="B9" s="1" t="s">
        <v>10</v>
      </c>
      <c r="C9" s="3">
        <v>5000</v>
      </c>
      <c r="D9" s="3">
        <v>2000</v>
      </c>
      <c r="E9" s="3">
        <v>1428.5714285714287</v>
      </c>
      <c r="F9" s="1">
        <v>90</v>
      </c>
      <c r="G9" s="3" t="s">
        <v>11</v>
      </c>
      <c r="H9" s="4">
        <v>0.92</v>
      </c>
      <c r="I9" s="4">
        <v>0.99</v>
      </c>
      <c r="J9" s="4">
        <v>0.74</v>
      </c>
    </row>
    <row r="10" spans="1:10" x14ac:dyDescent="0.25">
      <c r="A10" s="2">
        <v>44958</v>
      </c>
      <c r="B10" s="1" t="s">
        <v>12</v>
      </c>
      <c r="C10" s="3">
        <v>15000</v>
      </c>
      <c r="D10" s="3">
        <v>14431</v>
      </c>
      <c r="E10" s="3">
        <v>1428.5714285714287</v>
      </c>
      <c r="F10" s="1">
        <v>30</v>
      </c>
      <c r="G10" s="3" t="s">
        <v>11</v>
      </c>
      <c r="H10" s="4">
        <v>0.7</v>
      </c>
      <c r="I10" s="4">
        <v>0.99</v>
      </c>
      <c r="J10" s="4">
        <v>0.95</v>
      </c>
    </row>
    <row r="11" spans="1:10" x14ac:dyDescent="0.25">
      <c r="A11" s="2">
        <v>44958</v>
      </c>
      <c r="B11" s="1" t="s">
        <v>13</v>
      </c>
      <c r="C11" s="3">
        <v>1500</v>
      </c>
      <c r="D11" s="1">
        <v>3000</v>
      </c>
      <c r="E11" s="3">
        <v>1428.5714285714287</v>
      </c>
      <c r="F11" s="1">
        <v>15</v>
      </c>
      <c r="G11" s="3" t="s">
        <v>11</v>
      </c>
      <c r="H11" s="4">
        <v>0.91</v>
      </c>
      <c r="I11" s="4">
        <v>0.98</v>
      </c>
      <c r="J11" s="4">
        <v>0.89</v>
      </c>
    </row>
    <row r="12" spans="1:10" x14ac:dyDescent="0.25">
      <c r="A12" s="2">
        <v>44958</v>
      </c>
      <c r="B12" s="1" t="s">
        <v>14</v>
      </c>
      <c r="C12" s="3">
        <v>3500</v>
      </c>
      <c r="D12" s="1">
        <v>4000</v>
      </c>
      <c r="E12" s="3">
        <v>1428.5714285714287</v>
      </c>
      <c r="F12" s="1">
        <v>40</v>
      </c>
      <c r="G12" s="3" t="s">
        <v>11</v>
      </c>
      <c r="H12" s="4">
        <v>0.74</v>
      </c>
      <c r="I12" s="4">
        <v>0.85</v>
      </c>
      <c r="J12" s="4">
        <v>0.7</v>
      </c>
    </row>
    <row r="13" spans="1:10" x14ac:dyDescent="0.25">
      <c r="A13" s="2">
        <v>44958</v>
      </c>
      <c r="B13" s="1" t="s">
        <v>15</v>
      </c>
      <c r="C13" s="3">
        <v>6000</v>
      </c>
      <c r="D13" s="1">
        <v>2000</v>
      </c>
      <c r="E13" s="3">
        <v>1428.5714285714287</v>
      </c>
      <c r="F13" s="1">
        <v>100</v>
      </c>
      <c r="G13" s="3" t="s">
        <v>11</v>
      </c>
      <c r="H13" s="4">
        <v>0.9</v>
      </c>
      <c r="I13" s="4">
        <v>0.9</v>
      </c>
      <c r="J13" s="4">
        <v>0.72</v>
      </c>
    </row>
    <row r="14" spans="1:10" x14ac:dyDescent="0.25">
      <c r="A14" s="2">
        <v>44958</v>
      </c>
      <c r="B14" s="1" t="s">
        <v>16</v>
      </c>
      <c r="C14" s="3">
        <v>4000</v>
      </c>
      <c r="D14" s="1">
        <v>2000</v>
      </c>
      <c r="E14" s="3">
        <v>1428.5714285714287</v>
      </c>
      <c r="F14" s="1">
        <v>15</v>
      </c>
      <c r="G14" s="3" t="s">
        <v>11</v>
      </c>
      <c r="H14" s="4">
        <v>0.95</v>
      </c>
      <c r="I14" s="4">
        <v>0.97</v>
      </c>
      <c r="J14" s="4">
        <v>0.81</v>
      </c>
    </row>
    <row r="15" spans="1:10" x14ac:dyDescent="0.25">
      <c r="A15" s="2">
        <v>44958</v>
      </c>
      <c r="B15" s="1" t="s">
        <v>17</v>
      </c>
      <c r="C15" s="3">
        <v>10000</v>
      </c>
      <c r="D15" s="1">
        <v>2000</v>
      </c>
      <c r="E15" s="3">
        <v>1428.5714285714287</v>
      </c>
      <c r="F15" s="1">
        <v>20</v>
      </c>
      <c r="G15" s="3" t="s">
        <v>11</v>
      </c>
      <c r="H15" s="4">
        <v>0.99</v>
      </c>
      <c r="I15" s="4">
        <v>0.79</v>
      </c>
      <c r="J15" s="4">
        <v>0.75</v>
      </c>
    </row>
    <row r="16" spans="1:10" x14ac:dyDescent="0.25">
      <c r="A16" s="2">
        <v>44986</v>
      </c>
      <c r="B16" s="1" t="s">
        <v>10</v>
      </c>
      <c r="C16" s="3">
        <v>8571.4285714285706</v>
      </c>
      <c r="D16" s="3">
        <v>4000</v>
      </c>
      <c r="E16" s="3">
        <v>1428.5714285714287</v>
      </c>
      <c r="F16" s="1">
        <v>45</v>
      </c>
      <c r="G16" s="3" t="s">
        <v>11</v>
      </c>
      <c r="H16" s="4">
        <v>0.86</v>
      </c>
      <c r="I16" s="4">
        <v>0.97</v>
      </c>
      <c r="J16" s="4">
        <v>0.89</v>
      </c>
    </row>
    <row r="17" spans="1:10" x14ac:dyDescent="0.25">
      <c r="A17" s="2">
        <v>44986</v>
      </c>
      <c r="B17" s="1" t="s">
        <v>12</v>
      </c>
      <c r="C17" s="3">
        <v>8571.4285714285706</v>
      </c>
      <c r="D17" s="3">
        <v>6000</v>
      </c>
      <c r="E17" s="3">
        <v>1428.5714285714287</v>
      </c>
      <c r="F17" s="1">
        <v>43</v>
      </c>
      <c r="G17" s="3" t="s">
        <v>11</v>
      </c>
      <c r="H17" s="4">
        <v>0.83</v>
      </c>
      <c r="I17" s="4">
        <v>0.72</v>
      </c>
      <c r="J17" s="4">
        <v>0.74</v>
      </c>
    </row>
    <row r="18" spans="1:10" x14ac:dyDescent="0.25">
      <c r="A18" s="2">
        <v>44986</v>
      </c>
      <c r="B18" s="1" t="s">
        <v>13</v>
      </c>
      <c r="C18" s="3">
        <v>8571.4285714285706</v>
      </c>
      <c r="D18" s="1">
        <v>6500</v>
      </c>
      <c r="E18" s="3">
        <v>1428.5714285714287</v>
      </c>
      <c r="F18" s="1">
        <v>43</v>
      </c>
      <c r="G18" s="3" t="s">
        <v>11</v>
      </c>
      <c r="H18" s="4">
        <v>0.74</v>
      </c>
      <c r="I18" s="4">
        <v>0.78</v>
      </c>
      <c r="J18" s="4">
        <v>0.94</v>
      </c>
    </row>
    <row r="19" spans="1:10" x14ac:dyDescent="0.25">
      <c r="A19" s="2">
        <v>44986</v>
      </c>
      <c r="B19" s="1" t="s">
        <v>14</v>
      </c>
      <c r="C19" s="3">
        <v>8571.4285714285706</v>
      </c>
      <c r="D19" s="1">
        <v>12000</v>
      </c>
      <c r="E19" s="3">
        <v>1428.5714285714287</v>
      </c>
      <c r="F19" s="1">
        <v>43</v>
      </c>
      <c r="G19" s="3" t="s">
        <v>11</v>
      </c>
      <c r="H19" s="4">
        <v>0.8</v>
      </c>
      <c r="I19" s="4">
        <v>0.84</v>
      </c>
      <c r="J19" s="4">
        <v>0.81</v>
      </c>
    </row>
    <row r="20" spans="1:10" x14ac:dyDescent="0.25">
      <c r="A20" s="2">
        <v>44986</v>
      </c>
      <c r="B20" s="1" t="s">
        <v>15</v>
      </c>
      <c r="C20" s="3">
        <v>8571.4285714285706</v>
      </c>
      <c r="D20" s="1">
        <v>3000</v>
      </c>
      <c r="E20" s="3">
        <v>1428.5714285714287</v>
      </c>
      <c r="F20" s="1">
        <v>43</v>
      </c>
      <c r="G20" s="3" t="s">
        <v>11</v>
      </c>
      <c r="H20" s="4">
        <v>0.89</v>
      </c>
      <c r="I20" s="4">
        <v>0.99</v>
      </c>
      <c r="J20" s="4">
        <v>0.97</v>
      </c>
    </row>
    <row r="21" spans="1:10" x14ac:dyDescent="0.25">
      <c r="A21" s="2">
        <v>44986</v>
      </c>
      <c r="B21" s="1" t="s">
        <v>16</v>
      </c>
      <c r="C21" s="3">
        <v>8571.4285714285706</v>
      </c>
      <c r="D21" s="1">
        <v>2000</v>
      </c>
      <c r="E21" s="3">
        <v>1428.5714285714287</v>
      </c>
      <c r="F21" s="1">
        <v>40</v>
      </c>
      <c r="G21" s="3" t="s">
        <v>11</v>
      </c>
      <c r="H21" s="4">
        <v>0.71</v>
      </c>
      <c r="I21" s="4">
        <v>0.87</v>
      </c>
      <c r="J21" s="4">
        <v>0.94</v>
      </c>
    </row>
    <row r="22" spans="1:10" x14ac:dyDescent="0.25">
      <c r="A22" s="2">
        <v>44986</v>
      </c>
      <c r="B22" s="1" t="s">
        <v>17</v>
      </c>
      <c r="C22" s="3">
        <v>8571.4285714285706</v>
      </c>
      <c r="D22" s="1">
        <v>2000</v>
      </c>
      <c r="E22" s="3">
        <v>1428.5714285714287</v>
      </c>
      <c r="F22" s="1">
        <v>43</v>
      </c>
      <c r="G22" s="3" t="s">
        <v>11</v>
      </c>
      <c r="H22" s="4">
        <v>0.9</v>
      </c>
      <c r="I22" s="4">
        <v>0.72</v>
      </c>
      <c r="J22" s="4">
        <v>0.94</v>
      </c>
    </row>
    <row r="23" spans="1:10" x14ac:dyDescent="0.25">
      <c r="A23" s="2">
        <v>45017</v>
      </c>
      <c r="B23" s="1" t="s">
        <v>10</v>
      </c>
      <c r="C23" s="3">
        <v>7857.1428571428569</v>
      </c>
      <c r="D23" s="3">
        <v>3000</v>
      </c>
      <c r="E23" s="3">
        <v>5714.2857142857147</v>
      </c>
      <c r="F23" s="1">
        <v>100</v>
      </c>
      <c r="G23" s="1" t="s">
        <v>18</v>
      </c>
      <c r="H23" s="4">
        <v>0.89</v>
      </c>
      <c r="I23" s="4">
        <v>0.85</v>
      </c>
      <c r="J23" s="4">
        <v>0.87</v>
      </c>
    </row>
    <row r="24" spans="1:10" x14ac:dyDescent="0.25">
      <c r="A24" s="2">
        <v>45017</v>
      </c>
      <c r="B24" s="1" t="s">
        <v>12</v>
      </c>
      <c r="C24" s="3">
        <v>7857.1428571428569</v>
      </c>
      <c r="D24" s="3">
        <v>4500</v>
      </c>
      <c r="E24" s="3">
        <v>5714.2857142857147</v>
      </c>
      <c r="F24" s="1">
        <v>100</v>
      </c>
      <c r="G24" s="1" t="s">
        <v>18</v>
      </c>
      <c r="H24" s="4">
        <v>0.89</v>
      </c>
      <c r="I24" s="4">
        <v>0.8</v>
      </c>
      <c r="J24" s="4">
        <v>0.88</v>
      </c>
    </row>
    <row r="25" spans="1:10" x14ac:dyDescent="0.25">
      <c r="A25" s="2">
        <v>45017</v>
      </c>
      <c r="B25" s="1" t="s">
        <v>13</v>
      </c>
      <c r="C25" s="3">
        <v>7857.1428571428569</v>
      </c>
      <c r="D25" s="1">
        <v>5500</v>
      </c>
      <c r="E25" s="3">
        <v>5714.2857142857147</v>
      </c>
      <c r="F25" s="1">
        <v>100</v>
      </c>
      <c r="G25" s="1" t="s">
        <v>18</v>
      </c>
      <c r="H25" s="4">
        <v>0.98</v>
      </c>
      <c r="I25" s="4">
        <v>0.99</v>
      </c>
      <c r="J25" s="4">
        <v>0.81</v>
      </c>
    </row>
    <row r="26" spans="1:10" x14ac:dyDescent="0.25">
      <c r="A26" s="2">
        <v>45017</v>
      </c>
      <c r="B26" s="1" t="s">
        <v>14</v>
      </c>
      <c r="C26" s="3">
        <v>7857.1428571428569</v>
      </c>
      <c r="D26" s="1">
        <v>10000</v>
      </c>
      <c r="E26" s="3">
        <v>5714.2857142857147</v>
      </c>
      <c r="F26" s="1">
        <v>100</v>
      </c>
      <c r="G26" s="1" t="s">
        <v>18</v>
      </c>
      <c r="H26" s="4">
        <v>0.81</v>
      </c>
      <c r="I26" s="4">
        <v>0.91</v>
      </c>
      <c r="J26" s="4">
        <v>0.95</v>
      </c>
    </row>
    <row r="27" spans="1:10" x14ac:dyDescent="0.25">
      <c r="A27" s="2">
        <v>45017</v>
      </c>
      <c r="B27" s="1" t="s">
        <v>15</v>
      </c>
      <c r="C27" s="3">
        <v>7857.1428571428569</v>
      </c>
      <c r="D27" s="1">
        <v>2000</v>
      </c>
      <c r="E27" s="3">
        <v>5714.2857142857147</v>
      </c>
      <c r="F27" s="1">
        <v>100</v>
      </c>
      <c r="G27" s="1" t="s">
        <v>18</v>
      </c>
      <c r="H27" s="4">
        <v>0.97</v>
      </c>
      <c r="I27" s="4">
        <v>0.85</v>
      </c>
      <c r="J27" s="4">
        <v>0.85</v>
      </c>
    </row>
    <row r="28" spans="1:10" x14ac:dyDescent="0.25">
      <c r="A28" s="2">
        <v>45017</v>
      </c>
      <c r="B28" s="1" t="s">
        <v>16</v>
      </c>
      <c r="C28" s="3">
        <v>7857.1428571428569</v>
      </c>
      <c r="D28" s="1">
        <v>2000</v>
      </c>
      <c r="E28" s="3">
        <v>5714.2857142857147</v>
      </c>
      <c r="F28" s="1">
        <v>100</v>
      </c>
      <c r="G28" s="1" t="s">
        <v>18</v>
      </c>
      <c r="H28" s="4">
        <v>0.89</v>
      </c>
      <c r="I28" s="4">
        <v>0.94</v>
      </c>
      <c r="J28" s="4">
        <v>0.8</v>
      </c>
    </row>
    <row r="29" spans="1:10" x14ac:dyDescent="0.25">
      <c r="A29" s="2">
        <v>45017</v>
      </c>
      <c r="B29" s="1" t="s">
        <v>17</v>
      </c>
      <c r="C29" s="3">
        <v>7857.1428571428569</v>
      </c>
      <c r="D29" s="1">
        <v>2000</v>
      </c>
      <c r="E29" s="3">
        <v>5714.2857142857147</v>
      </c>
      <c r="F29" s="1">
        <v>100</v>
      </c>
      <c r="G29" s="1" t="s">
        <v>18</v>
      </c>
      <c r="H29" s="4">
        <v>0.88</v>
      </c>
      <c r="I29" s="4">
        <v>0.94</v>
      </c>
      <c r="J29" s="4">
        <v>0.7</v>
      </c>
    </row>
    <row r="30" spans="1:10" x14ac:dyDescent="0.25">
      <c r="A30" s="2">
        <v>45047</v>
      </c>
      <c r="B30" s="1" t="s">
        <v>10</v>
      </c>
      <c r="C30" s="3">
        <v>11428.571428571429</v>
      </c>
      <c r="D30" s="3">
        <v>20000</v>
      </c>
      <c r="E30" s="3">
        <v>2857.1428571428573</v>
      </c>
      <c r="F30" s="1">
        <v>90</v>
      </c>
      <c r="G30" s="1" t="s">
        <v>18</v>
      </c>
      <c r="H30" s="4">
        <v>0.75</v>
      </c>
      <c r="I30" s="4">
        <v>0.77</v>
      </c>
      <c r="J30" s="4">
        <v>0.84</v>
      </c>
    </row>
    <row r="31" spans="1:10" x14ac:dyDescent="0.25">
      <c r="A31" s="2">
        <v>45047</v>
      </c>
      <c r="B31" s="1" t="s">
        <v>12</v>
      </c>
      <c r="C31" s="3">
        <v>11428.571428571429</v>
      </c>
      <c r="D31" s="3">
        <v>17000</v>
      </c>
      <c r="E31" s="3">
        <v>2857.1428571428573</v>
      </c>
      <c r="F31" s="1">
        <v>80</v>
      </c>
      <c r="G31" s="1" t="s">
        <v>18</v>
      </c>
      <c r="H31" s="4">
        <v>0.73</v>
      </c>
      <c r="I31" s="4">
        <v>0.96</v>
      </c>
      <c r="J31" s="4">
        <v>0.93</v>
      </c>
    </row>
    <row r="32" spans="1:10" x14ac:dyDescent="0.25">
      <c r="A32" s="2">
        <v>45047</v>
      </c>
      <c r="B32" s="1" t="s">
        <v>13</v>
      </c>
      <c r="C32" s="3">
        <v>11428.571428571429</v>
      </c>
      <c r="D32" s="1">
        <v>16000</v>
      </c>
      <c r="E32" s="3">
        <v>2857.1428571428573</v>
      </c>
      <c r="F32" s="1">
        <v>90</v>
      </c>
      <c r="G32" s="1" t="s">
        <v>18</v>
      </c>
      <c r="H32" s="4">
        <v>0.93</v>
      </c>
      <c r="I32" s="4">
        <v>0.74</v>
      </c>
      <c r="J32" s="4">
        <v>0.93</v>
      </c>
    </row>
    <row r="33" spans="1:12" x14ac:dyDescent="0.25">
      <c r="A33" s="2">
        <v>45047</v>
      </c>
      <c r="B33" s="1" t="s">
        <v>14</v>
      </c>
      <c r="C33" s="3">
        <v>11428.571428571429</v>
      </c>
      <c r="D33" s="1">
        <v>12000</v>
      </c>
      <c r="E33" s="3">
        <v>2857.1428571428573</v>
      </c>
      <c r="F33" s="1">
        <v>110</v>
      </c>
      <c r="G33" s="1" t="s">
        <v>18</v>
      </c>
      <c r="H33" s="4">
        <v>0.85</v>
      </c>
      <c r="I33" s="4">
        <v>0.7</v>
      </c>
      <c r="J33" s="4">
        <v>0.99</v>
      </c>
    </row>
    <row r="34" spans="1:12" x14ac:dyDescent="0.25">
      <c r="A34" s="2">
        <v>45047</v>
      </c>
      <c r="B34" s="1" t="s">
        <v>15</v>
      </c>
      <c r="C34" s="3">
        <v>11428.571428571429</v>
      </c>
      <c r="D34" s="1">
        <v>20500</v>
      </c>
      <c r="E34" s="3">
        <v>2857.1428571428573</v>
      </c>
      <c r="F34" s="1">
        <v>90</v>
      </c>
      <c r="G34" s="1" t="s">
        <v>18</v>
      </c>
      <c r="H34" s="4">
        <v>0.92</v>
      </c>
      <c r="I34" s="4">
        <v>0.99</v>
      </c>
      <c r="J34" s="4">
        <v>0.88</v>
      </c>
    </row>
    <row r="35" spans="1:12" x14ac:dyDescent="0.25">
      <c r="A35" s="2">
        <v>45047</v>
      </c>
      <c r="B35" s="1" t="s">
        <v>16</v>
      </c>
      <c r="C35" s="3">
        <v>11428.571428571429</v>
      </c>
      <c r="D35" s="1">
        <v>21000</v>
      </c>
      <c r="E35" s="3">
        <v>2857.1428571428573</v>
      </c>
      <c r="F35" s="1">
        <v>100</v>
      </c>
      <c r="G35" s="1" t="s">
        <v>18</v>
      </c>
      <c r="H35" s="4">
        <v>0.75</v>
      </c>
      <c r="I35" s="4">
        <v>0.97</v>
      </c>
      <c r="J35" s="4">
        <v>0.83</v>
      </c>
    </row>
    <row r="36" spans="1:12" x14ac:dyDescent="0.25">
      <c r="A36" s="2">
        <v>45047</v>
      </c>
      <c r="B36" s="1" t="s">
        <v>17</v>
      </c>
      <c r="C36" s="3">
        <v>11428.571428571429</v>
      </c>
      <c r="D36" s="1">
        <v>21500</v>
      </c>
      <c r="E36" s="3">
        <v>2857.1428571428573</v>
      </c>
      <c r="F36" s="1">
        <v>90</v>
      </c>
      <c r="G36" s="1" t="s">
        <v>18</v>
      </c>
      <c r="H36" s="4">
        <v>0.77</v>
      </c>
      <c r="I36" s="4">
        <v>0.97</v>
      </c>
      <c r="J36" s="4">
        <v>0.78</v>
      </c>
    </row>
    <row r="37" spans="1:12" x14ac:dyDescent="0.25">
      <c r="A37" s="2">
        <v>45078</v>
      </c>
      <c r="B37" s="1" t="s">
        <v>10</v>
      </c>
      <c r="C37" s="3">
        <v>14285.714285714286</v>
      </c>
      <c r="D37" s="3">
        <v>22000</v>
      </c>
      <c r="E37" s="3">
        <v>857.14285714285711</v>
      </c>
      <c r="F37" s="1">
        <v>228</v>
      </c>
      <c r="G37" s="1" t="s">
        <v>18</v>
      </c>
      <c r="H37" s="4">
        <v>0.79</v>
      </c>
      <c r="I37" s="4">
        <v>0.75</v>
      </c>
      <c r="J37" s="4">
        <v>0.93</v>
      </c>
    </row>
    <row r="38" spans="1:12" x14ac:dyDescent="0.25">
      <c r="A38" s="2">
        <v>45078</v>
      </c>
      <c r="B38" s="1" t="s">
        <v>12</v>
      </c>
      <c r="C38" s="3">
        <v>14285.714285714286</v>
      </c>
      <c r="D38" s="3">
        <v>18000</v>
      </c>
      <c r="E38" s="3">
        <v>857.14285714285711</v>
      </c>
      <c r="F38" s="1">
        <v>220</v>
      </c>
      <c r="G38" s="1" t="s">
        <v>18</v>
      </c>
      <c r="H38" s="4">
        <v>0.81</v>
      </c>
      <c r="I38" s="4">
        <v>0.98</v>
      </c>
      <c r="J38" s="4">
        <v>0.86</v>
      </c>
    </row>
    <row r="39" spans="1:12" x14ac:dyDescent="0.25">
      <c r="A39" s="2">
        <v>45078</v>
      </c>
      <c r="B39" s="1" t="s">
        <v>13</v>
      </c>
      <c r="C39" s="3">
        <v>14285.714285714286</v>
      </c>
      <c r="D39" s="1">
        <v>18500</v>
      </c>
      <c r="E39" s="3">
        <v>857.14285714285711</v>
      </c>
      <c r="F39" s="1">
        <v>228</v>
      </c>
      <c r="G39" s="1" t="s">
        <v>18</v>
      </c>
      <c r="H39" s="4">
        <v>0.86</v>
      </c>
      <c r="I39" s="4">
        <v>0.82</v>
      </c>
      <c r="J39" s="4">
        <v>0.86</v>
      </c>
    </row>
    <row r="40" spans="1:12" x14ac:dyDescent="0.25">
      <c r="A40" s="2">
        <v>45078</v>
      </c>
      <c r="B40" s="1" t="s">
        <v>14</v>
      </c>
      <c r="C40" s="3">
        <v>14285.714285714286</v>
      </c>
      <c r="D40" s="1">
        <v>14314</v>
      </c>
      <c r="E40" s="3">
        <v>857.14285714285711</v>
      </c>
      <c r="F40" s="1">
        <v>238</v>
      </c>
      <c r="G40" s="1" t="s">
        <v>18</v>
      </c>
      <c r="H40" s="4">
        <v>0.72</v>
      </c>
      <c r="I40" s="4">
        <v>0.95</v>
      </c>
      <c r="J40" s="4">
        <v>0.9</v>
      </c>
    </row>
    <row r="41" spans="1:12" x14ac:dyDescent="0.25">
      <c r="A41" s="2">
        <v>45078</v>
      </c>
      <c r="B41" s="1" t="s">
        <v>15</v>
      </c>
      <c r="C41" s="3">
        <v>14285.714285714286</v>
      </c>
      <c r="D41" s="1">
        <v>21000</v>
      </c>
      <c r="E41" s="3">
        <v>857.14285714285711</v>
      </c>
      <c r="F41" s="1">
        <v>228</v>
      </c>
      <c r="G41" s="1" t="s">
        <v>18</v>
      </c>
      <c r="H41" s="4">
        <v>0.71</v>
      </c>
      <c r="I41" s="4">
        <v>0.8</v>
      </c>
      <c r="J41" s="4">
        <v>0.76</v>
      </c>
    </row>
    <row r="42" spans="1:12" x14ac:dyDescent="0.25">
      <c r="A42" s="2">
        <v>45078</v>
      </c>
      <c r="B42" s="1" t="s">
        <v>16</v>
      </c>
      <c r="C42" s="3">
        <v>14285.714285714286</v>
      </c>
      <c r="D42" s="1">
        <v>22500</v>
      </c>
      <c r="E42" s="3">
        <v>857.14285714285711</v>
      </c>
      <c r="F42" s="1">
        <v>230</v>
      </c>
      <c r="G42" s="1" t="s">
        <v>18</v>
      </c>
      <c r="H42" s="4">
        <v>0.97</v>
      </c>
      <c r="I42" s="4">
        <v>0.95</v>
      </c>
      <c r="J42" s="4">
        <v>0.85</v>
      </c>
    </row>
    <row r="43" spans="1:12" x14ac:dyDescent="0.25">
      <c r="A43" s="2">
        <v>45078</v>
      </c>
      <c r="B43" s="1" t="s">
        <v>17</v>
      </c>
      <c r="C43" s="3">
        <v>14285.714285714286</v>
      </c>
      <c r="D43" s="1">
        <v>22900</v>
      </c>
      <c r="E43" s="3">
        <v>857.14285714285711</v>
      </c>
      <c r="F43" s="1">
        <v>228</v>
      </c>
      <c r="G43" s="1" t="s">
        <v>18</v>
      </c>
      <c r="H43" s="4">
        <v>0.95</v>
      </c>
      <c r="I43" s="4">
        <v>0.85</v>
      </c>
      <c r="J43" s="4">
        <v>0.91</v>
      </c>
    </row>
    <row r="44" spans="1:12" x14ac:dyDescent="0.25">
      <c r="A44" s="2">
        <v>45108</v>
      </c>
      <c r="B44" s="1" t="s">
        <v>10</v>
      </c>
      <c r="C44" s="3">
        <v>18562.957142857143</v>
      </c>
      <c r="D44" s="3">
        <v>25000</v>
      </c>
      <c r="E44" s="3">
        <v>714.28571428571433</v>
      </c>
      <c r="F44" s="1">
        <v>250</v>
      </c>
      <c r="G44" s="1" t="s">
        <v>19</v>
      </c>
      <c r="H44" s="4">
        <v>0.97</v>
      </c>
      <c r="I44" s="4">
        <v>0.7</v>
      </c>
      <c r="J44" s="4">
        <v>0.93</v>
      </c>
      <c r="K44" s="5"/>
      <c r="L44" s="5"/>
    </row>
    <row r="45" spans="1:12" x14ac:dyDescent="0.25">
      <c r="A45" s="2">
        <v>45108</v>
      </c>
      <c r="B45" s="1" t="s">
        <v>12</v>
      </c>
      <c r="C45" s="3">
        <v>18562.957142857143</v>
      </c>
      <c r="D45" s="3">
        <v>22000</v>
      </c>
      <c r="E45" s="3">
        <v>714.28571428571433</v>
      </c>
      <c r="F45" s="1">
        <v>240</v>
      </c>
      <c r="G45" s="1" t="s">
        <v>19</v>
      </c>
      <c r="H45" s="4">
        <v>0.9</v>
      </c>
      <c r="I45" s="4">
        <v>0.98</v>
      </c>
      <c r="J45" s="4">
        <v>0.96</v>
      </c>
    </row>
    <row r="46" spans="1:12" x14ac:dyDescent="0.25">
      <c r="A46" s="2">
        <v>45108</v>
      </c>
      <c r="B46" s="1" t="s">
        <v>13</v>
      </c>
      <c r="C46" s="3">
        <v>18562.957142857143</v>
      </c>
      <c r="D46" s="1">
        <v>25000</v>
      </c>
      <c r="E46" s="3">
        <v>714.28571428571433</v>
      </c>
      <c r="F46" s="1">
        <v>270</v>
      </c>
      <c r="G46" s="1" t="s">
        <v>19</v>
      </c>
      <c r="H46" s="4">
        <v>0.9</v>
      </c>
      <c r="I46" s="4">
        <v>0.95</v>
      </c>
      <c r="J46" s="4">
        <v>0.98</v>
      </c>
    </row>
    <row r="47" spans="1:12" x14ac:dyDescent="0.25">
      <c r="A47" s="2">
        <v>45108</v>
      </c>
      <c r="B47" s="1" t="s">
        <v>14</v>
      </c>
      <c r="C47" s="3">
        <v>18562.957142857143</v>
      </c>
      <c r="D47" s="1">
        <v>25000</v>
      </c>
      <c r="E47" s="3">
        <v>714.28571428571433</v>
      </c>
      <c r="F47" s="1">
        <v>259</v>
      </c>
      <c r="G47" s="1" t="s">
        <v>19</v>
      </c>
      <c r="H47" s="4">
        <v>0.96</v>
      </c>
      <c r="I47" s="4">
        <v>0.81</v>
      </c>
      <c r="J47" s="4">
        <v>0.85</v>
      </c>
    </row>
    <row r="48" spans="1:12" x14ac:dyDescent="0.25">
      <c r="A48" s="2">
        <v>45108</v>
      </c>
      <c r="B48" s="1" t="s">
        <v>15</v>
      </c>
      <c r="C48" s="3">
        <v>18562.957142857143</v>
      </c>
      <c r="D48" s="1">
        <v>25000</v>
      </c>
      <c r="E48" s="3">
        <v>714.28571428571433</v>
      </c>
      <c r="F48" s="1">
        <v>260</v>
      </c>
      <c r="G48" s="1" t="s">
        <v>19</v>
      </c>
      <c r="H48" s="4">
        <v>0.98</v>
      </c>
      <c r="I48" s="4">
        <v>0.84</v>
      </c>
      <c r="J48" s="4">
        <v>0.89</v>
      </c>
    </row>
    <row r="49" spans="1:10" x14ac:dyDescent="0.25">
      <c r="A49" s="2">
        <v>45108</v>
      </c>
      <c r="B49" s="1" t="s">
        <v>16</v>
      </c>
      <c r="C49" s="3">
        <v>18562.957142857143</v>
      </c>
      <c r="D49" s="1">
        <v>25000</v>
      </c>
      <c r="E49" s="3">
        <v>714.28571428571433</v>
      </c>
      <c r="F49" s="1">
        <v>260</v>
      </c>
      <c r="G49" s="1" t="s">
        <v>19</v>
      </c>
      <c r="H49" s="4">
        <v>0.76</v>
      </c>
      <c r="I49" s="4">
        <v>0.7</v>
      </c>
      <c r="J49" s="4">
        <v>0.86</v>
      </c>
    </row>
    <row r="50" spans="1:10" x14ac:dyDescent="0.25">
      <c r="A50" s="2">
        <v>45108</v>
      </c>
      <c r="B50" s="1" t="s">
        <v>17</v>
      </c>
      <c r="C50" s="3">
        <v>18562.957142857143</v>
      </c>
      <c r="D50" s="1">
        <v>25000</v>
      </c>
      <c r="E50" s="3">
        <v>714.28571428571433</v>
      </c>
      <c r="F50" s="1">
        <v>261</v>
      </c>
      <c r="G50" s="1" t="s">
        <v>19</v>
      </c>
      <c r="H50" s="4">
        <v>0.91</v>
      </c>
      <c r="I50" s="4">
        <v>0.77</v>
      </c>
      <c r="J50" s="4">
        <v>0.75</v>
      </c>
    </row>
    <row r="51" spans="1:10" x14ac:dyDescent="0.25">
      <c r="A51" s="2">
        <v>45139</v>
      </c>
      <c r="B51" s="1" t="s">
        <v>10</v>
      </c>
      <c r="C51" s="3">
        <v>18571.428571428572</v>
      </c>
      <c r="D51" s="3">
        <v>25000</v>
      </c>
      <c r="E51" s="3">
        <v>714.28571428571433</v>
      </c>
      <c r="F51" s="1">
        <v>242</v>
      </c>
      <c r="G51" s="1" t="s">
        <v>19</v>
      </c>
      <c r="H51" s="4">
        <v>0.79</v>
      </c>
      <c r="I51" s="4">
        <v>0.81</v>
      </c>
      <c r="J51" s="4">
        <v>0.74</v>
      </c>
    </row>
    <row r="52" spans="1:10" x14ac:dyDescent="0.25">
      <c r="A52" s="2">
        <v>45139</v>
      </c>
      <c r="B52" s="1" t="s">
        <v>12</v>
      </c>
      <c r="C52" s="3">
        <v>18571.428571428572</v>
      </c>
      <c r="D52" s="3">
        <v>22500</v>
      </c>
      <c r="E52" s="3">
        <v>714.28571428571433</v>
      </c>
      <c r="F52" s="1">
        <v>250</v>
      </c>
      <c r="G52" s="1" t="s">
        <v>19</v>
      </c>
      <c r="H52" s="4">
        <v>0.85</v>
      </c>
      <c r="I52" s="4">
        <v>0.82</v>
      </c>
      <c r="J52" s="4">
        <v>0.73</v>
      </c>
    </row>
    <row r="53" spans="1:10" x14ac:dyDescent="0.25">
      <c r="A53" s="2">
        <v>45139</v>
      </c>
      <c r="B53" s="1" t="s">
        <v>13</v>
      </c>
      <c r="C53" s="3">
        <v>18571.428571428572</v>
      </c>
      <c r="D53" s="1">
        <v>25000</v>
      </c>
      <c r="E53" s="3">
        <v>714.28571428571433</v>
      </c>
      <c r="F53" s="1">
        <v>242</v>
      </c>
      <c r="G53" s="1" t="s">
        <v>19</v>
      </c>
      <c r="H53" s="4">
        <v>0.88</v>
      </c>
      <c r="I53" s="4">
        <v>0.84</v>
      </c>
      <c r="J53" s="4">
        <v>0.75</v>
      </c>
    </row>
    <row r="54" spans="1:10" x14ac:dyDescent="0.25">
      <c r="A54" s="2">
        <v>45139</v>
      </c>
      <c r="B54" s="1" t="s">
        <v>14</v>
      </c>
      <c r="C54" s="3">
        <v>18571.428571428572</v>
      </c>
      <c r="D54" s="1">
        <v>25000</v>
      </c>
      <c r="E54" s="3">
        <v>714.28571428571433</v>
      </c>
      <c r="F54" s="1">
        <v>242</v>
      </c>
      <c r="G54" s="1" t="s">
        <v>19</v>
      </c>
      <c r="H54" s="4">
        <v>0.81</v>
      </c>
      <c r="I54" s="4">
        <v>0.92</v>
      </c>
      <c r="J54" s="4">
        <v>0.91</v>
      </c>
    </row>
    <row r="55" spans="1:10" x14ac:dyDescent="0.25">
      <c r="A55" s="2">
        <v>45139</v>
      </c>
      <c r="B55" s="1" t="s">
        <v>15</v>
      </c>
      <c r="C55" s="3">
        <v>18571.428571428572</v>
      </c>
      <c r="D55" s="1">
        <v>25000</v>
      </c>
      <c r="E55" s="3">
        <v>714.28571428571433</v>
      </c>
      <c r="F55" s="1">
        <v>242</v>
      </c>
      <c r="G55" s="1" t="s">
        <v>19</v>
      </c>
      <c r="H55" s="4">
        <v>0.84</v>
      </c>
      <c r="I55" s="4">
        <v>0.73</v>
      </c>
      <c r="J55" s="4">
        <v>0.99</v>
      </c>
    </row>
    <row r="56" spans="1:10" x14ac:dyDescent="0.25">
      <c r="A56" s="2">
        <v>45139</v>
      </c>
      <c r="B56" s="1" t="s">
        <v>16</v>
      </c>
      <c r="C56" s="3">
        <v>18571.428571428572</v>
      </c>
      <c r="D56" s="1">
        <v>25000</v>
      </c>
      <c r="E56" s="3">
        <v>714.28571428571433</v>
      </c>
      <c r="F56" s="1">
        <v>240</v>
      </c>
      <c r="G56" s="1" t="s">
        <v>19</v>
      </c>
      <c r="H56" s="4">
        <v>0.93</v>
      </c>
      <c r="I56" s="4">
        <v>0.79</v>
      </c>
      <c r="J56" s="4">
        <v>0.72</v>
      </c>
    </row>
    <row r="57" spans="1:10" x14ac:dyDescent="0.25">
      <c r="A57" s="2">
        <v>45139</v>
      </c>
      <c r="B57" s="1" t="s">
        <v>17</v>
      </c>
      <c r="C57" s="3">
        <v>18571.428571428572</v>
      </c>
      <c r="D57" s="1">
        <v>25000</v>
      </c>
      <c r="E57" s="3">
        <v>714.28571428571433</v>
      </c>
      <c r="F57" s="1">
        <v>242</v>
      </c>
      <c r="G57" s="1" t="s">
        <v>19</v>
      </c>
      <c r="H57" s="4">
        <v>0.84</v>
      </c>
      <c r="I57" s="4">
        <v>0.79</v>
      </c>
      <c r="J57" s="4">
        <v>0.8</v>
      </c>
    </row>
    <row r="58" spans="1:10" x14ac:dyDescent="0.25">
      <c r="A58" s="2">
        <v>45170</v>
      </c>
      <c r="B58" s="1" t="s">
        <v>10</v>
      </c>
      <c r="C58" s="3">
        <v>17857.142857142859</v>
      </c>
      <c r="D58" s="3">
        <v>22500</v>
      </c>
      <c r="E58" s="3">
        <v>285.71428571428572</v>
      </c>
      <c r="F58" s="1">
        <v>285</v>
      </c>
      <c r="G58" s="1" t="s">
        <v>19</v>
      </c>
      <c r="H58" s="4">
        <v>0.85</v>
      </c>
      <c r="I58" s="4">
        <v>0.91</v>
      </c>
      <c r="J58" s="4">
        <v>0.84</v>
      </c>
    </row>
    <row r="59" spans="1:10" x14ac:dyDescent="0.25">
      <c r="A59" s="2">
        <v>45170</v>
      </c>
      <c r="B59" s="1" t="s">
        <v>12</v>
      </c>
      <c r="C59" s="3">
        <v>17857.142857142859</v>
      </c>
      <c r="D59" s="3">
        <v>21500</v>
      </c>
      <c r="E59" s="3">
        <v>285.71428571428572</v>
      </c>
      <c r="F59" s="1">
        <v>275</v>
      </c>
      <c r="G59" s="1" t="s">
        <v>19</v>
      </c>
      <c r="H59" s="4">
        <v>0.86</v>
      </c>
      <c r="I59" s="4">
        <v>0.75</v>
      </c>
      <c r="J59" s="4">
        <v>0.96</v>
      </c>
    </row>
    <row r="60" spans="1:10" x14ac:dyDescent="0.25">
      <c r="A60" s="2">
        <v>45170</v>
      </c>
      <c r="B60" s="1" t="s">
        <v>13</v>
      </c>
      <c r="C60" s="3">
        <v>17857.142857142859</v>
      </c>
      <c r="D60" s="1">
        <v>24000</v>
      </c>
      <c r="E60" s="3">
        <v>285.71428571428572</v>
      </c>
      <c r="F60" s="1">
        <v>285</v>
      </c>
      <c r="G60" s="1" t="s">
        <v>19</v>
      </c>
      <c r="H60" s="4">
        <v>0.96</v>
      </c>
      <c r="I60" s="4">
        <v>0.77</v>
      </c>
      <c r="J60" s="4">
        <v>0.92</v>
      </c>
    </row>
    <row r="61" spans="1:10" x14ac:dyDescent="0.25">
      <c r="A61" s="2">
        <v>45170</v>
      </c>
      <c r="B61" s="1" t="s">
        <v>14</v>
      </c>
      <c r="C61" s="3">
        <v>17857.142857142859</v>
      </c>
      <c r="D61" s="1">
        <v>24500</v>
      </c>
      <c r="E61" s="3">
        <v>285.71428571428572</v>
      </c>
      <c r="F61" s="1">
        <v>290</v>
      </c>
      <c r="G61" s="1" t="s">
        <v>19</v>
      </c>
      <c r="H61" s="4">
        <v>0.99</v>
      </c>
      <c r="I61" s="4">
        <v>0.97</v>
      </c>
      <c r="J61" s="4">
        <v>0.73</v>
      </c>
    </row>
    <row r="62" spans="1:10" x14ac:dyDescent="0.25">
      <c r="A62" s="2">
        <v>45170</v>
      </c>
      <c r="B62" s="1" t="s">
        <v>15</v>
      </c>
      <c r="C62" s="3">
        <v>17857.142857142859</v>
      </c>
      <c r="D62" s="1">
        <v>24500</v>
      </c>
      <c r="E62" s="3">
        <v>285.71428571428572</v>
      </c>
      <c r="F62" s="1">
        <v>310</v>
      </c>
      <c r="G62" s="1" t="s">
        <v>19</v>
      </c>
      <c r="H62" s="4">
        <v>0.77</v>
      </c>
      <c r="I62" s="4">
        <v>0.72</v>
      </c>
      <c r="J62" s="4">
        <v>0.85</v>
      </c>
    </row>
    <row r="63" spans="1:10" x14ac:dyDescent="0.25">
      <c r="A63" s="2">
        <v>45170</v>
      </c>
      <c r="B63" s="1" t="s">
        <v>16</v>
      </c>
      <c r="C63" s="3">
        <v>17857.142857142859</v>
      </c>
      <c r="D63" s="1">
        <v>24500</v>
      </c>
      <c r="E63" s="3">
        <v>285.71428571428572</v>
      </c>
      <c r="F63" s="1">
        <v>270</v>
      </c>
      <c r="G63" s="1" t="s">
        <v>19</v>
      </c>
      <c r="H63" s="4">
        <v>0.77</v>
      </c>
      <c r="I63" s="4">
        <v>0.96</v>
      </c>
      <c r="J63" s="4">
        <v>0.78</v>
      </c>
    </row>
    <row r="64" spans="1:10" x14ac:dyDescent="0.25">
      <c r="A64" s="2">
        <v>45170</v>
      </c>
      <c r="B64" s="1" t="s">
        <v>17</v>
      </c>
      <c r="C64" s="3">
        <v>17857.142857142859</v>
      </c>
      <c r="D64" s="1">
        <v>24500</v>
      </c>
      <c r="E64" s="3">
        <v>285.71428571428572</v>
      </c>
      <c r="F64" s="1">
        <v>285</v>
      </c>
      <c r="G64" s="1" t="s">
        <v>19</v>
      </c>
      <c r="H64" s="4">
        <v>0.78</v>
      </c>
      <c r="I64" s="4">
        <v>0.8</v>
      </c>
      <c r="J64" s="4">
        <v>0.85</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Data Pivots</vt:lpstr>
      <vt:lpstr>Data</vt:lpstr>
      <vt:lpstr>_xlcn.WorksheetConnection_deliveries.csvA1N180791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Xu</dc:creator>
  <cp:lastModifiedBy>Benjamin Matutina</cp:lastModifiedBy>
  <dcterms:created xsi:type="dcterms:W3CDTF">2014-05-13T23:37:49Z</dcterms:created>
  <dcterms:modified xsi:type="dcterms:W3CDTF">2025-06-29T22:57:35Z</dcterms:modified>
</cp:coreProperties>
</file>