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yode\Desktop\"/>
    </mc:Choice>
  </mc:AlternateContent>
  <bookViews>
    <workbookView xWindow="0" yWindow="0" windowWidth="17970" windowHeight="8190"/>
  </bookViews>
  <sheets>
    <sheet name="198" sheetId="1" r:id="rId1"/>
    <sheet name="INC" sheetId="4" r:id="rId2"/>
    <sheet name="CRM" sheetId="2" r:id="rId3"/>
  </sheets>
  <definedNames>
    <definedName name="_xlnm.Print_Titles" localSheetId="1">INC!$B:$E</definedName>
  </definedNames>
  <calcPr calcId="152511"/>
</workbook>
</file>

<file path=xl/calcChain.xml><?xml version="1.0" encoding="utf-8"?>
<calcChain xmlns="http://schemas.openxmlformats.org/spreadsheetml/2006/main">
  <c r="G214" i="1" l="1"/>
  <c r="H214" i="1"/>
  <c r="G212" i="1"/>
  <c r="G194" i="1"/>
  <c r="G189" i="1" l="1"/>
  <c r="E186" i="1"/>
  <c r="L100" i="1" l="1"/>
  <c r="X2" i="4" l="1"/>
  <c r="X3" i="4" s="1"/>
  <c r="F160" i="1"/>
  <c r="N2" i="4"/>
  <c r="N3" i="4" s="1"/>
  <c r="G269" i="1"/>
  <c r="F195" i="1"/>
  <c r="U2" i="4" s="1"/>
  <c r="U3" i="4" s="1"/>
  <c r="H3" i="1"/>
  <c r="G159" i="1" s="1"/>
  <c r="H159" i="1" s="1"/>
  <c r="H160" i="1" s="1"/>
  <c r="Z1" i="4"/>
  <c r="G100" i="1"/>
  <c r="H100" i="1" s="1"/>
  <c r="G96" i="1"/>
  <c r="H96" i="1" s="1"/>
  <c r="G92" i="1"/>
  <c r="H92" i="1" s="1"/>
  <c r="G88" i="1"/>
  <c r="H88" i="1" s="1"/>
  <c r="G84" i="1"/>
  <c r="H84" i="1" s="1"/>
  <c r="G77" i="1"/>
  <c r="H77" i="1" s="1"/>
  <c r="G73" i="1"/>
  <c r="H73" i="1" s="1"/>
  <c r="G69" i="1"/>
  <c r="H69" i="1" s="1"/>
  <c r="G65" i="1"/>
  <c r="H65" i="1" s="1"/>
  <c r="G61" i="1"/>
  <c r="H61" i="1" s="1"/>
  <c r="F55" i="1"/>
  <c r="G50" i="1"/>
  <c r="H50" i="1" s="1"/>
  <c r="G54" i="1"/>
  <c r="H54" i="1" s="1"/>
  <c r="G40" i="1"/>
  <c r="H40" i="1" s="1"/>
  <c r="G44" i="1"/>
  <c r="H44" i="1" s="1"/>
  <c r="G30" i="1"/>
  <c r="H30" i="1" s="1"/>
  <c r="G26" i="1"/>
  <c r="H26" i="1" s="1"/>
  <c r="G22" i="1"/>
  <c r="H22" i="1" s="1"/>
  <c r="G11" i="1"/>
  <c r="H11" i="1" s="1"/>
  <c r="G15" i="1"/>
  <c r="H15" i="1" s="1"/>
  <c r="G7" i="1"/>
  <c r="H7" i="1" s="1"/>
  <c r="G129" i="1" l="1"/>
  <c r="H129" i="1" s="1"/>
  <c r="G144" i="1"/>
  <c r="H144" i="1" s="1"/>
  <c r="G152" i="1"/>
  <c r="H152" i="1" s="1"/>
  <c r="G188" i="1"/>
  <c r="H188" i="1" s="1"/>
  <c r="G209" i="1"/>
  <c r="H209" i="1" s="1"/>
  <c r="G234" i="1"/>
  <c r="H234" i="1" s="1"/>
  <c r="G246" i="1"/>
  <c r="H246" i="1" s="1"/>
  <c r="G262" i="1"/>
  <c r="H262" i="1" s="1"/>
  <c r="G14" i="1"/>
  <c r="H14" i="1" s="1"/>
  <c r="G10" i="1"/>
  <c r="H10" i="1" s="1"/>
  <c r="G23" i="1"/>
  <c r="H23" i="1" s="1"/>
  <c r="G27" i="1"/>
  <c r="H27" i="1" s="1"/>
  <c r="G31" i="1"/>
  <c r="H31" i="1" s="1"/>
  <c r="G39" i="1"/>
  <c r="H39" i="1" s="1"/>
  <c r="G53" i="1"/>
  <c r="H53" i="1" s="1"/>
  <c r="G45" i="1"/>
  <c r="H45" i="1" s="1"/>
  <c r="G55" i="1"/>
  <c r="H55" i="1" s="1"/>
  <c r="G62" i="1"/>
  <c r="H62" i="1" s="1"/>
  <c r="G66" i="1"/>
  <c r="H66" i="1" s="1"/>
  <c r="G70" i="1"/>
  <c r="H70" i="1" s="1"/>
  <c r="G74" i="1"/>
  <c r="H74" i="1" s="1"/>
  <c r="G78" i="1"/>
  <c r="H78" i="1" s="1"/>
  <c r="G85" i="1"/>
  <c r="H85" i="1" s="1"/>
  <c r="G89" i="1"/>
  <c r="H89" i="1" s="1"/>
  <c r="G93" i="1"/>
  <c r="H93" i="1" s="1"/>
  <c r="G97" i="1"/>
  <c r="H97" i="1" s="1"/>
  <c r="G101" i="1"/>
  <c r="H101" i="1" s="1"/>
  <c r="G105" i="1"/>
  <c r="H105" i="1" s="1"/>
  <c r="G114" i="1"/>
  <c r="H114" i="1" s="1"/>
  <c r="G130" i="1"/>
  <c r="H130" i="1" s="1"/>
  <c r="G134" i="1"/>
  <c r="H134" i="1" s="1"/>
  <c r="G141" i="1"/>
  <c r="H141" i="1" s="1"/>
  <c r="G149" i="1"/>
  <c r="H149" i="1" s="1"/>
  <c r="G153" i="1"/>
  <c r="H153" i="1" s="1"/>
  <c r="G163" i="1"/>
  <c r="H163" i="1" s="1"/>
  <c r="G179" i="1"/>
  <c r="H179" i="1" s="1"/>
  <c r="H183" i="1" s="1"/>
  <c r="H189" i="1"/>
  <c r="G202" i="1"/>
  <c r="H202" i="1" s="1"/>
  <c r="G206" i="1"/>
  <c r="H206" i="1" s="1"/>
  <c r="G210" i="1"/>
  <c r="H210" i="1" s="1"/>
  <c r="G223" i="1"/>
  <c r="H223" i="1" s="1"/>
  <c r="G227" i="1"/>
  <c r="H227" i="1" s="1"/>
  <c r="G231" i="1"/>
  <c r="H231" i="1" s="1"/>
  <c r="G235" i="1"/>
  <c r="H235" i="1" s="1"/>
  <c r="G239" i="1"/>
  <c r="H239" i="1" s="1"/>
  <c r="G243" i="1"/>
  <c r="H243" i="1" s="1"/>
  <c r="G247" i="1"/>
  <c r="H247" i="1" s="1"/>
  <c r="G251" i="1"/>
  <c r="H251" i="1" s="1"/>
  <c r="G255" i="1"/>
  <c r="H255" i="1" s="1"/>
  <c r="G259" i="1"/>
  <c r="H259" i="1" s="1"/>
  <c r="G263" i="1"/>
  <c r="H263" i="1" s="1"/>
  <c r="G267" i="1"/>
  <c r="H267" i="1" s="1"/>
  <c r="G104" i="1"/>
  <c r="H104" i="1" s="1"/>
  <c r="G140" i="1"/>
  <c r="H140" i="1" s="1"/>
  <c r="G217" i="1"/>
  <c r="H217" i="1" s="1"/>
  <c r="G230" i="1"/>
  <c r="H230" i="1" s="1"/>
  <c r="G242" i="1"/>
  <c r="H242" i="1" s="1"/>
  <c r="G254" i="1"/>
  <c r="H254" i="1" s="1"/>
  <c r="G266" i="1"/>
  <c r="H266" i="1" s="1"/>
  <c r="G17" i="1"/>
  <c r="H17" i="1" s="1"/>
  <c r="G13" i="1"/>
  <c r="H13" i="1" s="1"/>
  <c r="G9" i="1"/>
  <c r="H9" i="1" s="1"/>
  <c r="G24" i="1"/>
  <c r="H24" i="1" s="1"/>
  <c r="H33" i="1" s="1"/>
  <c r="G28" i="1"/>
  <c r="H28" i="1" s="1"/>
  <c r="G32" i="1"/>
  <c r="H32" i="1" s="1"/>
  <c r="G42" i="1"/>
  <c r="H42" i="1" s="1"/>
  <c r="G38" i="1"/>
  <c r="H38" i="1" s="1"/>
  <c r="G52" i="1"/>
  <c r="H52" i="1" s="1"/>
  <c r="G43" i="1"/>
  <c r="H43" i="1" s="1"/>
  <c r="G59" i="1"/>
  <c r="H59" i="1" s="1"/>
  <c r="G63" i="1"/>
  <c r="H63" i="1" s="1"/>
  <c r="H79" i="1" s="1"/>
  <c r="G67" i="1"/>
  <c r="H67" i="1" s="1"/>
  <c r="G71" i="1"/>
  <c r="H71" i="1" s="1"/>
  <c r="G75" i="1"/>
  <c r="H75" i="1" s="1"/>
  <c r="G82" i="1"/>
  <c r="H82" i="1" s="1"/>
  <c r="G86" i="1"/>
  <c r="H86" i="1" s="1"/>
  <c r="G90" i="1"/>
  <c r="H90" i="1" s="1"/>
  <c r="G94" i="1"/>
  <c r="H94" i="1" s="1"/>
  <c r="G98" i="1"/>
  <c r="H98" i="1" s="1"/>
  <c r="G102" i="1"/>
  <c r="H102" i="1" s="1"/>
  <c r="G106" i="1"/>
  <c r="H106" i="1" s="1"/>
  <c r="G118" i="1"/>
  <c r="H118" i="1" s="1"/>
  <c r="G131" i="1"/>
  <c r="H131" i="1" s="1"/>
  <c r="G138" i="1"/>
  <c r="H138" i="1" s="1"/>
  <c r="G142" i="1"/>
  <c r="H142" i="1" s="1"/>
  <c r="G150" i="1"/>
  <c r="H150" i="1" s="1"/>
  <c r="G154" i="1"/>
  <c r="H154" i="1" s="1"/>
  <c r="G170" i="1"/>
  <c r="H170" i="1" s="1"/>
  <c r="G176" i="1"/>
  <c r="H176" i="1" s="1"/>
  <c r="H177" i="1" s="1"/>
  <c r="G180" i="1"/>
  <c r="H180" i="1" s="1"/>
  <c r="G186" i="1"/>
  <c r="H186" i="1" s="1"/>
  <c r="H191" i="1" s="1"/>
  <c r="H194" i="1"/>
  <c r="H195" i="1" s="1"/>
  <c r="G203" i="1"/>
  <c r="H203" i="1" s="1"/>
  <c r="G207" i="1"/>
  <c r="H207" i="1" s="1"/>
  <c r="G211" i="1"/>
  <c r="H211" i="1" s="1"/>
  <c r="G215" i="1"/>
  <c r="H215" i="1" s="1"/>
  <c r="G218" i="1"/>
  <c r="H218" i="1" s="1"/>
  <c r="G224" i="1"/>
  <c r="H224" i="1" s="1"/>
  <c r="G228" i="1"/>
  <c r="H228" i="1" s="1"/>
  <c r="G232" i="1"/>
  <c r="H232" i="1" s="1"/>
  <c r="G236" i="1"/>
  <c r="H236" i="1" s="1"/>
  <c r="G240" i="1"/>
  <c r="H240" i="1" s="1"/>
  <c r="G244" i="1"/>
  <c r="H244" i="1" s="1"/>
  <c r="G248" i="1"/>
  <c r="H248" i="1" s="1"/>
  <c r="G252" i="1"/>
  <c r="H252" i="1" s="1"/>
  <c r="G256" i="1"/>
  <c r="H256" i="1" s="1"/>
  <c r="G260" i="1"/>
  <c r="H260" i="1" s="1"/>
  <c r="G264" i="1"/>
  <c r="H264" i="1" s="1"/>
  <c r="G198" i="1"/>
  <c r="H198" i="1" s="1"/>
  <c r="H199" i="1" s="1"/>
  <c r="G109" i="1"/>
  <c r="H109" i="1" s="1"/>
  <c r="F157" i="1"/>
  <c r="M12" i="4" s="1"/>
  <c r="G139" i="1"/>
  <c r="H139" i="1" s="1"/>
  <c r="G146" i="1"/>
  <c r="H146" i="1" s="1"/>
  <c r="G145" i="1"/>
  <c r="H145" i="1" s="1"/>
  <c r="L101" i="1"/>
  <c r="J12" i="4" s="1"/>
  <c r="G18" i="1"/>
  <c r="H18" i="1" s="1"/>
  <c r="G133" i="1"/>
  <c r="H133" i="1" s="1"/>
  <c r="G148" i="1"/>
  <c r="H148" i="1" s="1"/>
  <c r="G162" i="1"/>
  <c r="H162" i="1" s="1"/>
  <c r="H164" i="1" s="1"/>
  <c r="G172" i="1"/>
  <c r="H172" i="1" s="1"/>
  <c r="G182" i="1"/>
  <c r="H182" i="1" s="1"/>
  <c r="G205" i="1"/>
  <c r="H205" i="1" s="1"/>
  <c r="G213" i="1"/>
  <c r="H213" i="1" s="1"/>
  <c r="G226" i="1"/>
  <c r="H226" i="1" s="1"/>
  <c r="G238" i="1"/>
  <c r="H238" i="1" s="1"/>
  <c r="G250" i="1"/>
  <c r="H250" i="1" s="1"/>
  <c r="G258" i="1"/>
  <c r="H258" i="1" s="1"/>
  <c r="G16" i="1"/>
  <c r="H16" i="1" s="1"/>
  <c r="G12" i="1"/>
  <c r="H12" i="1" s="1"/>
  <c r="G8" i="1"/>
  <c r="H8" i="1" s="1"/>
  <c r="G25" i="1"/>
  <c r="H25" i="1" s="1"/>
  <c r="G29" i="1"/>
  <c r="H29" i="1" s="1"/>
  <c r="G36" i="1"/>
  <c r="H36" i="1" s="1"/>
  <c r="G41" i="1"/>
  <c r="H41" i="1" s="1"/>
  <c r="G37" i="1"/>
  <c r="H37" i="1" s="1"/>
  <c r="G51" i="1"/>
  <c r="H51" i="1" s="1"/>
  <c r="G49" i="1"/>
  <c r="H49" i="1" s="1"/>
  <c r="G60" i="1"/>
  <c r="H60" i="1" s="1"/>
  <c r="G64" i="1"/>
  <c r="H64" i="1" s="1"/>
  <c r="G68" i="1"/>
  <c r="H68" i="1" s="1"/>
  <c r="G72" i="1"/>
  <c r="H72" i="1" s="1"/>
  <c r="G76" i="1"/>
  <c r="H76" i="1" s="1"/>
  <c r="G83" i="1"/>
  <c r="H83" i="1" s="1"/>
  <c r="G87" i="1"/>
  <c r="H87" i="1" s="1"/>
  <c r="G91" i="1"/>
  <c r="H91" i="1" s="1"/>
  <c r="G95" i="1"/>
  <c r="H95" i="1" s="1"/>
  <c r="G99" i="1"/>
  <c r="H99" i="1" s="1"/>
  <c r="G103" i="1"/>
  <c r="H103" i="1" s="1"/>
  <c r="G122" i="1"/>
  <c r="H122" i="1" s="1"/>
  <c r="G132" i="1"/>
  <c r="H132" i="1" s="1"/>
  <c r="G143" i="1"/>
  <c r="H143" i="1" s="1"/>
  <c r="G147" i="1"/>
  <c r="H147" i="1" s="1"/>
  <c r="G151" i="1"/>
  <c r="H151" i="1" s="1"/>
  <c r="G167" i="1"/>
  <c r="H167" i="1" s="1"/>
  <c r="H168" i="1" s="1"/>
  <c r="G171" i="1"/>
  <c r="H171" i="1" s="1"/>
  <c r="G181" i="1"/>
  <c r="H181" i="1" s="1"/>
  <c r="G187" i="1"/>
  <c r="H187" i="1" s="1"/>
  <c r="G204" i="1"/>
  <c r="H204" i="1" s="1"/>
  <c r="G208" i="1"/>
  <c r="H208" i="1" s="1"/>
  <c r="H212" i="1"/>
  <c r="G216" i="1"/>
  <c r="H216" i="1" s="1"/>
  <c r="G225" i="1"/>
  <c r="H225" i="1" s="1"/>
  <c r="G229" i="1"/>
  <c r="H229" i="1" s="1"/>
  <c r="G233" i="1"/>
  <c r="H233" i="1" s="1"/>
  <c r="G237" i="1"/>
  <c r="H237" i="1" s="1"/>
  <c r="G241" i="1"/>
  <c r="H241" i="1" s="1"/>
  <c r="G245" i="1"/>
  <c r="H245" i="1" s="1"/>
  <c r="G249" i="1"/>
  <c r="H249" i="1" s="1"/>
  <c r="G253" i="1"/>
  <c r="H253" i="1" s="1"/>
  <c r="G257" i="1"/>
  <c r="H257" i="1" s="1"/>
  <c r="G261" i="1"/>
  <c r="H261" i="1" s="1"/>
  <c r="G265" i="1"/>
  <c r="H265" i="1" s="1"/>
  <c r="D7" i="4"/>
  <c r="D11" i="4" s="1"/>
  <c r="G107" i="1"/>
  <c r="H107" i="1" s="1"/>
  <c r="G115" i="1"/>
  <c r="H115" i="1" s="1"/>
  <c r="G119" i="1"/>
  <c r="H119" i="1" s="1"/>
  <c r="G123" i="1"/>
  <c r="H123" i="1" s="1"/>
  <c r="G108" i="1"/>
  <c r="H108" i="1" s="1"/>
  <c r="G116" i="1"/>
  <c r="H116" i="1" s="1"/>
  <c r="G120" i="1"/>
  <c r="H120" i="1" s="1"/>
  <c r="G124" i="1"/>
  <c r="H124" i="1" s="1"/>
  <c r="G113" i="1"/>
  <c r="H113" i="1" s="1"/>
  <c r="G117" i="1"/>
  <c r="H117" i="1" s="1"/>
  <c r="G121" i="1"/>
  <c r="H121" i="1" s="1"/>
  <c r="G125" i="1"/>
  <c r="H125" i="1" s="1"/>
  <c r="H56" i="1"/>
  <c r="H46" i="1"/>
  <c r="H110" i="1" l="1"/>
  <c r="H268" i="1"/>
  <c r="H269" i="1" s="1"/>
  <c r="H219" i="1"/>
  <c r="H173" i="1"/>
  <c r="H155" i="1"/>
  <c r="H135" i="1"/>
  <c r="H126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0" i="1"/>
  <c r="F229" i="1"/>
  <c r="F228" i="1"/>
  <c r="F227" i="1"/>
  <c r="F226" i="1"/>
  <c r="F225" i="1"/>
  <c r="F224" i="1"/>
  <c r="F223" i="1"/>
  <c r="A224" i="1"/>
  <c r="A225" i="1" s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4" i="1"/>
  <c r="F205" i="1"/>
  <c r="F206" i="1"/>
  <c r="F203" i="1"/>
  <c r="F202" i="1"/>
  <c r="F268" i="1" l="1"/>
  <c r="F269" i="1" s="1"/>
  <c r="F219" i="1"/>
  <c r="W2" i="4" s="1"/>
  <c r="W3" i="4" s="1"/>
  <c r="K212" i="1"/>
  <c r="K214" i="1"/>
  <c r="K202" i="1"/>
  <c r="K207" i="1"/>
  <c r="F198" i="1" l="1"/>
  <c r="F199" i="1" s="1"/>
  <c r="V2" i="4" s="1"/>
  <c r="V3" i="4" s="1"/>
  <c r="F171" i="1"/>
  <c r="F172" i="1"/>
  <c r="F170" i="1"/>
  <c r="F162" i="1"/>
  <c r="A180" i="1"/>
  <c r="A181" i="1" s="1"/>
  <c r="A182" i="1" s="1"/>
  <c r="A189" i="1"/>
  <c r="F187" i="1"/>
  <c r="F188" i="1"/>
  <c r="F189" i="1"/>
  <c r="F186" i="1"/>
  <c r="F180" i="1"/>
  <c r="F181" i="1"/>
  <c r="F182" i="1"/>
  <c r="F179" i="1"/>
  <c r="F176" i="1"/>
  <c r="F177" i="1" s="1"/>
  <c r="R2" i="4" s="1"/>
  <c r="R3" i="4" s="1"/>
  <c r="F167" i="1"/>
  <c r="F191" i="1" l="1"/>
  <c r="T2" i="4" s="1"/>
  <c r="T3" i="4" s="1"/>
  <c r="K167" i="1"/>
  <c r="F168" i="1"/>
  <c r="P2" i="4" s="1"/>
  <c r="P3" i="4" s="1"/>
  <c r="K162" i="1"/>
  <c r="F164" i="1"/>
  <c r="O2" i="4" s="1"/>
  <c r="O3" i="4" s="1"/>
  <c r="K170" i="1"/>
  <c r="F173" i="1"/>
  <c r="Q3" i="4" s="1"/>
  <c r="F183" i="1"/>
  <c r="S2" i="4" s="1"/>
  <c r="S3" i="4" s="1"/>
  <c r="K186" i="1"/>
  <c r="K179" i="1"/>
  <c r="F154" i="1"/>
  <c r="F152" i="1" l="1"/>
  <c r="F153" i="1"/>
  <c r="F148" i="1"/>
  <c r="F149" i="1"/>
  <c r="F150" i="1"/>
  <c r="F151" i="1"/>
  <c r="F141" i="1"/>
  <c r="F139" i="1"/>
  <c r="F140" i="1"/>
  <c r="F142" i="1"/>
  <c r="F143" i="1"/>
  <c r="F144" i="1"/>
  <c r="F145" i="1"/>
  <c r="F146" i="1"/>
  <c r="F147" i="1"/>
  <c r="F138" i="1"/>
  <c r="A139" i="1"/>
  <c r="A140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F155" i="1" l="1"/>
  <c r="M2" i="4" s="1"/>
  <c r="M3" i="4" s="1"/>
  <c r="K152" i="1"/>
  <c r="K138" i="1"/>
  <c r="K146" i="1"/>
  <c r="K144" i="1"/>
  <c r="K140" i="1"/>
  <c r="F131" i="1"/>
  <c r="F132" i="1"/>
  <c r="F133" i="1"/>
  <c r="F134" i="1"/>
  <c r="F130" i="1"/>
  <c r="F129" i="1"/>
  <c r="F135" i="1" s="1"/>
  <c r="L2" i="4" s="1"/>
  <c r="L3" i="4" s="1"/>
  <c r="A130" i="1"/>
  <c r="A131" i="1" s="1"/>
  <c r="A132" i="1" s="1"/>
  <c r="A133" i="1" s="1"/>
  <c r="A134" i="1" s="1"/>
  <c r="F121" i="1"/>
  <c r="F122" i="1"/>
  <c r="F123" i="1"/>
  <c r="F124" i="1"/>
  <c r="F125" i="1"/>
  <c r="F114" i="1"/>
  <c r="F115" i="1"/>
  <c r="F116" i="1"/>
  <c r="F117" i="1"/>
  <c r="F118" i="1"/>
  <c r="F119" i="1"/>
  <c r="F120" i="1"/>
  <c r="F113" i="1"/>
  <c r="F54" i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F108" i="1"/>
  <c r="F109" i="1"/>
  <c r="F102" i="1"/>
  <c r="F103" i="1"/>
  <c r="F104" i="1"/>
  <c r="F105" i="1"/>
  <c r="F106" i="1"/>
  <c r="F99" i="1"/>
  <c r="F100" i="1"/>
  <c r="F101" i="1"/>
  <c r="F107" i="1"/>
  <c r="F96" i="1"/>
  <c r="F97" i="1"/>
  <c r="F98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82" i="1"/>
  <c r="F110" i="1" s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F78" i="1"/>
  <c r="F77" i="1"/>
  <c r="F75" i="1"/>
  <c r="F76" i="1"/>
  <c r="F74" i="1"/>
  <c r="F73" i="1"/>
  <c r="F72" i="1"/>
  <c r="F65" i="1"/>
  <c r="F66" i="1"/>
  <c r="F67" i="1"/>
  <c r="F68" i="1"/>
  <c r="F69" i="1"/>
  <c r="F70" i="1"/>
  <c r="F71" i="1"/>
  <c r="F60" i="1"/>
  <c r="F61" i="1"/>
  <c r="F62" i="1"/>
  <c r="F63" i="1"/>
  <c r="F64" i="1"/>
  <c r="F59" i="1"/>
  <c r="A60" i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F50" i="1"/>
  <c r="F51" i="1"/>
  <c r="F52" i="1"/>
  <c r="F53" i="1"/>
  <c r="F49" i="1"/>
  <c r="A50" i="1"/>
  <c r="A51" i="1" s="1"/>
  <c r="A52" i="1" s="1"/>
  <c r="A53" i="1" s="1"/>
  <c r="A54" i="1" s="1"/>
  <c r="A55" i="1" s="1"/>
  <c r="F45" i="1"/>
  <c r="F44" i="1"/>
  <c r="F43" i="1"/>
  <c r="F42" i="1"/>
  <c r="A37" i="1"/>
  <c r="A38" i="1" s="1"/>
  <c r="A39" i="1" s="1"/>
  <c r="A40" i="1" s="1"/>
  <c r="A41" i="1" s="1"/>
  <c r="A42" i="1" s="1"/>
  <c r="A43" i="1" s="1"/>
  <c r="A44" i="1" s="1"/>
  <c r="A45" i="1" s="1"/>
  <c r="F38" i="1"/>
  <c r="F39" i="1"/>
  <c r="F40" i="1"/>
  <c r="F41" i="1"/>
  <c r="F37" i="1"/>
  <c r="F36" i="1"/>
  <c r="F22" i="1"/>
  <c r="F23" i="1"/>
  <c r="F24" i="1"/>
  <c r="F25" i="1"/>
  <c r="F26" i="1"/>
  <c r="F27" i="1"/>
  <c r="F28" i="1"/>
  <c r="F29" i="1"/>
  <c r="F30" i="1"/>
  <c r="F31" i="1"/>
  <c r="F3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F79" i="1" l="1"/>
  <c r="F126" i="1"/>
  <c r="K2" i="4" s="1"/>
  <c r="K3" i="4" s="1"/>
  <c r="J2" i="4"/>
  <c r="J3" i="4" s="1"/>
  <c r="F111" i="1"/>
  <c r="F46" i="1"/>
  <c r="G2" i="4" s="1"/>
  <c r="F33" i="1"/>
  <c r="F2" i="4" s="1"/>
  <c r="F3" i="4" s="1"/>
  <c r="K91" i="1"/>
  <c r="K85" i="1"/>
  <c r="F56" i="1"/>
  <c r="H2" i="4" s="1"/>
  <c r="H3" i="4" s="1"/>
  <c r="K54" i="1"/>
  <c r="K129" i="1"/>
  <c r="K120" i="1"/>
  <c r="K131" i="1"/>
  <c r="K113" i="1"/>
  <c r="K107" i="1"/>
  <c r="K100" i="1"/>
  <c r="K59" i="1"/>
  <c r="K82" i="1"/>
  <c r="I2" i="4"/>
  <c r="I3" i="4" s="1"/>
  <c r="K49" i="1"/>
  <c r="K38" i="1"/>
  <c r="K51" i="1"/>
  <c r="K36" i="1"/>
  <c r="K22" i="1"/>
  <c r="F18" i="1" l="1"/>
  <c r="F17" i="1"/>
  <c r="F16" i="1"/>
  <c r="F15" i="1"/>
  <c r="F14" i="1"/>
  <c r="F13" i="1"/>
  <c r="F12" i="1"/>
  <c r="F8" i="1" l="1"/>
  <c r="F9" i="1"/>
  <c r="F10" i="1"/>
  <c r="F11" i="1"/>
  <c r="F7" i="1"/>
  <c r="F19" i="1" l="1"/>
  <c r="E2" i="4"/>
  <c r="K8" i="1"/>
  <c r="E3" i="4" l="1"/>
  <c r="Y3" i="4" s="1"/>
  <c r="Y2" i="4"/>
  <c r="G3" i="4"/>
  <c r="H19" i="1"/>
  <c r="W4" i="4" l="1"/>
  <c r="W5" i="4" s="1"/>
  <c r="S4" i="4"/>
  <c r="T4" i="4"/>
  <c r="T5" i="4" s="1"/>
  <c r="V4" i="4"/>
  <c r="V5" i="4" s="1"/>
  <c r="X4" i="4"/>
  <c r="X5" i="4" s="1"/>
  <c r="U4" i="4"/>
  <c r="U5" i="4" s="1"/>
  <c r="G4" i="4"/>
  <c r="G5" i="4" s="1"/>
  <c r="G10" i="4" s="1"/>
  <c r="T6" i="4" l="1"/>
  <c r="T8" i="4"/>
  <c r="T7" i="4"/>
  <c r="T9" i="4"/>
  <c r="T10" i="4"/>
  <c r="V8" i="4"/>
  <c r="V7" i="4"/>
  <c r="V9" i="4"/>
  <c r="V6" i="4"/>
  <c r="V10" i="4"/>
  <c r="U10" i="4"/>
  <c r="U8" i="4"/>
  <c r="U7" i="4"/>
  <c r="U9" i="4"/>
  <c r="U6" i="4"/>
  <c r="X7" i="4"/>
  <c r="X9" i="4"/>
  <c r="X6" i="4"/>
  <c r="X10" i="4"/>
  <c r="X8" i="4"/>
  <c r="W10" i="4"/>
  <c r="W9" i="4"/>
  <c r="W7" i="4"/>
  <c r="W6" i="4"/>
  <c r="W8" i="4"/>
  <c r="G7" i="4"/>
  <c r="G6" i="4"/>
  <c r="G9" i="4"/>
  <c r="G8" i="4"/>
  <c r="E4" i="4"/>
  <c r="N4" i="4"/>
  <c r="N5" i="4" s="1"/>
  <c r="N10" i="4" s="1"/>
  <c r="H4" i="4"/>
  <c r="H5" i="4" s="1"/>
  <c r="H10" i="4" s="1"/>
  <c r="O4" i="4"/>
  <c r="O5" i="4" s="1"/>
  <c r="O10" i="4" s="1"/>
  <c r="S5" i="4"/>
  <c r="Q4" i="4"/>
  <c r="Q5" i="4" s="1"/>
  <c r="Q10" i="4" s="1"/>
  <c r="L4" i="4"/>
  <c r="L5" i="4" s="1"/>
  <c r="L10" i="4" s="1"/>
  <c r="I4" i="4"/>
  <c r="I5" i="4" s="1"/>
  <c r="I10" i="4" s="1"/>
  <c r="M4" i="4"/>
  <c r="M5" i="4" s="1"/>
  <c r="M10" i="4" s="1"/>
  <c r="J4" i="4"/>
  <c r="J5" i="4" s="1"/>
  <c r="J10" i="4" s="1"/>
  <c r="K4" i="4"/>
  <c r="K5" i="4" s="1"/>
  <c r="K10" i="4" s="1"/>
  <c r="R4" i="4"/>
  <c r="R5" i="4" s="1"/>
  <c r="R10" i="4" s="1"/>
  <c r="F4" i="4"/>
  <c r="F5" i="4" s="1"/>
  <c r="F10" i="4" s="1"/>
  <c r="P4" i="4"/>
  <c r="P5" i="4" s="1"/>
  <c r="P10" i="4" s="1"/>
  <c r="W11" i="4" l="1"/>
  <c r="W13" i="4" s="1"/>
  <c r="U11" i="4"/>
  <c r="U13" i="4" s="1"/>
  <c r="X11" i="4"/>
  <c r="X13" i="4" s="1"/>
  <c r="V11" i="4"/>
  <c r="V13" i="4" s="1"/>
  <c r="T11" i="4"/>
  <c r="T13" i="4" s="1"/>
  <c r="S10" i="4"/>
  <c r="S6" i="4"/>
  <c r="Y4" i="4"/>
  <c r="G11" i="4"/>
  <c r="G13" i="4" s="1"/>
  <c r="R6" i="4"/>
  <c r="R9" i="4"/>
  <c r="R8" i="4"/>
  <c r="R7" i="4"/>
  <c r="I9" i="4"/>
  <c r="I8" i="4"/>
  <c r="I6" i="4"/>
  <c r="I7" i="4"/>
  <c r="O7" i="4"/>
  <c r="O6" i="4"/>
  <c r="O9" i="4"/>
  <c r="O8" i="4"/>
  <c r="K9" i="4"/>
  <c r="K7" i="4"/>
  <c r="K8" i="4"/>
  <c r="K6" i="4"/>
  <c r="L6" i="4"/>
  <c r="L9" i="4"/>
  <c r="L7" i="4"/>
  <c r="L8" i="4"/>
  <c r="H6" i="4"/>
  <c r="H8" i="4"/>
  <c r="H7" i="4"/>
  <c r="H9" i="4"/>
  <c r="P8" i="4"/>
  <c r="P6" i="4"/>
  <c r="P7" i="4"/>
  <c r="P9" i="4"/>
  <c r="J8" i="4"/>
  <c r="J7" i="4"/>
  <c r="J6" i="4"/>
  <c r="J9" i="4"/>
  <c r="Q9" i="4"/>
  <c r="Q7" i="4"/>
  <c r="Q8" i="4"/>
  <c r="Q6" i="4"/>
  <c r="N8" i="4"/>
  <c r="N9" i="4"/>
  <c r="N7" i="4"/>
  <c r="N6" i="4"/>
  <c r="F6" i="4"/>
  <c r="F8" i="4"/>
  <c r="F7" i="4"/>
  <c r="F9" i="4"/>
  <c r="M7" i="4"/>
  <c r="M8" i="4"/>
  <c r="M9" i="4"/>
  <c r="M6" i="4"/>
  <c r="S7" i="4"/>
  <c r="S9" i="4"/>
  <c r="S8" i="4"/>
  <c r="E5" i="4"/>
  <c r="Y5" i="4" s="1"/>
  <c r="S11" i="4" l="1"/>
  <c r="S13" i="4" s="1"/>
  <c r="E10" i="4"/>
  <c r="Q11" i="4"/>
  <c r="Q13" i="4" s="1"/>
  <c r="J11" i="4"/>
  <c r="J13" i="4" s="1"/>
  <c r="K11" i="4"/>
  <c r="K13" i="4" s="1"/>
  <c r="M11" i="4"/>
  <c r="M13" i="4" s="1"/>
  <c r="O11" i="4"/>
  <c r="O13" i="4" s="1"/>
  <c r="I11" i="4"/>
  <c r="I13" i="4" s="1"/>
  <c r="R11" i="4"/>
  <c r="R13" i="4" s="1"/>
  <c r="F11" i="4"/>
  <c r="F13" i="4" s="1"/>
  <c r="N11" i="4"/>
  <c r="N13" i="4" s="1"/>
  <c r="P11" i="4"/>
  <c r="P13" i="4" s="1"/>
  <c r="H11" i="4"/>
  <c r="H13" i="4" s="1"/>
  <c r="L11" i="4"/>
  <c r="L13" i="4" s="1"/>
  <c r="E9" i="4"/>
  <c r="E7" i="4"/>
  <c r="Y7" i="4" s="1"/>
  <c r="E6" i="4"/>
  <c r="Y6" i="4" s="1"/>
  <c r="E8" i="4"/>
  <c r="Y9" i="4" l="1"/>
  <c r="Z9" i="4" s="1"/>
  <c r="Y8" i="4"/>
  <c r="Z8" i="4" s="1"/>
  <c r="Y10" i="4"/>
  <c r="Z10" i="4" s="1"/>
  <c r="E11" i="4"/>
  <c r="Y11" i="4" s="1"/>
  <c r="E13" i="4" l="1"/>
  <c r="Y13" i="4" s="1"/>
  <c r="Z11" i="4"/>
  <c r="Z7" i="4"/>
  <c r="Z6" i="4"/>
</calcChain>
</file>

<file path=xl/comments1.xml><?xml version="1.0" encoding="utf-8"?>
<comments xmlns="http://schemas.openxmlformats.org/spreadsheetml/2006/main">
  <authors>
    <author>Kayode Ishola</author>
  </authors>
  <commentList>
    <comment ref="K202" authorId="0" shapeId="0">
      <text>
        <r>
          <rPr>
            <b/>
            <sz val="9"/>
            <color indexed="81"/>
            <rFont val="Tahoma"/>
            <family val="2"/>
          </rPr>
          <t>Kayode Ishola:</t>
        </r>
        <r>
          <rPr>
            <sz val="9"/>
            <color indexed="81"/>
            <rFont val="Tahoma"/>
            <family val="2"/>
          </rPr>
          <t xml:space="preserve">
340 EURO PACKING CHRG
</t>
        </r>
      </text>
    </comment>
  </commentList>
</comments>
</file>

<file path=xl/sharedStrings.xml><?xml version="1.0" encoding="utf-8"?>
<sst xmlns="http://schemas.openxmlformats.org/spreadsheetml/2006/main" count="905" uniqueCount="491">
  <si>
    <t xml:space="preserve">S/N </t>
  </si>
  <si>
    <t>DESCRIPTION</t>
  </si>
  <si>
    <t>CODE</t>
  </si>
  <si>
    <t>QUANTITY</t>
  </si>
  <si>
    <t>UNIT PRICE IN EURO</t>
  </si>
  <si>
    <t xml:space="preserve">TOTAL PRICE IN EURO </t>
  </si>
  <si>
    <t xml:space="preserve">CLIENT </t>
  </si>
  <si>
    <t>INVOICE NUMBER</t>
  </si>
  <si>
    <t xml:space="preserve">INVOICE VALUE </t>
  </si>
  <si>
    <t>GEDY</t>
  </si>
  <si>
    <t>QTY</t>
  </si>
  <si>
    <t>DAKOTA POLISHED EDGE MIRROR WITHOUT LIGHTS/50X65cm</t>
  </si>
  <si>
    <t>GD 8400</t>
  </si>
  <si>
    <t>EDERA FLOOR STANDING TOILET BRUSH HOLDER</t>
  </si>
  <si>
    <t>INDEX BROOKS</t>
  </si>
  <si>
    <t>PROF ABASS</t>
  </si>
  <si>
    <t>INV 700243</t>
  </si>
  <si>
    <t>EDERA SOAP DISPENSER</t>
  </si>
  <si>
    <t>INV 702972</t>
  </si>
  <si>
    <t xml:space="preserve">EDERA SPARE TOILET PAPER HOLDER </t>
  </si>
  <si>
    <t xml:space="preserve">EDERA TOWEL RING </t>
  </si>
  <si>
    <t>GBENGA AJAYI &amp; STOCK</t>
  </si>
  <si>
    <t xml:space="preserve">EDERA TOOTHBRUSH HOLDER </t>
  </si>
  <si>
    <t xml:space="preserve">GBENGA AJAYI   </t>
  </si>
  <si>
    <t>INV 701503</t>
  </si>
  <si>
    <t xml:space="preserve">EDERA TOWEL HOLDER 60CM </t>
  </si>
  <si>
    <t xml:space="preserve">FELCE TOWEL HOLDER 60CM </t>
  </si>
  <si>
    <t>GD ED3413</t>
  </si>
  <si>
    <t>GD ED8113</t>
  </si>
  <si>
    <t>GD ED2413</t>
  </si>
  <si>
    <t>GD ED7013</t>
  </si>
  <si>
    <t>GD ED1013</t>
  </si>
  <si>
    <t>GD ED2113/60</t>
  </si>
  <si>
    <t>GD ED2413/02</t>
  </si>
  <si>
    <t>GD FE2113/60</t>
  </si>
  <si>
    <t>GEDY FELCE PAPER HOLDER</t>
  </si>
  <si>
    <t>GD FE2913</t>
  </si>
  <si>
    <t>FELCE TOILET BRUSH HOLDER</t>
  </si>
  <si>
    <t>GD FE3313</t>
  </si>
  <si>
    <t>COLOMBO</t>
  </si>
  <si>
    <t>BASIC SOAP DISH CROME - NARTUAR ACID GLASS</t>
  </si>
  <si>
    <t>CB 2701</t>
  </si>
  <si>
    <t>BASIC GLASS HOLDER NATURAL ACID GLASS</t>
  </si>
  <si>
    <t>CB 2702</t>
  </si>
  <si>
    <t>GBENGA AJAYI</t>
  </si>
  <si>
    <t>JULIUS BERGER</t>
  </si>
  <si>
    <t>BASIC WALL HUNGING TOILET BRUSH</t>
  </si>
  <si>
    <t>CB 2707</t>
  </si>
  <si>
    <t>CB 2708</t>
  </si>
  <si>
    <t>BASIC PAPER HOLDER</t>
  </si>
  <si>
    <t>BASIC TOWEL HOLDER 60CM</t>
  </si>
  <si>
    <t>CB 2711</t>
  </si>
  <si>
    <t>BASIC DOUBLE TOWEL HOLDER 34.5CM</t>
  </si>
  <si>
    <t>CB 2712</t>
  </si>
  <si>
    <t>BASIC EXTRA TISSUE PAPER HOLDER</t>
  </si>
  <si>
    <t>CB 2790</t>
  </si>
  <si>
    <t>CB 2791</t>
  </si>
  <si>
    <t>BASIC SOAP DISPENSER</t>
  </si>
  <si>
    <t>CB 9332</t>
  </si>
  <si>
    <t>INV 514/B</t>
  </si>
  <si>
    <t>INDA</t>
  </si>
  <si>
    <t>IN 5654</t>
  </si>
  <si>
    <t>IN 5632</t>
  </si>
  <si>
    <t>INV 3171200124</t>
  </si>
  <si>
    <t>PRINCESS IRETIOLA</t>
  </si>
  <si>
    <t>IN 5639</t>
  </si>
  <si>
    <t>IN 1144</t>
  </si>
  <si>
    <t>IN 1814</t>
  </si>
  <si>
    <t>IN 1146</t>
  </si>
  <si>
    <t>HILL TOP ESTATE</t>
  </si>
  <si>
    <t>INV 90005507</t>
  </si>
  <si>
    <t>BOSSINI</t>
  </si>
  <si>
    <t>ZEN WATER SUPPLY FLANGE 1/2" M</t>
  </si>
  <si>
    <t>OKI SHOWER HEAD</t>
  </si>
  <si>
    <t>INV 1750249</t>
  </si>
  <si>
    <t>SUPPLY FLANGE WITH SHOWER HOOK/ROUND</t>
  </si>
  <si>
    <t>SUPPLY FLANGE WITH SHOWER HOOK/SQUARE</t>
  </si>
  <si>
    <t>INV 1750341</t>
  </si>
  <si>
    <t>NEW CLAIRE 87-89CM FIXED PANEL/CHROME/CLEAR GLASS</t>
  </si>
  <si>
    <t>NEW CLAIRE 117-121CM SLIDING DOOR /CHROME/CLEAR GL</t>
  </si>
  <si>
    <t>DREAM RECTANGULAR SHOWER HEAD WITHOUT LIGHT500X400</t>
  </si>
  <si>
    <t>GEBERIT</t>
  </si>
  <si>
    <t xml:space="preserve">ALPHA15 ACTUATOR PLATE DUAL FLUSH, WHITE ALPINE </t>
  </si>
  <si>
    <t>GB 115.045.11.1</t>
  </si>
  <si>
    <t>ALPHA50 ACTUATOR PLATE DUAL FLUSH, WHITE ALPINE</t>
  </si>
  <si>
    <t>GB 115.060.11.1</t>
  </si>
  <si>
    <t>DELTA 21/WHITE ALPIN FLUSH ACTUATOR</t>
  </si>
  <si>
    <t>GB 115.125.11.1</t>
  </si>
  <si>
    <t>WHITE ALPIN BOTTLE TRAP</t>
  </si>
  <si>
    <t>GB 151.034.11.1</t>
  </si>
  <si>
    <t>CHROME BOTTLE TRAP</t>
  </si>
  <si>
    <t>GB 151.034.21.1</t>
  </si>
  <si>
    <t>ALPHA01 ACTUATOR PLATE DUAL FLUSH, WHITE ALPINE</t>
  </si>
  <si>
    <t>GB 115.035.11.1</t>
  </si>
  <si>
    <t>GB 115.788.11.5</t>
  </si>
  <si>
    <t>SIGMA 50 FLUSH ACTUATOR/ WHITE ALPIN</t>
  </si>
  <si>
    <t xml:space="preserve">SIGMA 50 FLUSH ACTUATOR/CUSTOMISED: WHITE + MATT CHROME </t>
  </si>
  <si>
    <t>GB 115.788.00.1</t>
  </si>
  <si>
    <t>DRAIN COVER/SHINY CHROME FOR 150.670.00.1</t>
  </si>
  <si>
    <t>GB 150.275.21.1</t>
  </si>
  <si>
    <t>UNIFLEX SHOWER TRAP/9CM OUTLET</t>
  </si>
  <si>
    <t>GB 150.670.00.01</t>
  </si>
  <si>
    <t>TRAPS FOR BIDET/WHITE ALPIN</t>
  </si>
  <si>
    <t>GB 151.108.11.1</t>
  </si>
  <si>
    <t>SIGMA01 FLUSH ACTUATOR / WHITE ALPIN</t>
  </si>
  <si>
    <t>GB 115.770.11.5</t>
  </si>
  <si>
    <t>INV 3092046275</t>
  </si>
  <si>
    <t>STOCK</t>
  </si>
  <si>
    <t>ANGLE STOP VALVE FOR EXPOSED CISTERN</t>
  </si>
  <si>
    <t>GB 238.192.00.2</t>
  </si>
  <si>
    <t xml:space="preserve">TRANCORP HILTON </t>
  </si>
  <si>
    <t>INV 3092046274</t>
  </si>
  <si>
    <t>RAINDANCE E360 AIR 1JET OVERHEAD SHOWER WITH 100MM CEILING</t>
  </si>
  <si>
    <t>CROMETTA 85 VARIO/PORTER C SET 1.60M</t>
  </si>
  <si>
    <t>FOCUS E2 SHOWER MIXER WITH DIVERTER/ FINISH SET ONLY</t>
  </si>
  <si>
    <t>INV 92625440</t>
  </si>
  <si>
    <t>AXOR STARCK BASIN MIXER</t>
  </si>
  <si>
    <t>CROMA SELECT S 1JET PORTER SET .25M</t>
  </si>
  <si>
    <t>HG 27559000</t>
  </si>
  <si>
    <t>HG 26420400</t>
  </si>
  <si>
    <t>HG 10111000</t>
  </si>
  <si>
    <t>HG 31945000</t>
  </si>
  <si>
    <t>HG 32053000</t>
  </si>
  <si>
    <t>TALIS BASIN MIXER 80 W/360 DEG SWIVEL SPOUT WITH POP UP WASTE/CHROME</t>
  </si>
  <si>
    <t>HG 71100000</t>
  </si>
  <si>
    <t>LOGIS BASIN MIXER WITH WASTE 100</t>
  </si>
  <si>
    <t>HG 15072400</t>
  </si>
  <si>
    <t>HG 15270400</t>
  </si>
  <si>
    <t>HG 26564400</t>
  </si>
  <si>
    <t>HG 26582400</t>
  </si>
  <si>
    <t>HG 71133000</t>
  </si>
  <si>
    <t>HG 71200000</t>
  </si>
  <si>
    <t>HG 71400000</t>
  </si>
  <si>
    <t>HG 71405000</t>
  </si>
  <si>
    <t>PURAVIDA BASIN MIXER/ HIGHRISER/WHITE CHROME</t>
  </si>
  <si>
    <t>PURAVIDA BIDET MIXER/WHITE CHROME</t>
  </si>
  <si>
    <t>CROMA SELECT S 1JET SHOWER SET .65M</t>
  </si>
  <si>
    <t>CROMA SELECT E VARIO SHOWER SET .65M WHITE CHROME</t>
  </si>
  <si>
    <t>LOGIS 3 HOLE BASIN MIXER</t>
  </si>
  <si>
    <t>LOGIS BIDET MIXER 100</t>
  </si>
  <si>
    <t>LOGIS SINGLE LEVER BATH MIXER - EXPOSED</t>
  </si>
  <si>
    <t>LOGIS SINGLE LEVER BATH MIXER WITH DIVERTER FOR IBOX</t>
  </si>
  <si>
    <t>INV 92625439</t>
  </si>
  <si>
    <t>INV 92624090</t>
  </si>
  <si>
    <t>HG 13901000</t>
  </si>
  <si>
    <t>HG 24004400</t>
  </si>
  <si>
    <t>HG 24010180</t>
  </si>
  <si>
    <t>HG 32127000</t>
  </si>
  <si>
    <t>HG 71090000</t>
  </si>
  <si>
    <t>HG 71605000</t>
  </si>
  <si>
    <t>ANGLE VALVE 1/2X3/8</t>
  </si>
  <si>
    <t xml:space="preserve">HANSGROHE RAINMAKER SELECT 460 2JET </t>
  </si>
  <si>
    <t>HG BASIC SET 4OVERHEAD SHOWER WITH CEILING CONNECT</t>
  </si>
  <si>
    <t>CLASSIC HAND SHOWER BIDET WITH HOSE &amp; SHOWER HOLDER/CHRM 1.25m</t>
  </si>
  <si>
    <t>LOGIS HIGH TUBE BASIN MIXER 190</t>
  </si>
  <si>
    <t>LOGIS LEVER SHOWER MIXER CONCEALED INSTALLATION</t>
  </si>
  <si>
    <t>INDEX BROOKS, STOCK &amp; CLIENT</t>
  </si>
  <si>
    <t>OLAMIDE EDUN</t>
  </si>
  <si>
    <t>HG 31080000</t>
  </si>
  <si>
    <t>HG 31680000</t>
  </si>
  <si>
    <t>METRIS SINGLE LEVER BASIN MIXER WITH POP UP WASTE/CHROME</t>
  </si>
  <si>
    <t>METRIS WALL MOUNTED SHOWER MIXER CHR</t>
  </si>
  <si>
    <t>AMINU AYODELE &amp; GBENGA AJAYI</t>
  </si>
  <si>
    <t>INV 92624092</t>
  </si>
  <si>
    <t>INV 92624091</t>
  </si>
  <si>
    <t>HANSGROHE</t>
  </si>
  <si>
    <t>BASIC PAPER HOLDER WITH COVER</t>
  </si>
  <si>
    <t>OKI SHOWER HEAD 200MM WITH SHOWER ARM</t>
  </si>
  <si>
    <t>AQUAVOLO ROTATING SHOWER HEAD  WITH 2 SPRAY</t>
  </si>
  <si>
    <t>AKIN OGUNBIYI</t>
  </si>
  <si>
    <t>INV 1750086</t>
  </si>
  <si>
    <t>REMER</t>
  </si>
  <si>
    <t>RM 128R1238</t>
  </si>
  <si>
    <t>RM 128R1210</t>
  </si>
  <si>
    <t>RM 128R1212</t>
  </si>
  <si>
    <t>RM 333CN150</t>
  </si>
  <si>
    <t>RM S9373S02</t>
  </si>
  <si>
    <t>RM S093S02</t>
  </si>
  <si>
    <t>RM 332332OL</t>
  </si>
  <si>
    <t>GBENGA AJAYI, VICTOR OCHEI &amp; STOCK</t>
  </si>
  <si>
    <t>C.P. BALL VALVE WITH FLANGE 1/2 3/8</t>
  </si>
  <si>
    <t>CP BALL VALVE WITH FLANGE</t>
  </si>
  <si>
    <t>SQ3 WELLNSS ANTI LIMESTNE SELF CLEANING SHWER SET</t>
  </si>
  <si>
    <t>SQ3 WELLNSS ANTI LIMESTNE SELF CLEANING SHOWER SET</t>
  </si>
  <si>
    <t>HAND SHOWER BIDET WITH HOSE &amp; SHOWER HOLDER/CHRM</t>
  </si>
  <si>
    <t>FLEXIBLE HOSE 150CM</t>
  </si>
  <si>
    <t>INV 10226</t>
  </si>
  <si>
    <t>RM 3234EG</t>
  </si>
  <si>
    <t>RM 973Z114</t>
  </si>
  <si>
    <t>RM L08</t>
  </si>
  <si>
    <t>RM W09</t>
  </si>
  <si>
    <t>RM W10</t>
  </si>
  <si>
    <t>INV 10114</t>
  </si>
  <si>
    <t>EGIZIA BUILT IN STOPCOCK 3/4INCH</t>
  </si>
  <si>
    <t>ZAMAC BOTTLE TRAP WITH WASTE</t>
  </si>
  <si>
    <t>CLASS LINE FREE STANDING BATH MIXER</t>
  </si>
  <si>
    <t>WINNER BUILT IN SHOWE MIXER WITH DIVERTER</t>
  </si>
  <si>
    <t>WINNER SINGLE LEVER BASIN MIXER</t>
  </si>
  <si>
    <t>HUPPE</t>
  </si>
  <si>
    <t>HP 140402.069.321</t>
  </si>
  <si>
    <t>X1 FLEX 117-122CM SLIDING DOOR/SILVER/CLEAR GLASS</t>
  </si>
  <si>
    <t>CHIKE OBIANWU</t>
  </si>
  <si>
    <t>HP 401507.087.321</t>
  </si>
  <si>
    <t>AURA ELEGANCE 146-150CM  SLIDING DOOR , 1PANEL WITH FIXED ELEMENT/MATT SILVER/CLEAR GLASS/RIGHT</t>
  </si>
  <si>
    <t>INV 0003973709</t>
  </si>
  <si>
    <t>HP BR0049.E05.321</t>
  </si>
  <si>
    <t>HILLTOP REAL ESTATE</t>
  </si>
  <si>
    <t>INV 0003973710</t>
  </si>
  <si>
    <t xml:space="preserve">INDA NEW CLAIRE SLIDING DOOR, 121 -125CM /200CM HEIGHT </t>
  </si>
  <si>
    <t xml:space="preserve">INDA NEW CLAIRE SLIDING DOOR, 159 -163CM /200CM HEIGHT </t>
  </si>
  <si>
    <t>INDA PRAIA CORNER ENTRY 90X90CM/195CM HEIGHT</t>
  </si>
  <si>
    <t xml:space="preserve">INDA PRAIA DESIGN PIVOT DOOR WITH FIXED ELEMENT FOR NICHE, 97 - 100CM/195CM HEIGHT </t>
  </si>
  <si>
    <t xml:space="preserve">INDA NEW CLAIRE SLIDING DOOR, 117 -121CM /200CM HEIGHT </t>
  </si>
  <si>
    <t xml:space="preserve">INDA NEW CLAIRE SLIDING DOOR, 161 -165CM /200CM HEIGHT </t>
  </si>
  <si>
    <t xml:space="preserve">BAGNELLA WASHBOWL/48CM </t>
  </si>
  <si>
    <t>DV 0451480000</t>
  </si>
  <si>
    <t>DV 23106500002</t>
  </si>
  <si>
    <t>INV F7325808</t>
  </si>
  <si>
    <t>D-CODE WASHBASIN/65X50CM</t>
  </si>
  <si>
    <t>PURAVIDA BATH TUB/FREE STANDING/200X100CM WITH COM</t>
  </si>
  <si>
    <t>DV 760185000AS1000</t>
  </si>
  <si>
    <t>DV 2155090000</t>
  </si>
  <si>
    <t>DV 0935100085</t>
  </si>
  <si>
    <t>DV 791229000001000</t>
  </si>
  <si>
    <t>WASTE AND OVERFLOW QUADROVAL WITH BASE INLET</t>
  </si>
  <si>
    <t>DURASTYLE MONOBLOC WC WITH VARIO CONNECTION</t>
  </si>
  <si>
    <t>DURASTYLE DUAL FLUSH CISTERN BOTTOM LEFT SUPPLY</t>
  </si>
  <si>
    <t>INV F7325511</t>
  </si>
  <si>
    <t>DV 2333100000</t>
  </si>
  <si>
    <t>DV LC625108989</t>
  </si>
  <si>
    <t>INV F7325512</t>
  </si>
  <si>
    <t>P3 COMFORT 105X50CM FURNITURE WASH BASIN ASYMMETRIC BOWL LEFT</t>
  </si>
  <si>
    <t>L CUBE VANIT FOR BASIN 233310(555X1020X481mm)/FLANNEL GREY</t>
  </si>
  <si>
    <t>DV 760221000CE1000</t>
  </si>
  <si>
    <t>DV 791884000000000</t>
  </si>
  <si>
    <t>DV 790001000000000</t>
  </si>
  <si>
    <t>DV PA871108282</t>
  </si>
  <si>
    <t>DV 791368000000000</t>
  </si>
  <si>
    <t>DV 791890000001000</t>
  </si>
  <si>
    <t>DURAVIT PAIOVA WHIRLPOOLTUB 170x130cm</t>
  </si>
  <si>
    <t>DURAVIT UV HYGIENE MANAGEMENT FOR WHIRLPOOL TUBS W</t>
  </si>
  <si>
    <t xml:space="preserve">DURAVIT LED COLORED LIGHT WITH REMOTE CONTROL FOR </t>
  </si>
  <si>
    <t>HEAD REST</t>
  </si>
  <si>
    <t>DURAVIT PANEL FOR CORNER RIGHT</t>
  </si>
  <si>
    <t>NOISE REDUCTION SET FOR ACRYLIC BATH TUB</t>
  </si>
  <si>
    <t>INV F7325513</t>
  </si>
  <si>
    <t>DV LC625106161</t>
  </si>
  <si>
    <t>DV LC624806161</t>
  </si>
  <si>
    <t>INV F7325807</t>
  </si>
  <si>
    <t>DURAVIT</t>
  </si>
  <si>
    <t>FLAG, BLUE</t>
  </si>
  <si>
    <t xml:space="preserve">L CUBE VANIT FOR BASIN 233310(102X481)/OLIV BROWN </t>
  </si>
  <si>
    <t>DYNAMOBEL</t>
  </si>
  <si>
    <t>LEFT ARMREST FOR DIS CHAIR</t>
  </si>
  <si>
    <t>TOKE'S CLIENT</t>
  </si>
  <si>
    <t>INV 9234002</t>
  </si>
  <si>
    <t>KALDEWEI</t>
  </si>
  <si>
    <t>INV 92196622</t>
  </si>
  <si>
    <t>SIEMATIC</t>
  </si>
  <si>
    <t>FAROUN CAKES &amp; CREAM</t>
  </si>
  <si>
    <t>SILVELOX</t>
  </si>
  <si>
    <t>CATALOGUE</t>
  </si>
  <si>
    <t>FOLDER</t>
  </si>
  <si>
    <t>OIKOS</t>
  </si>
  <si>
    <t>PANORAMA EVOLUTION CATALOGUE</t>
  </si>
  <si>
    <t>PANORAMA SYUNA CATALOGUE</t>
  </si>
  <si>
    <t>REPORT (2016)</t>
  </si>
  <si>
    <t xml:space="preserve">PRICE LIST EVOLUTION </t>
  </si>
  <si>
    <t>PRICE LIST SYUNA</t>
  </si>
  <si>
    <t>NO LIMITS PROJECT</t>
  </si>
  <si>
    <t xml:space="preserve">PLANNING </t>
  </si>
  <si>
    <t>JACUZZI</t>
  </si>
  <si>
    <t>WHIRLPOOL TUB 170X70 WHITE</t>
  </si>
  <si>
    <t>GBOLAHAN SHABA</t>
  </si>
  <si>
    <t>INV E 172</t>
  </si>
  <si>
    <t>BLANCO</t>
  </si>
  <si>
    <t>S/S SINK NAYA WITH POP UP</t>
  </si>
  <si>
    <t>BL 00519442</t>
  </si>
  <si>
    <t>BL 00511927</t>
  </si>
  <si>
    <t>BL 00231693</t>
  </si>
  <si>
    <t xml:space="preserve">BL 00514238 </t>
  </si>
  <si>
    <t>S/S SINK NAYA BLANCOTIPO XL</t>
  </si>
  <si>
    <t xml:space="preserve">CROCKERY BASKET NAYA </t>
  </si>
  <si>
    <t>CROCKERY BASKET FLEX TOP</t>
  </si>
  <si>
    <t>INV 106341828</t>
  </si>
  <si>
    <t>NOBILIA</t>
  </si>
  <si>
    <t>FIXED KITCHEN UNITS</t>
  </si>
  <si>
    <t>NB 94034010</t>
  </si>
  <si>
    <t>REFRIGERATORS BUILDING-IN TYPE</t>
  </si>
  <si>
    <t>NB 84182159</t>
  </si>
  <si>
    <t>RUBBISH BIN PLASTIC</t>
  </si>
  <si>
    <t>NB 39269050</t>
  </si>
  <si>
    <t>RUBBISH BIN</t>
  </si>
  <si>
    <t>NB 73239900</t>
  </si>
  <si>
    <t>INV RG2179427-0010</t>
  </si>
  <si>
    <t>GUARDA (MGM)</t>
  </si>
  <si>
    <t>INV 5005/2017</t>
  </si>
  <si>
    <t>SICIS</t>
  </si>
  <si>
    <t>LIFESSENCE MOSAIC COLLECTION BOOK</t>
  </si>
  <si>
    <t>GOLD BOOK</t>
  </si>
  <si>
    <t>JAKUCHU</t>
  </si>
  <si>
    <t>NEXT ART BOOK</t>
  </si>
  <si>
    <t>ART COUTURE BOOK</t>
  </si>
  <si>
    <t>VETRITE BOOK</t>
  </si>
  <si>
    <t>BOOK MOSAIC ORIENTALE</t>
  </si>
  <si>
    <t>SWATCH IRIDIUM</t>
  </si>
  <si>
    <t>SWATCH GLIMMER</t>
  </si>
  <si>
    <t>SWATCH PETITES FLEURS</t>
  </si>
  <si>
    <t>SWATCH WATERGLASS &amp; WATERGLASS</t>
  </si>
  <si>
    <t>SWATCH COLIBRI COLLECTION</t>
  </si>
  <si>
    <t>PANTONE NATURAL</t>
  </si>
  <si>
    <t>SWATCH SICIS COLOURS</t>
  </si>
  <si>
    <t>SWATCH NEOGLASS</t>
  </si>
  <si>
    <t>SWATCH NEOCOLIBRI COLLECTION</t>
  </si>
  <si>
    <t>SET SWATCH FIREFLY COLLECTION</t>
  </si>
  <si>
    <t>SWATCH DIAMOND COLLECTION</t>
  </si>
  <si>
    <t xml:space="preserve">POLIFORM </t>
  </si>
  <si>
    <t>WOVEN LEATHER FOR UPDATE NABUK SAMPLE</t>
  </si>
  <si>
    <t>FABRIC SAMPLES ARGO</t>
  </si>
  <si>
    <t>FABRIC SAMPLES CHIOS</t>
  </si>
  <si>
    <t>FABRIC SAMPLES CORINTO-MILOS</t>
  </si>
  <si>
    <t>FABRIC SAMPLES ITACA</t>
  </si>
  <si>
    <t>FABRIC SAMPLES OLIMPIA</t>
  </si>
  <si>
    <t>FABRIC SAMPLES PAROS</t>
  </si>
  <si>
    <t>FABRIC SAMPLES PELLE SOFT</t>
  </si>
  <si>
    <t>FABRIC SAMPLES SPARTA</t>
  </si>
  <si>
    <t>FABRIC SAMPLES ZANTE</t>
  </si>
  <si>
    <t>KD 420-1</t>
  </si>
  <si>
    <t>KD 439-1</t>
  </si>
  <si>
    <t>DUSCHPLAN SHOWER TRAY WITH ANTISLIP/ 90X120CM</t>
  </si>
  <si>
    <t>SUPERPLAN XXL SHOWER TRAY (90X150CM)</t>
  </si>
  <si>
    <t>OK 1608409</t>
  </si>
  <si>
    <t>SYUNA FLUSH WITH WALL (1800X2400)</t>
  </si>
  <si>
    <t>OK 1608414</t>
  </si>
  <si>
    <t>PROJECT RASOMURO INTERNO</t>
  </si>
  <si>
    <t>OK 1608412</t>
  </si>
  <si>
    <t>EVOLUTION 3</t>
  </si>
  <si>
    <t>POLIFORM</t>
  </si>
  <si>
    <t>DISPLAY BOARD</t>
  </si>
  <si>
    <t>MGM SQUARED MIRROR 30X30</t>
  </si>
  <si>
    <t>MOHAMMED ALI</t>
  </si>
  <si>
    <t>OLUTOLA &amp; SMATA</t>
  </si>
  <si>
    <t>LAUFEN/JIKA</t>
  </si>
  <si>
    <t>CASE FOR LIVING CITY VANITY UNIT TWO DRAWER (1843.1/.2)/ANTHRACITE OAK</t>
  </si>
  <si>
    <t>LF 0128.2.548</t>
  </si>
  <si>
    <t>PEN ASSIGNMENT-RCA</t>
  </si>
  <si>
    <t>ABBA ABUBAKAR-RCA</t>
  </si>
  <si>
    <t>VICTOR OCHEI - RCA</t>
  </si>
  <si>
    <t>ARTEC KATSINA - RCA</t>
  </si>
  <si>
    <t>BABALELE - RCA</t>
  </si>
  <si>
    <t>OSAGIE ECHICHIOYA - RCA</t>
  </si>
  <si>
    <t>LIVINGCITY COUNTERTOPBASIN/RIGHT/ LOTUSGREY/100X46</t>
  </si>
  <si>
    <t>LF 1843.2.134.08</t>
  </si>
  <si>
    <t>CASE MIRROR WITH LIGHT/2 VERTICAL LIGHTS + SENSOR SWITCH/120X62CM</t>
  </si>
  <si>
    <t>LF 4726.6.144</t>
  </si>
  <si>
    <t>LADOL</t>
  </si>
  <si>
    <t>LF 3270.1.302</t>
  </si>
  <si>
    <t>PALACE FLOOR BIDET</t>
  </si>
  <si>
    <t>LF 3695.0.000</t>
  </si>
  <si>
    <t>PRO BATH TUB PROJECT VERSION 170X70 WITH OUT PANEL</t>
  </si>
  <si>
    <t>LF 0745.4.180.220</t>
  </si>
  <si>
    <t>PALOMBA VANITY UNIT/4 DRAWERS(159X475CM)/FOR BASIN1480.9/WHITE</t>
  </si>
  <si>
    <t>INDEX BRROKS</t>
  </si>
  <si>
    <t>LF 1068.8.104</t>
  </si>
  <si>
    <t>LB3 CLASSIC COUNTERTOP WASHBASIN/125CM/SINGLE HOLE</t>
  </si>
  <si>
    <t xml:space="preserve">CHIKE OBIANWU </t>
  </si>
  <si>
    <t>ALESSI ONE COUNTERTOP BASIN WITH SHELF RIGHT 120CM</t>
  </si>
  <si>
    <t>LF 1497.3.104</t>
  </si>
  <si>
    <t>PRO S WALLHUNG WC PAN, WASHDOWN MODEL</t>
  </si>
  <si>
    <t>LF 2096.1.000</t>
  </si>
  <si>
    <t>LF 2452.0.631</t>
  </si>
  <si>
    <t>ALESSI ONE VANITY UNIT 99.4X32CM FOR WAHSBASIN WITH SHELF RIGHT 1497.3/GLOSSY WHITE</t>
  </si>
  <si>
    <t>JK 5320.1.316</t>
  </si>
  <si>
    <t>LYRA PLUS MIRROR WITH OUT LIGHT 75X60/CHERRY</t>
  </si>
  <si>
    <t>JK 5320.1.318</t>
  </si>
  <si>
    <t>LYRA PLUS MIRROR WITH OUT LIGHT 75X60/DARK OAK</t>
  </si>
  <si>
    <t>SCREWS FOR WASHBASINS ASSEMBLY</t>
  </si>
  <si>
    <t>JK 9034.9.000</t>
  </si>
  <si>
    <t>JK 9271.2.300</t>
  </si>
  <si>
    <t xml:space="preserve">MIO SOFT CLOSE ANTIBACTERIAL SEAT + COVER /CHROME </t>
  </si>
  <si>
    <t>JK 5361.2.300</t>
  </si>
  <si>
    <t>CUBE VANITY WITH 2DRAWERS INCL WB 55X43CM WHITE</t>
  </si>
  <si>
    <t>JK 5360.1.300</t>
  </si>
  <si>
    <t>CUBE VANITY UNIT WITH WASHBASIN 65CM/WHITE</t>
  </si>
  <si>
    <t>COSMATI ACEDRES BL 29.8X29.8CM</t>
  </si>
  <si>
    <t>CB DECORO</t>
  </si>
  <si>
    <t>MARBLE CALEDOS GOLD SPESSORE 1CM</t>
  </si>
  <si>
    <t>ST CALEIDOS GOLD</t>
  </si>
  <si>
    <t>RUG ZENONE 15X15</t>
  </si>
  <si>
    <t>AB COMPOSIZ</t>
  </si>
  <si>
    <t>NEOGLASS MIX RANDOM C (246 VELVET 210.5 SATIN)</t>
  </si>
  <si>
    <t>NG MIX RANDOM C</t>
  </si>
  <si>
    <t>MARBLE CELOSIN BANDED TOBACCO</t>
  </si>
  <si>
    <t>ST CELOSIN GREEN</t>
  </si>
  <si>
    <t>COSMARI MISTIS NR BORDER-NERO</t>
  </si>
  <si>
    <t>CB LISTIS NR BORDE</t>
  </si>
  <si>
    <t>FIBER ART VOLANS 139.6X235.6 CM GLUED ON ALUMINIUM</t>
  </si>
  <si>
    <t>FI VOLANS</t>
  </si>
  <si>
    <t>VETRITE FLAMES DORE 131X236 CM GLUED ON ALUMINIUM</t>
  </si>
  <si>
    <t>VE FLMES DORE</t>
  </si>
  <si>
    <t>FLOORING</t>
  </si>
  <si>
    <t>GRAPHIC PANELS</t>
  </si>
  <si>
    <t>30X30 CM AGATA</t>
  </si>
  <si>
    <t>30X30 CM CALEIDIOS PLATINUM</t>
  </si>
  <si>
    <t>30X30 CM WAVE PLATINUM</t>
  </si>
  <si>
    <t>30X30 CM MIC RANDOM A</t>
  </si>
  <si>
    <t>30X30 CM GLACIAL UNEVEN</t>
  </si>
  <si>
    <t>ZZ DEPLIANT</t>
  </si>
  <si>
    <t>30X30 CM CM ERIDANUS</t>
  </si>
  <si>
    <t>30X30 CM FLO 9 C AMB</t>
  </si>
  <si>
    <t>30X30 CM TRISTAN GREY DIAMOND COLL BOARD 45X100CM</t>
  </si>
  <si>
    <t>EX BOARD</t>
  </si>
  <si>
    <t>DISPLAY BOARD TRISTAN GREY</t>
  </si>
  <si>
    <t>DISPLAY BOARD AGRA TAUPE</t>
  </si>
  <si>
    <t>DISPLAY BOARD CALEIDOS PLATINUM</t>
  </si>
  <si>
    <t>DISPLAY BOARD AGATA</t>
  </si>
  <si>
    <t>DISPLAY BOARD RAZLOM CLASSIC</t>
  </si>
  <si>
    <t>DISPLAY BOARD TALISMAN GREY</t>
  </si>
  <si>
    <t>DISPLAY BOARD KOBIDO GLACIAL</t>
  </si>
  <si>
    <t>DISPLAY BOARD CLACIAL UNEVEN</t>
  </si>
  <si>
    <t>DISPLAY BOARD CLACIAL WAVE PLATINUM</t>
  </si>
  <si>
    <t>DISPLAY BOARD OLSON GREY</t>
  </si>
  <si>
    <t>DISPLAY BOARD STRIPE 223</t>
  </si>
  <si>
    <t>DISPLAY BOARD NGB 521 GLACIAL</t>
  </si>
  <si>
    <t>DISPLAY BOARD CINNAMON NATURAL</t>
  </si>
  <si>
    <t>DISPLAY BOARD ITEM 5_95-821 BASIC</t>
  </si>
  <si>
    <t>DISPLAY BOARD PYRITE STRUCTURA</t>
  </si>
  <si>
    <t>DISPLAY - RCA</t>
  </si>
  <si>
    <t>DISPLAY BOARD CELOSIN BANDED QUEEN</t>
  </si>
  <si>
    <t>DISPLAY BOARD SCUBERT SILVER DIAMOND</t>
  </si>
  <si>
    <t>DISPLAY BOARD VICTORAM WHC</t>
  </si>
  <si>
    <t>DISPLAY BOARD TRIGO ICE PANEL</t>
  </si>
  <si>
    <t>PIXEL GLASS MOSAIC DIAMOND SALICE GOLD 120X220CM GLUED ON ALUMINIUM</t>
  </si>
  <si>
    <t xml:space="preserve">FLO 9 C - 99.6X219.6CM GLUED IN ALUMINIUM BOARD 70X40CM </t>
  </si>
  <si>
    <t xml:space="preserve">BOARD STRUCTURA </t>
  </si>
  <si>
    <t>BOARD BASIC</t>
  </si>
  <si>
    <t>BOARDS BARMO</t>
  </si>
  <si>
    <t>BOARD GLASS</t>
  </si>
  <si>
    <t>CASE 250X160X50CM</t>
  </si>
  <si>
    <t>PANEL CASE 158X158X25CM</t>
  </si>
  <si>
    <t>ZZ 150</t>
  </si>
  <si>
    <t>ZZ 50</t>
  </si>
  <si>
    <t>PALLET 71X75X30CM</t>
  </si>
  <si>
    <t>Z1</t>
  </si>
  <si>
    <t>INV 6/99</t>
  </si>
  <si>
    <t>HG 27371000</t>
  </si>
  <si>
    <t>ARTEC &amp; PEN ASSIGNMENT - RCA</t>
  </si>
  <si>
    <t>ARTEC - RCA</t>
  </si>
  <si>
    <t>PEN ASSIGNMENT - RCA</t>
  </si>
  <si>
    <t>ARTEC &amp; PEN ASSIGNMENT - RCA- RCA</t>
  </si>
  <si>
    <t>PEN ASSIGNMENT - RCA- RCA</t>
  </si>
  <si>
    <t>TUNNEL &amp; ENGINEERING - RCA</t>
  </si>
  <si>
    <t>VICTOR OCHEI &amp; ABBA ABUBAKAR -RCA</t>
  </si>
  <si>
    <t>SIEMATIC COUNTERTOP WITH STONE</t>
  </si>
  <si>
    <t>SM ASD3120-1F</t>
  </si>
  <si>
    <t>ANNE OLOWU</t>
  </si>
  <si>
    <t>FOC DISPLAY</t>
  </si>
  <si>
    <t>LAUFEN</t>
  </si>
  <si>
    <t>TOTAL</t>
  </si>
  <si>
    <t>ACCOUNT NAME</t>
  </si>
  <si>
    <t xml:space="preserve">GUARANTY TRUST ASSURANCE </t>
  </si>
  <si>
    <t>INSURANCE PREMIUM</t>
  </si>
  <si>
    <t>FREIGHT CHARGE</t>
  </si>
  <si>
    <t>CORPORATE MESSENGERS WORLDWIDE LTD</t>
  </si>
  <si>
    <t>SHIPPING &amp; CLEARING CHARGES</t>
  </si>
  <si>
    <t>FEMI ADEKOYA</t>
  </si>
  <si>
    <t>FORKLIFT</t>
  </si>
  <si>
    <t>PACKING CHARGES</t>
  </si>
  <si>
    <t>GRAND TOTAL</t>
  </si>
  <si>
    <t>CONTAINER 198(1 X40FT)</t>
  </si>
  <si>
    <t>CONT 198 (1*40)</t>
  </si>
  <si>
    <t>LOADERS COST-6 PPLE @2K EACH</t>
  </si>
  <si>
    <t>LOADERS</t>
  </si>
  <si>
    <t>cma(5894.60*550)</t>
  </si>
  <si>
    <t>HUEPPE</t>
  </si>
  <si>
    <t>MGM</t>
  </si>
  <si>
    <t>STUDIO B PURE FRAMELES RECTANGULAR SWG DOOR153X120CMH220</t>
  </si>
  <si>
    <t xml:space="preserve"> STUDIO B PURE FRAMELES RECTANGULAR SWG DOOR120X105CMH220</t>
  </si>
  <si>
    <t>STUDIO B CLEAR FRAMLES RECTANGULAR SWG DOOR160X120CMH220</t>
  </si>
  <si>
    <t>STUDIO B PURE FRAMELES RECTANGULAR SWG DOOR1200X300MM H220CM</t>
  </si>
  <si>
    <t>L CUBE VANIT FOR BASIN 233385(820MM)OLIVE BROWN HIGH GLOSS</t>
  </si>
  <si>
    <t>BS V0022</t>
  </si>
  <si>
    <t>BS H7040</t>
  </si>
  <si>
    <t>BS C5400</t>
  </si>
  <si>
    <t>BS C5500</t>
  </si>
  <si>
    <t>BS H3839</t>
  </si>
  <si>
    <t>BS 7H040</t>
  </si>
  <si>
    <t>BS IX0555</t>
  </si>
  <si>
    <t>DM 940116510149</t>
  </si>
  <si>
    <t>INDA PRAIA DESIGN PIVOT DOOR WITH FIXED ELEMENT 4 NICHE,90CM/195CM</t>
  </si>
  <si>
    <t>JZ 9443776A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</si>
</sst>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\ * #,##0.00_-;\-[$€-2]\ * #,##0.00_-;_-[$€-2]\ * &quot;-&quot;??_-;_-@_-"/>
    <numFmt numFmtId="167" formatCode="_([$€-2]\ * #,##0.00_);_([$€-2]\ * \(#,##0.00\);_([$€-2]\ * &quot;-&quot;??_);_(@_)"/>
    <numFmt numFmtId="168" formatCode="[$-409]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rgb="FFFF0000"/>
      <name val="Century Gothic"/>
      <family val="2"/>
    </font>
    <font>
      <sz val="11"/>
      <name val="Century Gothic"/>
      <family val="2"/>
    </font>
    <font>
      <sz val="11"/>
      <color rgb="FF000000"/>
      <name val="Century Gothic"/>
      <family val="2"/>
    </font>
    <font>
      <b/>
      <sz val="11"/>
      <name val="Century Gothic"/>
      <family val="2"/>
    </font>
    <font>
      <sz val="10"/>
      <name val="Tahoma"/>
      <family val="2"/>
    </font>
    <font>
      <sz val="12"/>
      <color theme="1"/>
      <name val="Century Gothic"/>
      <family val="2"/>
    </font>
    <font>
      <sz val="10"/>
      <color indexed="8"/>
      <name val="Arial"/>
      <family val="2"/>
    </font>
    <font>
      <sz val="11"/>
      <color rgb="FFFF0000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10" fillId="0" borderId="0"/>
    <xf numFmtId="168" fontId="10" fillId="0" borderId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</cellStyleXfs>
  <cellXfs count="111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3" fontId="2" fillId="0" borderId="1" xfId="1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4" fillId="2" borderId="0" xfId="0" applyFont="1" applyFill="1"/>
    <xf numFmtId="43" fontId="3" fillId="0" borderId="1" xfId="1" applyFont="1" applyBorder="1" applyAlignment="1">
      <alignment horizontal="center" vertical="center"/>
    </xf>
    <xf numFmtId="43" fontId="2" fillId="0" borderId="0" xfId="1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top" wrapText="1"/>
    </xf>
    <xf numFmtId="43" fontId="6" fillId="0" borderId="1" xfId="1" applyFont="1" applyFill="1" applyBorder="1" applyAlignment="1">
      <alignment horizontal="center" vertical="top" wrapText="1"/>
    </xf>
    <xf numFmtId="166" fontId="4" fillId="2" borderId="1" xfId="1" applyNumberFormat="1" applyFont="1" applyFill="1" applyBorder="1" applyAlignment="1">
      <alignment vertical="center"/>
    </xf>
    <xf numFmtId="0" fontId="5" fillId="0" borderId="1" xfId="0" quotePrefix="1" applyFont="1" applyFill="1" applyBorder="1" applyAlignment="1">
      <alignment horizontal="center" vertical="top" wrapText="1"/>
    </xf>
    <xf numFmtId="166" fontId="4" fillId="0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65" fontId="2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167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43" fontId="2" fillId="2" borderId="1" xfId="1" applyFont="1" applyFill="1" applyBorder="1" applyAlignment="1">
      <alignment horizontal="center" vertical="center"/>
    </xf>
    <xf numFmtId="167" fontId="4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3" fontId="2" fillId="0" borderId="0" xfId="1" applyFont="1" applyBorder="1" applyAlignment="1">
      <alignment horizontal="center" vertical="center"/>
    </xf>
    <xf numFmtId="167" fontId="4" fillId="2" borderId="0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43" fontId="3" fillId="0" borderId="1" xfId="1" applyFont="1" applyBorder="1" applyAlignment="1">
      <alignment horizontal="center" vertical="center" wrapText="1"/>
    </xf>
    <xf numFmtId="43" fontId="2" fillId="0" borderId="5" xfId="1" applyFont="1" applyBorder="1" applyAlignment="1">
      <alignment horizontal="center" vertical="center"/>
    </xf>
    <xf numFmtId="43" fontId="4" fillId="2" borderId="1" xfId="1" applyFont="1" applyFill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8" fillId="6" borderId="1" xfId="9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165" fontId="16" fillId="0" borderId="1" xfId="2" applyFont="1" applyBorder="1"/>
    <xf numFmtId="165" fontId="16" fillId="0" borderId="1" xfId="0" applyNumberFormat="1" applyFont="1" applyBorder="1" applyAlignment="1">
      <alignment vertical="center"/>
    </xf>
    <xf numFmtId="165" fontId="0" fillId="0" borderId="1" xfId="2" applyFont="1" applyBorder="1"/>
    <xf numFmtId="0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0" fillId="0" borderId="1" xfId="2" applyFont="1" applyBorder="1" applyAlignment="1">
      <alignment vertical="center"/>
    </xf>
    <xf numFmtId="165" fontId="14" fillId="5" borderId="1" xfId="2" applyFont="1" applyFill="1" applyBorder="1" applyAlignment="1">
      <alignment vertical="center"/>
    </xf>
    <xf numFmtId="165" fontId="0" fillId="0" borderId="0" xfId="2" applyFont="1" applyAlignment="1">
      <alignment vertical="center"/>
    </xf>
    <xf numFmtId="165" fontId="16" fillId="0" borderId="15" xfId="2" applyFont="1" applyBorder="1" applyAlignment="1">
      <alignment vertical="center"/>
    </xf>
    <xf numFmtId="4" fontId="16" fillId="0" borderId="15" xfId="0" applyNumberFormat="1" applyFont="1" applyBorder="1" applyAlignment="1">
      <alignment vertical="center"/>
    </xf>
    <xf numFmtId="165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165" fontId="20" fillId="5" borderId="1" xfId="2" applyFont="1" applyFill="1" applyBorder="1" applyAlignment="1">
      <alignment vertical="center"/>
    </xf>
    <xf numFmtId="165" fontId="19" fillId="5" borderId="1" xfId="2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2" applyFont="1" applyBorder="1" applyAlignment="1">
      <alignment vertical="center"/>
    </xf>
    <xf numFmtId="165" fontId="0" fillId="0" borderId="5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165" fontId="0" fillId="0" borderId="2" xfId="2" applyFont="1" applyBorder="1" applyAlignment="1">
      <alignment vertical="center"/>
    </xf>
    <xf numFmtId="43" fontId="4" fillId="2" borderId="0" xfId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3" fontId="2" fillId="0" borderId="0" xfId="1" applyFont="1" applyAlignment="1">
      <alignment vertical="center"/>
    </xf>
    <xf numFmtId="43" fontId="3" fillId="0" borderId="0" xfId="1" applyFont="1" applyBorder="1" applyAlignment="1">
      <alignment horizontal="center" vertical="center"/>
    </xf>
    <xf numFmtId="43" fontId="2" fillId="0" borderId="0" xfId="1" applyFont="1" applyBorder="1" applyAlignment="1">
      <alignment vertical="center"/>
    </xf>
    <xf numFmtId="43" fontId="3" fillId="0" borderId="0" xfId="1" applyFont="1" applyAlignment="1">
      <alignment vertical="center"/>
    </xf>
    <xf numFmtId="165" fontId="4" fillId="2" borderId="2" xfId="0" applyNumberFormat="1" applyFont="1" applyFill="1" applyBorder="1" applyAlignment="1">
      <alignment horizontal="center" vertical="center"/>
    </xf>
    <xf numFmtId="165" fontId="4" fillId="2" borderId="3" xfId="0" applyNumberFormat="1" applyFont="1" applyFill="1" applyBorder="1" applyAlignment="1">
      <alignment horizontal="center" vertical="center"/>
    </xf>
    <xf numFmtId="165" fontId="4" fillId="2" borderId="4" xfId="0" applyNumberFormat="1" applyFont="1" applyFill="1" applyBorder="1" applyAlignment="1">
      <alignment horizontal="center" vertical="center"/>
    </xf>
    <xf numFmtId="166" fontId="4" fillId="2" borderId="1" xfId="1" applyNumberFormat="1" applyFont="1" applyFill="1" applyBorder="1" applyAlignment="1">
      <alignment horizontal="center" vertical="center"/>
    </xf>
    <xf numFmtId="167" fontId="4" fillId="2" borderId="1" xfId="0" applyNumberFormat="1" applyFont="1" applyFill="1" applyBorder="1" applyAlignment="1">
      <alignment horizontal="center" vertical="center"/>
    </xf>
    <xf numFmtId="167" fontId="4" fillId="2" borderId="2" xfId="0" applyNumberFormat="1" applyFont="1" applyFill="1" applyBorder="1" applyAlignment="1">
      <alignment horizontal="center" vertical="center"/>
    </xf>
    <xf numFmtId="167" fontId="4" fillId="2" borderId="4" xfId="0" applyNumberFormat="1" applyFont="1" applyFill="1" applyBorder="1" applyAlignment="1">
      <alignment horizontal="center" vertical="center"/>
    </xf>
    <xf numFmtId="167" fontId="4" fillId="2" borderId="3" xfId="0" applyNumberFormat="1" applyFont="1" applyFill="1" applyBorder="1" applyAlignment="1">
      <alignment horizontal="center" vertical="center"/>
    </xf>
    <xf numFmtId="167" fontId="4" fillId="2" borderId="2" xfId="3" applyNumberFormat="1" applyFont="1" applyFill="1" applyBorder="1" applyAlignment="1">
      <alignment horizontal="center" vertical="center"/>
    </xf>
    <xf numFmtId="167" fontId="4" fillId="2" borderId="3" xfId="3" applyNumberFormat="1" applyFont="1" applyFill="1" applyBorder="1" applyAlignment="1">
      <alignment horizontal="center" vertical="center"/>
    </xf>
    <xf numFmtId="167" fontId="4" fillId="2" borderId="4" xfId="3" applyNumberFormat="1" applyFont="1" applyFill="1" applyBorder="1" applyAlignment="1">
      <alignment horizontal="center" vertical="center"/>
    </xf>
    <xf numFmtId="167" fontId="4" fillId="2" borderId="2" xfId="4" applyNumberFormat="1" applyFont="1" applyFill="1" applyBorder="1" applyAlignment="1">
      <alignment horizontal="center" vertical="center"/>
    </xf>
    <xf numFmtId="167" fontId="4" fillId="2" borderId="4" xfId="4" applyNumberFormat="1" applyFont="1" applyFill="1" applyBorder="1" applyAlignment="1">
      <alignment horizontal="center" vertical="center"/>
    </xf>
    <xf numFmtId="165" fontId="4" fillId="2" borderId="7" xfId="0" applyNumberFormat="1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 vertical="center"/>
    </xf>
    <xf numFmtId="165" fontId="17" fillId="0" borderId="7" xfId="0" applyNumberFormat="1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/>
    </xf>
    <xf numFmtId="165" fontId="17" fillId="0" borderId="10" xfId="0" applyNumberFormat="1" applyFont="1" applyBorder="1" applyAlignment="1">
      <alignment horizontal="center" vertical="center"/>
    </xf>
    <xf numFmtId="165" fontId="17" fillId="0" borderId="11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8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5" fontId="17" fillId="0" borderId="14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19" fillId="5" borderId="5" xfId="8" applyNumberFormat="1" applyFont="1" applyBorder="1" applyAlignment="1">
      <alignment horizontal="center" vertical="center"/>
    </xf>
    <xf numFmtId="165" fontId="19" fillId="5" borderId="16" xfId="8" applyNumberFormat="1" applyFont="1" applyBorder="1" applyAlignment="1">
      <alignment horizontal="center" vertical="center"/>
    </xf>
    <xf numFmtId="165" fontId="19" fillId="5" borderId="6" xfId="8" applyNumberFormat="1" applyFont="1" applyBorder="1" applyAlignment="1">
      <alignment horizontal="center" vertical="center"/>
    </xf>
  </cellXfs>
  <cellStyles count="10">
    <cellStyle name="Bad" xfId="9" builtinId="27"/>
    <cellStyle name="Comma" xfId="1" builtinId="3"/>
    <cellStyle name="Comma 2" xfId="2"/>
    <cellStyle name="Currency" xfId="3" builtinId="4"/>
    <cellStyle name="Good" xfId="8" builtinId="26"/>
    <cellStyle name="Normal" xfId="0" builtinId="0"/>
    <cellStyle name="Normal 2" xfId="5"/>
    <cellStyle name="Normal 27" xfId="6"/>
    <cellStyle name="Normal 4 2 2" xfId="7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L269"/>
  <sheetViews>
    <sheetView tabSelected="1" zoomScale="85" zoomScaleNormal="85" workbookViewId="0">
      <pane ySplit="4" topLeftCell="A158" activePane="bottomLeft" state="frozen"/>
      <selection activeCell="B1" sqref="B1"/>
      <selection pane="bottomLeft" activeCell="F169" sqref="F169"/>
    </sheetView>
  </sheetViews>
  <sheetFormatPr defaultColWidth="9.140625" defaultRowHeight="16.5" x14ac:dyDescent="0.25"/>
  <cols>
    <col min="1" max="1" width="5.42578125" style="3" customWidth="1"/>
    <col min="2" max="2" width="84.140625" style="1" customWidth="1"/>
    <col min="3" max="3" width="27" style="3" bestFit="1" customWidth="1"/>
    <col min="4" max="4" width="11.7109375" style="15" bestFit="1" customWidth="1"/>
    <col min="5" max="5" width="12" style="15" customWidth="1"/>
    <col min="6" max="6" width="17.140625" style="15" customWidth="1"/>
    <col min="7" max="7" width="16.42578125" style="3" customWidth="1"/>
    <col min="8" max="8" width="16.7109375" style="3" customWidth="1"/>
    <col min="9" max="9" width="39.140625" style="3" bestFit="1" customWidth="1"/>
    <col min="10" max="10" width="22.28515625" style="3" customWidth="1"/>
    <col min="11" max="11" width="18.140625" style="11" customWidth="1"/>
    <col min="12" max="12" width="12.5703125" style="75" customWidth="1"/>
    <col min="13" max="16384" width="9.140625" style="1"/>
  </cols>
  <sheetData>
    <row r="3" spans="1:11" x14ac:dyDescent="0.25">
      <c r="A3" s="4"/>
      <c r="B3" s="4" t="s">
        <v>469</v>
      </c>
      <c r="C3" s="4"/>
      <c r="D3" s="14"/>
      <c r="E3" s="14"/>
      <c r="F3" s="14"/>
      <c r="G3" s="4"/>
      <c r="H3" s="4">
        <f>405*1.0597</f>
        <v>429.17850000000004</v>
      </c>
      <c r="I3" s="4"/>
      <c r="J3" s="4"/>
      <c r="K3" s="4"/>
    </row>
    <row r="4" spans="1:11" ht="42.75" x14ac:dyDescent="0.25">
      <c r="A4" s="4" t="s">
        <v>0</v>
      </c>
      <c r="B4" s="4" t="s">
        <v>1</v>
      </c>
      <c r="C4" s="4" t="s">
        <v>2</v>
      </c>
      <c r="D4" s="14" t="s">
        <v>3</v>
      </c>
      <c r="E4" s="42" t="s">
        <v>4</v>
      </c>
      <c r="F4" s="42" t="s">
        <v>5</v>
      </c>
      <c r="G4" s="6"/>
      <c r="H4" s="6"/>
      <c r="I4" s="4" t="s">
        <v>6</v>
      </c>
      <c r="J4" s="4" t="s">
        <v>7</v>
      </c>
      <c r="K4" s="4" t="s">
        <v>8</v>
      </c>
    </row>
    <row r="5" spans="1:11" x14ac:dyDescent="0.25">
      <c r="A5" s="4"/>
      <c r="B5" s="2"/>
      <c r="C5" s="4"/>
      <c r="D5" s="14"/>
      <c r="E5" s="42"/>
      <c r="F5" s="42"/>
      <c r="G5" s="6"/>
      <c r="H5" s="6"/>
      <c r="I5" s="4"/>
      <c r="J5" s="4"/>
      <c r="K5" s="4"/>
    </row>
    <row r="6" spans="1:11" ht="30" customHeight="1" x14ac:dyDescent="0.25">
      <c r="A6" s="5"/>
      <c r="B6" s="16" t="s">
        <v>9</v>
      </c>
      <c r="C6" s="5"/>
      <c r="D6" s="14"/>
      <c r="E6" s="7"/>
      <c r="F6" s="7"/>
      <c r="G6" s="5"/>
      <c r="H6" s="5"/>
      <c r="I6" s="5"/>
      <c r="J6" s="5"/>
      <c r="K6" s="4"/>
    </row>
    <row r="7" spans="1:11" x14ac:dyDescent="0.25">
      <c r="A7" s="5">
        <v>1</v>
      </c>
      <c r="B7" s="17" t="s">
        <v>11</v>
      </c>
      <c r="C7" s="18" t="s">
        <v>12</v>
      </c>
      <c r="D7" s="19">
        <v>5</v>
      </c>
      <c r="E7" s="9">
        <v>20.22</v>
      </c>
      <c r="F7" s="9">
        <f>+E7*D7</f>
        <v>101.1</v>
      </c>
      <c r="G7" s="9">
        <f>+E7*$H$3</f>
        <v>8677.98927</v>
      </c>
      <c r="H7" s="9">
        <f>+G7*D7</f>
        <v>43389.946349999998</v>
      </c>
      <c r="I7" s="8" t="s">
        <v>14</v>
      </c>
      <c r="J7" s="8" t="s">
        <v>16</v>
      </c>
      <c r="K7" s="20">
        <v>101.1</v>
      </c>
    </row>
    <row r="8" spans="1:11" x14ac:dyDescent="0.25">
      <c r="A8" s="5">
        <v>2</v>
      </c>
      <c r="B8" s="17" t="s">
        <v>13</v>
      </c>
      <c r="C8" s="21" t="s">
        <v>27</v>
      </c>
      <c r="D8" s="19">
        <v>1</v>
      </c>
      <c r="E8" s="9">
        <v>13.17</v>
      </c>
      <c r="F8" s="9">
        <f t="shared" ref="F8:F18" si="0">+E8*D8</f>
        <v>13.17</v>
      </c>
      <c r="G8" s="9">
        <f t="shared" ref="G8:G18" si="1">+E8*$H$3</f>
        <v>5652.2808450000002</v>
      </c>
      <c r="H8" s="9">
        <f t="shared" ref="H8:H18" si="2">+G8*D8</f>
        <v>5652.2808450000002</v>
      </c>
      <c r="I8" s="8" t="s">
        <v>15</v>
      </c>
      <c r="J8" s="8" t="s">
        <v>18</v>
      </c>
      <c r="K8" s="82">
        <f>+F8+F9+F10+F11</f>
        <v>42.31</v>
      </c>
    </row>
    <row r="9" spans="1:11" x14ac:dyDescent="0.25">
      <c r="A9" s="5">
        <v>3</v>
      </c>
      <c r="B9" s="17" t="s">
        <v>17</v>
      </c>
      <c r="C9" s="21" t="s">
        <v>28</v>
      </c>
      <c r="D9" s="19">
        <v>1</v>
      </c>
      <c r="E9" s="9">
        <v>12.16</v>
      </c>
      <c r="F9" s="9">
        <f t="shared" si="0"/>
        <v>12.16</v>
      </c>
      <c r="G9" s="9">
        <f t="shared" si="1"/>
        <v>5218.8105600000008</v>
      </c>
      <c r="H9" s="9">
        <f t="shared" si="2"/>
        <v>5218.8105600000008</v>
      </c>
      <c r="I9" s="8" t="s">
        <v>15</v>
      </c>
      <c r="J9" s="8" t="s">
        <v>18</v>
      </c>
      <c r="K9" s="82"/>
    </row>
    <row r="10" spans="1:11" x14ac:dyDescent="0.25">
      <c r="A10" s="5">
        <v>4</v>
      </c>
      <c r="B10" s="17" t="s">
        <v>19</v>
      </c>
      <c r="C10" s="21" t="s">
        <v>29</v>
      </c>
      <c r="D10" s="7">
        <v>1</v>
      </c>
      <c r="E10" s="9">
        <v>8.49</v>
      </c>
      <c r="F10" s="9">
        <f t="shared" si="0"/>
        <v>8.49</v>
      </c>
      <c r="G10" s="9">
        <f t="shared" si="1"/>
        <v>3643.7254650000004</v>
      </c>
      <c r="H10" s="9">
        <f t="shared" si="2"/>
        <v>3643.7254650000004</v>
      </c>
      <c r="I10" s="8" t="s">
        <v>15</v>
      </c>
      <c r="J10" s="8" t="s">
        <v>18</v>
      </c>
      <c r="K10" s="82"/>
    </row>
    <row r="11" spans="1:11" x14ac:dyDescent="0.25">
      <c r="A11" s="5">
        <v>5</v>
      </c>
      <c r="B11" s="17" t="s">
        <v>20</v>
      </c>
      <c r="C11" s="21" t="s">
        <v>30</v>
      </c>
      <c r="D11" s="7">
        <v>1</v>
      </c>
      <c r="E11" s="9">
        <v>8.49</v>
      </c>
      <c r="F11" s="9">
        <f t="shared" si="0"/>
        <v>8.49</v>
      </c>
      <c r="G11" s="9">
        <f t="shared" si="1"/>
        <v>3643.7254650000004</v>
      </c>
      <c r="H11" s="9">
        <f t="shared" si="2"/>
        <v>3643.7254650000004</v>
      </c>
      <c r="I11" s="8" t="s">
        <v>15</v>
      </c>
      <c r="J11" s="8" t="s">
        <v>18</v>
      </c>
      <c r="K11" s="82"/>
    </row>
    <row r="12" spans="1:11" x14ac:dyDescent="0.25">
      <c r="A12" s="5">
        <v>6</v>
      </c>
      <c r="B12" s="17" t="s">
        <v>11</v>
      </c>
      <c r="C12" s="18" t="s">
        <v>12</v>
      </c>
      <c r="D12" s="7">
        <v>10</v>
      </c>
      <c r="E12" s="9">
        <v>20.22</v>
      </c>
      <c r="F12" s="9">
        <f t="shared" si="0"/>
        <v>202.2</v>
      </c>
      <c r="G12" s="9">
        <f t="shared" si="1"/>
        <v>8677.98927</v>
      </c>
      <c r="H12" s="9">
        <f t="shared" si="2"/>
        <v>86779.892699999997</v>
      </c>
      <c r="I12" s="8" t="s">
        <v>21</v>
      </c>
      <c r="J12" s="8" t="s">
        <v>24</v>
      </c>
      <c r="K12" s="82">
        <v>303.10000000000002</v>
      </c>
    </row>
    <row r="13" spans="1:11" x14ac:dyDescent="0.25">
      <c r="A13" s="5">
        <v>7</v>
      </c>
      <c r="B13" s="17" t="s">
        <v>22</v>
      </c>
      <c r="C13" s="18" t="s">
        <v>31</v>
      </c>
      <c r="D13" s="7">
        <v>2</v>
      </c>
      <c r="E13" s="9">
        <v>7.96</v>
      </c>
      <c r="F13" s="9">
        <f t="shared" si="0"/>
        <v>15.92</v>
      </c>
      <c r="G13" s="9">
        <f t="shared" si="1"/>
        <v>3416.2608600000003</v>
      </c>
      <c r="H13" s="9">
        <f t="shared" si="2"/>
        <v>6832.5217200000006</v>
      </c>
      <c r="I13" s="8" t="s">
        <v>23</v>
      </c>
      <c r="J13" s="8" t="s">
        <v>24</v>
      </c>
      <c r="K13" s="82"/>
    </row>
    <row r="14" spans="1:11" x14ac:dyDescent="0.25">
      <c r="A14" s="5">
        <v>8</v>
      </c>
      <c r="B14" s="17" t="s">
        <v>25</v>
      </c>
      <c r="C14" s="21" t="s">
        <v>32</v>
      </c>
      <c r="D14" s="7">
        <v>2</v>
      </c>
      <c r="E14" s="9">
        <v>11.64</v>
      </c>
      <c r="F14" s="9">
        <f t="shared" si="0"/>
        <v>23.28</v>
      </c>
      <c r="G14" s="9">
        <f t="shared" si="1"/>
        <v>4995.637740000001</v>
      </c>
      <c r="H14" s="9">
        <f t="shared" si="2"/>
        <v>9991.2754800000021</v>
      </c>
      <c r="I14" s="8" t="s">
        <v>23</v>
      </c>
      <c r="J14" s="8" t="s">
        <v>24</v>
      </c>
      <c r="K14" s="82"/>
    </row>
    <row r="15" spans="1:11" x14ac:dyDescent="0.25">
      <c r="A15" s="5">
        <v>9</v>
      </c>
      <c r="B15" s="17" t="s">
        <v>19</v>
      </c>
      <c r="C15" s="21" t="s">
        <v>33</v>
      </c>
      <c r="D15" s="7">
        <v>2</v>
      </c>
      <c r="E15" s="9">
        <v>8.49</v>
      </c>
      <c r="F15" s="9">
        <f t="shared" si="0"/>
        <v>16.98</v>
      </c>
      <c r="G15" s="9">
        <f t="shared" si="1"/>
        <v>3643.7254650000004</v>
      </c>
      <c r="H15" s="9">
        <f t="shared" si="2"/>
        <v>7287.4509300000009</v>
      </c>
      <c r="I15" s="8" t="s">
        <v>23</v>
      </c>
      <c r="J15" s="8" t="s">
        <v>24</v>
      </c>
      <c r="K15" s="82"/>
    </row>
    <row r="16" spans="1:11" x14ac:dyDescent="0.25">
      <c r="A16" s="5">
        <v>10</v>
      </c>
      <c r="B16" s="17" t="s">
        <v>26</v>
      </c>
      <c r="C16" s="21" t="s">
        <v>34</v>
      </c>
      <c r="D16" s="7">
        <v>2</v>
      </c>
      <c r="E16" s="9">
        <v>8.11</v>
      </c>
      <c r="F16" s="9">
        <f t="shared" si="0"/>
        <v>16.22</v>
      </c>
      <c r="G16" s="9">
        <f t="shared" si="1"/>
        <v>3480.637635</v>
      </c>
      <c r="H16" s="9">
        <f t="shared" si="2"/>
        <v>6961.2752700000001</v>
      </c>
      <c r="I16" s="8" t="s">
        <v>23</v>
      </c>
      <c r="J16" s="8" t="s">
        <v>24</v>
      </c>
      <c r="K16" s="82"/>
    </row>
    <row r="17" spans="1:12" x14ac:dyDescent="0.25">
      <c r="A17" s="5">
        <v>11</v>
      </c>
      <c r="B17" s="17" t="s">
        <v>35</v>
      </c>
      <c r="C17" s="21" t="s">
        <v>36</v>
      </c>
      <c r="D17" s="7">
        <v>2</v>
      </c>
      <c r="E17" s="9">
        <v>5</v>
      </c>
      <c r="F17" s="9">
        <f t="shared" si="0"/>
        <v>10</v>
      </c>
      <c r="G17" s="9">
        <f t="shared" si="1"/>
        <v>2145.8925000000004</v>
      </c>
      <c r="H17" s="9">
        <f t="shared" si="2"/>
        <v>4291.7850000000008</v>
      </c>
      <c r="I17" s="8" t="s">
        <v>23</v>
      </c>
      <c r="J17" s="8" t="s">
        <v>24</v>
      </c>
      <c r="K17" s="82"/>
    </row>
    <row r="18" spans="1:12" x14ac:dyDescent="0.25">
      <c r="A18" s="5">
        <v>12</v>
      </c>
      <c r="B18" s="17" t="s">
        <v>37</v>
      </c>
      <c r="C18" s="21" t="s">
        <v>38</v>
      </c>
      <c r="D18" s="7">
        <v>2</v>
      </c>
      <c r="E18" s="9">
        <v>9.25</v>
      </c>
      <c r="F18" s="9">
        <f t="shared" si="0"/>
        <v>18.5</v>
      </c>
      <c r="G18" s="9">
        <f t="shared" si="1"/>
        <v>3969.9011250000003</v>
      </c>
      <c r="H18" s="9">
        <f t="shared" si="2"/>
        <v>7939.8022500000006</v>
      </c>
      <c r="I18" s="8" t="s">
        <v>23</v>
      </c>
      <c r="J18" s="8" t="s">
        <v>24</v>
      </c>
      <c r="K18" s="82"/>
    </row>
    <row r="19" spans="1:12" x14ac:dyDescent="0.25">
      <c r="A19" s="5"/>
      <c r="B19" s="17"/>
      <c r="C19" s="18"/>
      <c r="D19" s="19"/>
      <c r="E19" s="9"/>
      <c r="F19" s="44">
        <f>SUM(F7:F18)</f>
        <v>446.5100000000001</v>
      </c>
      <c r="G19" s="10"/>
      <c r="H19" s="10">
        <f>SUM(H7:H18)</f>
        <v>191632.49203500003</v>
      </c>
      <c r="I19" s="8"/>
      <c r="J19" s="8"/>
      <c r="K19" s="22"/>
    </row>
    <row r="21" spans="1:12" ht="30" customHeight="1" x14ac:dyDescent="0.25">
      <c r="A21" s="5"/>
      <c r="B21" s="16" t="s">
        <v>39</v>
      </c>
      <c r="C21" s="5"/>
      <c r="D21" s="14"/>
      <c r="E21" s="43"/>
      <c r="F21" s="7"/>
      <c r="G21" s="5"/>
      <c r="H21" s="25"/>
      <c r="I21" s="5"/>
      <c r="J21" s="5"/>
      <c r="K21" s="24"/>
      <c r="L21" s="76"/>
    </row>
    <row r="22" spans="1:12" x14ac:dyDescent="0.25">
      <c r="A22" s="5">
        <v>1</v>
      </c>
      <c r="B22" s="23" t="s">
        <v>40</v>
      </c>
      <c r="C22" s="5" t="s">
        <v>41</v>
      </c>
      <c r="D22" s="7">
        <v>14</v>
      </c>
      <c r="E22" s="43">
        <v>31.6</v>
      </c>
      <c r="F22" s="7">
        <f>D22*E22 - (D22*E22*45%)</f>
        <v>243.32000000000002</v>
      </c>
      <c r="G22" s="9">
        <f t="shared" ref="G22:G32" si="3">+E22*$H$3</f>
        <v>13562.040600000002</v>
      </c>
      <c r="H22" s="9">
        <f t="shared" ref="H22:H32" si="4">+G22*D22</f>
        <v>189868.56840000002</v>
      </c>
      <c r="I22" s="5" t="s">
        <v>45</v>
      </c>
      <c r="J22" s="5" t="s">
        <v>59</v>
      </c>
      <c r="K22" s="83">
        <f>SUM(F22:F32)</f>
        <v>3554.375</v>
      </c>
    </row>
    <row r="23" spans="1:12" x14ac:dyDescent="0.25">
      <c r="A23" s="5">
        <f>A22+1</f>
        <v>2</v>
      </c>
      <c r="B23" s="23" t="s">
        <v>42</v>
      </c>
      <c r="C23" s="5" t="s">
        <v>43</v>
      </c>
      <c r="D23" s="7">
        <v>6</v>
      </c>
      <c r="E23" s="43">
        <v>25.6</v>
      </c>
      <c r="F23" s="7">
        <f t="shared" ref="F23:F32" si="5">D23*E23 - (D23*E23*45%)</f>
        <v>84.48</v>
      </c>
      <c r="G23" s="9">
        <f t="shared" si="3"/>
        <v>10986.969600000002</v>
      </c>
      <c r="H23" s="9">
        <f t="shared" si="4"/>
        <v>65921.817600000009</v>
      </c>
      <c r="I23" s="5" t="s">
        <v>44</v>
      </c>
      <c r="J23" s="5" t="s">
        <v>59</v>
      </c>
      <c r="K23" s="83"/>
    </row>
    <row r="24" spans="1:12" x14ac:dyDescent="0.25">
      <c r="A24" s="5">
        <f t="shared" ref="A24:A32" si="6">A23+1</f>
        <v>3</v>
      </c>
      <c r="B24" s="23" t="s">
        <v>42</v>
      </c>
      <c r="C24" s="5" t="s">
        <v>43</v>
      </c>
      <c r="D24" s="7">
        <v>18</v>
      </c>
      <c r="E24" s="43">
        <v>25.6</v>
      </c>
      <c r="F24" s="7">
        <f t="shared" si="5"/>
        <v>253.44</v>
      </c>
      <c r="G24" s="9">
        <f t="shared" si="3"/>
        <v>10986.969600000002</v>
      </c>
      <c r="H24" s="9">
        <f t="shared" si="4"/>
        <v>197765.45280000003</v>
      </c>
      <c r="I24" s="5" t="s">
        <v>45</v>
      </c>
      <c r="J24" s="5" t="s">
        <v>59</v>
      </c>
      <c r="K24" s="83"/>
    </row>
    <row r="25" spans="1:12" x14ac:dyDescent="0.25">
      <c r="A25" s="5">
        <f t="shared" si="6"/>
        <v>4</v>
      </c>
      <c r="B25" s="23" t="s">
        <v>46</v>
      </c>
      <c r="C25" s="5" t="s">
        <v>47</v>
      </c>
      <c r="D25" s="7">
        <v>6</v>
      </c>
      <c r="E25" s="43">
        <v>55.3</v>
      </c>
      <c r="F25" s="7">
        <f t="shared" si="5"/>
        <v>182.48999999999998</v>
      </c>
      <c r="G25" s="9">
        <f t="shared" si="3"/>
        <v>23733.571050000002</v>
      </c>
      <c r="H25" s="9">
        <f t="shared" si="4"/>
        <v>142401.42630000002</v>
      </c>
      <c r="I25" s="5" t="s">
        <v>44</v>
      </c>
      <c r="J25" s="5" t="s">
        <v>59</v>
      </c>
      <c r="K25" s="83"/>
    </row>
    <row r="26" spans="1:12" x14ac:dyDescent="0.25">
      <c r="A26" s="5">
        <f t="shared" si="6"/>
        <v>5</v>
      </c>
      <c r="B26" s="23" t="s">
        <v>46</v>
      </c>
      <c r="C26" s="5" t="s">
        <v>47</v>
      </c>
      <c r="D26" s="7">
        <v>21</v>
      </c>
      <c r="E26" s="43">
        <v>55.3</v>
      </c>
      <c r="F26" s="7">
        <f t="shared" si="5"/>
        <v>638.71499999999992</v>
      </c>
      <c r="G26" s="9">
        <f t="shared" si="3"/>
        <v>23733.571050000002</v>
      </c>
      <c r="H26" s="9">
        <f t="shared" si="4"/>
        <v>498404.99205000006</v>
      </c>
      <c r="I26" s="5" t="s">
        <v>45</v>
      </c>
      <c r="J26" s="5" t="s">
        <v>59</v>
      </c>
      <c r="K26" s="83"/>
    </row>
    <row r="27" spans="1:12" x14ac:dyDescent="0.25">
      <c r="A27" s="5">
        <f t="shared" si="6"/>
        <v>6</v>
      </c>
      <c r="B27" s="23" t="s">
        <v>49</v>
      </c>
      <c r="C27" s="5" t="s">
        <v>48</v>
      </c>
      <c r="D27" s="7">
        <v>6</v>
      </c>
      <c r="E27" s="43">
        <v>26.7</v>
      </c>
      <c r="F27" s="7">
        <f t="shared" si="5"/>
        <v>88.109999999999985</v>
      </c>
      <c r="G27" s="9">
        <f t="shared" si="3"/>
        <v>11459.06595</v>
      </c>
      <c r="H27" s="9">
        <f t="shared" si="4"/>
        <v>68754.395699999994</v>
      </c>
      <c r="I27" s="5" t="s">
        <v>44</v>
      </c>
      <c r="J27" s="5" t="s">
        <v>59</v>
      </c>
      <c r="K27" s="83"/>
    </row>
    <row r="28" spans="1:12" x14ac:dyDescent="0.25">
      <c r="A28" s="5">
        <f t="shared" si="6"/>
        <v>7</v>
      </c>
      <c r="B28" s="23" t="s">
        <v>50</v>
      </c>
      <c r="C28" s="5" t="s">
        <v>51</v>
      </c>
      <c r="D28" s="7">
        <v>17</v>
      </c>
      <c r="E28" s="43">
        <v>38.200000000000003</v>
      </c>
      <c r="F28" s="7">
        <f t="shared" si="5"/>
        <v>357.17</v>
      </c>
      <c r="G28" s="9">
        <f t="shared" si="3"/>
        <v>16394.618700000003</v>
      </c>
      <c r="H28" s="9">
        <f t="shared" si="4"/>
        <v>278708.51790000004</v>
      </c>
      <c r="I28" s="5" t="s">
        <v>45</v>
      </c>
      <c r="J28" s="5" t="s">
        <v>59</v>
      </c>
      <c r="K28" s="83"/>
    </row>
    <row r="29" spans="1:12" x14ac:dyDescent="0.25">
      <c r="A29" s="5">
        <f t="shared" si="6"/>
        <v>8</v>
      </c>
      <c r="B29" s="23" t="s">
        <v>52</v>
      </c>
      <c r="C29" s="5" t="s">
        <v>53</v>
      </c>
      <c r="D29" s="7">
        <v>24</v>
      </c>
      <c r="E29" s="43">
        <v>43.1</v>
      </c>
      <c r="F29" s="7">
        <f t="shared" si="5"/>
        <v>568.92000000000007</v>
      </c>
      <c r="G29" s="9">
        <f t="shared" si="3"/>
        <v>18497.593350000003</v>
      </c>
      <c r="H29" s="9">
        <f t="shared" si="4"/>
        <v>443942.24040000007</v>
      </c>
      <c r="I29" s="5" t="s">
        <v>45</v>
      </c>
      <c r="J29" s="5" t="s">
        <v>59</v>
      </c>
      <c r="K29" s="83"/>
    </row>
    <row r="30" spans="1:12" x14ac:dyDescent="0.25">
      <c r="A30" s="5">
        <f t="shared" si="6"/>
        <v>9</v>
      </c>
      <c r="B30" s="23" t="s">
        <v>54</v>
      </c>
      <c r="C30" s="5" t="s">
        <v>55</v>
      </c>
      <c r="D30" s="7">
        <v>16</v>
      </c>
      <c r="E30" s="43">
        <v>28.9</v>
      </c>
      <c r="F30" s="7">
        <f t="shared" si="5"/>
        <v>254.32</v>
      </c>
      <c r="G30" s="9">
        <f t="shared" si="3"/>
        <v>12403.25865</v>
      </c>
      <c r="H30" s="9">
        <f t="shared" si="4"/>
        <v>198452.1384</v>
      </c>
      <c r="I30" s="5" t="s">
        <v>45</v>
      </c>
      <c r="J30" s="5" t="s">
        <v>59</v>
      </c>
      <c r="K30" s="83"/>
    </row>
    <row r="31" spans="1:12" x14ac:dyDescent="0.25">
      <c r="A31" s="5">
        <f t="shared" si="6"/>
        <v>10</v>
      </c>
      <c r="B31" s="28" t="s">
        <v>166</v>
      </c>
      <c r="C31" s="5" t="s">
        <v>56</v>
      </c>
      <c r="D31" s="7">
        <v>24</v>
      </c>
      <c r="E31" s="43">
        <v>50.4</v>
      </c>
      <c r="F31" s="7">
        <f t="shared" si="5"/>
        <v>665.28</v>
      </c>
      <c r="G31" s="9">
        <f t="shared" si="3"/>
        <v>21630.596400000002</v>
      </c>
      <c r="H31" s="9">
        <f t="shared" si="4"/>
        <v>519134.31360000005</v>
      </c>
      <c r="I31" s="5" t="s">
        <v>45</v>
      </c>
      <c r="J31" s="5" t="s">
        <v>59</v>
      </c>
      <c r="K31" s="83"/>
    </row>
    <row r="32" spans="1:12" x14ac:dyDescent="0.25">
      <c r="A32" s="5">
        <f t="shared" si="6"/>
        <v>11</v>
      </c>
      <c r="B32" s="23" t="s">
        <v>57</v>
      </c>
      <c r="C32" s="5" t="s">
        <v>58</v>
      </c>
      <c r="D32" s="7">
        <v>6</v>
      </c>
      <c r="E32" s="43">
        <v>66.099999999999994</v>
      </c>
      <c r="F32" s="7">
        <f t="shared" si="5"/>
        <v>218.12999999999997</v>
      </c>
      <c r="G32" s="9">
        <f t="shared" si="3"/>
        <v>28368.698850000001</v>
      </c>
      <c r="H32" s="9">
        <f t="shared" si="4"/>
        <v>170212.1931</v>
      </c>
      <c r="I32" s="5" t="s">
        <v>44</v>
      </c>
      <c r="J32" s="5" t="s">
        <v>59</v>
      </c>
      <c r="K32" s="83"/>
    </row>
    <row r="33" spans="1:12" x14ac:dyDescent="0.25">
      <c r="A33" s="32"/>
      <c r="B33" s="33"/>
      <c r="C33" s="32"/>
      <c r="D33" s="34"/>
      <c r="E33" s="34"/>
      <c r="F33" s="44">
        <f>SUM(F22:F32)</f>
        <v>3554.375</v>
      </c>
      <c r="G33" s="10"/>
      <c r="H33" s="10">
        <f>SUM(H22:H32)</f>
        <v>2773566.0562500004</v>
      </c>
    </row>
    <row r="35" spans="1:12" ht="30" customHeight="1" x14ac:dyDescent="0.25">
      <c r="A35" s="5"/>
      <c r="B35" s="16" t="s">
        <v>60</v>
      </c>
      <c r="C35" s="5"/>
      <c r="D35" s="14"/>
      <c r="E35" s="43"/>
      <c r="F35" s="7"/>
      <c r="G35" s="5"/>
      <c r="H35" s="25"/>
      <c r="I35" s="5"/>
      <c r="J35" s="5"/>
      <c r="K35" s="5"/>
      <c r="L35" s="76"/>
    </row>
    <row r="36" spans="1:12" x14ac:dyDescent="0.25">
      <c r="A36" s="5">
        <v>1</v>
      </c>
      <c r="B36" s="28" t="s">
        <v>78</v>
      </c>
      <c r="C36" s="5" t="s">
        <v>61</v>
      </c>
      <c r="D36" s="7">
        <v>2</v>
      </c>
      <c r="E36" s="7">
        <v>158.88</v>
      </c>
      <c r="F36" s="7">
        <f>D36*E36</f>
        <v>317.76</v>
      </c>
      <c r="G36" s="9">
        <f t="shared" ref="G36" si="7">+E36*$H$3</f>
        <v>68187.880080000003</v>
      </c>
      <c r="H36" s="9">
        <f t="shared" ref="H36" si="8">+G36*D36</f>
        <v>136375.76016000001</v>
      </c>
      <c r="I36" s="5" t="s">
        <v>64</v>
      </c>
      <c r="J36" s="5" t="s">
        <v>63</v>
      </c>
      <c r="K36" s="84">
        <f>F36+F37</f>
        <v>923.52</v>
      </c>
      <c r="L36" s="77"/>
    </row>
    <row r="37" spans="1:12" x14ac:dyDescent="0.25">
      <c r="A37" s="5">
        <f>A36+1</f>
        <v>2</v>
      </c>
      <c r="B37" s="28" t="s">
        <v>79</v>
      </c>
      <c r="C37" s="5" t="s">
        <v>62</v>
      </c>
      <c r="D37" s="7">
        <v>2</v>
      </c>
      <c r="E37" s="7">
        <v>302.88</v>
      </c>
      <c r="F37" s="7">
        <f>D37*E37</f>
        <v>605.76</v>
      </c>
      <c r="G37" s="9">
        <f t="shared" ref="G37:G44" si="9">+E37*$H$3</f>
        <v>129989.58408000002</v>
      </c>
      <c r="H37" s="9">
        <f t="shared" ref="H37:H45" si="10">+G37*D37</f>
        <v>259979.16816000003</v>
      </c>
      <c r="I37" s="5" t="s">
        <v>64</v>
      </c>
      <c r="J37" s="5" t="s">
        <v>63</v>
      </c>
      <c r="K37" s="85"/>
      <c r="L37" s="77"/>
    </row>
    <row r="38" spans="1:12" x14ac:dyDescent="0.25">
      <c r="A38" s="5">
        <f t="shared" ref="A38:A45" si="11">A37+1</f>
        <v>3</v>
      </c>
      <c r="B38" s="23" t="s">
        <v>208</v>
      </c>
      <c r="C38" s="5" t="s">
        <v>65</v>
      </c>
      <c r="D38" s="7">
        <v>1</v>
      </c>
      <c r="E38" s="7">
        <v>413.71</v>
      </c>
      <c r="F38" s="7">
        <f t="shared" ref="F38:F45" si="12">D38*E38</f>
        <v>413.71</v>
      </c>
      <c r="G38" s="9">
        <f t="shared" si="9"/>
        <v>177555.43723500002</v>
      </c>
      <c r="H38" s="9">
        <f t="shared" si="10"/>
        <v>177555.43723500002</v>
      </c>
      <c r="I38" s="5" t="s">
        <v>69</v>
      </c>
      <c r="J38" s="5" t="s">
        <v>70</v>
      </c>
      <c r="K38" s="84">
        <f>SUM(F38:F45)</f>
        <v>3321.7800000000007</v>
      </c>
      <c r="L38" s="77"/>
    </row>
    <row r="39" spans="1:12" x14ac:dyDescent="0.25">
      <c r="A39" s="5">
        <f t="shared" si="11"/>
        <v>4</v>
      </c>
      <c r="B39" s="23" t="s">
        <v>489</v>
      </c>
      <c r="C39" s="5" t="s">
        <v>66</v>
      </c>
      <c r="D39" s="7">
        <v>1</v>
      </c>
      <c r="E39" s="7">
        <v>369.6</v>
      </c>
      <c r="F39" s="7">
        <f t="shared" si="12"/>
        <v>369.6</v>
      </c>
      <c r="G39" s="9">
        <f t="shared" si="9"/>
        <v>158624.37360000002</v>
      </c>
      <c r="H39" s="9">
        <f t="shared" si="10"/>
        <v>158624.37360000002</v>
      </c>
      <c r="I39" s="5" t="s">
        <v>69</v>
      </c>
      <c r="J39" s="5" t="s">
        <v>70</v>
      </c>
      <c r="K39" s="86"/>
      <c r="L39" s="77"/>
    </row>
    <row r="40" spans="1:12" x14ac:dyDescent="0.25">
      <c r="A40" s="5">
        <f t="shared" si="11"/>
        <v>5</v>
      </c>
      <c r="B40" s="23" t="s">
        <v>209</v>
      </c>
      <c r="C40" s="5" t="s">
        <v>65</v>
      </c>
      <c r="D40" s="7">
        <v>1</v>
      </c>
      <c r="E40" s="7">
        <v>451.15</v>
      </c>
      <c r="F40" s="7">
        <f t="shared" si="12"/>
        <v>451.15</v>
      </c>
      <c r="G40" s="9">
        <f t="shared" si="9"/>
        <v>193623.880275</v>
      </c>
      <c r="H40" s="9">
        <f t="shared" si="10"/>
        <v>193623.880275</v>
      </c>
      <c r="I40" s="5" t="s">
        <v>69</v>
      </c>
      <c r="J40" s="5" t="s">
        <v>70</v>
      </c>
      <c r="K40" s="86"/>
      <c r="L40" s="77"/>
    </row>
    <row r="41" spans="1:12" x14ac:dyDescent="0.25">
      <c r="A41" s="5">
        <f t="shared" si="11"/>
        <v>6</v>
      </c>
      <c r="B41" s="23" t="s">
        <v>210</v>
      </c>
      <c r="C41" s="5" t="s">
        <v>67</v>
      </c>
      <c r="D41" s="7">
        <v>2</v>
      </c>
      <c r="E41" s="7">
        <v>234.72</v>
      </c>
      <c r="F41" s="7">
        <f t="shared" si="12"/>
        <v>469.44</v>
      </c>
      <c r="G41" s="9">
        <f t="shared" si="9"/>
        <v>100736.77752</v>
      </c>
      <c r="H41" s="9">
        <f t="shared" si="10"/>
        <v>201473.55504000001</v>
      </c>
      <c r="I41" s="5" t="s">
        <v>69</v>
      </c>
      <c r="J41" s="5" t="s">
        <v>70</v>
      </c>
      <c r="K41" s="86"/>
      <c r="L41" s="77"/>
    </row>
    <row r="42" spans="1:12" x14ac:dyDescent="0.25">
      <c r="A42" s="5">
        <f t="shared" si="11"/>
        <v>7</v>
      </c>
      <c r="B42" s="23" t="s">
        <v>208</v>
      </c>
      <c r="C42" s="5" t="s">
        <v>65</v>
      </c>
      <c r="D42" s="7">
        <v>1</v>
      </c>
      <c r="E42" s="7">
        <v>393.74</v>
      </c>
      <c r="F42" s="7">
        <f t="shared" si="12"/>
        <v>393.74</v>
      </c>
      <c r="G42" s="9">
        <f t="shared" si="9"/>
        <v>168984.74259000001</v>
      </c>
      <c r="H42" s="9">
        <f t="shared" si="10"/>
        <v>168984.74259000001</v>
      </c>
      <c r="I42" s="5" t="s">
        <v>69</v>
      </c>
      <c r="J42" s="5" t="s">
        <v>70</v>
      </c>
      <c r="K42" s="86"/>
      <c r="L42" s="77"/>
    </row>
    <row r="43" spans="1:12" x14ac:dyDescent="0.25">
      <c r="A43" s="5">
        <f t="shared" si="11"/>
        <v>8</v>
      </c>
      <c r="B43" s="23" t="s">
        <v>211</v>
      </c>
      <c r="C43" s="5" t="s">
        <v>68</v>
      </c>
      <c r="D43" s="7">
        <v>1</v>
      </c>
      <c r="E43" s="7">
        <v>387.36</v>
      </c>
      <c r="F43" s="7">
        <f t="shared" si="12"/>
        <v>387.36</v>
      </c>
      <c r="G43" s="9">
        <f>+E43*$H$3</f>
        <v>166246.58376000001</v>
      </c>
      <c r="H43" s="9">
        <f t="shared" si="10"/>
        <v>166246.58376000001</v>
      </c>
      <c r="I43" s="5" t="s">
        <v>69</v>
      </c>
      <c r="J43" s="5" t="s">
        <v>70</v>
      </c>
      <c r="K43" s="86"/>
      <c r="L43" s="77"/>
    </row>
    <row r="44" spans="1:12" x14ac:dyDescent="0.25">
      <c r="A44" s="5">
        <f t="shared" si="11"/>
        <v>9</v>
      </c>
      <c r="B44" s="23" t="s">
        <v>212</v>
      </c>
      <c r="C44" s="5" t="s">
        <v>65</v>
      </c>
      <c r="D44" s="7">
        <v>1</v>
      </c>
      <c r="E44" s="7">
        <v>385.63</v>
      </c>
      <c r="F44" s="7">
        <f t="shared" si="12"/>
        <v>385.63</v>
      </c>
      <c r="G44" s="9">
        <f t="shared" si="9"/>
        <v>165504.10495500002</v>
      </c>
      <c r="H44" s="9">
        <f t="shared" si="10"/>
        <v>165504.10495500002</v>
      </c>
      <c r="I44" s="5" t="s">
        <v>69</v>
      </c>
      <c r="J44" s="5" t="s">
        <v>70</v>
      </c>
      <c r="K44" s="86"/>
      <c r="L44" s="77"/>
    </row>
    <row r="45" spans="1:12" x14ac:dyDescent="0.25">
      <c r="A45" s="5">
        <f t="shared" si="11"/>
        <v>10</v>
      </c>
      <c r="B45" s="23" t="s">
        <v>213</v>
      </c>
      <c r="C45" s="5" t="s">
        <v>65</v>
      </c>
      <c r="D45" s="7">
        <v>1</v>
      </c>
      <c r="E45" s="7">
        <v>451.15</v>
      </c>
      <c r="F45" s="7">
        <f t="shared" si="12"/>
        <v>451.15</v>
      </c>
      <c r="G45" s="9">
        <f>+E45*$H$3</f>
        <v>193623.880275</v>
      </c>
      <c r="H45" s="9">
        <f t="shared" si="10"/>
        <v>193623.880275</v>
      </c>
      <c r="I45" s="5" t="s">
        <v>69</v>
      </c>
      <c r="J45" s="5" t="s">
        <v>70</v>
      </c>
      <c r="K45" s="85"/>
      <c r="L45" s="77"/>
    </row>
    <row r="46" spans="1:12" x14ac:dyDescent="0.25">
      <c r="A46" s="5"/>
      <c r="B46" s="33"/>
      <c r="C46" s="32"/>
      <c r="D46" s="34"/>
      <c r="E46" s="34"/>
      <c r="F46" s="44">
        <f>SUM(F36:F45)</f>
        <v>4245.3</v>
      </c>
      <c r="G46" s="44"/>
      <c r="H46" s="44">
        <f t="shared" ref="H46" si="13">SUM(H36:H45)</f>
        <v>1821991.4860499999</v>
      </c>
      <c r="I46" s="5"/>
      <c r="J46" s="5"/>
      <c r="K46" s="4"/>
      <c r="L46" s="77"/>
    </row>
    <row r="47" spans="1:12" x14ac:dyDescent="0.25">
      <c r="L47" s="77"/>
    </row>
    <row r="48" spans="1:12" ht="30" customHeight="1" x14ac:dyDescent="0.25">
      <c r="A48" s="5"/>
      <c r="B48" s="16" t="s">
        <v>71</v>
      </c>
      <c r="C48" s="5"/>
      <c r="D48" s="14"/>
      <c r="E48" s="43"/>
      <c r="F48" s="7"/>
      <c r="G48" s="5"/>
      <c r="H48" s="25"/>
      <c r="I48" s="5"/>
      <c r="J48" s="5"/>
      <c r="K48" s="5"/>
      <c r="L48" s="76"/>
    </row>
    <row r="49" spans="1:12" x14ac:dyDescent="0.25">
      <c r="A49" s="5">
        <v>1</v>
      </c>
      <c r="B49" s="23" t="s">
        <v>72</v>
      </c>
      <c r="C49" s="5" t="s">
        <v>481</v>
      </c>
      <c r="D49" s="27">
        <v>12</v>
      </c>
      <c r="E49" s="7">
        <v>8.3699999999999992</v>
      </c>
      <c r="F49" s="7">
        <f>D49*E49</f>
        <v>100.44</v>
      </c>
      <c r="G49" s="9">
        <f>+E49*$H$3</f>
        <v>3592.2240449999999</v>
      </c>
      <c r="H49" s="9">
        <f t="shared" ref="H49" si="14">+G49*D49</f>
        <v>43106.688540000003</v>
      </c>
      <c r="I49" s="74" t="s">
        <v>107</v>
      </c>
      <c r="J49" s="5" t="s">
        <v>74</v>
      </c>
      <c r="K49" s="84">
        <f>F49+F50</f>
        <v>571.31999999999994</v>
      </c>
    </row>
    <row r="50" spans="1:12" x14ac:dyDescent="0.25">
      <c r="A50" s="5">
        <f>A49+1</f>
        <v>2</v>
      </c>
      <c r="B50" s="23" t="s">
        <v>73</v>
      </c>
      <c r="C50" s="5" t="s">
        <v>482</v>
      </c>
      <c r="D50" s="27">
        <v>6</v>
      </c>
      <c r="E50" s="7">
        <v>78.48</v>
      </c>
      <c r="F50" s="7">
        <f t="shared" ref="F50:F54" si="15">D50*E50</f>
        <v>470.88</v>
      </c>
      <c r="G50" s="9">
        <f t="shared" ref="G50:G54" si="16">+E50*$H$3</f>
        <v>33681.928680000005</v>
      </c>
      <c r="H50" s="9">
        <f t="shared" ref="H50:H55" si="17">+G50*D50</f>
        <v>202091.57208000001</v>
      </c>
      <c r="I50" s="74" t="s">
        <v>107</v>
      </c>
      <c r="J50" s="5" t="s">
        <v>74</v>
      </c>
      <c r="K50" s="85"/>
    </row>
    <row r="51" spans="1:12" x14ac:dyDescent="0.25">
      <c r="A51" s="5">
        <f t="shared" ref="A51:A55" si="18">A50+1</f>
        <v>3</v>
      </c>
      <c r="B51" s="23" t="s">
        <v>75</v>
      </c>
      <c r="C51" s="5" t="s">
        <v>483</v>
      </c>
      <c r="D51" s="27">
        <v>1</v>
      </c>
      <c r="E51" s="7">
        <v>15.525</v>
      </c>
      <c r="F51" s="7">
        <f t="shared" si="15"/>
        <v>15.525</v>
      </c>
      <c r="G51" s="9">
        <f t="shared" si="16"/>
        <v>6662.9962125000011</v>
      </c>
      <c r="H51" s="9">
        <f t="shared" si="17"/>
        <v>6662.9962125000011</v>
      </c>
      <c r="I51" s="5" t="s">
        <v>341</v>
      </c>
      <c r="J51" s="5" t="s">
        <v>77</v>
      </c>
      <c r="K51" s="84">
        <f>SUM(F51:F53)</f>
        <v>639.04500000000007</v>
      </c>
    </row>
    <row r="52" spans="1:12" x14ac:dyDescent="0.25">
      <c r="A52" s="5">
        <f t="shared" si="18"/>
        <v>4</v>
      </c>
      <c r="B52" s="23" t="s">
        <v>76</v>
      </c>
      <c r="C52" s="5" t="s">
        <v>484</v>
      </c>
      <c r="D52" s="27">
        <v>1</v>
      </c>
      <c r="E52" s="7">
        <v>20.07</v>
      </c>
      <c r="F52" s="7">
        <f t="shared" si="15"/>
        <v>20.07</v>
      </c>
      <c r="G52" s="9">
        <f t="shared" si="16"/>
        <v>8613.6124950000012</v>
      </c>
      <c r="H52" s="9">
        <f t="shared" si="17"/>
        <v>8613.6124950000012</v>
      </c>
      <c r="I52" s="5" t="s">
        <v>341</v>
      </c>
      <c r="J52" s="5" t="s">
        <v>77</v>
      </c>
      <c r="K52" s="86"/>
    </row>
    <row r="53" spans="1:12" x14ac:dyDescent="0.25">
      <c r="A53" s="5">
        <f t="shared" si="18"/>
        <v>5</v>
      </c>
      <c r="B53" s="23" t="s">
        <v>80</v>
      </c>
      <c r="C53" s="5" t="s">
        <v>485</v>
      </c>
      <c r="D53" s="27">
        <v>1</v>
      </c>
      <c r="E53" s="7">
        <v>603.45000000000005</v>
      </c>
      <c r="F53" s="7">
        <f t="shared" si="15"/>
        <v>603.45000000000005</v>
      </c>
      <c r="G53" s="9">
        <f t="shared" si="16"/>
        <v>258987.76582500004</v>
      </c>
      <c r="H53" s="9">
        <f t="shared" si="17"/>
        <v>258987.76582500004</v>
      </c>
      <c r="I53" s="5" t="s">
        <v>341</v>
      </c>
      <c r="J53" s="5" t="s">
        <v>77</v>
      </c>
      <c r="K53" s="85"/>
    </row>
    <row r="54" spans="1:12" x14ac:dyDescent="0.25">
      <c r="A54" s="5">
        <f t="shared" si="18"/>
        <v>6</v>
      </c>
      <c r="B54" s="23" t="s">
        <v>167</v>
      </c>
      <c r="C54" s="5" t="s">
        <v>486</v>
      </c>
      <c r="D54" s="27">
        <v>7</v>
      </c>
      <c r="E54" s="7">
        <v>78.48</v>
      </c>
      <c r="F54" s="7">
        <f t="shared" si="15"/>
        <v>549.36</v>
      </c>
      <c r="G54" s="9">
        <f t="shared" si="16"/>
        <v>33681.928680000005</v>
      </c>
      <c r="H54" s="9">
        <f>+G54*D54</f>
        <v>235773.50076000002</v>
      </c>
      <c r="I54" s="5" t="s">
        <v>449</v>
      </c>
      <c r="J54" s="5" t="s">
        <v>170</v>
      </c>
      <c r="K54" s="90">
        <f>SUM(F54:F55)</f>
        <v>915.52</v>
      </c>
    </row>
    <row r="55" spans="1:12" x14ac:dyDescent="0.25">
      <c r="A55" s="5">
        <f t="shared" si="18"/>
        <v>7</v>
      </c>
      <c r="B55" s="23" t="s">
        <v>168</v>
      </c>
      <c r="C55" s="5" t="s">
        <v>487</v>
      </c>
      <c r="D55" s="27">
        <v>1</v>
      </c>
      <c r="E55" s="7">
        <v>366.16</v>
      </c>
      <c r="F55" s="7">
        <f>D55*E55</f>
        <v>366.16</v>
      </c>
      <c r="G55" s="9">
        <f>+E55*$H$3</f>
        <v>157147.99956000003</v>
      </c>
      <c r="H55" s="9">
        <f t="shared" si="17"/>
        <v>157147.99956000003</v>
      </c>
      <c r="I55" s="5" t="s">
        <v>169</v>
      </c>
      <c r="J55" s="5" t="s">
        <v>170</v>
      </c>
      <c r="K55" s="91"/>
    </row>
    <row r="56" spans="1:12" x14ac:dyDescent="0.25">
      <c r="F56" s="44">
        <f>SUM(F49:F55)</f>
        <v>2125.8849999999998</v>
      </c>
      <c r="G56" s="44"/>
      <c r="H56" s="44">
        <f t="shared" ref="H56" si="19">SUM(H49:H55)</f>
        <v>912384.13547250011</v>
      </c>
    </row>
    <row r="57" spans="1:12" x14ac:dyDescent="0.25">
      <c r="F57" s="45"/>
    </row>
    <row r="58" spans="1:12" ht="30" customHeight="1" x14ac:dyDescent="0.25">
      <c r="A58" s="5"/>
      <c r="B58" s="16" t="s">
        <v>81</v>
      </c>
      <c r="C58" s="5"/>
      <c r="D58" s="14"/>
      <c r="E58" s="43"/>
      <c r="F58" s="7"/>
      <c r="G58" s="5"/>
      <c r="H58" s="25"/>
      <c r="I58" s="5"/>
      <c r="J58" s="5"/>
      <c r="K58" s="5"/>
      <c r="L58" s="76"/>
    </row>
    <row r="59" spans="1:12" x14ac:dyDescent="0.25">
      <c r="A59" s="5">
        <v>1</v>
      </c>
      <c r="B59" s="23" t="s">
        <v>82</v>
      </c>
      <c r="C59" s="5" t="s">
        <v>83</v>
      </c>
      <c r="D59" s="7">
        <v>8</v>
      </c>
      <c r="E59" s="7">
        <v>8.75</v>
      </c>
      <c r="F59" s="7">
        <f>D59*E59</f>
        <v>70</v>
      </c>
      <c r="G59" s="9">
        <f t="shared" ref="G59:G78" si="20">+E59*$H$3</f>
        <v>3755.3118750000003</v>
      </c>
      <c r="H59" s="9">
        <f t="shared" ref="H59:H78" si="21">+G59*D59</f>
        <v>30042.495000000003</v>
      </c>
      <c r="I59" s="5" t="s">
        <v>201</v>
      </c>
      <c r="J59" s="5" t="s">
        <v>106</v>
      </c>
      <c r="K59" s="84">
        <f>SUM(F59:F77)</f>
        <v>2133.85</v>
      </c>
    </row>
    <row r="60" spans="1:12" x14ac:dyDescent="0.25">
      <c r="A60" s="5">
        <f>A59+1</f>
        <v>2</v>
      </c>
      <c r="B60" s="23" t="s">
        <v>84</v>
      </c>
      <c r="C60" s="5" t="s">
        <v>85</v>
      </c>
      <c r="D60" s="27">
        <v>1</v>
      </c>
      <c r="E60" s="7">
        <v>54.65</v>
      </c>
      <c r="F60" s="7">
        <f t="shared" ref="F60:F75" si="22">D60*E60</f>
        <v>54.65</v>
      </c>
      <c r="G60" s="9">
        <f t="shared" si="20"/>
        <v>23454.605025000001</v>
      </c>
      <c r="H60" s="9">
        <f t="shared" si="21"/>
        <v>23454.605025000001</v>
      </c>
      <c r="I60" s="5" t="s">
        <v>201</v>
      </c>
      <c r="J60" s="5" t="s">
        <v>106</v>
      </c>
      <c r="K60" s="86"/>
    </row>
    <row r="61" spans="1:12" x14ac:dyDescent="0.25">
      <c r="A61" s="5">
        <f t="shared" ref="A61:A75" si="23">A60+1</f>
        <v>3</v>
      </c>
      <c r="B61" s="23" t="s">
        <v>86</v>
      </c>
      <c r="C61" s="5" t="s">
        <v>87</v>
      </c>
      <c r="D61" s="27">
        <v>1</v>
      </c>
      <c r="E61" s="7">
        <v>14.35</v>
      </c>
      <c r="F61" s="7">
        <f t="shared" si="22"/>
        <v>14.35</v>
      </c>
      <c r="G61" s="9">
        <f t="shared" si="20"/>
        <v>6158.7114750000001</v>
      </c>
      <c r="H61" s="9">
        <f t="shared" si="21"/>
        <v>6158.7114750000001</v>
      </c>
      <c r="I61" s="5" t="s">
        <v>14</v>
      </c>
      <c r="J61" s="5" t="s">
        <v>106</v>
      </c>
      <c r="K61" s="86"/>
    </row>
    <row r="62" spans="1:12" x14ac:dyDescent="0.25">
      <c r="A62" s="5">
        <f t="shared" si="23"/>
        <v>4</v>
      </c>
      <c r="B62" s="23" t="s">
        <v>88</v>
      </c>
      <c r="C62" s="5" t="s">
        <v>89</v>
      </c>
      <c r="D62" s="27">
        <v>3</v>
      </c>
      <c r="E62" s="7">
        <v>8.1999999999999993</v>
      </c>
      <c r="F62" s="7">
        <f t="shared" si="22"/>
        <v>24.599999999999998</v>
      </c>
      <c r="G62" s="9">
        <f t="shared" si="20"/>
        <v>3519.2637</v>
      </c>
      <c r="H62" s="9">
        <f t="shared" si="21"/>
        <v>10557.7911</v>
      </c>
      <c r="I62" s="5" t="s">
        <v>201</v>
      </c>
      <c r="J62" s="5" t="s">
        <v>106</v>
      </c>
      <c r="K62" s="86"/>
    </row>
    <row r="63" spans="1:12" x14ac:dyDescent="0.25">
      <c r="A63" s="5">
        <f t="shared" si="23"/>
        <v>5</v>
      </c>
      <c r="B63" s="23" t="s">
        <v>90</v>
      </c>
      <c r="C63" s="5" t="s">
        <v>91</v>
      </c>
      <c r="D63" s="27">
        <v>6</v>
      </c>
      <c r="E63" s="7">
        <v>15</v>
      </c>
      <c r="F63" s="7">
        <f t="shared" si="22"/>
        <v>90</v>
      </c>
      <c r="G63" s="9">
        <f t="shared" si="20"/>
        <v>6437.6775000000007</v>
      </c>
      <c r="H63" s="9">
        <f t="shared" si="21"/>
        <v>38626.065000000002</v>
      </c>
      <c r="I63" s="5" t="s">
        <v>14</v>
      </c>
      <c r="J63" s="5" t="s">
        <v>106</v>
      </c>
      <c r="K63" s="86"/>
    </row>
    <row r="64" spans="1:12" x14ac:dyDescent="0.25">
      <c r="A64" s="5">
        <f t="shared" si="23"/>
        <v>6</v>
      </c>
      <c r="B64" s="23" t="s">
        <v>92</v>
      </c>
      <c r="C64" s="5" t="s">
        <v>93</v>
      </c>
      <c r="D64" s="27">
        <v>2</v>
      </c>
      <c r="E64" s="7">
        <v>15.75</v>
      </c>
      <c r="F64" s="7">
        <f t="shared" si="22"/>
        <v>31.5</v>
      </c>
      <c r="G64" s="9">
        <f t="shared" si="20"/>
        <v>6759.5613750000002</v>
      </c>
      <c r="H64" s="9">
        <f t="shared" si="21"/>
        <v>13519.12275</v>
      </c>
      <c r="I64" s="5" t="s">
        <v>340</v>
      </c>
      <c r="J64" s="5" t="s">
        <v>106</v>
      </c>
      <c r="K64" s="86"/>
    </row>
    <row r="65" spans="1:11" x14ac:dyDescent="0.25">
      <c r="A65" s="5">
        <f t="shared" si="23"/>
        <v>7</v>
      </c>
      <c r="B65" s="23" t="s">
        <v>95</v>
      </c>
      <c r="C65" s="5" t="s">
        <v>94</v>
      </c>
      <c r="D65" s="27">
        <v>1</v>
      </c>
      <c r="E65" s="7">
        <v>77.05</v>
      </c>
      <c r="F65" s="7">
        <f t="shared" si="22"/>
        <v>77.05</v>
      </c>
      <c r="G65" s="9">
        <f t="shared" si="20"/>
        <v>33068.203425</v>
      </c>
      <c r="H65" s="9">
        <f t="shared" si="21"/>
        <v>33068.203425</v>
      </c>
      <c r="I65" s="5" t="s">
        <v>340</v>
      </c>
      <c r="J65" s="5" t="s">
        <v>106</v>
      </c>
      <c r="K65" s="86"/>
    </row>
    <row r="66" spans="1:11" x14ac:dyDescent="0.25">
      <c r="A66" s="5">
        <f t="shared" si="23"/>
        <v>8</v>
      </c>
      <c r="B66" s="23" t="s">
        <v>90</v>
      </c>
      <c r="C66" s="5" t="s">
        <v>91</v>
      </c>
      <c r="D66" s="27">
        <v>1</v>
      </c>
      <c r="E66" s="7">
        <v>15</v>
      </c>
      <c r="F66" s="7">
        <f t="shared" si="22"/>
        <v>15</v>
      </c>
      <c r="G66" s="9">
        <f t="shared" si="20"/>
        <v>6437.6775000000007</v>
      </c>
      <c r="H66" s="9">
        <f t="shared" si="21"/>
        <v>6437.6775000000007</v>
      </c>
      <c r="I66" s="5" t="s">
        <v>340</v>
      </c>
      <c r="J66" s="5" t="s">
        <v>106</v>
      </c>
      <c r="K66" s="86"/>
    </row>
    <row r="67" spans="1:11" x14ac:dyDescent="0.25">
      <c r="A67" s="5">
        <f t="shared" si="23"/>
        <v>9</v>
      </c>
      <c r="B67" s="23" t="s">
        <v>90</v>
      </c>
      <c r="C67" s="5" t="s">
        <v>91</v>
      </c>
      <c r="D67" s="27">
        <v>1</v>
      </c>
      <c r="E67" s="7">
        <v>15</v>
      </c>
      <c r="F67" s="7">
        <f t="shared" si="22"/>
        <v>15</v>
      </c>
      <c r="G67" s="9">
        <f t="shared" si="20"/>
        <v>6437.6775000000007</v>
      </c>
      <c r="H67" s="9">
        <f t="shared" si="21"/>
        <v>6437.6775000000007</v>
      </c>
      <c r="I67" s="5" t="s">
        <v>340</v>
      </c>
      <c r="J67" s="5" t="s">
        <v>106</v>
      </c>
      <c r="K67" s="86"/>
    </row>
    <row r="68" spans="1:11" x14ac:dyDescent="0.25">
      <c r="A68" s="5">
        <f t="shared" si="23"/>
        <v>10</v>
      </c>
      <c r="B68" s="23" t="s">
        <v>90</v>
      </c>
      <c r="C68" s="5" t="s">
        <v>91</v>
      </c>
      <c r="D68" s="27">
        <v>25</v>
      </c>
      <c r="E68" s="7">
        <v>15</v>
      </c>
      <c r="F68" s="7">
        <f t="shared" si="22"/>
        <v>375</v>
      </c>
      <c r="G68" s="9">
        <f t="shared" si="20"/>
        <v>6437.6775000000007</v>
      </c>
      <c r="H68" s="9">
        <f t="shared" si="21"/>
        <v>160941.93750000003</v>
      </c>
      <c r="I68" s="5" t="s">
        <v>107</v>
      </c>
      <c r="J68" s="5" t="s">
        <v>106</v>
      </c>
      <c r="K68" s="86"/>
    </row>
    <row r="69" spans="1:11" x14ac:dyDescent="0.25">
      <c r="A69" s="5">
        <f t="shared" si="23"/>
        <v>11</v>
      </c>
      <c r="B69" s="23" t="s">
        <v>88</v>
      </c>
      <c r="C69" s="5" t="s">
        <v>89</v>
      </c>
      <c r="D69" s="27">
        <v>25</v>
      </c>
      <c r="E69" s="7">
        <v>8.1999999999999993</v>
      </c>
      <c r="F69" s="7">
        <f t="shared" si="22"/>
        <v>204.99999999999997</v>
      </c>
      <c r="G69" s="9">
        <f t="shared" si="20"/>
        <v>3519.2637</v>
      </c>
      <c r="H69" s="9">
        <f t="shared" si="21"/>
        <v>87981.592499999999</v>
      </c>
      <c r="I69" s="5" t="s">
        <v>107</v>
      </c>
      <c r="J69" s="5" t="s">
        <v>106</v>
      </c>
      <c r="K69" s="86"/>
    </row>
    <row r="70" spans="1:11" x14ac:dyDescent="0.25">
      <c r="A70" s="5">
        <f t="shared" si="23"/>
        <v>12</v>
      </c>
      <c r="B70" s="23" t="s">
        <v>96</v>
      </c>
      <c r="C70" s="5" t="s">
        <v>97</v>
      </c>
      <c r="D70" s="27">
        <v>1</v>
      </c>
      <c r="E70" s="7">
        <v>77.05</v>
      </c>
      <c r="F70" s="7">
        <f t="shared" si="22"/>
        <v>77.05</v>
      </c>
      <c r="G70" s="9">
        <f t="shared" si="20"/>
        <v>33068.203425</v>
      </c>
      <c r="H70" s="9">
        <f t="shared" si="21"/>
        <v>33068.203425</v>
      </c>
      <c r="I70" s="5" t="s">
        <v>107</v>
      </c>
      <c r="J70" s="5" t="s">
        <v>106</v>
      </c>
      <c r="K70" s="86"/>
    </row>
    <row r="71" spans="1:11" x14ac:dyDescent="0.25">
      <c r="A71" s="5">
        <f t="shared" si="23"/>
        <v>13</v>
      </c>
      <c r="B71" s="23" t="s">
        <v>90</v>
      </c>
      <c r="C71" s="5" t="s">
        <v>91</v>
      </c>
      <c r="D71" s="27">
        <v>24</v>
      </c>
      <c r="E71" s="7">
        <v>15</v>
      </c>
      <c r="F71" s="7">
        <f t="shared" si="22"/>
        <v>360</v>
      </c>
      <c r="G71" s="9">
        <f t="shared" si="20"/>
        <v>6437.6775000000007</v>
      </c>
      <c r="H71" s="9">
        <f t="shared" si="21"/>
        <v>154504.26</v>
      </c>
      <c r="I71" s="5" t="s">
        <v>107</v>
      </c>
      <c r="J71" s="5" t="s">
        <v>106</v>
      </c>
      <c r="K71" s="86"/>
    </row>
    <row r="72" spans="1:11" x14ac:dyDescent="0.25">
      <c r="A72" s="5">
        <f>A71+1</f>
        <v>14</v>
      </c>
      <c r="B72" s="23" t="s">
        <v>88</v>
      </c>
      <c r="C72" s="5" t="s">
        <v>89</v>
      </c>
      <c r="D72" s="27">
        <v>24</v>
      </c>
      <c r="E72" s="7">
        <v>8.1999999999999993</v>
      </c>
      <c r="F72" s="7">
        <f t="shared" si="22"/>
        <v>196.79999999999998</v>
      </c>
      <c r="G72" s="9">
        <f t="shared" si="20"/>
        <v>3519.2637</v>
      </c>
      <c r="H72" s="9">
        <f t="shared" si="21"/>
        <v>84462.328800000003</v>
      </c>
      <c r="I72" s="5" t="s">
        <v>107</v>
      </c>
      <c r="J72" s="5" t="s">
        <v>106</v>
      </c>
      <c r="K72" s="86"/>
    </row>
    <row r="73" spans="1:11" x14ac:dyDescent="0.25">
      <c r="A73" s="5">
        <f t="shared" si="23"/>
        <v>15</v>
      </c>
      <c r="B73" s="23" t="s">
        <v>98</v>
      </c>
      <c r="C73" s="5" t="s">
        <v>99</v>
      </c>
      <c r="D73" s="27">
        <v>5</v>
      </c>
      <c r="E73" s="7">
        <v>5.9</v>
      </c>
      <c r="F73" s="7">
        <f t="shared" si="22"/>
        <v>29.5</v>
      </c>
      <c r="G73" s="9">
        <f t="shared" si="20"/>
        <v>2532.1531500000006</v>
      </c>
      <c r="H73" s="9">
        <f t="shared" si="21"/>
        <v>12660.765750000002</v>
      </c>
      <c r="I73" s="5" t="s">
        <v>107</v>
      </c>
      <c r="J73" s="5" t="s">
        <v>106</v>
      </c>
      <c r="K73" s="86"/>
    </row>
    <row r="74" spans="1:11" x14ac:dyDescent="0.25">
      <c r="A74" s="5">
        <f t="shared" si="23"/>
        <v>16</v>
      </c>
      <c r="B74" s="23" t="s">
        <v>100</v>
      </c>
      <c r="C74" s="5" t="s">
        <v>101</v>
      </c>
      <c r="D74" s="27">
        <v>5</v>
      </c>
      <c r="E74" s="7">
        <v>14.2</v>
      </c>
      <c r="F74" s="7">
        <f t="shared" si="22"/>
        <v>71</v>
      </c>
      <c r="G74" s="9">
        <f t="shared" si="20"/>
        <v>6094.3347000000003</v>
      </c>
      <c r="H74" s="9">
        <f t="shared" si="21"/>
        <v>30471.673500000001</v>
      </c>
      <c r="I74" s="5" t="s">
        <v>450</v>
      </c>
      <c r="J74" s="5" t="s">
        <v>106</v>
      </c>
      <c r="K74" s="86"/>
    </row>
    <row r="75" spans="1:11" x14ac:dyDescent="0.25">
      <c r="A75" s="5">
        <f t="shared" si="23"/>
        <v>17</v>
      </c>
      <c r="B75" s="23" t="s">
        <v>90</v>
      </c>
      <c r="C75" s="5" t="s">
        <v>91</v>
      </c>
      <c r="D75" s="27">
        <v>2</v>
      </c>
      <c r="E75" s="7">
        <v>15</v>
      </c>
      <c r="F75" s="7">
        <f t="shared" si="22"/>
        <v>30</v>
      </c>
      <c r="G75" s="9">
        <f t="shared" si="20"/>
        <v>6437.6775000000007</v>
      </c>
      <c r="H75" s="9">
        <f t="shared" si="21"/>
        <v>12875.355000000001</v>
      </c>
      <c r="I75" s="5" t="s">
        <v>107</v>
      </c>
      <c r="J75" s="5" t="s">
        <v>106</v>
      </c>
      <c r="K75" s="86"/>
    </row>
    <row r="76" spans="1:11" x14ac:dyDescent="0.25">
      <c r="A76" s="5">
        <f>A75+1</f>
        <v>18</v>
      </c>
      <c r="B76" s="23" t="s">
        <v>102</v>
      </c>
      <c r="C76" s="5" t="s">
        <v>103</v>
      </c>
      <c r="D76" s="27">
        <v>3</v>
      </c>
      <c r="E76" s="7">
        <v>4.45</v>
      </c>
      <c r="F76" s="7">
        <f>D76*E76</f>
        <v>13.350000000000001</v>
      </c>
      <c r="G76" s="9">
        <f t="shared" si="20"/>
        <v>1909.8443250000003</v>
      </c>
      <c r="H76" s="9">
        <f t="shared" si="21"/>
        <v>5729.532975000001</v>
      </c>
      <c r="I76" s="5" t="s">
        <v>107</v>
      </c>
      <c r="J76" s="5" t="s">
        <v>106</v>
      </c>
      <c r="K76" s="86"/>
    </row>
    <row r="77" spans="1:11" x14ac:dyDescent="0.25">
      <c r="A77" s="5">
        <f>A76+1</f>
        <v>19</v>
      </c>
      <c r="B77" s="23" t="s">
        <v>104</v>
      </c>
      <c r="C77" s="5" t="s">
        <v>105</v>
      </c>
      <c r="D77" s="27">
        <v>24</v>
      </c>
      <c r="E77" s="7">
        <v>16</v>
      </c>
      <c r="F77" s="7">
        <f>D77*E77</f>
        <v>384</v>
      </c>
      <c r="G77" s="9">
        <f t="shared" si="20"/>
        <v>6866.8560000000007</v>
      </c>
      <c r="H77" s="9">
        <f t="shared" si="21"/>
        <v>164804.54400000002</v>
      </c>
      <c r="I77" s="5" t="s">
        <v>45</v>
      </c>
      <c r="J77" s="5" t="s">
        <v>106</v>
      </c>
      <c r="K77" s="85"/>
    </row>
    <row r="78" spans="1:11" x14ac:dyDescent="0.25">
      <c r="A78" s="5">
        <f>A77+1</f>
        <v>20</v>
      </c>
      <c r="B78" s="23" t="s">
        <v>108</v>
      </c>
      <c r="C78" s="5" t="s">
        <v>109</v>
      </c>
      <c r="D78" s="27">
        <v>104</v>
      </c>
      <c r="E78" s="7">
        <v>4.37</v>
      </c>
      <c r="F78" s="7">
        <f>D78*E78</f>
        <v>454.48</v>
      </c>
      <c r="G78" s="9">
        <f t="shared" si="20"/>
        <v>1875.5100450000002</v>
      </c>
      <c r="H78" s="9">
        <f t="shared" si="21"/>
        <v>195053.04468000002</v>
      </c>
      <c r="I78" s="5" t="s">
        <v>110</v>
      </c>
      <c r="J78" s="5" t="s">
        <v>111</v>
      </c>
      <c r="K78" s="30">
        <v>454.48</v>
      </c>
    </row>
    <row r="79" spans="1:11" x14ac:dyDescent="0.25">
      <c r="A79" s="5"/>
      <c r="B79" s="33"/>
      <c r="C79" s="32"/>
      <c r="D79" s="34"/>
      <c r="E79" s="34"/>
      <c r="F79" s="44">
        <f>SUM(F59:F78)</f>
        <v>2588.33</v>
      </c>
      <c r="G79" s="44"/>
      <c r="H79" s="44">
        <f>SUM(H59:H78)</f>
        <v>1110855.586905</v>
      </c>
      <c r="I79" s="5"/>
      <c r="J79" s="5"/>
      <c r="K79" s="4"/>
    </row>
    <row r="81" spans="1:12" ht="30" customHeight="1" x14ac:dyDescent="0.25">
      <c r="A81" s="5"/>
      <c r="B81" s="16" t="s">
        <v>165</v>
      </c>
      <c r="C81" s="5"/>
      <c r="D81" s="14"/>
      <c r="E81" s="43"/>
      <c r="F81" s="7"/>
      <c r="G81" s="5"/>
      <c r="H81" s="25"/>
      <c r="I81" s="5"/>
      <c r="J81" s="5"/>
      <c r="K81" s="5"/>
      <c r="L81" s="76"/>
    </row>
    <row r="82" spans="1:12" x14ac:dyDescent="0.25">
      <c r="A82" s="5">
        <v>1</v>
      </c>
      <c r="B82" s="23" t="s">
        <v>112</v>
      </c>
      <c r="C82" s="5" t="s">
        <v>445</v>
      </c>
      <c r="D82" s="27">
        <v>1</v>
      </c>
      <c r="E82" s="7">
        <v>293.5</v>
      </c>
      <c r="F82" s="7">
        <f>D82*E82</f>
        <v>293.5</v>
      </c>
      <c r="G82" s="9">
        <f t="shared" ref="G82:G109" si="24">+E82*$H$3</f>
        <v>125963.88975000002</v>
      </c>
      <c r="H82" s="9">
        <f t="shared" ref="H82:H109" si="25">+G82*D82</f>
        <v>125963.88975000002</v>
      </c>
      <c r="I82" s="5" t="s">
        <v>452</v>
      </c>
      <c r="J82" s="5" t="s">
        <v>115</v>
      </c>
      <c r="K82" s="84">
        <f>SUM(F82:F84)</f>
        <v>690.34</v>
      </c>
    </row>
    <row r="83" spans="1:12" x14ac:dyDescent="0.25">
      <c r="A83" s="5">
        <f>A82+1</f>
        <v>2</v>
      </c>
      <c r="B83" s="23" t="s">
        <v>113</v>
      </c>
      <c r="C83" s="5" t="s">
        <v>118</v>
      </c>
      <c r="D83" s="27">
        <v>3</v>
      </c>
      <c r="E83" s="7">
        <v>17.079999999999998</v>
      </c>
      <c r="F83" s="7">
        <f t="shared" ref="F83:F109" si="26">D83*E83</f>
        <v>51.239999999999995</v>
      </c>
      <c r="G83" s="9">
        <f t="shared" si="24"/>
        <v>7330.3687799999998</v>
      </c>
      <c r="H83" s="9">
        <f t="shared" si="25"/>
        <v>21991.106339999998</v>
      </c>
      <c r="I83" s="5" t="s">
        <v>452</v>
      </c>
      <c r="J83" s="5" t="s">
        <v>115</v>
      </c>
      <c r="K83" s="86"/>
    </row>
    <row r="84" spans="1:12" x14ac:dyDescent="0.25">
      <c r="A84" s="5">
        <f t="shared" ref="A84:A109" si="27">A83+1</f>
        <v>3</v>
      </c>
      <c r="B84" s="23" t="s">
        <v>114</v>
      </c>
      <c r="C84" s="5" t="s">
        <v>121</v>
      </c>
      <c r="D84" s="27">
        <v>6</v>
      </c>
      <c r="E84" s="7">
        <v>57.6</v>
      </c>
      <c r="F84" s="7">
        <f t="shared" si="26"/>
        <v>345.6</v>
      </c>
      <c r="G84" s="9">
        <f t="shared" si="24"/>
        <v>24720.681600000004</v>
      </c>
      <c r="H84" s="9">
        <f t="shared" si="25"/>
        <v>148324.08960000001</v>
      </c>
      <c r="I84" s="5" t="s">
        <v>452</v>
      </c>
      <c r="J84" s="5" t="s">
        <v>115</v>
      </c>
      <c r="K84" s="85"/>
    </row>
    <row r="85" spans="1:12" x14ac:dyDescent="0.25">
      <c r="A85" s="5">
        <f t="shared" si="27"/>
        <v>4</v>
      </c>
      <c r="B85" s="23" t="s">
        <v>116</v>
      </c>
      <c r="C85" s="5" t="s">
        <v>120</v>
      </c>
      <c r="D85" s="27">
        <v>1</v>
      </c>
      <c r="E85" s="7">
        <v>210.68</v>
      </c>
      <c r="F85" s="7">
        <f t="shared" si="26"/>
        <v>210.68</v>
      </c>
      <c r="G85" s="9">
        <f t="shared" si="24"/>
        <v>90419.326380000013</v>
      </c>
      <c r="H85" s="9">
        <f t="shared" si="25"/>
        <v>90419.326380000013</v>
      </c>
      <c r="I85" s="5" t="s">
        <v>451</v>
      </c>
      <c r="J85" s="5" t="s">
        <v>142</v>
      </c>
      <c r="K85" s="84">
        <f>SUM(F85:F90)</f>
        <v>1405.7799999999997</v>
      </c>
    </row>
    <row r="86" spans="1:12" x14ac:dyDescent="0.25">
      <c r="A86" s="5">
        <f t="shared" si="27"/>
        <v>5</v>
      </c>
      <c r="B86" s="23" t="s">
        <v>117</v>
      </c>
      <c r="C86" s="5" t="s">
        <v>119</v>
      </c>
      <c r="D86" s="27">
        <v>6</v>
      </c>
      <c r="E86" s="7">
        <v>27.23</v>
      </c>
      <c r="F86" s="7">
        <f t="shared" si="26"/>
        <v>163.38</v>
      </c>
      <c r="G86" s="9">
        <f t="shared" si="24"/>
        <v>11686.530555000001</v>
      </c>
      <c r="H86" s="9">
        <f t="shared" si="25"/>
        <v>70119.18333</v>
      </c>
      <c r="I86" s="5" t="s">
        <v>451</v>
      </c>
      <c r="J86" s="5" t="s">
        <v>142</v>
      </c>
      <c r="K86" s="86"/>
    </row>
    <row r="87" spans="1:12" x14ac:dyDescent="0.25">
      <c r="A87" s="5">
        <f t="shared" si="27"/>
        <v>6</v>
      </c>
      <c r="B87" s="29" t="s">
        <v>113</v>
      </c>
      <c r="C87" s="5" t="s">
        <v>118</v>
      </c>
      <c r="D87" s="27">
        <v>8</v>
      </c>
      <c r="E87" s="7">
        <v>17.09</v>
      </c>
      <c r="F87" s="7">
        <f t="shared" si="26"/>
        <v>136.72</v>
      </c>
      <c r="G87" s="9">
        <f t="shared" si="24"/>
        <v>7334.660565000001</v>
      </c>
      <c r="H87" s="9">
        <f t="shared" si="25"/>
        <v>58677.284520000008</v>
      </c>
      <c r="I87" s="5" t="s">
        <v>451</v>
      </c>
      <c r="J87" s="5" t="s">
        <v>142</v>
      </c>
      <c r="K87" s="86"/>
    </row>
    <row r="88" spans="1:12" x14ac:dyDescent="0.25">
      <c r="A88" s="5">
        <f t="shared" si="27"/>
        <v>7</v>
      </c>
      <c r="B88" s="29" t="s">
        <v>114</v>
      </c>
      <c r="C88" s="5" t="s">
        <v>121</v>
      </c>
      <c r="D88" s="27">
        <v>4</v>
      </c>
      <c r="E88" s="7">
        <v>57.6</v>
      </c>
      <c r="F88" s="7">
        <f t="shared" si="26"/>
        <v>230.4</v>
      </c>
      <c r="G88" s="9">
        <f t="shared" si="24"/>
        <v>24720.681600000004</v>
      </c>
      <c r="H88" s="9">
        <f t="shared" si="25"/>
        <v>98882.726400000014</v>
      </c>
      <c r="I88" s="5" t="s">
        <v>451</v>
      </c>
      <c r="J88" s="5" t="s">
        <v>142</v>
      </c>
      <c r="K88" s="86"/>
    </row>
    <row r="89" spans="1:12" x14ac:dyDescent="0.25">
      <c r="A89" s="5">
        <f t="shared" si="27"/>
        <v>8</v>
      </c>
      <c r="B89" s="23" t="s">
        <v>123</v>
      </c>
      <c r="C89" s="5" t="s">
        <v>122</v>
      </c>
      <c r="D89" s="27">
        <v>1</v>
      </c>
      <c r="E89" s="7">
        <v>80.680000000000007</v>
      </c>
      <c r="F89" s="7">
        <f t="shared" si="26"/>
        <v>80.680000000000007</v>
      </c>
      <c r="G89" s="9">
        <f t="shared" si="24"/>
        <v>34626.121380000004</v>
      </c>
      <c r="H89" s="9">
        <f t="shared" si="25"/>
        <v>34626.121380000004</v>
      </c>
      <c r="I89" s="5" t="s">
        <v>451</v>
      </c>
      <c r="J89" s="5" t="s">
        <v>142</v>
      </c>
      <c r="K89" s="86"/>
    </row>
    <row r="90" spans="1:12" x14ac:dyDescent="0.25">
      <c r="A90" s="5">
        <f t="shared" si="27"/>
        <v>9</v>
      </c>
      <c r="B90" s="23" t="s">
        <v>125</v>
      </c>
      <c r="C90" s="5" t="s">
        <v>124</v>
      </c>
      <c r="D90" s="27">
        <v>12</v>
      </c>
      <c r="E90" s="7">
        <v>48.66</v>
      </c>
      <c r="F90" s="7">
        <f t="shared" si="26"/>
        <v>583.91999999999996</v>
      </c>
      <c r="G90" s="9">
        <f t="shared" si="24"/>
        <v>20883.825810000002</v>
      </c>
      <c r="H90" s="9">
        <f t="shared" si="25"/>
        <v>250605.90972000003</v>
      </c>
      <c r="I90" s="5" t="s">
        <v>451</v>
      </c>
      <c r="J90" s="5" t="s">
        <v>142</v>
      </c>
      <c r="K90" s="85"/>
    </row>
    <row r="91" spans="1:12" x14ac:dyDescent="0.25">
      <c r="A91" s="5">
        <f t="shared" si="27"/>
        <v>10</v>
      </c>
      <c r="B91" s="23" t="s">
        <v>134</v>
      </c>
      <c r="C91" s="5" t="s">
        <v>126</v>
      </c>
      <c r="D91" s="27">
        <v>1</v>
      </c>
      <c r="E91" s="7">
        <v>294.37</v>
      </c>
      <c r="F91" s="7">
        <f t="shared" si="26"/>
        <v>294.37</v>
      </c>
      <c r="G91" s="9">
        <f t="shared" si="24"/>
        <v>126337.27504500002</v>
      </c>
      <c r="H91" s="9">
        <f t="shared" si="25"/>
        <v>126337.27504500002</v>
      </c>
      <c r="I91" s="5" t="s">
        <v>448</v>
      </c>
      <c r="J91" s="5" t="s">
        <v>143</v>
      </c>
      <c r="K91" s="87">
        <f>SUM(F91:F99)</f>
        <v>1464.3</v>
      </c>
    </row>
    <row r="92" spans="1:12" x14ac:dyDescent="0.25">
      <c r="A92" s="5">
        <f t="shared" si="27"/>
        <v>11</v>
      </c>
      <c r="B92" s="23" t="s">
        <v>135</v>
      </c>
      <c r="C92" s="5" t="s">
        <v>127</v>
      </c>
      <c r="D92" s="27">
        <v>1</v>
      </c>
      <c r="E92" s="7">
        <v>218.37</v>
      </c>
      <c r="F92" s="7">
        <f t="shared" si="26"/>
        <v>218.37</v>
      </c>
      <c r="G92" s="9">
        <f t="shared" si="24"/>
        <v>93719.709045000011</v>
      </c>
      <c r="H92" s="9">
        <f t="shared" si="25"/>
        <v>93719.709045000011</v>
      </c>
      <c r="I92" s="5" t="s">
        <v>448</v>
      </c>
      <c r="J92" s="5" t="s">
        <v>143</v>
      </c>
      <c r="K92" s="88"/>
    </row>
    <row r="93" spans="1:12" x14ac:dyDescent="0.25">
      <c r="A93" s="5">
        <f t="shared" si="27"/>
        <v>12</v>
      </c>
      <c r="B93" s="23" t="s">
        <v>117</v>
      </c>
      <c r="C93" s="5" t="s">
        <v>119</v>
      </c>
      <c r="D93" s="27">
        <v>2</v>
      </c>
      <c r="E93" s="7">
        <v>25.57</v>
      </c>
      <c r="F93" s="7">
        <f t="shared" si="26"/>
        <v>51.14</v>
      </c>
      <c r="G93" s="9">
        <f t="shared" si="24"/>
        <v>10974.094245000002</v>
      </c>
      <c r="H93" s="9">
        <f t="shared" si="25"/>
        <v>21948.188490000004</v>
      </c>
      <c r="I93" s="5" t="s">
        <v>448</v>
      </c>
      <c r="J93" s="5" t="s">
        <v>143</v>
      </c>
      <c r="K93" s="88"/>
    </row>
    <row r="94" spans="1:12" x14ac:dyDescent="0.25">
      <c r="A94" s="5">
        <f t="shared" si="27"/>
        <v>13</v>
      </c>
      <c r="B94" s="23" t="s">
        <v>136</v>
      </c>
      <c r="C94" s="5" t="s">
        <v>128</v>
      </c>
      <c r="D94" s="27">
        <v>3</v>
      </c>
      <c r="E94" s="7">
        <v>40.369999999999997</v>
      </c>
      <c r="F94" s="7">
        <f t="shared" si="26"/>
        <v>121.10999999999999</v>
      </c>
      <c r="G94" s="9">
        <f t="shared" si="24"/>
        <v>17325.936045000002</v>
      </c>
      <c r="H94" s="9">
        <f t="shared" si="25"/>
        <v>51977.808135000007</v>
      </c>
      <c r="I94" s="5" t="s">
        <v>448</v>
      </c>
      <c r="J94" s="5" t="s">
        <v>143</v>
      </c>
      <c r="K94" s="88"/>
    </row>
    <row r="95" spans="1:12" x14ac:dyDescent="0.25">
      <c r="A95" s="5">
        <f t="shared" si="27"/>
        <v>14</v>
      </c>
      <c r="B95" s="23" t="s">
        <v>137</v>
      </c>
      <c r="C95" s="5" t="s">
        <v>129</v>
      </c>
      <c r="D95" s="27">
        <v>2</v>
      </c>
      <c r="E95" s="7">
        <v>45.45</v>
      </c>
      <c r="F95" s="7">
        <f t="shared" si="26"/>
        <v>90.9</v>
      </c>
      <c r="G95" s="9">
        <f t="shared" si="24"/>
        <v>19506.162825000003</v>
      </c>
      <c r="H95" s="9">
        <f t="shared" si="25"/>
        <v>39012.325650000006</v>
      </c>
      <c r="I95" s="5" t="s">
        <v>448</v>
      </c>
      <c r="J95" s="5" t="s">
        <v>143</v>
      </c>
      <c r="K95" s="88"/>
      <c r="L95" s="75">
        <v>14.64</v>
      </c>
    </row>
    <row r="96" spans="1:12" x14ac:dyDescent="0.25">
      <c r="A96" s="5">
        <f t="shared" si="27"/>
        <v>15</v>
      </c>
      <c r="B96" s="23" t="s">
        <v>138</v>
      </c>
      <c r="C96" s="5" t="s">
        <v>130</v>
      </c>
      <c r="D96" s="27">
        <v>2</v>
      </c>
      <c r="E96" s="7">
        <v>97.15</v>
      </c>
      <c r="F96" s="7">
        <f t="shared" si="26"/>
        <v>194.3</v>
      </c>
      <c r="G96" s="9">
        <f t="shared" si="24"/>
        <v>41694.691275000005</v>
      </c>
      <c r="H96" s="9">
        <f t="shared" si="25"/>
        <v>83389.382550000009</v>
      </c>
      <c r="I96" s="5" t="s">
        <v>448</v>
      </c>
      <c r="J96" s="5" t="s">
        <v>143</v>
      </c>
      <c r="K96" s="88"/>
      <c r="L96" s="75">
        <v>24.03</v>
      </c>
    </row>
    <row r="97" spans="1:12" x14ac:dyDescent="0.25">
      <c r="A97" s="5">
        <f t="shared" si="27"/>
        <v>16</v>
      </c>
      <c r="B97" s="23" t="s">
        <v>139</v>
      </c>
      <c r="C97" s="5" t="s">
        <v>131</v>
      </c>
      <c r="D97" s="27">
        <v>2</v>
      </c>
      <c r="E97" s="7">
        <v>51.3</v>
      </c>
      <c r="F97" s="7">
        <f t="shared" si="26"/>
        <v>102.6</v>
      </c>
      <c r="G97" s="9">
        <f t="shared" si="24"/>
        <v>22016.857050000002</v>
      </c>
      <c r="H97" s="9">
        <f t="shared" si="25"/>
        <v>44033.714100000005</v>
      </c>
      <c r="I97" s="5" t="s">
        <v>448</v>
      </c>
      <c r="J97" s="5" t="s">
        <v>143</v>
      </c>
      <c r="K97" s="88"/>
      <c r="L97" s="75">
        <v>6.91</v>
      </c>
    </row>
    <row r="98" spans="1:12" x14ac:dyDescent="0.25">
      <c r="A98" s="5">
        <f t="shared" si="27"/>
        <v>17</v>
      </c>
      <c r="B98" s="23" t="s">
        <v>140</v>
      </c>
      <c r="C98" s="5" t="s">
        <v>132</v>
      </c>
      <c r="D98" s="27">
        <v>2</v>
      </c>
      <c r="E98" s="7">
        <v>53.98</v>
      </c>
      <c r="F98" s="7">
        <f t="shared" si="26"/>
        <v>107.96</v>
      </c>
      <c r="G98" s="9">
        <f t="shared" si="24"/>
        <v>23167.05543</v>
      </c>
      <c r="H98" s="9">
        <f t="shared" si="25"/>
        <v>46334.110860000001</v>
      </c>
      <c r="I98" s="5" t="s">
        <v>448</v>
      </c>
      <c r="J98" s="5" t="s">
        <v>143</v>
      </c>
      <c r="K98" s="88"/>
      <c r="L98" s="75">
        <v>14.06</v>
      </c>
    </row>
    <row r="99" spans="1:12" x14ac:dyDescent="0.25">
      <c r="A99" s="5">
        <f t="shared" si="27"/>
        <v>18</v>
      </c>
      <c r="B99" s="23" t="s">
        <v>141</v>
      </c>
      <c r="C99" s="5" t="s">
        <v>133</v>
      </c>
      <c r="D99" s="27">
        <v>5</v>
      </c>
      <c r="E99" s="7">
        <v>56.71</v>
      </c>
      <c r="F99" s="7">
        <f t="shared" si="26"/>
        <v>283.55</v>
      </c>
      <c r="G99" s="9">
        <f t="shared" si="24"/>
        <v>24338.712735000001</v>
      </c>
      <c r="H99" s="9">
        <f t="shared" si="25"/>
        <v>121693.56367500001</v>
      </c>
      <c r="I99" s="5" t="s">
        <v>448</v>
      </c>
      <c r="J99" s="5" t="s">
        <v>143</v>
      </c>
      <c r="K99" s="89"/>
      <c r="L99" s="75">
        <v>41.64</v>
      </c>
    </row>
    <row r="100" spans="1:12" x14ac:dyDescent="0.25">
      <c r="A100" s="5">
        <f t="shared" si="27"/>
        <v>19</v>
      </c>
      <c r="B100" s="23" t="s">
        <v>150</v>
      </c>
      <c r="C100" s="5" t="s">
        <v>144</v>
      </c>
      <c r="D100" s="27">
        <v>150</v>
      </c>
      <c r="E100" s="7">
        <v>7.65</v>
      </c>
      <c r="F100" s="7">
        <f t="shared" si="26"/>
        <v>1147.5</v>
      </c>
      <c r="G100" s="9">
        <f t="shared" si="24"/>
        <v>3283.2155250000005</v>
      </c>
      <c r="H100" s="9">
        <f t="shared" si="25"/>
        <v>492482.3287500001</v>
      </c>
      <c r="I100" s="5" t="s">
        <v>156</v>
      </c>
      <c r="J100" s="5" t="s">
        <v>164</v>
      </c>
      <c r="K100" s="84">
        <f>SUM(F100:F106)</f>
        <v>2403.0800000000004</v>
      </c>
      <c r="L100" s="78">
        <f>SUM(L95:L99)</f>
        <v>101.28</v>
      </c>
    </row>
    <row r="101" spans="1:12" x14ac:dyDescent="0.25">
      <c r="A101" s="5">
        <f t="shared" si="27"/>
        <v>20</v>
      </c>
      <c r="B101" s="23" t="s">
        <v>151</v>
      </c>
      <c r="C101" s="5" t="s">
        <v>145</v>
      </c>
      <c r="D101" s="27">
        <v>1</v>
      </c>
      <c r="E101" s="7">
        <v>901.68</v>
      </c>
      <c r="F101" s="7">
        <f t="shared" si="26"/>
        <v>901.68</v>
      </c>
      <c r="G101" s="9">
        <f t="shared" si="24"/>
        <v>386981.66988</v>
      </c>
      <c r="H101" s="9">
        <f t="shared" si="25"/>
        <v>386981.66988</v>
      </c>
      <c r="I101" s="5" t="s">
        <v>201</v>
      </c>
      <c r="J101" s="5" t="s">
        <v>164</v>
      </c>
      <c r="K101" s="86"/>
      <c r="L101" s="75">
        <f>+L100*H3</f>
        <v>43467.198480000006</v>
      </c>
    </row>
    <row r="102" spans="1:12" x14ac:dyDescent="0.25">
      <c r="A102" s="5">
        <f t="shared" si="27"/>
        <v>21</v>
      </c>
      <c r="B102" s="23" t="s">
        <v>152</v>
      </c>
      <c r="C102" s="5" t="s">
        <v>146</v>
      </c>
      <c r="D102" s="27">
        <v>1</v>
      </c>
      <c r="E102" s="7">
        <v>106.08</v>
      </c>
      <c r="F102" s="7">
        <f t="shared" si="26"/>
        <v>106.08</v>
      </c>
      <c r="G102" s="9">
        <f t="shared" si="24"/>
        <v>45527.255280000005</v>
      </c>
      <c r="H102" s="9">
        <f t="shared" si="25"/>
        <v>45527.255280000005</v>
      </c>
      <c r="I102" s="5" t="s">
        <v>201</v>
      </c>
      <c r="J102" s="5" t="s">
        <v>164</v>
      </c>
      <c r="K102" s="86"/>
    </row>
    <row r="103" spans="1:12" x14ac:dyDescent="0.25">
      <c r="A103" s="5">
        <f t="shared" si="27"/>
        <v>22</v>
      </c>
      <c r="B103" s="23" t="s">
        <v>153</v>
      </c>
      <c r="C103" s="5" t="s">
        <v>147</v>
      </c>
      <c r="D103" s="27">
        <v>1</v>
      </c>
      <c r="E103" s="7">
        <v>18.07</v>
      </c>
      <c r="F103" s="7">
        <f t="shared" si="26"/>
        <v>18.07</v>
      </c>
      <c r="G103" s="9">
        <f t="shared" si="24"/>
        <v>7755.2554950000012</v>
      </c>
      <c r="H103" s="9">
        <f t="shared" si="25"/>
        <v>7755.2554950000012</v>
      </c>
      <c r="I103" s="5" t="s">
        <v>157</v>
      </c>
      <c r="J103" s="5" t="s">
        <v>164</v>
      </c>
      <c r="K103" s="86"/>
    </row>
    <row r="104" spans="1:12" x14ac:dyDescent="0.25">
      <c r="A104" s="5">
        <f t="shared" si="27"/>
        <v>23</v>
      </c>
      <c r="B104" s="23" t="s">
        <v>154</v>
      </c>
      <c r="C104" s="5" t="s">
        <v>148</v>
      </c>
      <c r="D104" s="27">
        <v>2</v>
      </c>
      <c r="E104" s="7">
        <v>62.17</v>
      </c>
      <c r="F104" s="7">
        <f t="shared" si="26"/>
        <v>124.34</v>
      </c>
      <c r="G104" s="9">
        <f t="shared" si="24"/>
        <v>26682.027345000002</v>
      </c>
      <c r="H104" s="9">
        <f t="shared" si="25"/>
        <v>53364.054690000004</v>
      </c>
      <c r="I104" s="5" t="s">
        <v>157</v>
      </c>
      <c r="J104" s="5" t="s">
        <v>164</v>
      </c>
      <c r="K104" s="86"/>
    </row>
    <row r="105" spans="1:12" x14ac:dyDescent="0.25">
      <c r="A105" s="5">
        <f t="shared" si="27"/>
        <v>24</v>
      </c>
      <c r="B105" s="31" t="s">
        <v>141</v>
      </c>
      <c r="C105" s="5" t="s">
        <v>133</v>
      </c>
      <c r="D105" s="27">
        <v>1</v>
      </c>
      <c r="E105" s="7">
        <v>56.76</v>
      </c>
      <c r="F105" s="7">
        <f t="shared" si="26"/>
        <v>56.76</v>
      </c>
      <c r="G105" s="9">
        <f t="shared" si="24"/>
        <v>24360.17166</v>
      </c>
      <c r="H105" s="9">
        <f t="shared" si="25"/>
        <v>24360.17166</v>
      </c>
      <c r="I105" s="5" t="s">
        <v>157</v>
      </c>
      <c r="J105" s="5" t="s">
        <v>164</v>
      </c>
      <c r="K105" s="86"/>
    </row>
    <row r="106" spans="1:12" x14ac:dyDescent="0.25">
      <c r="A106" s="5">
        <f t="shared" si="27"/>
        <v>25</v>
      </c>
      <c r="B106" s="23" t="s">
        <v>155</v>
      </c>
      <c r="C106" s="5" t="s">
        <v>149</v>
      </c>
      <c r="D106" s="27">
        <v>1</v>
      </c>
      <c r="E106" s="7">
        <v>48.65</v>
      </c>
      <c r="F106" s="7">
        <f t="shared" si="26"/>
        <v>48.65</v>
      </c>
      <c r="G106" s="9">
        <f t="shared" si="24"/>
        <v>20879.534025000001</v>
      </c>
      <c r="H106" s="9">
        <f t="shared" si="25"/>
        <v>20879.534025000001</v>
      </c>
      <c r="I106" s="5" t="s">
        <v>157</v>
      </c>
      <c r="J106" s="5" t="s">
        <v>164</v>
      </c>
      <c r="K106" s="85"/>
    </row>
    <row r="107" spans="1:12" x14ac:dyDescent="0.25">
      <c r="A107" s="5">
        <f t="shared" si="27"/>
        <v>26</v>
      </c>
      <c r="B107" s="23" t="s">
        <v>114</v>
      </c>
      <c r="C107" s="5" t="s">
        <v>121</v>
      </c>
      <c r="D107" s="27">
        <v>12</v>
      </c>
      <c r="E107" s="7">
        <v>57.6</v>
      </c>
      <c r="F107" s="7">
        <f t="shared" si="26"/>
        <v>691.2</v>
      </c>
      <c r="G107" s="9">
        <f t="shared" si="24"/>
        <v>24720.681600000004</v>
      </c>
      <c r="H107" s="9">
        <f t="shared" si="25"/>
        <v>296648.17920000001</v>
      </c>
      <c r="I107" s="5" t="s">
        <v>162</v>
      </c>
      <c r="J107" s="5" t="s">
        <v>163</v>
      </c>
      <c r="K107" s="84">
        <f>SUM(F107:F109)</f>
        <v>4164.8900000000003</v>
      </c>
    </row>
    <row r="108" spans="1:12" x14ac:dyDescent="0.25">
      <c r="A108" s="5">
        <f t="shared" si="27"/>
        <v>27</v>
      </c>
      <c r="B108" s="23" t="s">
        <v>160</v>
      </c>
      <c r="C108" s="5" t="s">
        <v>158</v>
      </c>
      <c r="D108" s="27">
        <v>19</v>
      </c>
      <c r="E108" s="7">
        <v>107.87</v>
      </c>
      <c r="F108" s="7">
        <f t="shared" si="26"/>
        <v>2049.5300000000002</v>
      </c>
      <c r="G108" s="9">
        <f t="shared" si="24"/>
        <v>46295.484795000004</v>
      </c>
      <c r="H108" s="9">
        <f t="shared" si="25"/>
        <v>879614.21110500011</v>
      </c>
      <c r="I108" s="5" t="s">
        <v>45</v>
      </c>
      <c r="J108" s="5" t="s">
        <v>163</v>
      </c>
      <c r="K108" s="86"/>
    </row>
    <row r="109" spans="1:12" x14ac:dyDescent="0.25">
      <c r="A109" s="5">
        <f t="shared" si="27"/>
        <v>28</v>
      </c>
      <c r="B109" s="23" t="s">
        <v>161</v>
      </c>
      <c r="C109" s="5" t="s">
        <v>159</v>
      </c>
      <c r="D109" s="27">
        <v>12</v>
      </c>
      <c r="E109" s="7">
        <v>118.68</v>
      </c>
      <c r="F109" s="7">
        <f t="shared" si="26"/>
        <v>1424.16</v>
      </c>
      <c r="G109" s="9">
        <f t="shared" si="24"/>
        <v>50934.904380000007</v>
      </c>
      <c r="H109" s="9">
        <f t="shared" si="25"/>
        <v>611218.85256000003</v>
      </c>
      <c r="I109" s="5" t="s">
        <v>45</v>
      </c>
      <c r="J109" s="5" t="s">
        <v>163</v>
      </c>
      <c r="K109" s="85"/>
    </row>
    <row r="110" spans="1:12" x14ac:dyDescent="0.25">
      <c r="A110" s="8"/>
      <c r="B110" s="33"/>
      <c r="C110" s="32"/>
      <c r="D110" s="34"/>
      <c r="E110" s="34"/>
      <c r="F110" s="44">
        <f>SUM(F82:F109)</f>
        <v>10128.39</v>
      </c>
      <c r="G110" s="44"/>
      <c r="H110" s="44">
        <f t="shared" ref="H110" si="28">SUM(H82:H109)</f>
        <v>4346887.2276150007</v>
      </c>
      <c r="I110" s="5"/>
      <c r="J110" s="5"/>
      <c r="K110" s="4"/>
    </row>
    <row r="111" spans="1:12" x14ac:dyDescent="0.25">
      <c r="F111" s="15">
        <f>+F110+L100</f>
        <v>10229.67</v>
      </c>
    </row>
    <row r="112" spans="1:12" ht="30" customHeight="1" x14ac:dyDescent="0.25">
      <c r="A112" s="5"/>
      <c r="B112" s="16" t="s">
        <v>171</v>
      </c>
      <c r="C112" s="5"/>
      <c r="D112" s="14"/>
      <c r="E112" s="43"/>
      <c r="F112" s="7"/>
      <c r="G112" s="5"/>
      <c r="H112" s="25"/>
      <c r="I112" s="5"/>
      <c r="J112" s="5"/>
      <c r="K112" s="5"/>
      <c r="L112" s="76"/>
    </row>
    <row r="113" spans="1:12" x14ac:dyDescent="0.25">
      <c r="A113" s="5">
        <v>1</v>
      </c>
      <c r="B113" s="23" t="s">
        <v>180</v>
      </c>
      <c r="C113" s="5" t="s">
        <v>172</v>
      </c>
      <c r="D113" s="27">
        <v>100</v>
      </c>
      <c r="E113" s="7">
        <v>1.548</v>
      </c>
      <c r="F113" s="7">
        <f>D113*E113</f>
        <v>154.80000000000001</v>
      </c>
      <c r="G113" s="9">
        <f t="shared" ref="G113:G125" si="29">+E113*$H$3</f>
        <v>664.36831800000004</v>
      </c>
      <c r="H113" s="9">
        <f>+G113*D113</f>
        <v>66436.8318</v>
      </c>
      <c r="I113" s="5" t="s">
        <v>179</v>
      </c>
      <c r="J113" s="5" t="s">
        <v>186</v>
      </c>
      <c r="K113" s="84">
        <f>SUM(F113:F119)</f>
        <v>1826.6119999999999</v>
      </c>
    </row>
    <row r="114" spans="1:12" x14ac:dyDescent="0.25">
      <c r="A114" s="5">
        <f>A113+1</f>
        <v>2</v>
      </c>
      <c r="B114" s="23" t="s">
        <v>181</v>
      </c>
      <c r="C114" s="5" t="s">
        <v>173</v>
      </c>
      <c r="D114" s="27">
        <v>100</v>
      </c>
      <c r="E114" s="7">
        <v>1.8</v>
      </c>
      <c r="F114" s="7">
        <f t="shared" ref="F114:F125" si="30">D114*E114</f>
        <v>180</v>
      </c>
      <c r="G114" s="9">
        <f t="shared" si="29"/>
        <v>772.52130000000011</v>
      </c>
      <c r="H114" s="9">
        <f t="shared" ref="H114:H125" si="31">+G114*D114</f>
        <v>77252.13</v>
      </c>
      <c r="I114" s="5" t="s">
        <v>179</v>
      </c>
      <c r="J114" s="5" t="s">
        <v>186</v>
      </c>
      <c r="K114" s="86"/>
    </row>
    <row r="115" spans="1:12" x14ac:dyDescent="0.25">
      <c r="A115" s="5">
        <f t="shared" ref="A115:A125" si="32">A114+1</f>
        <v>3</v>
      </c>
      <c r="B115" s="23" t="s">
        <v>181</v>
      </c>
      <c r="C115" s="5" t="s">
        <v>174</v>
      </c>
      <c r="D115" s="27">
        <v>100</v>
      </c>
      <c r="E115" s="7">
        <v>1.4850000000000001</v>
      </c>
      <c r="F115" s="7">
        <f t="shared" si="30"/>
        <v>148.5</v>
      </c>
      <c r="G115" s="9">
        <f t="shared" si="29"/>
        <v>637.33007250000014</v>
      </c>
      <c r="H115" s="9">
        <f t="shared" si="31"/>
        <v>63733.007250000017</v>
      </c>
      <c r="I115" s="5" t="s">
        <v>179</v>
      </c>
      <c r="J115" s="5" t="s">
        <v>186</v>
      </c>
      <c r="K115" s="86"/>
    </row>
    <row r="116" spans="1:12" x14ac:dyDescent="0.25">
      <c r="A116" s="5">
        <f t="shared" si="32"/>
        <v>4</v>
      </c>
      <c r="B116" s="23" t="s">
        <v>185</v>
      </c>
      <c r="C116" s="5" t="s">
        <v>175</v>
      </c>
      <c r="D116" s="27">
        <v>5</v>
      </c>
      <c r="E116" s="7">
        <v>3</v>
      </c>
      <c r="F116" s="7">
        <f t="shared" si="30"/>
        <v>15</v>
      </c>
      <c r="G116" s="9">
        <f t="shared" si="29"/>
        <v>1287.5355000000002</v>
      </c>
      <c r="H116" s="9">
        <f t="shared" si="31"/>
        <v>6437.6775000000007</v>
      </c>
      <c r="I116" s="5" t="s">
        <v>179</v>
      </c>
      <c r="J116" s="5" t="s">
        <v>186</v>
      </c>
      <c r="K116" s="86"/>
    </row>
    <row r="117" spans="1:12" x14ac:dyDescent="0.25">
      <c r="A117" s="5">
        <f t="shared" si="32"/>
        <v>5</v>
      </c>
      <c r="B117" s="23" t="s">
        <v>182</v>
      </c>
      <c r="C117" s="5" t="s">
        <v>176</v>
      </c>
      <c r="D117" s="27">
        <v>1</v>
      </c>
      <c r="E117" s="7">
        <v>350</v>
      </c>
      <c r="F117" s="7">
        <f t="shared" si="30"/>
        <v>350</v>
      </c>
      <c r="G117" s="9">
        <f t="shared" si="29"/>
        <v>150212.47500000001</v>
      </c>
      <c r="H117" s="9">
        <f t="shared" si="31"/>
        <v>150212.47500000001</v>
      </c>
      <c r="I117" s="5" t="s">
        <v>179</v>
      </c>
      <c r="J117" s="5" t="s">
        <v>186</v>
      </c>
      <c r="K117" s="86"/>
    </row>
    <row r="118" spans="1:12" x14ac:dyDescent="0.25">
      <c r="A118" s="5">
        <f t="shared" si="32"/>
        <v>6</v>
      </c>
      <c r="B118" s="23" t="s">
        <v>183</v>
      </c>
      <c r="C118" s="5" t="s">
        <v>177</v>
      </c>
      <c r="D118" s="27">
        <v>6</v>
      </c>
      <c r="E118" s="7">
        <v>152</v>
      </c>
      <c r="F118" s="7">
        <f t="shared" si="30"/>
        <v>912</v>
      </c>
      <c r="G118" s="9">
        <f t="shared" si="29"/>
        <v>65235.132000000005</v>
      </c>
      <c r="H118" s="9">
        <f t="shared" si="31"/>
        <v>391410.79200000002</v>
      </c>
      <c r="I118" s="5" t="s">
        <v>179</v>
      </c>
      <c r="J118" s="5" t="s">
        <v>186</v>
      </c>
      <c r="K118" s="86"/>
    </row>
    <row r="119" spans="1:12" x14ac:dyDescent="0.25">
      <c r="A119" s="5">
        <f t="shared" si="32"/>
        <v>7</v>
      </c>
      <c r="B119" s="23" t="s">
        <v>184</v>
      </c>
      <c r="C119" s="5" t="s">
        <v>178</v>
      </c>
      <c r="D119" s="27">
        <v>6</v>
      </c>
      <c r="E119" s="7">
        <v>11.052</v>
      </c>
      <c r="F119" s="7">
        <f t="shared" si="30"/>
        <v>66.311999999999998</v>
      </c>
      <c r="G119" s="9">
        <f t="shared" si="29"/>
        <v>4743.2807820000007</v>
      </c>
      <c r="H119" s="9">
        <f t="shared" si="31"/>
        <v>28459.684692000003</v>
      </c>
      <c r="I119" s="5" t="s">
        <v>179</v>
      </c>
      <c r="J119" s="5" t="s">
        <v>186</v>
      </c>
      <c r="K119" s="85"/>
    </row>
    <row r="120" spans="1:12" x14ac:dyDescent="0.25">
      <c r="A120" s="5">
        <f t="shared" si="32"/>
        <v>8</v>
      </c>
      <c r="B120" s="23" t="s">
        <v>193</v>
      </c>
      <c r="C120" s="5" t="s">
        <v>187</v>
      </c>
      <c r="D120" s="27">
        <v>7</v>
      </c>
      <c r="E120" s="7">
        <v>9.1</v>
      </c>
      <c r="F120" s="7">
        <f t="shared" si="30"/>
        <v>63.699999999999996</v>
      </c>
      <c r="G120" s="9">
        <f t="shared" si="29"/>
        <v>3905.5243500000001</v>
      </c>
      <c r="H120" s="9">
        <f t="shared" si="31"/>
        <v>27338.670450000001</v>
      </c>
      <c r="I120" s="5" t="s">
        <v>448</v>
      </c>
      <c r="J120" s="5" t="s">
        <v>192</v>
      </c>
      <c r="K120" s="84">
        <f>SUM(F120:F125)</f>
        <v>1831.89</v>
      </c>
    </row>
    <row r="121" spans="1:12" x14ac:dyDescent="0.25">
      <c r="A121" s="5">
        <f t="shared" si="32"/>
        <v>9</v>
      </c>
      <c r="B121" s="23" t="s">
        <v>185</v>
      </c>
      <c r="C121" s="5" t="s">
        <v>175</v>
      </c>
      <c r="D121" s="27">
        <v>1</v>
      </c>
      <c r="E121" s="7">
        <v>3.0960000000000001</v>
      </c>
      <c r="F121" s="7">
        <f t="shared" si="30"/>
        <v>3.0960000000000001</v>
      </c>
      <c r="G121" s="9">
        <f t="shared" si="29"/>
        <v>1328.7366360000001</v>
      </c>
      <c r="H121" s="9">
        <f t="shared" si="31"/>
        <v>1328.7366360000001</v>
      </c>
      <c r="I121" s="5" t="s">
        <v>448</v>
      </c>
      <c r="J121" s="5" t="s">
        <v>192</v>
      </c>
      <c r="K121" s="86"/>
    </row>
    <row r="122" spans="1:12" x14ac:dyDescent="0.25">
      <c r="A122" s="5">
        <f t="shared" si="32"/>
        <v>10</v>
      </c>
      <c r="B122" s="23" t="s">
        <v>194</v>
      </c>
      <c r="C122" s="5" t="s">
        <v>188</v>
      </c>
      <c r="D122" s="27">
        <v>100</v>
      </c>
      <c r="E122" s="7">
        <v>7.9</v>
      </c>
      <c r="F122" s="7">
        <f t="shared" si="30"/>
        <v>790</v>
      </c>
      <c r="G122" s="9">
        <f t="shared" si="29"/>
        <v>3390.5101500000005</v>
      </c>
      <c r="H122" s="9">
        <f t="shared" si="31"/>
        <v>339051.01500000007</v>
      </c>
      <c r="I122" s="5" t="s">
        <v>107</v>
      </c>
      <c r="J122" s="5" t="s">
        <v>192</v>
      </c>
      <c r="K122" s="86"/>
    </row>
    <row r="123" spans="1:12" x14ac:dyDescent="0.25">
      <c r="A123" s="5">
        <f t="shared" si="32"/>
        <v>11</v>
      </c>
      <c r="B123" s="23" t="s">
        <v>195</v>
      </c>
      <c r="C123" s="5" t="s">
        <v>189</v>
      </c>
      <c r="D123" s="27">
        <v>1</v>
      </c>
      <c r="E123" s="7">
        <v>369.14400000000001</v>
      </c>
      <c r="F123" s="7">
        <f t="shared" si="30"/>
        <v>369.14400000000001</v>
      </c>
      <c r="G123" s="9">
        <f t="shared" si="29"/>
        <v>158428.66820400002</v>
      </c>
      <c r="H123" s="9">
        <f t="shared" si="31"/>
        <v>158428.66820400002</v>
      </c>
      <c r="I123" s="5" t="s">
        <v>448</v>
      </c>
      <c r="J123" s="5" t="s">
        <v>192</v>
      </c>
      <c r="K123" s="86"/>
    </row>
    <row r="124" spans="1:12" x14ac:dyDescent="0.25">
      <c r="A124" s="5">
        <f t="shared" si="32"/>
        <v>12</v>
      </c>
      <c r="B124" s="23" t="s">
        <v>196</v>
      </c>
      <c r="C124" s="5" t="s">
        <v>190</v>
      </c>
      <c r="D124" s="27">
        <v>3</v>
      </c>
      <c r="E124" s="7">
        <v>32.85</v>
      </c>
      <c r="F124" s="7">
        <f t="shared" si="30"/>
        <v>98.550000000000011</v>
      </c>
      <c r="G124" s="9">
        <f t="shared" si="29"/>
        <v>14098.513725000003</v>
      </c>
      <c r="H124" s="9">
        <f t="shared" si="31"/>
        <v>42295.541175000006</v>
      </c>
      <c r="I124" s="5" t="s">
        <v>448</v>
      </c>
      <c r="J124" s="5" t="s">
        <v>192</v>
      </c>
      <c r="K124" s="86"/>
    </row>
    <row r="125" spans="1:12" x14ac:dyDescent="0.25">
      <c r="A125" s="5">
        <f t="shared" si="32"/>
        <v>13</v>
      </c>
      <c r="B125" s="23" t="s">
        <v>197</v>
      </c>
      <c r="C125" s="5" t="s">
        <v>191</v>
      </c>
      <c r="D125" s="27">
        <v>20</v>
      </c>
      <c r="E125" s="7">
        <v>25.37</v>
      </c>
      <c r="F125" s="7">
        <f t="shared" si="30"/>
        <v>507.40000000000003</v>
      </c>
      <c r="G125" s="9">
        <f t="shared" si="29"/>
        <v>10888.258545000001</v>
      </c>
      <c r="H125" s="9">
        <f t="shared" si="31"/>
        <v>217765.17090000003</v>
      </c>
      <c r="I125" s="5" t="s">
        <v>448</v>
      </c>
      <c r="J125" s="5" t="s">
        <v>192</v>
      </c>
      <c r="K125" s="85"/>
    </row>
    <row r="126" spans="1:12" x14ac:dyDescent="0.25">
      <c r="A126" s="8"/>
      <c r="B126" s="33"/>
      <c r="C126" s="32"/>
      <c r="D126" s="34"/>
      <c r="E126" s="34"/>
      <c r="F126" s="44">
        <f>SUM(F113:F125)</f>
        <v>3658.502</v>
      </c>
      <c r="G126" s="44"/>
      <c r="H126" s="44">
        <f>SUM(H113:H125)</f>
        <v>1570150.4006070001</v>
      </c>
    </row>
    <row r="128" spans="1:12" ht="30" customHeight="1" x14ac:dyDescent="0.25">
      <c r="A128" s="5"/>
      <c r="B128" s="16" t="s">
        <v>198</v>
      </c>
      <c r="C128" s="5"/>
      <c r="D128" s="14"/>
      <c r="E128" s="43"/>
      <c r="F128" s="7"/>
      <c r="G128" s="5"/>
      <c r="H128" s="25"/>
      <c r="I128" s="5"/>
      <c r="J128" s="5"/>
      <c r="K128" s="5"/>
      <c r="L128" s="76"/>
    </row>
    <row r="129" spans="1:12" x14ac:dyDescent="0.25">
      <c r="A129" s="5">
        <v>1</v>
      </c>
      <c r="B129" s="23" t="s">
        <v>200</v>
      </c>
      <c r="C129" s="5" t="s">
        <v>199</v>
      </c>
      <c r="D129" s="7">
        <v>6</v>
      </c>
      <c r="E129" s="7">
        <v>203</v>
      </c>
      <c r="F129" s="7">
        <f t="shared" ref="F129:F134" si="33">D129*E129</f>
        <v>1218</v>
      </c>
      <c r="G129" s="9">
        <f t="shared" ref="G129:G134" si="34">+E129*$H$3</f>
        <v>87123.23550000001</v>
      </c>
      <c r="H129" s="9">
        <f t="shared" ref="H129:H134" si="35">+G129*D129</f>
        <v>522739.41300000006</v>
      </c>
      <c r="I129" s="5" t="s">
        <v>446</v>
      </c>
      <c r="J129" s="5" t="s">
        <v>204</v>
      </c>
      <c r="K129" s="84">
        <f>F129+F130</f>
        <v>1563.6</v>
      </c>
    </row>
    <row r="130" spans="1:12" x14ac:dyDescent="0.25">
      <c r="A130" s="5">
        <f t="shared" ref="A130:A134" si="36">A129+1</f>
        <v>2</v>
      </c>
      <c r="B130" s="23" t="s">
        <v>203</v>
      </c>
      <c r="C130" s="5" t="s">
        <v>202</v>
      </c>
      <c r="D130" s="7">
        <v>1</v>
      </c>
      <c r="E130" s="7">
        <v>345.6</v>
      </c>
      <c r="F130" s="7">
        <f t="shared" si="33"/>
        <v>345.6</v>
      </c>
      <c r="G130" s="9">
        <f t="shared" si="34"/>
        <v>148324.08960000004</v>
      </c>
      <c r="H130" s="9">
        <f t="shared" si="35"/>
        <v>148324.08960000004</v>
      </c>
      <c r="I130" s="5" t="s">
        <v>447</v>
      </c>
      <c r="J130" s="5" t="s">
        <v>204</v>
      </c>
      <c r="K130" s="85"/>
    </row>
    <row r="131" spans="1:12" x14ac:dyDescent="0.25">
      <c r="A131" s="5">
        <f t="shared" si="36"/>
        <v>3</v>
      </c>
      <c r="B131" s="48" t="s">
        <v>478</v>
      </c>
      <c r="C131" s="5" t="s">
        <v>205</v>
      </c>
      <c r="D131" s="7">
        <v>1</v>
      </c>
      <c r="E131" s="7">
        <v>1269</v>
      </c>
      <c r="F131" s="7">
        <f t="shared" si="33"/>
        <v>1269</v>
      </c>
      <c r="G131" s="9">
        <f t="shared" si="34"/>
        <v>544627.51650000003</v>
      </c>
      <c r="H131" s="9">
        <f t="shared" si="35"/>
        <v>544627.51650000003</v>
      </c>
      <c r="I131" s="5" t="s">
        <v>206</v>
      </c>
      <c r="J131" s="5" t="s">
        <v>207</v>
      </c>
      <c r="K131" s="84">
        <f>SUM(F131:F134)</f>
        <v>4793.3999999999996</v>
      </c>
    </row>
    <row r="132" spans="1:12" x14ac:dyDescent="0.25">
      <c r="A132" s="5">
        <f>A131+1</f>
        <v>4</v>
      </c>
      <c r="B132" s="48" t="s">
        <v>477</v>
      </c>
      <c r="C132" s="5" t="s">
        <v>205</v>
      </c>
      <c r="D132" s="7">
        <v>1</v>
      </c>
      <c r="E132" s="7">
        <v>1269</v>
      </c>
      <c r="F132" s="7">
        <f t="shared" si="33"/>
        <v>1269</v>
      </c>
      <c r="G132" s="9">
        <f t="shared" si="34"/>
        <v>544627.51650000003</v>
      </c>
      <c r="H132" s="9">
        <f t="shared" si="35"/>
        <v>544627.51650000003</v>
      </c>
      <c r="I132" s="5" t="s">
        <v>206</v>
      </c>
      <c r="J132" s="5" t="s">
        <v>207</v>
      </c>
      <c r="K132" s="86"/>
    </row>
    <row r="133" spans="1:12" x14ac:dyDescent="0.25">
      <c r="A133" s="5">
        <f t="shared" si="36"/>
        <v>5</v>
      </c>
      <c r="B133" s="48" t="s">
        <v>476</v>
      </c>
      <c r="C133" s="5" t="s">
        <v>205</v>
      </c>
      <c r="D133" s="7">
        <v>1</v>
      </c>
      <c r="E133" s="7">
        <v>1195.6500000000001</v>
      </c>
      <c r="F133" s="7">
        <f t="shared" si="33"/>
        <v>1195.6500000000001</v>
      </c>
      <c r="G133" s="9">
        <f t="shared" si="34"/>
        <v>513147.27352500008</v>
      </c>
      <c r="H133" s="9">
        <f t="shared" si="35"/>
        <v>513147.27352500008</v>
      </c>
      <c r="I133" s="5" t="s">
        <v>206</v>
      </c>
      <c r="J133" s="5" t="s">
        <v>207</v>
      </c>
      <c r="K133" s="86"/>
    </row>
    <row r="134" spans="1:12" x14ac:dyDescent="0.25">
      <c r="A134" s="5">
        <f t="shared" si="36"/>
        <v>6</v>
      </c>
      <c r="B134" s="48" t="s">
        <v>479</v>
      </c>
      <c r="C134" s="5" t="s">
        <v>205</v>
      </c>
      <c r="D134" s="7">
        <v>1</v>
      </c>
      <c r="E134" s="7">
        <v>1059.75</v>
      </c>
      <c r="F134" s="7">
        <f t="shared" si="33"/>
        <v>1059.75</v>
      </c>
      <c r="G134" s="9">
        <f t="shared" si="34"/>
        <v>454821.91537500004</v>
      </c>
      <c r="H134" s="9">
        <f t="shared" si="35"/>
        <v>454821.91537500004</v>
      </c>
      <c r="I134" s="5" t="s">
        <v>206</v>
      </c>
      <c r="J134" s="5" t="s">
        <v>207</v>
      </c>
      <c r="K134" s="85"/>
    </row>
    <row r="135" spans="1:12" x14ac:dyDescent="0.25">
      <c r="A135" s="8"/>
      <c r="B135" s="33"/>
      <c r="C135" s="32"/>
      <c r="D135" s="34"/>
      <c r="E135" s="34"/>
      <c r="F135" s="44">
        <f>SUM(F129:F134)</f>
        <v>6357</v>
      </c>
      <c r="G135" s="44"/>
      <c r="H135" s="44">
        <f>SUM(H129:H134)</f>
        <v>2728287.7245</v>
      </c>
    </row>
    <row r="137" spans="1:12" ht="30" customHeight="1" x14ac:dyDescent="0.25">
      <c r="A137" s="5"/>
      <c r="B137" s="16" t="s">
        <v>249</v>
      </c>
      <c r="C137" s="5"/>
      <c r="D137" s="14"/>
      <c r="E137" s="43"/>
      <c r="F137" s="7"/>
      <c r="G137" s="5"/>
      <c r="H137" s="25"/>
      <c r="I137" s="5"/>
      <c r="J137" s="5"/>
      <c r="K137" s="5"/>
      <c r="L137" s="76"/>
    </row>
    <row r="138" spans="1:12" x14ac:dyDescent="0.25">
      <c r="A138" s="5">
        <v>1</v>
      </c>
      <c r="B138" s="23" t="s">
        <v>214</v>
      </c>
      <c r="C138" s="5" t="s">
        <v>215</v>
      </c>
      <c r="D138" s="27">
        <v>4</v>
      </c>
      <c r="E138" s="7">
        <v>168.8</v>
      </c>
      <c r="F138" s="7">
        <f>D138*E138</f>
        <v>675.2</v>
      </c>
      <c r="G138" s="9">
        <f t="shared" ref="G138:G154" si="37">+E138*$H$3</f>
        <v>72445.330800000011</v>
      </c>
      <c r="H138" s="9">
        <f t="shared" ref="H138:H154" si="38">+G138*D138</f>
        <v>289781.32320000004</v>
      </c>
      <c r="I138" s="5" t="s">
        <v>45</v>
      </c>
      <c r="J138" s="5" t="s">
        <v>217</v>
      </c>
      <c r="K138" s="84">
        <f>SUM(F138:F139)</f>
        <v>706.80000000000007</v>
      </c>
    </row>
    <row r="139" spans="1:12" x14ac:dyDescent="0.25">
      <c r="A139" s="5">
        <f>A138+1</f>
        <v>2</v>
      </c>
      <c r="B139" s="23" t="s">
        <v>218</v>
      </c>
      <c r="C139" s="5" t="s">
        <v>216</v>
      </c>
      <c r="D139" s="27">
        <v>1</v>
      </c>
      <c r="E139" s="7">
        <v>31.6</v>
      </c>
      <c r="F139" s="7">
        <f t="shared" ref="F139:F154" si="39">D139*E139</f>
        <v>31.6</v>
      </c>
      <c r="G139" s="9">
        <f>+E139*$H$3</f>
        <v>13562.040600000002</v>
      </c>
      <c r="H139" s="9">
        <f t="shared" si="38"/>
        <v>13562.040600000002</v>
      </c>
      <c r="I139" s="5" t="s">
        <v>45</v>
      </c>
      <c r="J139" s="5" t="s">
        <v>217</v>
      </c>
      <c r="K139" s="85"/>
    </row>
    <row r="140" spans="1:12" x14ac:dyDescent="0.25">
      <c r="A140" s="5">
        <f t="shared" ref="A140:A154" si="40">A139+1</f>
        <v>3</v>
      </c>
      <c r="B140" s="23" t="s">
        <v>219</v>
      </c>
      <c r="C140" s="5" t="s">
        <v>220</v>
      </c>
      <c r="D140" s="27">
        <v>1</v>
      </c>
      <c r="E140" s="7">
        <v>3327.6</v>
      </c>
      <c r="F140" s="7">
        <f t="shared" si="39"/>
        <v>3327.6</v>
      </c>
      <c r="G140" s="9">
        <f t="shared" si="37"/>
        <v>1428134.3766000001</v>
      </c>
      <c r="H140" s="9">
        <f t="shared" si="38"/>
        <v>1428134.3766000001</v>
      </c>
      <c r="I140" s="5" t="s">
        <v>448</v>
      </c>
      <c r="J140" s="5" t="s">
        <v>227</v>
      </c>
      <c r="K140" s="84">
        <f>SUM(F140:F143)</f>
        <v>3916</v>
      </c>
    </row>
    <row r="141" spans="1:12" x14ac:dyDescent="0.25">
      <c r="A141" s="5"/>
      <c r="B141" s="23" t="s">
        <v>224</v>
      </c>
      <c r="C141" s="5" t="s">
        <v>223</v>
      </c>
      <c r="D141" s="27">
        <v>1</v>
      </c>
      <c r="E141" s="7">
        <v>190.8</v>
      </c>
      <c r="F141" s="7">
        <f t="shared" si="39"/>
        <v>190.8</v>
      </c>
      <c r="G141" s="9">
        <f t="shared" si="37"/>
        <v>81887.257800000007</v>
      </c>
      <c r="H141" s="9">
        <f t="shared" si="38"/>
        <v>81887.257800000007</v>
      </c>
      <c r="I141" s="5" t="s">
        <v>448</v>
      </c>
      <c r="J141" s="5" t="s">
        <v>227</v>
      </c>
      <c r="K141" s="86"/>
    </row>
    <row r="142" spans="1:12" x14ac:dyDescent="0.25">
      <c r="A142" s="5">
        <f>A140+1</f>
        <v>4</v>
      </c>
      <c r="B142" s="23" t="s">
        <v>225</v>
      </c>
      <c r="C142" s="5" t="s">
        <v>221</v>
      </c>
      <c r="D142" s="27">
        <v>2</v>
      </c>
      <c r="E142" s="7">
        <v>118.8</v>
      </c>
      <c r="F142" s="7">
        <f t="shared" si="39"/>
        <v>237.6</v>
      </c>
      <c r="G142" s="9">
        <f t="shared" si="37"/>
        <v>50986.4058</v>
      </c>
      <c r="H142" s="9">
        <f t="shared" si="38"/>
        <v>101972.8116</v>
      </c>
      <c r="I142" s="5" t="s">
        <v>447</v>
      </c>
      <c r="J142" s="5" t="s">
        <v>227</v>
      </c>
      <c r="K142" s="86"/>
    </row>
    <row r="143" spans="1:12" x14ac:dyDescent="0.25">
      <c r="A143" s="5">
        <f t="shared" si="40"/>
        <v>5</v>
      </c>
      <c r="B143" s="23" t="s">
        <v>226</v>
      </c>
      <c r="C143" s="5" t="s">
        <v>222</v>
      </c>
      <c r="D143" s="27">
        <v>2</v>
      </c>
      <c r="E143" s="7">
        <v>80</v>
      </c>
      <c r="F143" s="7">
        <f t="shared" si="39"/>
        <v>160</v>
      </c>
      <c r="G143" s="9">
        <f t="shared" si="37"/>
        <v>34334.280000000006</v>
      </c>
      <c r="H143" s="9">
        <f t="shared" si="38"/>
        <v>68668.560000000012</v>
      </c>
      <c r="I143" s="5" t="s">
        <v>447</v>
      </c>
      <c r="J143" s="5" t="s">
        <v>227</v>
      </c>
      <c r="K143" s="85"/>
    </row>
    <row r="144" spans="1:12" x14ac:dyDescent="0.25">
      <c r="A144" s="5">
        <f t="shared" si="40"/>
        <v>6</v>
      </c>
      <c r="B144" s="23" t="s">
        <v>231</v>
      </c>
      <c r="C144" s="5" t="s">
        <v>228</v>
      </c>
      <c r="D144" s="27">
        <v>1</v>
      </c>
      <c r="E144" s="7">
        <v>268</v>
      </c>
      <c r="F144" s="7">
        <f t="shared" si="39"/>
        <v>268</v>
      </c>
      <c r="G144" s="9">
        <f t="shared" si="37"/>
        <v>115019.83800000002</v>
      </c>
      <c r="H144" s="9">
        <f t="shared" si="38"/>
        <v>115019.83800000002</v>
      </c>
      <c r="I144" s="40" t="s">
        <v>350</v>
      </c>
      <c r="J144" s="5" t="s">
        <v>230</v>
      </c>
      <c r="K144" s="84">
        <f>SUM(F144:F145)</f>
        <v>974</v>
      </c>
    </row>
    <row r="145" spans="1:12" x14ac:dyDescent="0.25">
      <c r="A145" s="5">
        <f t="shared" si="40"/>
        <v>7</v>
      </c>
      <c r="B145" s="23" t="s">
        <v>232</v>
      </c>
      <c r="C145" s="5" t="s">
        <v>229</v>
      </c>
      <c r="D145" s="27">
        <v>1</v>
      </c>
      <c r="E145" s="7">
        <v>706</v>
      </c>
      <c r="F145" s="7">
        <f t="shared" si="39"/>
        <v>706</v>
      </c>
      <c r="G145" s="9">
        <f>+E145*$H$3</f>
        <v>303000.02100000001</v>
      </c>
      <c r="H145" s="9">
        <f t="shared" si="38"/>
        <v>303000.02100000001</v>
      </c>
      <c r="I145" s="40" t="s">
        <v>350</v>
      </c>
      <c r="J145" s="5" t="s">
        <v>230</v>
      </c>
      <c r="K145" s="85"/>
    </row>
    <row r="146" spans="1:12" x14ac:dyDescent="0.25">
      <c r="A146" s="5">
        <f t="shared" si="40"/>
        <v>8</v>
      </c>
      <c r="B146" s="23" t="s">
        <v>239</v>
      </c>
      <c r="C146" s="5" t="s">
        <v>233</v>
      </c>
      <c r="D146" s="27">
        <v>1</v>
      </c>
      <c r="E146" s="7">
        <v>3415.2</v>
      </c>
      <c r="F146" s="7">
        <f t="shared" si="39"/>
        <v>3415.2</v>
      </c>
      <c r="G146" s="9">
        <f>+E146*$H$3</f>
        <v>1465730.4132000001</v>
      </c>
      <c r="H146" s="9">
        <f t="shared" si="38"/>
        <v>1465730.4132000001</v>
      </c>
      <c r="I146" s="5" t="s">
        <v>201</v>
      </c>
      <c r="J146" s="5" t="s">
        <v>245</v>
      </c>
      <c r="K146" s="84">
        <f>SUM(F146:F151)</f>
        <v>5002.7999999999993</v>
      </c>
    </row>
    <row r="147" spans="1:12" x14ac:dyDescent="0.25">
      <c r="A147" s="5">
        <f t="shared" si="40"/>
        <v>9</v>
      </c>
      <c r="B147" s="23" t="s">
        <v>240</v>
      </c>
      <c r="C147" s="5" t="s">
        <v>234</v>
      </c>
      <c r="D147" s="27">
        <v>1</v>
      </c>
      <c r="E147" s="7">
        <v>433.2</v>
      </c>
      <c r="F147" s="7">
        <f t="shared" si="39"/>
        <v>433.2</v>
      </c>
      <c r="G147" s="9">
        <f t="shared" si="37"/>
        <v>185920.12620000003</v>
      </c>
      <c r="H147" s="9">
        <f t="shared" si="38"/>
        <v>185920.12620000003</v>
      </c>
      <c r="I147" s="5" t="s">
        <v>201</v>
      </c>
      <c r="J147" s="5" t="s">
        <v>245</v>
      </c>
      <c r="K147" s="86"/>
    </row>
    <row r="148" spans="1:12" x14ac:dyDescent="0.25">
      <c r="A148" s="5">
        <f t="shared" si="40"/>
        <v>10</v>
      </c>
      <c r="B148" s="23" t="s">
        <v>241</v>
      </c>
      <c r="C148" s="5" t="s">
        <v>238</v>
      </c>
      <c r="D148" s="27">
        <v>1</v>
      </c>
      <c r="E148" s="7">
        <v>808.4</v>
      </c>
      <c r="F148" s="7">
        <f t="shared" si="39"/>
        <v>808.4</v>
      </c>
      <c r="G148" s="9">
        <f t="shared" si="37"/>
        <v>346947.89940000005</v>
      </c>
      <c r="H148" s="9">
        <f t="shared" si="38"/>
        <v>346947.89940000005</v>
      </c>
      <c r="I148" s="5" t="s">
        <v>201</v>
      </c>
      <c r="J148" s="5" t="s">
        <v>245</v>
      </c>
      <c r="K148" s="86"/>
    </row>
    <row r="149" spans="1:12" x14ac:dyDescent="0.25">
      <c r="A149" s="5">
        <f t="shared" si="40"/>
        <v>11</v>
      </c>
      <c r="B149" s="23" t="s">
        <v>242</v>
      </c>
      <c r="C149" s="5" t="s">
        <v>235</v>
      </c>
      <c r="D149" s="27">
        <v>1</v>
      </c>
      <c r="E149" s="7">
        <v>45.6</v>
      </c>
      <c r="F149" s="7">
        <f t="shared" si="39"/>
        <v>45.6</v>
      </c>
      <c r="G149" s="9">
        <f t="shared" si="37"/>
        <v>19570.539600000004</v>
      </c>
      <c r="H149" s="9">
        <f t="shared" si="38"/>
        <v>19570.539600000004</v>
      </c>
      <c r="I149" s="5" t="s">
        <v>201</v>
      </c>
      <c r="J149" s="5" t="s">
        <v>245</v>
      </c>
      <c r="K149" s="86"/>
    </row>
    <row r="150" spans="1:12" x14ac:dyDescent="0.25">
      <c r="A150" s="5">
        <f t="shared" si="40"/>
        <v>12</v>
      </c>
      <c r="B150" s="23" t="s">
        <v>243</v>
      </c>
      <c r="C150" s="5" t="s">
        <v>236</v>
      </c>
      <c r="D150" s="27">
        <v>1</v>
      </c>
      <c r="E150" s="7">
        <v>238</v>
      </c>
      <c r="F150" s="7">
        <f t="shared" si="39"/>
        <v>238</v>
      </c>
      <c r="G150" s="9">
        <f t="shared" si="37"/>
        <v>102144.48300000001</v>
      </c>
      <c r="H150" s="9">
        <f t="shared" si="38"/>
        <v>102144.48300000001</v>
      </c>
      <c r="I150" s="5" t="s">
        <v>201</v>
      </c>
      <c r="J150" s="5" t="s">
        <v>245</v>
      </c>
      <c r="K150" s="86"/>
    </row>
    <row r="151" spans="1:12" x14ac:dyDescent="0.25">
      <c r="A151" s="5">
        <f t="shared" si="40"/>
        <v>13</v>
      </c>
      <c r="B151" s="23" t="s">
        <v>244</v>
      </c>
      <c r="C151" s="5" t="s">
        <v>237</v>
      </c>
      <c r="D151" s="27">
        <v>1</v>
      </c>
      <c r="E151" s="7">
        <v>62.4</v>
      </c>
      <c r="F151" s="7">
        <f t="shared" si="39"/>
        <v>62.4</v>
      </c>
      <c r="G151" s="9">
        <f t="shared" si="37"/>
        <v>26780.738400000002</v>
      </c>
      <c r="H151" s="9">
        <f t="shared" si="38"/>
        <v>26780.738400000002</v>
      </c>
      <c r="I151" s="5" t="s">
        <v>201</v>
      </c>
      <c r="J151" s="5" t="s">
        <v>245</v>
      </c>
      <c r="K151" s="85"/>
    </row>
    <row r="152" spans="1:12" x14ac:dyDescent="0.25">
      <c r="A152" s="5">
        <f t="shared" si="40"/>
        <v>14</v>
      </c>
      <c r="B152" s="23" t="s">
        <v>231</v>
      </c>
      <c r="C152" s="5" t="s">
        <v>228</v>
      </c>
      <c r="D152" s="27">
        <v>1</v>
      </c>
      <c r="E152" s="7">
        <v>268</v>
      </c>
      <c r="F152" s="7">
        <f t="shared" si="39"/>
        <v>268</v>
      </c>
      <c r="G152" s="9">
        <f t="shared" si="37"/>
        <v>115019.83800000002</v>
      </c>
      <c r="H152" s="9">
        <f t="shared" si="38"/>
        <v>115019.83800000002</v>
      </c>
      <c r="I152" s="5" t="s">
        <v>349</v>
      </c>
      <c r="J152" s="5" t="s">
        <v>248</v>
      </c>
      <c r="K152" s="86">
        <f>SUM(F152:F154)</f>
        <v>1659.6</v>
      </c>
    </row>
    <row r="153" spans="1:12" x14ac:dyDescent="0.25">
      <c r="A153" s="5">
        <f t="shared" si="40"/>
        <v>15</v>
      </c>
      <c r="B153" s="23" t="s">
        <v>251</v>
      </c>
      <c r="C153" s="5" t="s">
        <v>246</v>
      </c>
      <c r="D153" s="27">
        <v>1</v>
      </c>
      <c r="E153" s="7">
        <v>706</v>
      </c>
      <c r="F153" s="7">
        <f t="shared" si="39"/>
        <v>706</v>
      </c>
      <c r="G153" s="9">
        <f t="shared" si="37"/>
        <v>303000.02100000001</v>
      </c>
      <c r="H153" s="9">
        <f t="shared" si="38"/>
        <v>303000.02100000001</v>
      </c>
      <c r="I153" s="5" t="s">
        <v>349</v>
      </c>
      <c r="J153" s="5" t="s">
        <v>248</v>
      </c>
      <c r="K153" s="86"/>
    </row>
    <row r="154" spans="1:12" x14ac:dyDescent="0.25">
      <c r="A154" s="5">
        <f t="shared" si="40"/>
        <v>16</v>
      </c>
      <c r="B154" s="23" t="s">
        <v>480</v>
      </c>
      <c r="C154" s="5" t="s">
        <v>247</v>
      </c>
      <c r="D154" s="27">
        <v>1</v>
      </c>
      <c r="E154" s="7">
        <v>685.6</v>
      </c>
      <c r="F154" s="7">
        <f t="shared" si="39"/>
        <v>685.6</v>
      </c>
      <c r="G154" s="9">
        <f t="shared" si="37"/>
        <v>294244.77960000007</v>
      </c>
      <c r="H154" s="9">
        <f t="shared" si="38"/>
        <v>294244.77960000007</v>
      </c>
      <c r="I154" s="5" t="s">
        <v>349</v>
      </c>
      <c r="J154" s="5" t="s">
        <v>248</v>
      </c>
      <c r="K154" s="85"/>
    </row>
    <row r="155" spans="1:12" x14ac:dyDescent="0.25">
      <c r="A155" s="5"/>
      <c r="B155" s="33"/>
      <c r="C155" s="32"/>
      <c r="D155" s="34"/>
      <c r="E155" s="34"/>
      <c r="F155" s="44">
        <f>SUM(F138:F154)</f>
        <v>12259.2</v>
      </c>
      <c r="G155" s="44"/>
      <c r="H155" s="44">
        <f t="shared" ref="H155" si="41">SUM(H138:H154)</f>
        <v>5261385.0672000004</v>
      </c>
    </row>
    <row r="156" spans="1:12" x14ac:dyDescent="0.25">
      <c r="F156" s="15">
        <v>300</v>
      </c>
    </row>
    <row r="157" spans="1:12" x14ac:dyDescent="0.25">
      <c r="F157" s="15">
        <f>+F156*H3</f>
        <v>128753.55000000002</v>
      </c>
    </row>
    <row r="158" spans="1:12" ht="30" customHeight="1" x14ac:dyDescent="0.25">
      <c r="A158" s="5"/>
      <c r="B158" s="16" t="s">
        <v>252</v>
      </c>
      <c r="C158" s="5"/>
      <c r="D158" s="14"/>
      <c r="E158" s="43"/>
      <c r="F158" s="7"/>
      <c r="G158" s="5"/>
      <c r="H158" s="25"/>
      <c r="I158" s="5"/>
      <c r="J158" s="5"/>
      <c r="K158" s="5"/>
      <c r="L158" s="76"/>
    </row>
    <row r="159" spans="1:12" x14ac:dyDescent="0.25">
      <c r="A159" s="5"/>
      <c r="B159" s="23" t="s">
        <v>253</v>
      </c>
      <c r="C159" s="5" t="s">
        <v>488</v>
      </c>
      <c r="D159" s="7">
        <v>1</v>
      </c>
      <c r="E159" s="7">
        <v>0</v>
      </c>
      <c r="F159" s="7">
        <v>0</v>
      </c>
      <c r="G159" s="9">
        <f t="shared" ref="G159" si="42">+E159*$H$3</f>
        <v>0</v>
      </c>
      <c r="H159" s="9">
        <f t="shared" ref="H159" si="43">+G159*D159</f>
        <v>0</v>
      </c>
      <c r="I159" s="5" t="s">
        <v>254</v>
      </c>
      <c r="J159" s="5" t="s">
        <v>255</v>
      </c>
      <c r="K159" s="35">
        <v>0</v>
      </c>
    </row>
    <row r="160" spans="1:12" x14ac:dyDescent="0.25">
      <c r="F160" s="44">
        <f>SUM(F159)</f>
        <v>0</v>
      </c>
      <c r="G160" s="44"/>
      <c r="H160" s="44">
        <f t="shared" ref="H160" si="44">SUM(H159)</f>
        <v>0</v>
      </c>
    </row>
    <row r="161" spans="1:12" ht="30" customHeight="1" x14ac:dyDescent="0.25">
      <c r="A161" s="5"/>
      <c r="B161" s="16" t="s">
        <v>256</v>
      </c>
      <c r="C161" s="5"/>
      <c r="D161" s="14"/>
      <c r="E161" s="43"/>
      <c r="F161" s="7"/>
      <c r="G161" s="5"/>
      <c r="H161" s="25"/>
      <c r="I161" s="5"/>
      <c r="J161" s="5"/>
      <c r="K161" s="5"/>
      <c r="L161" s="76"/>
    </row>
    <row r="162" spans="1:12" x14ac:dyDescent="0.25">
      <c r="A162" s="5"/>
      <c r="B162" s="23" t="s">
        <v>329</v>
      </c>
      <c r="C162" s="5" t="s">
        <v>327</v>
      </c>
      <c r="D162" s="7">
        <v>2</v>
      </c>
      <c r="E162" s="7">
        <v>357.2</v>
      </c>
      <c r="F162" s="7">
        <f>D162*E162</f>
        <v>714.4</v>
      </c>
      <c r="G162" s="9">
        <f t="shared" ref="G162:G163" si="45">+E162*$H$3</f>
        <v>153302.56020000001</v>
      </c>
      <c r="H162" s="9">
        <f t="shared" ref="H162:H163" si="46">+G162*D162</f>
        <v>306605.12040000001</v>
      </c>
      <c r="I162" s="5" t="s">
        <v>348</v>
      </c>
      <c r="J162" s="5" t="s">
        <v>257</v>
      </c>
      <c r="K162" s="84">
        <f>SUM(F162:F163)</f>
        <v>1048.25</v>
      </c>
    </row>
    <row r="163" spans="1:12" x14ac:dyDescent="0.25">
      <c r="A163" s="5"/>
      <c r="B163" s="23" t="s">
        <v>330</v>
      </c>
      <c r="C163" s="5" t="s">
        <v>328</v>
      </c>
      <c r="D163" s="7">
        <v>1</v>
      </c>
      <c r="E163" s="7">
        <v>604.79999999999995</v>
      </c>
      <c r="F163" s="7">
        <v>333.85</v>
      </c>
      <c r="G163" s="9">
        <f t="shared" si="45"/>
        <v>259567.1568</v>
      </c>
      <c r="H163" s="9">
        <f t="shared" si="46"/>
        <v>259567.1568</v>
      </c>
      <c r="I163" s="5" t="s">
        <v>348</v>
      </c>
      <c r="J163" s="5" t="s">
        <v>257</v>
      </c>
      <c r="K163" s="85"/>
    </row>
    <row r="164" spans="1:12" x14ac:dyDescent="0.25">
      <c r="A164" s="36"/>
      <c r="B164" s="23"/>
      <c r="C164" s="5"/>
      <c r="D164" s="7"/>
      <c r="E164" s="7"/>
      <c r="F164" s="44">
        <f>SUM(F162:F163)</f>
        <v>1048.25</v>
      </c>
      <c r="G164" s="44"/>
      <c r="H164" s="44">
        <f t="shared" ref="H164" si="47">SUM(H162:H163)</f>
        <v>566172.27720000001</v>
      </c>
      <c r="I164" s="36"/>
      <c r="J164" s="36"/>
      <c r="K164" s="38"/>
    </row>
    <row r="166" spans="1:12" ht="30" customHeight="1" x14ac:dyDescent="0.25">
      <c r="A166" s="5"/>
      <c r="B166" s="16" t="s">
        <v>258</v>
      </c>
      <c r="C166" s="5"/>
      <c r="D166" s="14"/>
      <c r="E166" s="43"/>
      <c r="F166" s="7"/>
      <c r="G166" s="5"/>
      <c r="H166" s="25"/>
      <c r="I166" s="5"/>
      <c r="J166" s="5"/>
      <c r="K166" s="5"/>
      <c r="L166" s="76"/>
    </row>
    <row r="167" spans="1:12" x14ac:dyDescent="0.25">
      <c r="A167" s="5"/>
      <c r="B167" s="23" t="s">
        <v>453</v>
      </c>
      <c r="C167" s="5" t="s">
        <v>454</v>
      </c>
      <c r="D167" s="7">
        <v>1</v>
      </c>
      <c r="E167" s="7">
        <v>760.18</v>
      </c>
      <c r="F167" s="7">
        <f>D167*E167</f>
        <v>760.18</v>
      </c>
      <c r="G167" s="9">
        <f t="shared" ref="G167" si="48">+E167*$H$3</f>
        <v>326252.91213000001</v>
      </c>
      <c r="H167" s="9">
        <f t="shared" ref="H167" si="49">+G167*D167</f>
        <v>326252.91213000001</v>
      </c>
      <c r="I167" s="5" t="s">
        <v>259</v>
      </c>
      <c r="J167" s="5"/>
      <c r="K167" s="35">
        <f>F167</f>
        <v>760.18</v>
      </c>
    </row>
    <row r="168" spans="1:12" x14ac:dyDescent="0.25">
      <c r="F168" s="73">
        <f>SUM(F167)</f>
        <v>760.18</v>
      </c>
      <c r="G168" s="73"/>
      <c r="H168" s="73">
        <f t="shared" ref="H168" si="50">SUM(H167)</f>
        <v>326252.91213000001</v>
      </c>
    </row>
    <row r="169" spans="1:12" ht="30" customHeight="1" x14ac:dyDescent="0.25">
      <c r="A169" s="5"/>
      <c r="B169" s="16" t="s">
        <v>263</v>
      </c>
      <c r="C169" s="5"/>
      <c r="D169" s="14"/>
      <c r="E169" s="43"/>
      <c r="F169" s="7"/>
      <c r="G169" s="5"/>
      <c r="H169" s="25"/>
      <c r="I169" s="5"/>
      <c r="J169" s="5"/>
      <c r="K169" s="5"/>
      <c r="L169" s="76"/>
    </row>
    <row r="170" spans="1:12" x14ac:dyDescent="0.25">
      <c r="A170" s="5"/>
      <c r="B170" s="28" t="s">
        <v>332</v>
      </c>
      <c r="C170" s="5" t="s">
        <v>331</v>
      </c>
      <c r="D170" s="7">
        <v>1</v>
      </c>
      <c r="E170" s="7">
        <v>5186.91</v>
      </c>
      <c r="F170" s="7">
        <f>D170*E170</f>
        <v>5186.91</v>
      </c>
      <c r="G170" s="9">
        <f t="shared" ref="G170:G172" si="51">+E170*$H$3</f>
        <v>2226110.2534350003</v>
      </c>
      <c r="H170" s="9">
        <f t="shared" ref="H170:H172" si="52">+G170*D170</f>
        <v>2226110.2534350003</v>
      </c>
      <c r="I170" s="5" t="s">
        <v>347</v>
      </c>
      <c r="J170" s="5"/>
      <c r="K170" s="84">
        <f>SUM(F170:F172)</f>
        <v>14673.810000000001</v>
      </c>
    </row>
    <row r="171" spans="1:12" x14ac:dyDescent="0.25">
      <c r="A171" s="5"/>
      <c r="B171" s="28" t="s">
        <v>334</v>
      </c>
      <c r="C171" s="5" t="s">
        <v>333</v>
      </c>
      <c r="D171" s="7">
        <v>2</v>
      </c>
      <c r="E171" s="7">
        <v>1671.59</v>
      </c>
      <c r="F171" s="7">
        <f t="shared" ref="F171:F172" si="53">D171*E171</f>
        <v>3343.18</v>
      </c>
      <c r="G171" s="9">
        <f t="shared" si="51"/>
        <v>717410.48881500005</v>
      </c>
      <c r="H171" s="9">
        <f t="shared" si="52"/>
        <v>1434820.9776300001</v>
      </c>
      <c r="I171" s="5" t="s">
        <v>347</v>
      </c>
      <c r="J171" s="5"/>
      <c r="K171" s="86"/>
    </row>
    <row r="172" spans="1:12" x14ac:dyDescent="0.25">
      <c r="A172" s="5"/>
      <c r="B172" s="28" t="s">
        <v>336</v>
      </c>
      <c r="C172" s="5" t="s">
        <v>335</v>
      </c>
      <c r="D172" s="7">
        <v>4</v>
      </c>
      <c r="E172" s="7">
        <v>1535.93</v>
      </c>
      <c r="F172" s="7">
        <f t="shared" si="53"/>
        <v>6143.72</v>
      </c>
      <c r="G172" s="9">
        <f t="shared" si="51"/>
        <v>659188.13350500003</v>
      </c>
      <c r="H172" s="9">
        <f t="shared" si="52"/>
        <v>2636752.5340200001</v>
      </c>
      <c r="I172" s="5" t="s">
        <v>347</v>
      </c>
      <c r="J172" s="5"/>
      <c r="K172" s="85"/>
    </row>
    <row r="173" spans="1:12" x14ac:dyDescent="0.25">
      <c r="A173" s="5"/>
      <c r="B173" s="23"/>
      <c r="C173" s="5"/>
      <c r="D173" s="7"/>
      <c r="E173" s="7"/>
      <c r="F173" s="73">
        <f>SUM(F170:F172)</f>
        <v>14673.810000000001</v>
      </c>
      <c r="G173" s="73"/>
      <c r="H173" s="73">
        <f t="shared" ref="H173" si="54">SUM(H170:H172)</f>
        <v>6297683.7650850005</v>
      </c>
      <c r="I173" s="5"/>
      <c r="J173" s="5"/>
      <c r="K173" s="4"/>
    </row>
    <row r="175" spans="1:12" ht="30" customHeight="1" x14ac:dyDescent="0.25">
      <c r="A175" s="5"/>
      <c r="B175" s="16" t="s">
        <v>271</v>
      </c>
      <c r="C175" s="5"/>
      <c r="D175" s="14"/>
      <c r="E175" s="43"/>
      <c r="F175" s="7"/>
      <c r="G175" s="5"/>
      <c r="H175" s="25"/>
      <c r="I175" s="5"/>
      <c r="J175" s="5"/>
      <c r="K175" s="5"/>
      <c r="L175" s="76"/>
    </row>
    <row r="176" spans="1:12" x14ac:dyDescent="0.25">
      <c r="A176" s="5"/>
      <c r="B176" s="23" t="s">
        <v>272</v>
      </c>
      <c r="C176" s="5" t="s">
        <v>490</v>
      </c>
      <c r="D176" s="7">
        <v>1</v>
      </c>
      <c r="E176" s="7">
        <v>1217</v>
      </c>
      <c r="F176" s="7">
        <f>E176*D176</f>
        <v>1217</v>
      </c>
      <c r="G176" s="9">
        <f t="shared" ref="G176" si="55">+E176*$H$3</f>
        <v>522310.23450000008</v>
      </c>
      <c r="H176" s="9">
        <f t="shared" ref="H176" si="56">+G176*D176</f>
        <v>522310.23450000008</v>
      </c>
      <c r="I176" s="5" t="s">
        <v>273</v>
      </c>
      <c r="J176" s="5" t="s">
        <v>274</v>
      </c>
      <c r="K176" s="35">
        <v>1217</v>
      </c>
    </row>
    <row r="177" spans="1:12" x14ac:dyDescent="0.25">
      <c r="F177" s="73">
        <f>SUM(F176)</f>
        <v>1217</v>
      </c>
      <c r="G177" s="73"/>
      <c r="H177" s="73">
        <f>SUM(H176)</f>
        <v>522310.23450000008</v>
      </c>
    </row>
    <row r="178" spans="1:12" ht="30" customHeight="1" x14ac:dyDescent="0.25">
      <c r="A178" s="5"/>
      <c r="B178" s="16" t="s">
        <v>275</v>
      </c>
      <c r="C178" s="5"/>
      <c r="D178" s="14"/>
      <c r="E178" s="43"/>
      <c r="F178" s="7"/>
      <c r="G178" s="5"/>
      <c r="H178" s="25"/>
      <c r="I178" s="5"/>
      <c r="J178" s="5"/>
      <c r="K178" s="5"/>
      <c r="L178" s="76"/>
    </row>
    <row r="179" spans="1:12" x14ac:dyDescent="0.25">
      <c r="A179" s="5">
        <v>1</v>
      </c>
      <c r="B179" s="23" t="s">
        <v>276</v>
      </c>
      <c r="C179" s="5" t="s">
        <v>277</v>
      </c>
      <c r="D179" s="7">
        <v>1</v>
      </c>
      <c r="E179" s="7">
        <v>150.30000000000001</v>
      </c>
      <c r="F179" s="7">
        <f>D179*E179</f>
        <v>150.30000000000001</v>
      </c>
      <c r="G179" s="9">
        <f t="shared" ref="G179:G182" si="57">+E179*$H$3</f>
        <v>64505.52855000001</v>
      </c>
      <c r="H179" s="9">
        <f t="shared" ref="H179:H182" si="58">+G179*D179</f>
        <v>64505.52855000001</v>
      </c>
      <c r="I179" s="5" t="s">
        <v>201</v>
      </c>
      <c r="J179" s="5" t="s">
        <v>284</v>
      </c>
      <c r="K179" s="83">
        <f>SUM(F179:F182)</f>
        <v>292.8</v>
      </c>
    </row>
    <row r="180" spans="1:12" x14ac:dyDescent="0.25">
      <c r="A180" s="5">
        <f>A179+1</f>
        <v>2</v>
      </c>
      <c r="B180" s="23" t="s">
        <v>281</v>
      </c>
      <c r="C180" s="5" t="s">
        <v>278</v>
      </c>
      <c r="D180" s="7">
        <v>1</v>
      </c>
      <c r="E180" s="7">
        <v>102.5</v>
      </c>
      <c r="F180" s="7">
        <f t="shared" ref="F180:F182" si="59">D180*E180</f>
        <v>102.5</v>
      </c>
      <c r="G180" s="9">
        <f t="shared" si="57"/>
        <v>43990.796250000007</v>
      </c>
      <c r="H180" s="9">
        <f t="shared" si="58"/>
        <v>43990.796250000007</v>
      </c>
      <c r="I180" s="5" t="s">
        <v>455</v>
      </c>
      <c r="J180" s="5" t="s">
        <v>284</v>
      </c>
      <c r="K180" s="83"/>
    </row>
    <row r="181" spans="1:12" x14ac:dyDescent="0.25">
      <c r="A181" s="5">
        <f t="shared" ref="A181:A182" si="60">A180+1</f>
        <v>3</v>
      </c>
      <c r="B181" s="23" t="s">
        <v>282</v>
      </c>
      <c r="C181" s="5" t="s">
        <v>279</v>
      </c>
      <c r="D181" s="7">
        <v>1</v>
      </c>
      <c r="E181" s="7">
        <v>18</v>
      </c>
      <c r="F181" s="7">
        <f t="shared" si="59"/>
        <v>18</v>
      </c>
      <c r="G181" s="9">
        <f t="shared" si="57"/>
        <v>7725.2130000000006</v>
      </c>
      <c r="H181" s="9">
        <f t="shared" si="58"/>
        <v>7725.2130000000006</v>
      </c>
      <c r="I181" s="5" t="s">
        <v>201</v>
      </c>
      <c r="J181" s="5" t="s">
        <v>284</v>
      </c>
      <c r="K181" s="83"/>
    </row>
    <row r="182" spans="1:12" x14ac:dyDescent="0.25">
      <c r="A182" s="5">
        <f t="shared" si="60"/>
        <v>4</v>
      </c>
      <c r="B182" s="23" t="s">
        <v>283</v>
      </c>
      <c r="C182" s="5" t="s">
        <v>280</v>
      </c>
      <c r="D182" s="7">
        <v>1</v>
      </c>
      <c r="E182" s="7">
        <v>22</v>
      </c>
      <c r="F182" s="7">
        <f t="shared" si="59"/>
        <v>22</v>
      </c>
      <c r="G182" s="9">
        <f t="shared" si="57"/>
        <v>9441.9270000000015</v>
      </c>
      <c r="H182" s="9">
        <f t="shared" si="58"/>
        <v>9441.9270000000015</v>
      </c>
      <c r="I182" s="5" t="s">
        <v>455</v>
      </c>
      <c r="J182" s="5" t="s">
        <v>284</v>
      </c>
      <c r="K182" s="83"/>
    </row>
    <row r="183" spans="1:12" x14ac:dyDescent="0.25">
      <c r="A183" s="5"/>
      <c r="B183" s="26"/>
      <c r="C183" s="36"/>
      <c r="D183" s="37"/>
      <c r="E183" s="37"/>
      <c r="F183" s="44">
        <f>SUM(F179:F182)</f>
        <v>292.8</v>
      </c>
      <c r="G183" s="44"/>
      <c r="H183" s="44">
        <f t="shared" ref="H183" si="61">SUM(H179:H182)</f>
        <v>125663.46480000002</v>
      </c>
      <c r="I183" s="36"/>
      <c r="J183" s="36"/>
      <c r="K183" s="38"/>
    </row>
    <row r="185" spans="1:12" ht="30" customHeight="1" x14ac:dyDescent="0.25">
      <c r="A185" s="5"/>
      <c r="B185" s="16" t="s">
        <v>285</v>
      </c>
      <c r="C185" s="5"/>
      <c r="D185" s="14"/>
      <c r="E185" s="43"/>
      <c r="F185" s="7"/>
      <c r="G185" s="5"/>
      <c r="H185" s="25"/>
      <c r="I185" s="5"/>
      <c r="J185" s="5"/>
      <c r="K185" s="5"/>
      <c r="L185" s="76"/>
    </row>
    <row r="186" spans="1:12" x14ac:dyDescent="0.25">
      <c r="A186" s="5">
        <v>1</v>
      </c>
      <c r="B186" s="23" t="s">
        <v>286</v>
      </c>
      <c r="C186" s="5" t="s">
        <v>287</v>
      </c>
      <c r="D186" s="7">
        <v>1</v>
      </c>
      <c r="E186" s="7">
        <f>6325.57+40.95</f>
        <v>6366.5199999999995</v>
      </c>
      <c r="F186" s="7">
        <f>D186*E186</f>
        <v>6366.5199999999995</v>
      </c>
      <c r="G186" s="9">
        <f t="shared" ref="G186:G188" si="62">+E186*$H$3</f>
        <v>2732373.5038200002</v>
      </c>
      <c r="H186" s="9">
        <f t="shared" ref="H186:H189" si="63">+G186*D186</f>
        <v>2732373.5038200002</v>
      </c>
      <c r="I186" s="5" t="s">
        <v>365</v>
      </c>
      <c r="J186" s="5" t="s">
        <v>294</v>
      </c>
      <c r="K186" s="84">
        <f>SUM(F186:F189)</f>
        <v>7673.7699999999995</v>
      </c>
    </row>
    <row r="187" spans="1:12" x14ac:dyDescent="0.25">
      <c r="A187" s="5">
        <v>2</v>
      </c>
      <c r="B187" s="23" t="s">
        <v>288</v>
      </c>
      <c r="C187" s="5" t="s">
        <v>289</v>
      </c>
      <c r="D187" s="7">
        <v>2</v>
      </c>
      <c r="E187" s="7">
        <v>536.25</v>
      </c>
      <c r="F187" s="7">
        <f t="shared" ref="F187:F189" si="64">D187*E187</f>
        <v>1072.5</v>
      </c>
      <c r="G187" s="9">
        <f t="shared" si="62"/>
        <v>230146.97062500002</v>
      </c>
      <c r="H187" s="9">
        <f t="shared" si="63"/>
        <v>460293.94125000003</v>
      </c>
      <c r="I187" s="5" t="s">
        <v>365</v>
      </c>
      <c r="J187" s="5" t="s">
        <v>294</v>
      </c>
      <c r="K187" s="86"/>
    </row>
    <row r="188" spans="1:12" x14ac:dyDescent="0.25">
      <c r="A188" s="5">
        <v>3</v>
      </c>
      <c r="B188" s="23" t="s">
        <v>290</v>
      </c>
      <c r="C188" s="5" t="s">
        <v>291</v>
      </c>
      <c r="D188" s="7">
        <v>1</v>
      </c>
      <c r="E188" s="7">
        <v>57</v>
      </c>
      <c r="F188" s="7">
        <f t="shared" si="64"/>
        <v>57</v>
      </c>
      <c r="G188" s="9">
        <f t="shared" si="62"/>
        <v>24463.174500000001</v>
      </c>
      <c r="H188" s="9">
        <f t="shared" si="63"/>
        <v>24463.174500000001</v>
      </c>
      <c r="I188" s="5" t="s">
        <v>365</v>
      </c>
      <c r="J188" s="5" t="s">
        <v>294</v>
      </c>
      <c r="K188" s="86"/>
    </row>
    <row r="189" spans="1:12" x14ac:dyDescent="0.25">
      <c r="A189" s="5">
        <f t="shared" ref="A189" si="65">A188+1</f>
        <v>4</v>
      </c>
      <c r="B189" s="23" t="s">
        <v>292</v>
      </c>
      <c r="C189" s="5" t="s">
        <v>293</v>
      </c>
      <c r="D189" s="7">
        <v>1</v>
      </c>
      <c r="E189" s="7">
        <v>177.75</v>
      </c>
      <c r="F189" s="7">
        <f t="shared" si="64"/>
        <v>177.75</v>
      </c>
      <c r="G189" s="9">
        <f>+E189*$H$3</f>
        <v>76286.478375000006</v>
      </c>
      <c r="H189" s="9">
        <f t="shared" si="63"/>
        <v>76286.478375000006</v>
      </c>
      <c r="I189" s="5" t="s">
        <v>365</v>
      </c>
      <c r="J189" s="5" t="s">
        <v>294</v>
      </c>
      <c r="K189" s="85"/>
    </row>
    <row r="190" spans="1:12" x14ac:dyDescent="0.25">
      <c r="A190" s="5"/>
      <c r="B190" s="23"/>
      <c r="C190" s="5"/>
      <c r="D190" s="7"/>
      <c r="E190" s="7"/>
      <c r="F190" s="7"/>
      <c r="G190" s="5"/>
      <c r="H190" s="5"/>
      <c r="I190" s="5"/>
      <c r="J190" s="5"/>
      <c r="K190" s="4"/>
    </row>
    <row r="191" spans="1:12" x14ac:dyDescent="0.25">
      <c r="A191" s="5"/>
      <c r="B191" s="33"/>
      <c r="C191" s="32"/>
      <c r="D191" s="34"/>
      <c r="E191" s="34"/>
      <c r="F191" s="44">
        <f>SUM(F186:F190)</f>
        <v>7673.7699999999995</v>
      </c>
      <c r="G191" s="44"/>
      <c r="H191" s="44">
        <f>SUM(H186:H190)</f>
        <v>3293417.0979450005</v>
      </c>
    </row>
    <row r="193" spans="1:12" ht="30" customHeight="1" x14ac:dyDescent="0.25">
      <c r="A193" s="5"/>
      <c r="B193" s="16" t="s">
        <v>295</v>
      </c>
      <c r="C193" s="5"/>
      <c r="D193" s="14"/>
      <c r="E193" s="43"/>
      <c r="F193" s="7"/>
      <c r="G193" s="5"/>
      <c r="H193" s="25"/>
      <c r="I193" s="5"/>
      <c r="J193" s="5"/>
      <c r="K193" s="5"/>
      <c r="L193" s="76"/>
    </row>
    <row r="194" spans="1:12" x14ac:dyDescent="0.25">
      <c r="A194" s="5"/>
      <c r="B194" s="23" t="s">
        <v>339</v>
      </c>
      <c r="C194" s="39"/>
      <c r="D194" s="7">
        <v>1</v>
      </c>
      <c r="E194" s="7">
        <v>900</v>
      </c>
      <c r="F194" s="7">
        <v>900</v>
      </c>
      <c r="G194" s="9">
        <f>+E194*$H$3</f>
        <v>386260.65</v>
      </c>
      <c r="H194" s="9">
        <f t="shared" ref="H194" si="66">+G194*D194</f>
        <v>386260.65</v>
      </c>
      <c r="I194" s="5" t="s">
        <v>346</v>
      </c>
      <c r="J194" s="5" t="s">
        <v>296</v>
      </c>
      <c r="K194" s="35">
        <v>900</v>
      </c>
    </row>
    <row r="195" spans="1:12" x14ac:dyDescent="0.25">
      <c r="F195" s="73">
        <f>SUM(F194)</f>
        <v>900</v>
      </c>
      <c r="G195" s="73"/>
      <c r="H195" s="73">
        <f t="shared" ref="H195" si="67">SUM(H194)</f>
        <v>386260.65</v>
      </c>
    </row>
    <row r="197" spans="1:12" ht="30" customHeight="1" x14ac:dyDescent="0.25">
      <c r="A197" s="5"/>
      <c r="B197" s="16" t="s">
        <v>337</v>
      </c>
      <c r="C197" s="5"/>
      <c r="D197" s="14"/>
      <c r="E197" s="43"/>
      <c r="F197" s="7"/>
      <c r="G197" s="5"/>
      <c r="H197" s="25"/>
      <c r="I197" s="5"/>
      <c r="J197" s="5"/>
      <c r="K197" s="5"/>
      <c r="L197" s="76"/>
    </row>
    <row r="198" spans="1:12" x14ac:dyDescent="0.25">
      <c r="A198" s="5"/>
      <c r="B198" s="23" t="s">
        <v>338</v>
      </c>
      <c r="C198" s="5"/>
      <c r="D198" s="7">
        <v>1</v>
      </c>
      <c r="E198" s="7">
        <v>0</v>
      </c>
      <c r="F198" s="7">
        <f>D198*E198</f>
        <v>0</v>
      </c>
      <c r="G198" s="9">
        <f t="shared" ref="G198" si="68">+E198*$H$3</f>
        <v>0</v>
      </c>
      <c r="H198" s="9">
        <f t="shared" ref="H198" si="69">+G198*D198</f>
        <v>0</v>
      </c>
      <c r="I198" s="5"/>
      <c r="J198" s="5"/>
      <c r="K198" s="4"/>
    </row>
    <row r="199" spans="1:12" x14ac:dyDescent="0.25">
      <c r="F199" s="73">
        <f>SUM(F198)</f>
        <v>0</v>
      </c>
      <c r="G199" s="73"/>
      <c r="H199" s="73">
        <f t="shared" ref="H199" si="70">SUM(H198)</f>
        <v>0</v>
      </c>
    </row>
    <row r="201" spans="1:12" ht="30" customHeight="1" x14ac:dyDescent="0.25">
      <c r="A201" s="5"/>
      <c r="B201" s="16" t="s">
        <v>342</v>
      </c>
      <c r="C201" s="5"/>
      <c r="D201" s="14"/>
      <c r="E201" s="43"/>
      <c r="F201" s="7"/>
      <c r="G201" s="5"/>
      <c r="H201" s="25"/>
      <c r="I201" s="5"/>
      <c r="J201" s="5"/>
      <c r="K201" s="5"/>
      <c r="L201" s="76"/>
    </row>
    <row r="202" spans="1:12" x14ac:dyDescent="0.25">
      <c r="A202" s="5">
        <v>1</v>
      </c>
      <c r="B202" s="23" t="s">
        <v>343</v>
      </c>
      <c r="C202" s="5" t="s">
        <v>344</v>
      </c>
      <c r="D202" s="7">
        <v>2</v>
      </c>
      <c r="E202" s="7">
        <v>320.64</v>
      </c>
      <c r="F202" s="7">
        <f>D202*E202</f>
        <v>641.28</v>
      </c>
      <c r="G202" s="9">
        <f t="shared" ref="G202:G217" si="71">+E202*$H$3</f>
        <v>137611.79424000002</v>
      </c>
      <c r="H202" s="9">
        <f t="shared" ref="H202:H218" si="72">+G202*D202</f>
        <v>275223.58848000003</v>
      </c>
      <c r="I202" s="5" t="s">
        <v>345</v>
      </c>
      <c r="J202" s="5">
        <v>1390038024</v>
      </c>
      <c r="K202" s="79">
        <f>SUM(F202:F211)+340</f>
        <v>4125.4799999999996</v>
      </c>
    </row>
    <row r="203" spans="1:12" x14ac:dyDescent="0.25">
      <c r="A203" s="5">
        <v>2</v>
      </c>
      <c r="B203" s="23" t="s">
        <v>351</v>
      </c>
      <c r="C203" s="5" t="s">
        <v>352</v>
      </c>
      <c r="D203" s="7">
        <v>1</v>
      </c>
      <c r="E203" s="7">
        <v>307.3</v>
      </c>
      <c r="F203" s="7">
        <f>D203*E203</f>
        <v>307.3</v>
      </c>
      <c r="G203" s="9">
        <f t="shared" si="71"/>
        <v>131886.55305000002</v>
      </c>
      <c r="H203" s="9">
        <f t="shared" si="72"/>
        <v>131886.55305000002</v>
      </c>
      <c r="I203" s="5" t="s">
        <v>345</v>
      </c>
      <c r="J203" s="5">
        <v>1390038024</v>
      </c>
      <c r="K203" s="80"/>
    </row>
    <row r="204" spans="1:12" x14ac:dyDescent="0.25">
      <c r="A204" s="5">
        <v>3</v>
      </c>
      <c r="B204" s="23" t="s">
        <v>353</v>
      </c>
      <c r="C204" s="5" t="s">
        <v>354</v>
      </c>
      <c r="D204" s="7">
        <v>1</v>
      </c>
      <c r="E204" s="7">
        <v>262.48</v>
      </c>
      <c r="F204" s="7">
        <f t="shared" ref="F204:F218" si="73">D204*E204</f>
        <v>262.48</v>
      </c>
      <c r="G204" s="9">
        <f t="shared" si="71"/>
        <v>112650.77268000002</v>
      </c>
      <c r="H204" s="9">
        <f t="shared" si="72"/>
        <v>112650.77268000002</v>
      </c>
      <c r="I204" s="5" t="s">
        <v>355</v>
      </c>
      <c r="J204" s="5">
        <v>1390038024</v>
      </c>
      <c r="K204" s="80"/>
    </row>
    <row r="205" spans="1:12" x14ac:dyDescent="0.25">
      <c r="A205" s="5">
        <v>4</v>
      </c>
      <c r="B205" s="23" t="s">
        <v>357</v>
      </c>
      <c r="C205" s="5" t="s">
        <v>356</v>
      </c>
      <c r="D205" s="7">
        <v>2</v>
      </c>
      <c r="E205" s="7">
        <v>120.57</v>
      </c>
      <c r="F205" s="7">
        <f t="shared" si="73"/>
        <v>241.14</v>
      </c>
      <c r="G205" s="9">
        <f t="shared" si="71"/>
        <v>51746.051745000004</v>
      </c>
      <c r="H205" s="9">
        <f t="shared" si="72"/>
        <v>103492.10349000001</v>
      </c>
      <c r="I205" s="5" t="s">
        <v>345</v>
      </c>
      <c r="J205" s="5">
        <v>1390038024</v>
      </c>
      <c r="K205" s="80"/>
    </row>
    <row r="206" spans="1:12" x14ac:dyDescent="0.25">
      <c r="A206" s="5">
        <v>5</v>
      </c>
      <c r="B206" s="23" t="s">
        <v>359</v>
      </c>
      <c r="C206" s="5" t="s">
        <v>358</v>
      </c>
      <c r="D206" s="7">
        <v>1</v>
      </c>
      <c r="E206" s="7">
        <v>185.12</v>
      </c>
      <c r="F206" s="7">
        <f t="shared" si="73"/>
        <v>185.12</v>
      </c>
      <c r="G206" s="9">
        <f t="shared" si="71"/>
        <v>79449.523920000007</v>
      </c>
      <c r="H206" s="9">
        <f t="shared" si="72"/>
        <v>79449.523920000007</v>
      </c>
      <c r="I206" s="5" t="s">
        <v>345</v>
      </c>
      <c r="J206" s="5">
        <v>1390038024</v>
      </c>
      <c r="K206" s="80"/>
    </row>
    <row r="207" spans="1:12" x14ac:dyDescent="0.25">
      <c r="A207" s="5">
        <v>6</v>
      </c>
      <c r="B207" s="23" t="s">
        <v>361</v>
      </c>
      <c r="C207" s="5" t="s">
        <v>360</v>
      </c>
      <c r="D207" s="7">
        <v>1</v>
      </c>
      <c r="E207" s="7">
        <v>651.94000000000005</v>
      </c>
      <c r="F207" s="7">
        <f t="shared" si="73"/>
        <v>651.94000000000005</v>
      </c>
      <c r="G207" s="9">
        <f t="shared" si="71"/>
        <v>279798.63129000005</v>
      </c>
      <c r="H207" s="9">
        <f t="shared" si="72"/>
        <v>279798.63129000005</v>
      </c>
      <c r="I207" s="5" t="s">
        <v>362</v>
      </c>
      <c r="J207" s="5">
        <v>1390038024</v>
      </c>
      <c r="K207" s="80">
        <f t="shared" ref="K207" si="74">SUM(F207:F211)</f>
        <v>2148.16</v>
      </c>
    </row>
    <row r="208" spans="1:12" x14ac:dyDescent="0.25">
      <c r="A208" s="5">
        <v>7</v>
      </c>
      <c r="B208" s="23" t="s">
        <v>364</v>
      </c>
      <c r="C208" s="5" t="s">
        <v>363</v>
      </c>
      <c r="D208" s="7">
        <v>1</v>
      </c>
      <c r="E208" s="7">
        <v>304.08999999999997</v>
      </c>
      <c r="F208" s="7">
        <f t="shared" si="73"/>
        <v>304.08999999999997</v>
      </c>
      <c r="G208" s="9">
        <f t="shared" si="71"/>
        <v>130508.890065</v>
      </c>
      <c r="H208" s="9">
        <f t="shared" si="72"/>
        <v>130508.890065</v>
      </c>
      <c r="I208" s="5" t="s">
        <v>201</v>
      </c>
      <c r="J208" s="5">
        <v>1390038024</v>
      </c>
      <c r="K208" s="80"/>
    </row>
    <row r="209" spans="1:12" x14ac:dyDescent="0.25">
      <c r="A209" s="5">
        <v>8</v>
      </c>
      <c r="B209" s="23" t="s">
        <v>366</v>
      </c>
      <c r="C209" s="5" t="s">
        <v>367</v>
      </c>
      <c r="D209" s="7">
        <v>1</v>
      </c>
      <c r="E209" s="7">
        <v>521.23</v>
      </c>
      <c r="F209" s="7">
        <f t="shared" si="73"/>
        <v>521.23</v>
      </c>
      <c r="G209" s="9">
        <f t="shared" si="71"/>
        <v>223700.70955500004</v>
      </c>
      <c r="H209" s="9">
        <f t="shared" si="72"/>
        <v>223700.70955500004</v>
      </c>
      <c r="I209" s="5" t="s">
        <v>340</v>
      </c>
      <c r="J209" s="5">
        <v>1390038024</v>
      </c>
      <c r="K209" s="80"/>
    </row>
    <row r="210" spans="1:12" x14ac:dyDescent="0.25">
      <c r="A210" s="5">
        <v>9</v>
      </c>
      <c r="B210" s="23" t="s">
        <v>368</v>
      </c>
      <c r="C210" s="5" t="s">
        <v>369</v>
      </c>
      <c r="D210" s="7">
        <v>1</v>
      </c>
      <c r="E210" s="7">
        <v>68.58</v>
      </c>
      <c r="F210" s="7">
        <f t="shared" si="73"/>
        <v>68.58</v>
      </c>
      <c r="G210" s="9">
        <f t="shared" si="71"/>
        <v>29433.061530000003</v>
      </c>
      <c r="H210" s="9">
        <f t="shared" si="72"/>
        <v>29433.061530000003</v>
      </c>
      <c r="I210" s="5" t="s">
        <v>340</v>
      </c>
      <c r="J210" s="5">
        <v>1390038024</v>
      </c>
      <c r="K210" s="80"/>
    </row>
    <row r="211" spans="1:12" x14ac:dyDescent="0.25">
      <c r="A211" s="5">
        <v>10</v>
      </c>
      <c r="B211" s="23" t="s">
        <v>371</v>
      </c>
      <c r="C211" s="5" t="s">
        <v>370</v>
      </c>
      <c r="D211" s="7">
        <v>1</v>
      </c>
      <c r="E211" s="7">
        <v>602.32000000000005</v>
      </c>
      <c r="F211" s="7">
        <f t="shared" si="73"/>
        <v>602.32000000000005</v>
      </c>
      <c r="G211" s="9">
        <f t="shared" si="71"/>
        <v>258502.79412000004</v>
      </c>
      <c r="H211" s="9">
        <f t="shared" si="72"/>
        <v>258502.79412000004</v>
      </c>
      <c r="I211" s="5" t="s">
        <v>340</v>
      </c>
      <c r="J211" s="5">
        <v>1390038024</v>
      </c>
      <c r="K211" s="81"/>
    </row>
    <row r="212" spans="1:12" x14ac:dyDescent="0.25">
      <c r="A212" s="5">
        <v>11</v>
      </c>
      <c r="B212" s="23" t="s">
        <v>373</v>
      </c>
      <c r="C212" s="5" t="s">
        <v>372</v>
      </c>
      <c r="D212" s="7">
        <v>2</v>
      </c>
      <c r="E212" s="7">
        <v>33.4</v>
      </c>
      <c r="F212" s="7">
        <f t="shared" si="73"/>
        <v>66.8</v>
      </c>
      <c r="G212" s="9">
        <f>+E212*$H$3</f>
        <v>14334.561900000001</v>
      </c>
      <c r="H212" s="9">
        <f t="shared" si="72"/>
        <v>28669.123800000001</v>
      </c>
      <c r="I212" s="5" t="s">
        <v>201</v>
      </c>
      <c r="J212" s="5">
        <v>1390037985</v>
      </c>
      <c r="K212" s="92">
        <f>SUM(F212:F213)</f>
        <v>200.39999999999998</v>
      </c>
    </row>
    <row r="213" spans="1:12" x14ac:dyDescent="0.25">
      <c r="A213" s="5">
        <v>12</v>
      </c>
      <c r="B213" s="23" t="s">
        <v>375</v>
      </c>
      <c r="C213" s="5" t="s">
        <v>374</v>
      </c>
      <c r="D213" s="7">
        <v>4</v>
      </c>
      <c r="E213" s="7">
        <v>33.4</v>
      </c>
      <c r="F213" s="7">
        <f t="shared" si="73"/>
        <v>133.6</v>
      </c>
      <c r="G213" s="9">
        <f t="shared" si="71"/>
        <v>14334.561900000001</v>
      </c>
      <c r="H213" s="9">
        <f t="shared" si="72"/>
        <v>57338.247600000002</v>
      </c>
      <c r="I213" s="5" t="s">
        <v>201</v>
      </c>
      <c r="J213" s="5">
        <v>1390037985</v>
      </c>
      <c r="K213" s="93"/>
    </row>
    <row r="214" spans="1:12" x14ac:dyDescent="0.25">
      <c r="A214" s="5">
        <v>13</v>
      </c>
      <c r="B214" s="23" t="s">
        <v>376</v>
      </c>
      <c r="C214" s="5" t="s">
        <v>377</v>
      </c>
      <c r="D214" s="7">
        <v>100</v>
      </c>
      <c r="E214" s="7">
        <v>1.28</v>
      </c>
      <c r="F214" s="7">
        <f t="shared" si="73"/>
        <v>128</v>
      </c>
      <c r="G214" s="9">
        <f>+E214*$H$3</f>
        <v>549.34848000000011</v>
      </c>
      <c r="H214" s="9">
        <f>+G214*D214</f>
        <v>54934.848000000013</v>
      </c>
      <c r="I214" s="5" t="s">
        <v>107</v>
      </c>
      <c r="J214" s="5">
        <v>1390038025</v>
      </c>
      <c r="K214" s="79">
        <f>SUM(F214:F218)</f>
        <v>453.39</v>
      </c>
    </row>
    <row r="215" spans="1:12" x14ac:dyDescent="0.25">
      <c r="A215" s="5">
        <v>14</v>
      </c>
      <c r="B215" s="23" t="s">
        <v>376</v>
      </c>
      <c r="C215" s="5" t="s">
        <v>377</v>
      </c>
      <c r="D215" s="7">
        <v>100</v>
      </c>
      <c r="E215" s="7">
        <v>1.28</v>
      </c>
      <c r="F215" s="7">
        <f t="shared" si="73"/>
        <v>128</v>
      </c>
      <c r="G215" s="9">
        <f t="shared" si="71"/>
        <v>549.34848000000011</v>
      </c>
      <c r="H215" s="9">
        <f t="shared" si="72"/>
        <v>54934.848000000013</v>
      </c>
      <c r="I215" s="5" t="s">
        <v>107</v>
      </c>
      <c r="J215" s="5">
        <v>1390038025</v>
      </c>
      <c r="K215" s="80"/>
    </row>
    <row r="216" spans="1:12" x14ac:dyDescent="0.25">
      <c r="A216" s="5">
        <v>15</v>
      </c>
      <c r="B216" s="23" t="s">
        <v>379</v>
      </c>
      <c r="C216" s="5" t="s">
        <v>378</v>
      </c>
      <c r="D216" s="7">
        <v>1</v>
      </c>
      <c r="E216" s="7">
        <v>25.7</v>
      </c>
      <c r="F216" s="7">
        <f t="shared" si="73"/>
        <v>25.7</v>
      </c>
      <c r="G216" s="9">
        <f t="shared" si="71"/>
        <v>11029.88745</v>
      </c>
      <c r="H216" s="9">
        <f t="shared" si="72"/>
        <v>11029.88745</v>
      </c>
      <c r="I216" s="5" t="s">
        <v>362</v>
      </c>
      <c r="J216" s="5">
        <v>1390038025</v>
      </c>
      <c r="K216" s="80"/>
    </row>
    <row r="217" spans="1:12" x14ac:dyDescent="0.25">
      <c r="A217" s="5">
        <v>16</v>
      </c>
      <c r="B217" s="23" t="s">
        <v>381</v>
      </c>
      <c r="C217" s="5" t="s">
        <v>380</v>
      </c>
      <c r="D217" s="7">
        <v>1</v>
      </c>
      <c r="E217" s="7">
        <v>95.06</v>
      </c>
      <c r="F217" s="7">
        <f t="shared" si="73"/>
        <v>95.06</v>
      </c>
      <c r="G217" s="9">
        <f t="shared" si="71"/>
        <v>40797.708210000004</v>
      </c>
      <c r="H217" s="9">
        <f t="shared" si="72"/>
        <v>40797.708210000004</v>
      </c>
      <c r="I217" s="5" t="s">
        <v>201</v>
      </c>
      <c r="J217" s="5">
        <v>1390038025</v>
      </c>
      <c r="K217" s="80"/>
    </row>
    <row r="218" spans="1:12" x14ac:dyDescent="0.25">
      <c r="A218" s="5">
        <v>17</v>
      </c>
      <c r="B218" s="23" t="s">
        <v>383</v>
      </c>
      <c r="C218" s="5" t="s">
        <v>382</v>
      </c>
      <c r="D218" s="7">
        <v>1</v>
      </c>
      <c r="E218" s="7">
        <v>76.63</v>
      </c>
      <c r="F218" s="7">
        <f t="shared" si="73"/>
        <v>76.63</v>
      </c>
      <c r="G218" s="9">
        <f>+E218*$H$3</f>
        <v>32887.948454999998</v>
      </c>
      <c r="H218" s="9">
        <f t="shared" si="72"/>
        <v>32887.948454999998</v>
      </c>
      <c r="I218" s="5" t="s">
        <v>201</v>
      </c>
      <c r="J218" s="5">
        <v>1390038025</v>
      </c>
      <c r="K218" s="80"/>
    </row>
    <row r="219" spans="1:12" x14ac:dyDescent="0.25">
      <c r="A219" s="5"/>
      <c r="B219" s="23"/>
      <c r="C219" s="5"/>
      <c r="D219" s="7"/>
      <c r="E219" s="7"/>
      <c r="F219" s="73">
        <f>SUM(F202:F218)</f>
        <v>4439.2700000000004</v>
      </c>
      <c r="G219" s="73"/>
      <c r="H219" s="73">
        <f>SUM(H202:H218)</f>
        <v>1905239.2396950002</v>
      </c>
      <c r="I219" s="5"/>
      <c r="J219" s="5"/>
      <c r="K219" s="81"/>
    </row>
    <row r="221" spans="1:12" ht="30" customHeight="1" x14ac:dyDescent="0.25">
      <c r="A221" s="5"/>
      <c r="B221" s="16" t="s">
        <v>297</v>
      </c>
      <c r="C221" s="5"/>
      <c r="D221" s="14"/>
      <c r="E221" s="43"/>
      <c r="F221" s="7"/>
      <c r="G221" s="5"/>
      <c r="H221" s="25"/>
      <c r="I221" s="5"/>
      <c r="J221" s="5"/>
      <c r="K221" s="5"/>
      <c r="L221" s="76"/>
    </row>
    <row r="222" spans="1:12" ht="24" customHeight="1" x14ac:dyDescent="0.25">
      <c r="A222" s="5"/>
      <c r="B222" s="41" t="s">
        <v>400</v>
      </c>
      <c r="C222" s="5"/>
      <c r="D222" s="14"/>
      <c r="E222" s="43"/>
      <c r="F222" s="7"/>
      <c r="G222" s="5"/>
      <c r="H222" s="25"/>
      <c r="I222" s="5"/>
      <c r="J222" s="5"/>
      <c r="K222" s="5"/>
      <c r="L222" s="76"/>
    </row>
    <row r="223" spans="1:12" x14ac:dyDescent="0.25">
      <c r="A223" s="5">
        <v>1</v>
      </c>
      <c r="B223" s="23" t="s">
        <v>384</v>
      </c>
      <c r="C223" s="5" t="s">
        <v>385</v>
      </c>
      <c r="D223" s="7">
        <v>22</v>
      </c>
      <c r="E223" s="7">
        <v>30</v>
      </c>
      <c r="F223" s="7">
        <f>+D223*E223</f>
        <v>660</v>
      </c>
      <c r="G223" s="9">
        <f t="shared" ref="G223:G267" si="75">+E223*$H$3</f>
        <v>12875.355000000001</v>
      </c>
      <c r="H223" s="9">
        <f t="shared" ref="H223:H267" si="76">+G223*D223</f>
        <v>283257.81000000006</v>
      </c>
      <c r="I223" s="5" t="s">
        <v>427</v>
      </c>
      <c r="J223" s="5" t="s">
        <v>444</v>
      </c>
      <c r="K223" s="4"/>
    </row>
    <row r="224" spans="1:12" x14ac:dyDescent="0.25">
      <c r="A224" s="5">
        <f>A223+1</f>
        <v>2</v>
      </c>
      <c r="B224" s="23" t="s">
        <v>386</v>
      </c>
      <c r="C224" s="5" t="s">
        <v>387</v>
      </c>
      <c r="D224" s="7">
        <v>3.49</v>
      </c>
      <c r="E224" s="7">
        <v>507.5</v>
      </c>
      <c r="F224" s="7">
        <f t="shared" ref="F224:F267" si="77">+D224*E224</f>
        <v>1771.1750000000002</v>
      </c>
      <c r="G224" s="9">
        <f t="shared" si="75"/>
        <v>217808.08875000002</v>
      </c>
      <c r="H224" s="9">
        <f t="shared" si="76"/>
        <v>760150.22973750008</v>
      </c>
      <c r="I224" s="5" t="s">
        <v>427</v>
      </c>
      <c r="J224" s="5" t="s">
        <v>444</v>
      </c>
      <c r="K224" s="4"/>
    </row>
    <row r="225" spans="1:11" x14ac:dyDescent="0.25">
      <c r="A225" s="5">
        <f>A224+1</f>
        <v>3</v>
      </c>
      <c r="B225" s="23" t="s">
        <v>388</v>
      </c>
      <c r="C225" s="5" t="s">
        <v>389</v>
      </c>
      <c r="D225" s="7">
        <v>6.1</v>
      </c>
      <c r="E225" s="7">
        <v>950</v>
      </c>
      <c r="F225" s="7">
        <f t="shared" si="77"/>
        <v>5795</v>
      </c>
      <c r="G225" s="9">
        <f t="shared" si="75"/>
        <v>407719.57500000001</v>
      </c>
      <c r="H225" s="9">
        <f t="shared" si="76"/>
        <v>2487089.4074999997</v>
      </c>
      <c r="I225" s="5" t="s">
        <v>427</v>
      </c>
      <c r="J225" s="5" t="s">
        <v>444</v>
      </c>
      <c r="K225" s="4"/>
    </row>
    <row r="226" spans="1:11" x14ac:dyDescent="0.25">
      <c r="A226" s="5">
        <v>4</v>
      </c>
      <c r="B226" s="23" t="s">
        <v>390</v>
      </c>
      <c r="C226" s="5" t="s">
        <v>391</v>
      </c>
      <c r="D226" s="7">
        <v>3.48</v>
      </c>
      <c r="E226" s="7">
        <v>145</v>
      </c>
      <c r="F226" s="7">
        <f t="shared" si="77"/>
        <v>504.6</v>
      </c>
      <c r="G226" s="9">
        <f t="shared" si="75"/>
        <v>62230.882500000007</v>
      </c>
      <c r="H226" s="9">
        <f t="shared" si="76"/>
        <v>216563.47110000002</v>
      </c>
      <c r="I226" s="5" t="s">
        <v>427</v>
      </c>
      <c r="J226" s="5" t="s">
        <v>444</v>
      </c>
      <c r="K226" s="4"/>
    </row>
    <row r="227" spans="1:11" x14ac:dyDescent="0.25">
      <c r="A227" s="5">
        <v>5</v>
      </c>
      <c r="B227" s="23" t="s">
        <v>392</v>
      </c>
      <c r="C227" s="5" t="s">
        <v>393</v>
      </c>
      <c r="D227" s="7">
        <v>1.9</v>
      </c>
      <c r="E227" s="7">
        <v>345</v>
      </c>
      <c r="F227" s="7">
        <f t="shared" si="77"/>
        <v>655.5</v>
      </c>
      <c r="G227" s="9">
        <f t="shared" si="75"/>
        <v>148066.58250000002</v>
      </c>
      <c r="H227" s="9">
        <f t="shared" si="76"/>
        <v>281326.50675</v>
      </c>
      <c r="I227" s="5" t="s">
        <v>427</v>
      </c>
      <c r="J227" s="5" t="s">
        <v>444</v>
      </c>
      <c r="K227" s="4"/>
    </row>
    <row r="228" spans="1:11" x14ac:dyDescent="0.25">
      <c r="A228" s="5">
        <v>6</v>
      </c>
      <c r="B228" s="23" t="s">
        <v>394</v>
      </c>
      <c r="C228" s="5" t="s">
        <v>395</v>
      </c>
      <c r="D228" s="7">
        <v>60</v>
      </c>
      <c r="E228" s="7">
        <v>5.5</v>
      </c>
      <c r="F228" s="7">
        <f t="shared" si="77"/>
        <v>330</v>
      </c>
      <c r="G228" s="9">
        <f t="shared" si="75"/>
        <v>2360.4817500000004</v>
      </c>
      <c r="H228" s="9">
        <f t="shared" si="76"/>
        <v>141628.90500000003</v>
      </c>
      <c r="I228" s="5" t="s">
        <v>427</v>
      </c>
      <c r="J228" s="5" t="s">
        <v>444</v>
      </c>
      <c r="K228" s="4"/>
    </row>
    <row r="229" spans="1:11" x14ac:dyDescent="0.25">
      <c r="A229" s="5">
        <v>7</v>
      </c>
      <c r="B229" s="23" t="s">
        <v>396</v>
      </c>
      <c r="C229" s="5" t="s">
        <v>397</v>
      </c>
      <c r="D229" s="7">
        <v>3.3</v>
      </c>
      <c r="E229" s="7">
        <v>800</v>
      </c>
      <c r="F229" s="7">
        <f t="shared" si="77"/>
        <v>2640</v>
      </c>
      <c r="G229" s="9">
        <f t="shared" si="75"/>
        <v>343342.80000000005</v>
      </c>
      <c r="H229" s="9">
        <f t="shared" si="76"/>
        <v>1133031.24</v>
      </c>
      <c r="I229" s="5" t="s">
        <v>427</v>
      </c>
      <c r="J229" s="5" t="s">
        <v>444</v>
      </c>
      <c r="K229" s="4"/>
    </row>
    <row r="230" spans="1:11" x14ac:dyDescent="0.25">
      <c r="A230" s="5">
        <v>8</v>
      </c>
      <c r="B230" s="23" t="s">
        <v>398</v>
      </c>
      <c r="C230" s="5" t="s">
        <v>399</v>
      </c>
      <c r="D230" s="7">
        <v>3.09</v>
      </c>
      <c r="E230" s="7">
        <v>375</v>
      </c>
      <c r="F230" s="7">
        <f t="shared" si="77"/>
        <v>1158.75</v>
      </c>
      <c r="G230" s="9">
        <f t="shared" si="75"/>
        <v>160941.93750000003</v>
      </c>
      <c r="H230" s="9">
        <f t="shared" si="76"/>
        <v>497310.5868750001</v>
      </c>
      <c r="I230" s="5" t="s">
        <v>427</v>
      </c>
      <c r="J230" s="5" t="s">
        <v>444</v>
      </c>
      <c r="K230" s="4"/>
    </row>
    <row r="231" spans="1:11" x14ac:dyDescent="0.25">
      <c r="A231" s="5"/>
      <c r="B231" s="41" t="s">
        <v>401</v>
      </c>
      <c r="C231" s="5"/>
      <c r="D231" s="7"/>
      <c r="E231" s="7"/>
      <c r="F231" s="7"/>
      <c r="G231" s="9">
        <f t="shared" si="75"/>
        <v>0</v>
      </c>
      <c r="H231" s="9">
        <f t="shared" si="76"/>
        <v>0</v>
      </c>
      <c r="I231" s="5"/>
      <c r="J231" s="5"/>
      <c r="K231" s="4"/>
    </row>
    <row r="232" spans="1:11" x14ac:dyDescent="0.25">
      <c r="A232" s="5">
        <v>9</v>
      </c>
      <c r="B232" s="23" t="s">
        <v>402</v>
      </c>
      <c r="C232" s="5" t="s">
        <v>407</v>
      </c>
      <c r="D232" s="7">
        <v>1</v>
      </c>
      <c r="E232" s="7">
        <v>25</v>
      </c>
      <c r="F232" s="7">
        <f t="shared" si="77"/>
        <v>25</v>
      </c>
      <c r="G232" s="9">
        <f t="shared" si="75"/>
        <v>10729.462500000001</v>
      </c>
      <c r="H232" s="9">
        <f t="shared" si="76"/>
        <v>10729.462500000001</v>
      </c>
      <c r="I232" s="5" t="s">
        <v>427</v>
      </c>
      <c r="J232" s="5" t="s">
        <v>444</v>
      </c>
      <c r="K232" s="4"/>
    </row>
    <row r="233" spans="1:11" x14ac:dyDescent="0.25">
      <c r="A233" s="5">
        <v>10</v>
      </c>
      <c r="B233" s="23" t="s">
        <v>403</v>
      </c>
      <c r="C233" s="5" t="s">
        <v>407</v>
      </c>
      <c r="D233" s="7">
        <v>1</v>
      </c>
      <c r="E233" s="7">
        <v>25</v>
      </c>
      <c r="F233" s="7">
        <f t="shared" si="77"/>
        <v>25</v>
      </c>
      <c r="G233" s="9">
        <f t="shared" si="75"/>
        <v>10729.462500000001</v>
      </c>
      <c r="H233" s="9">
        <f t="shared" si="76"/>
        <v>10729.462500000001</v>
      </c>
      <c r="I233" s="5" t="s">
        <v>427</v>
      </c>
      <c r="J233" s="5" t="s">
        <v>444</v>
      </c>
      <c r="K233" s="4"/>
    </row>
    <row r="234" spans="1:11" x14ac:dyDescent="0.25">
      <c r="A234" s="5">
        <v>11</v>
      </c>
      <c r="B234" s="23" t="s">
        <v>404</v>
      </c>
      <c r="C234" s="5" t="s">
        <v>407</v>
      </c>
      <c r="D234" s="7">
        <v>1</v>
      </c>
      <c r="E234" s="7">
        <v>25</v>
      </c>
      <c r="F234" s="7">
        <f t="shared" si="77"/>
        <v>25</v>
      </c>
      <c r="G234" s="9">
        <f t="shared" si="75"/>
        <v>10729.462500000001</v>
      </c>
      <c r="H234" s="9">
        <f t="shared" si="76"/>
        <v>10729.462500000001</v>
      </c>
      <c r="I234" s="5" t="s">
        <v>427</v>
      </c>
      <c r="J234" s="5" t="s">
        <v>444</v>
      </c>
      <c r="K234" s="4"/>
    </row>
    <row r="235" spans="1:11" x14ac:dyDescent="0.25">
      <c r="A235" s="5">
        <v>12</v>
      </c>
      <c r="B235" s="23" t="s">
        <v>405</v>
      </c>
      <c r="C235" s="5" t="s">
        <v>407</v>
      </c>
      <c r="D235" s="7">
        <v>1</v>
      </c>
      <c r="E235" s="7">
        <v>25</v>
      </c>
      <c r="F235" s="7">
        <f t="shared" si="77"/>
        <v>25</v>
      </c>
      <c r="G235" s="9">
        <f t="shared" si="75"/>
        <v>10729.462500000001</v>
      </c>
      <c r="H235" s="9">
        <f t="shared" si="76"/>
        <v>10729.462500000001</v>
      </c>
      <c r="I235" s="5" t="s">
        <v>427</v>
      </c>
      <c r="J235" s="5" t="s">
        <v>444</v>
      </c>
      <c r="K235" s="4"/>
    </row>
    <row r="236" spans="1:11" x14ac:dyDescent="0.25">
      <c r="A236" s="5">
        <v>13</v>
      </c>
      <c r="B236" s="23" t="s">
        <v>406</v>
      </c>
      <c r="C236" s="5" t="s">
        <v>407</v>
      </c>
      <c r="D236" s="7">
        <v>1</v>
      </c>
      <c r="E236" s="7">
        <v>25</v>
      </c>
      <c r="F236" s="7">
        <f t="shared" si="77"/>
        <v>25</v>
      </c>
      <c r="G236" s="9">
        <f t="shared" si="75"/>
        <v>10729.462500000001</v>
      </c>
      <c r="H236" s="9">
        <f t="shared" si="76"/>
        <v>10729.462500000001</v>
      </c>
      <c r="I236" s="5" t="s">
        <v>427</v>
      </c>
      <c r="J236" s="5" t="s">
        <v>444</v>
      </c>
      <c r="K236" s="4"/>
    </row>
    <row r="237" spans="1:11" x14ac:dyDescent="0.25">
      <c r="A237" s="5">
        <v>14</v>
      </c>
      <c r="B237" s="23" t="s">
        <v>408</v>
      </c>
      <c r="C237" s="5" t="s">
        <v>407</v>
      </c>
      <c r="D237" s="7">
        <v>1</v>
      </c>
      <c r="E237" s="7">
        <v>25</v>
      </c>
      <c r="F237" s="7">
        <f t="shared" si="77"/>
        <v>25</v>
      </c>
      <c r="G237" s="9">
        <f t="shared" si="75"/>
        <v>10729.462500000001</v>
      </c>
      <c r="H237" s="9">
        <f t="shared" si="76"/>
        <v>10729.462500000001</v>
      </c>
      <c r="I237" s="5" t="s">
        <v>427</v>
      </c>
      <c r="J237" s="5" t="s">
        <v>444</v>
      </c>
      <c r="K237" s="4"/>
    </row>
    <row r="238" spans="1:11" x14ac:dyDescent="0.25">
      <c r="A238" s="5">
        <v>15</v>
      </c>
      <c r="B238" s="23" t="s">
        <v>409</v>
      </c>
      <c r="C238" s="5" t="s">
        <v>407</v>
      </c>
      <c r="D238" s="7">
        <v>1</v>
      </c>
      <c r="E238" s="7">
        <v>25</v>
      </c>
      <c r="F238" s="7">
        <f t="shared" si="77"/>
        <v>25</v>
      </c>
      <c r="G238" s="9">
        <f t="shared" si="75"/>
        <v>10729.462500000001</v>
      </c>
      <c r="H238" s="9">
        <f t="shared" si="76"/>
        <v>10729.462500000001</v>
      </c>
      <c r="I238" s="5" t="s">
        <v>427</v>
      </c>
      <c r="J238" s="5" t="s">
        <v>444</v>
      </c>
      <c r="K238" s="4"/>
    </row>
    <row r="239" spans="1:11" x14ac:dyDescent="0.25">
      <c r="A239" s="5">
        <v>16</v>
      </c>
      <c r="B239" s="23" t="s">
        <v>410</v>
      </c>
      <c r="C239" s="5" t="s">
        <v>407</v>
      </c>
      <c r="D239" s="7">
        <v>1</v>
      </c>
      <c r="E239" s="7">
        <v>25</v>
      </c>
      <c r="F239" s="7">
        <f t="shared" si="77"/>
        <v>25</v>
      </c>
      <c r="G239" s="9">
        <f t="shared" si="75"/>
        <v>10729.462500000001</v>
      </c>
      <c r="H239" s="9">
        <f t="shared" si="76"/>
        <v>10729.462500000001</v>
      </c>
      <c r="I239" s="5" t="s">
        <v>427</v>
      </c>
      <c r="J239" s="5" t="s">
        <v>444</v>
      </c>
      <c r="K239" s="4"/>
    </row>
    <row r="240" spans="1:11" x14ac:dyDescent="0.25">
      <c r="A240" s="5">
        <v>17</v>
      </c>
      <c r="B240" s="23" t="s">
        <v>412</v>
      </c>
      <c r="C240" s="5" t="s">
        <v>411</v>
      </c>
      <c r="D240" s="7">
        <v>1</v>
      </c>
      <c r="E240" s="7">
        <v>379</v>
      </c>
      <c r="F240" s="7">
        <f t="shared" si="77"/>
        <v>379</v>
      </c>
      <c r="G240" s="9">
        <f t="shared" si="75"/>
        <v>162658.65150000001</v>
      </c>
      <c r="H240" s="9">
        <f t="shared" si="76"/>
        <v>162658.65150000001</v>
      </c>
      <c r="I240" s="5" t="s">
        <v>427</v>
      </c>
      <c r="J240" s="5" t="s">
        <v>444</v>
      </c>
      <c r="K240" s="4"/>
    </row>
    <row r="241" spans="1:11" x14ac:dyDescent="0.25">
      <c r="A241" s="5">
        <v>18</v>
      </c>
      <c r="B241" s="23" t="s">
        <v>413</v>
      </c>
      <c r="C241" s="5" t="s">
        <v>411</v>
      </c>
      <c r="D241" s="7">
        <v>1</v>
      </c>
      <c r="E241" s="7">
        <v>319</v>
      </c>
      <c r="F241" s="7">
        <f t="shared" si="77"/>
        <v>319</v>
      </c>
      <c r="G241" s="9">
        <f t="shared" si="75"/>
        <v>136907.94150000002</v>
      </c>
      <c r="H241" s="9">
        <f t="shared" si="76"/>
        <v>136907.94150000002</v>
      </c>
      <c r="I241" s="5" t="s">
        <v>427</v>
      </c>
      <c r="J241" s="5" t="s">
        <v>444</v>
      </c>
      <c r="K241" s="4"/>
    </row>
    <row r="242" spans="1:11" x14ac:dyDescent="0.25">
      <c r="A242" s="5">
        <v>19</v>
      </c>
      <c r="B242" s="23" t="s">
        <v>414</v>
      </c>
      <c r="C242" s="5" t="s">
        <v>411</v>
      </c>
      <c r="D242" s="7">
        <v>1</v>
      </c>
      <c r="E242" s="7">
        <v>328.5</v>
      </c>
      <c r="F242" s="7">
        <f t="shared" si="77"/>
        <v>328.5</v>
      </c>
      <c r="G242" s="9">
        <f t="shared" si="75"/>
        <v>140985.13725</v>
      </c>
      <c r="H242" s="9">
        <f t="shared" si="76"/>
        <v>140985.13725</v>
      </c>
      <c r="I242" s="5" t="s">
        <v>427</v>
      </c>
      <c r="J242" s="5" t="s">
        <v>444</v>
      </c>
      <c r="K242" s="4"/>
    </row>
    <row r="243" spans="1:11" x14ac:dyDescent="0.25">
      <c r="A243" s="5">
        <v>20</v>
      </c>
      <c r="B243" s="23" t="s">
        <v>415</v>
      </c>
      <c r="C243" s="5" t="s">
        <v>411</v>
      </c>
      <c r="D243" s="7">
        <v>1</v>
      </c>
      <c r="E243" s="7">
        <v>253.5</v>
      </c>
      <c r="F243" s="7">
        <f t="shared" si="77"/>
        <v>253.5</v>
      </c>
      <c r="G243" s="9">
        <f t="shared" si="75"/>
        <v>108796.74975000002</v>
      </c>
      <c r="H243" s="9">
        <f t="shared" si="76"/>
        <v>108796.74975000002</v>
      </c>
      <c r="I243" s="5" t="s">
        <v>427</v>
      </c>
      <c r="J243" s="5" t="s">
        <v>444</v>
      </c>
      <c r="K243" s="4"/>
    </row>
    <row r="244" spans="1:11" x14ac:dyDescent="0.25">
      <c r="A244" s="5">
        <v>21</v>
      </c>
      <c r="B244" s="23" t="s">
        <v>416</v>
      </c>
      <c r="C244" s="5" t="s">
        <v>411</v>
      </c>
      <c r="D244" s="7">
        <v>1</v>
      </c>
      <c r="E244" s="7">
        <v>189</v>
      </c>
      <c r="F244" s="7">
        <f t="shared" si="77"/>
        <v>189</v>
      </c>
      <c r="G244" s="9">
        <f t="shared" si="75"/>
        <v>81114.736500000014</v>
      </c>
      <c r="H244" s="9">
        <f t="shared" si="76"/>
        <v>81114.736500000014</v>
      </c>
      <c r="I244" s="5" t="s">
        <v>427</v>
      </c>
      <c r="J244" s="5" t="s">
        <v>444</v>
      </c>
      <c r="K244" s="4"/>
    </row>
    <row r="245" spans="1:11" x14ac:dyDescent="0.25">
      <c r="A245" s="5">
        <v>22</v>
      </c>
      <c r="B245" s="23" t="s">
        <v>417</v>
      </c>
      <c r="C245" s="5" t="s">
        <v>411</v>
      </c>
      <c r="D245" s="7">
        <v>1</v>
      </c>
      <c r="E245" s="7">
        <v>212.5</v>
      </c>
      <c r="F245" s="7">
        <f t="shared" si="77"/>
        <v>212.5</v>
      </c>
      <c r="G245" s="9">
        <f t="shared" si="75"/>
        <v>91200.431250000009</v>
      </c>
      <c r="H245" s="9">
        <f t="shared" si="76"/>
        <v>91200.431250000009</v>
      </c>
      <c r="I245" s="5" t="s">
        <v>427</v>
      </c>
      <c r="J245" s="5" t="s">
        <v>444</v>
      </c>
      <c r="K245" s="4"/>
    </row>
    <row r="246" spans="1:11" x14ac:dyDescent="0.25">
      <c r="A246" s="5">
        <v>23</v>
      </c>
      <c r="B246" s="23" t="s">
        <v>418</v>
      </c>
      <c r="C246" s="5" t="s">
        <v>411</v>
      </c>
      <c r="D246" s="7">
        <v>1</v>
      </c>
      <c r="E246" s="7">
        <v>460</v>
      </c>
      <c r="F246" s="7">
        <f t="shared" si="77"/>
        <v>460</v>
      </c>
      <c r="G246" s="9">
        <f t="shared" si="75"/>
        <v>197422.11000000002</v>
      </c>
      <c r="H246" s="9">
        <f t="shared" si="76"/>
        <v>197422.11000000002</v>
      </c>
      <c r="I246" s="5" t="s">
        <v>427</v>
      </c>
      <c r="J246" s="5" t="s">
        <v>444</v>
      </c>
      <c r="K246" s="4"/>
    </row>
    <row r="247" spans="1:11" x14ac:dyDescent="0.25">
      <c r="A247" s="5">
        <v>24</v>
      </c>
      <c r="B247" s="23" t="s">
        <v>419</v>
      </c>
      <c r="C247" s="5" t="s">
        <v>411</v>
      </c>
      <c r="D247" s="7">
        <v>1</v>
      </c>
      <c r="E247" s="7">
        <v>195.5</v>
      </c>
      <c r="F247" s="7">
        <f t="shared" si="77"/>
        <v>195.5</v>
      </c>
      <c r="G247" s="9">
        <f t="shared" si="75"/>
        <v>83904.396750000014</v>
      </c>
      <c r="H247" s="9">
        <f t="shared" si="76"/>
        <v>83904.396750000014</v>
      </c>
      <c r="I247" s="5" t="s">
        <v>427</v>
      </c>
      <c r="J247" s="5" t="s">
        <v>444</v>
      </c>
      <c r="K247" s="4"/>
    </row>
    <row r="248" spans="1:11" x14ac:dyDescent="0.25">
      <c r="A248" s="5">
        <v>25</v>
      </c>
      <c r="B248" s="23" t="s">
        <v>420</v>
      </c>
      <c r="C248" s="5" t="s">
        <v>411</v>
      </c>
      <c r="D248" s="7">
        <v>1</v>
      </c>
      <c r="E248" s="7">
        <v>290</v>
      </c>
      <c r="F248" s="7">
        <f t="shared" si="77"/>
        <v>290</v>
      </c>
      <c r="G248" s="9">
        <f t="shared" si="75"/>
        <v>124461.76500000001</v>
      </c>
      <c r="H248" s="9">
        <f t="shared" si="76"/>
        <v>124461.76500000001</v>
      </c>
      <c r="I248" s="5" t="s">
        <v>427</v>
      </c>
      <c r="J248" s="5" t="s">
        <v>444</v>
      </c>
      <c r="K248" s="4"/>
    </row>
    <row r="249" spans="1:11" x14ac:dyDescent="0.25">
      <c r="A249" s="5">
        <v>26</v>
      </c>
      <c r="B249" s="23" t="s">
        <v>421</v>
      </c>
      <c r="C249" s="5" t="s">
        <v>411</v>
      </c>
      <c r="D249" s="7">
        <v>1</v>
      </c>
      <c r="E249" s="7">
        <v>121</v>
      </c>
      <c r="F249" s="7">
        <f t="shared" si="77"/>
        <v>121</v>
      </c>
      <c r="G249" s="9">
        <f t="shared" si="75"/>
        <v>51930.598500000007</v>
      </c>
      <c r="H249" s="9">
        <f t="shared" si="76"/>
        <v>51930.598500000007</v>
      </c>
      <c r="I249" s="5" t="s">
        <v>427</v>
      </c>
      <c r="J249" s="5" t="s">
        <v>444</v>
      </c>
      <c r="K249" s="4"/>
    </row>
    <row r="250" spans="1:11" x14ac:dyDescent="0.25">
      <c r="A250" s="5">
        <v>27</v>
      </c>
      <c r="B250" s="23" t="s">
        <v>422</v>
      </c>
      <c r="C250" s="5" t="s">
        <v>411</v>
      </c>
      <c r="D250" s="7">
        <v>1</v>
      </c>
      <c r="E250" s="7">
        <v>84</v>
      </c>
      <c r="F250" s="7">
        <f t="shared" si="77"/>
        <v>84</v>
      </c>
      <c r="G250" s="9">
        <f t="shared" si="75"/>
        <v>36050.994000000006</v>
      </c>
      <c r="H250" s="9">
        <f t="shared" si="76"/>
        <v>36050.994000000006</v>
      </c>
      <c r="I250" s="5" t="s">
        <v>427</v>
      </c>
      <c r="J250" s="5" t="s">
        <v>444</v>
      </c>
      <c r="K250" s="4"/>
    </row>
    <row r="251" spans="1:11" x14ac:dyDescent="0.25">
      <c r="A251" s="5">
        <v>28</v>
      </c>
      <c r="B251" s="23" t="s">
        <v>423</v>
      </c>
      <c r="C251" s="5" t="s">
        <v>411</v>
      </c>
      <c r="D251" s="7">
        <v>1</v>
      </c>
      <c r="E251" s="7">
        <v>75</v>
      </c>
      <c r="F251" s="7">
        <f t="shared" si="77"/>
        <v>75</v>
      </c>
      <c r="G251" s="9">
        <f t="shared" si="75"/>
        <v>32188.387500000004</v>
      </c>
      <c r="H251" s="9">
        <f t="shared" si="76"/>
        <v>32188.387500000004</v>
      </c>
      <c r="I251" s="5" t="s">
        <v>427</v>
      </c>
      <c r="J251" s="5" t="s">
        <v>444</v>
      </c>
      <c r="K251" s="4"/>
    </row>
    <row r="252" spans="1:11" x14ac:dyDescent="0.25">
      <c r="A252" s="5">
        <v>29</v>
      </c>
      <c r="B252" s="23" t="s">
        <v>424</v>
      </c>
      <c r="C252" s="5" t="s">
        <v>411</v>
      </c>
      <c r="D252" s="7">
        <v>1</v>
      </c>
      <c r="E252" s="7">
        <v>54</v>
      </c>
      <c r="F252" s="7">
        <f t="shared" si="77"/>
        <v>54</v>
      </c>
      <c r="G252" s="9">
        <f t="shared" si="75"/>
        <v>23175.639000000003</v>
      </c>
      <c r="H252" s="9">
        <f t="shared" si="76"/>
        <v>23175.639000000003</v>
      </c>
      <c r="I252" s="5" t="s">
        <v>427</v>
      </c>
      <c r="J252" s="5" t="s">
        <v>444</v>
      </c>
      <c r="K252" s="4"/>
    </row>
    <row r="253" spans="1:11" x14ac:dyDescent="0.25">
      <c r="A253" s="5">
        <v>30</v>
      </c>
      <c r="B253" s="23" t="s">
        <v>425</v>
      </c>
      <c r="C253" s="5" t="s">
        <v>411</v>
      </c>
      <c r="D253" s="7">
        <v>1</v>
      </c>
      <c r="E253" s="7">
        <v>86</v>
      </c>
      <c r="F253" s="7">
        <f t="shared" si="77"/>
        <v>86</v>
      </c>
      <c r="G253" s="9">
        <f t="shared" si="75"/>
        <v>36909.351000000002</v>
      </c>
      <c r="H253" s="9">
        <f t="shared" si="76"/>
        <v>36909.351000000002</v>
      </c>
      <c r="I253" s="5" t="s">
        <v>427</v>
      </c>
      <c r="J253" s="5" t="s">
        <v>444</v>
      </c>
      <c r="K253" s="4"/>
    </row>
    <row r="254" spans="1:11" x14ac:dyDescent="0.25">
      <c r="A254" s="5">
        <v>31</v>
      </c>
      <c r="B254" s="23" t="s">
        <v>426</v>
      </c>
      <c r="C254" s="5" t="s">
        <v>411</v>
      </c>
      <c r="D254" s="7">
        <v>1</v>
      </c>
      <c r="E254" s="7">
        <v>177</v>
      </c>
      <c r="F254" s="7">
        <f t="shared" si="77"/>
        <v>177</v>
      </c>
      <c r="G254" s="9">
        <f t="shared" si="75"/>
        <v>75964.594500000007</v>
      </c>
      <c r="H254" s="9">
        <f t="shared" si="76"/>
        <v>75964.594500000007</v>
      </c>
      <c r="I254" s="5" t="s">
        <v>427</v>
      </c>
      <c r="J254" s="5" t="s">
        <v>444</v>
      </c>
      <c r="K254" s="4"/>
    </row>
    <row r="255" spans="1:11" x14ac:dyDescent="0.25">
      <c r="A255" s="5">
        <v>32</v>
      </c>
      <c r="B255" s="23" t="s">
        <v>428</v>
      </c>
      <c r="C255" s="5" t="s">
        <v>411</v>
      </c>
      <c r="D255" s="7">
        <v>1</v>
      </c>
      <c r="E255" s="7">
        <v>119</v>
      </c>
      <c r="F255" s="7">
        <f t="shared" si="77"/>
        <v>119</v>
      </c>
      <c r="G255" s="9">
        <f t="shared" si="75"/>
        <v>51072.241500000004</v>
      </c>
      <c r="H255" s="9">
        <f t="shared" si="76"/>
        <v>51072.241500000004</v>
      </c>
      <c r="I255" s="5" t="s">
        <v>427</v>
      </c>
      <c r="J255" s="5" t="s">
        <v>444</v>
      </c>
      <c r="K255" s="4"/>
    </row>
    <row r="256" spans="1:11" x14ac:dyDescent="0.25">
      <c r="A256" s="5">
        <v>33</v>
      </c>
      <c r="B256" s="23" t="s">
        <v>429</v>
      </c>
      <c r="C256" s="5" t="s">
        <v>411</v>
      </c>
      <c r="D256" s="7">
        <v>1</v>
      </c>
      <c r="E256" s="7">
        <v>78</v>
      </c>
      <c r="F256" s="7">
        <f t="shared" si="77"/>
        <v>78</v>
      </c>
      <c r="G256" s="9">
        <f t="shared" si="75"/>
        <v>33475.923000000003</v>
      </c>
      <c r="H256" s="9">
        <f t="shared" si="76"/>
        <v>33475.923000000003</v>
      </c>
      <c r="I256" s="5" t="s">
        <v>427</v>
      </c>
      <c r="J256" s="5" t="s">
        <v>444</v>
      </c>
      <c r="K256" s="4"/>
    </row>
    <row r="257" spans="1:11" x14ac:dyDescent="0.25">
      <c r="A257" s="5">
        <v>34</v>
      </c>
      <c r="B257" s="23" t="s">
        <v>430</v>
      </c>
      <c r="C257" s="5" t="s">
        <v>411</v>
      </c>
      <c r="D257" s="7">
        <v>1</v>
      </c>
      <c r="E257" s="7">
        <v>230</v>
      </c>
      <c r="F257" s="7">
        <f t="shared" si="77"/>
        <v>230</v>
      </c>
      <c r="G257" s="9">
        <f t="shared" si="75"/>
        <v>98711.055000000008</v>
      </c>
      <c r="H257" s="9">
        <f t="shared" si="76"/>
        <v>98711.055000000008</v>
      </c>
      <c r="I257" s="5" t="s">
        <v>427</v>
      </c>
      <c r="J257" s="5" t="s">
        <v>444</v>
      </c>
      <c r="K257" s="4"/>
    </row>
    <row r="258" spans="1:11" x14ac:dyDescent="0.25">
      <c r="A258" s="5">
        <v>35</v>
      </c>
      <c r="B258" s="23" t="s">
        <v>431</v>
      </c>
      <c r="C258" s="5" t="s">
        <v>411</v>
      </c>
      <c r="D258" s="7">
        <v>1</v>
      </c>
      <c r="E258" s="7">
        <v>73.5</v>
      </c>
      <c r="F258" s="7">
        <f t="shared" si="77"/>
        <v>73.5</v>
      </c>
      <c r="G258" s="9">
        <f t="shared" si="75"/>
        <v>31544.619750000002</v>
      </c>
      <c r="H258" s="9">
        <f t="shared" si="76"/>
        <v>31544.619750000002</v>
      </c>
      <c r="I258" s="5" t="s">
        <v>427</v>
      </c>
      <c r="J258" s="5" t="s">
        <v>444</v>
      </c>
      <c r="K258" s="4"/>
    </row>
    <row r="259" spans="1:11" x14ac:dyDescent="0.25">
      <c r="A259" s="5">
        <v>36</v>
      </c>
      <c r="B259" s="23" t="s">
        <v>432</v>
      </c>
      <c r="C259" s="5" t="s">
        <v>411</v>
      </c>
      <c r="D259" s="7">
        <v>2.64</v>
      </c>
      <c r="E259" s="7">
        <v>397.5</v>
      </c>
      <c r="F259" s="7">
        <f t="shared" si="77"/>
        <v>1049.4000000000001</v>
      </c>
      <c r="G259" s="9">
        <f t="shared" si="75"/>
        <v>170598.45375000002</v>
      </c>
      <c r="H259" s="9">
        <f t="shared" si="76"/>
        <v>450379.91790000006</v>
      </c>
      <c r="I259" s="5" t="s">
        <v>427</v>
      </c>
      <c r="J259" s="5" t="s">
        <v>444</v>
      </c>
      <c r="K259" s="4"/>
    </row>
    <row r="260" spans="1:11" x14ac:dyDescent="0.25">
      <c r="A260" s="5">
        <v>37</v>
      </c>
      <c r="B260" s="23" t="s">
        <v>433</v>
      </c>
      <c r="C260" s="5" t="s">
        <v>411</v>
      </c>
      <c r="D260" s="7">
        <v>1</v>
      </c>
      <c r="E260" s="7">
        <v>3190</v>
      </c>
      <c r="F260" s="7">
        <f t="shared" si="77"/>
        <v>3190</v>
      </c>
      <c r="G260" s="9">
        <f t="shared" si="75"/>
        <v>1369079.415</v>
      </c>
      <c r="H260" s="9">
        <f t="shared" si="76"/>
        <v>1369079.415</v>
      </c>
      <c r="I260" s="5" t="s">
        <v>427</v>
      </c>
      <c r="J260" s="5" t="s">
        <v>444</v>
      </c>
      <c r="K260" s="4"/>
    </row>
    <row r="261" spans="1:11" x14ac:dyDescent="0.25">
      <c r="A261" s="5">
        <v>38</v>
      </c>
      <c r="B261" s="23" t="s">
        <v>434</v>
      </c>
      <c r="C261" s="5" t="s">
        <v>411</v>
      </c>
      <c r="D261" s="7">
        <v>4</v>
      </c>
      <c r="E261" s="7">
        <v>25</v>
      </c>
      <c r="F261" s="7">
        <f t="shared" si="77"/>
        <v>100</v>
      </c>
      <c r="G261" s="9">
        <f t="shared" si="75"/>
        <v>10729.462500000001</v>
      </c>
      <c r="H261" s="9">
        <f t="shared" si="76"/>
        <v>42917.850000000006</v>
      </c>
      <c r="I261" s="5" t="s">
        <v>427</v>
      </c>
      <c r="J261" s="5" t="s">
        <v>444</v>
      </c>
      <c r="K261" s="4"/>
    </row>
    <row r="262" spans="1:11" x14ac:dyDescent="0.25">
      <c r="A262" s="5">
        <v>39</v>
      </c>
      <c r="B262" s="23" t="s">
        <v>435</v>
      </c>
      <c r="C262" s="5" t="s">
        <v>411</v>
      </c>
      <c r="D262" s="7">
        <v>5</v>
      </c>
      <c r="E262" s="7">
        <v>50</v>
      </c>
      <c r="F262" s="7">
        <f t="shared" si="77"/>
        <v>250</v>
      </c>
      <c r="G262" s="9">
        <f t="shared" si="75"/>
        <v>21458.925000000003</v>
      </c>
      <c r="H262" s="9">
        <f t="shared" si="76"/>
        <v>107294.62500000001</v>
      </c>
      <c r="I262" s="5" t="s">
        <v>427</v>
      </c>
      <c r="J262" s="5" t="s">
        <v>444</v>
      </c>
      <c r="K262" s="4"/>
    </row>
    <row r="263" spans="1:11" x14ac:dyDescent="0.25">
      <c r="A263" s="5">
        <v>40</v>
      </c>
      <c r="B263" s="23" t="s">
        <v>436</v>
      </c>
      <c r="C263" s="5" t="s">
        <v>411</v>
      </c>
      <c r="D263" s="7">
        <v>3</v>
      </c>
      <c r="E263" s="7">
        <v>35</v>
      </c>
      <c r="F263" s="7">
        <f t="shared" si="77"/>
        <v>105</v>
      </c>
      <c r="G263" s="9">
        <f t="shared" si="75"/>
        <v>15021.247500000001</v>
      </c>
      <c r="H263" s="9">
        <f t="shared" si="76"/>
        <v>45063.742500000008</v>
      </c>
      <c r="I263" s="5" t="s">
        <v>427</v>
      </c>
      <c r="J263" s="5" t="s">
        <v>444</v>
      </c>
      <c r="K263" s="4"/>
    </row>
    <row r="264" spans="1:11" x14ac:dyDescent="0.25">
      <c r="A264" s="5">
        <v>41</v>
      </c>
      <c r="B264" s="23" t="s">
        <v>437</v>
      </c>
      <c r="C264" s="5" t="s">
        <v>411</v>
      </c>
      <c r="D264" s="7">
        <v>44</v>
      </c>
      <c r="E264" s="7">
        <v>17.5</v>
      </c>
      <c r="F264" s="7">
        <f t="shared" si="77"/>
        <v>770</v>
      </c>
      <c r="G264" s="9">
        <f t="shared" si="75"/>
        <v>7510.6237500000007</v>
      </c>
      <c r="H264" s="9">
        <f t="shared" si="76"/>
        <v>330467.44500000001</v>
      </c>
      <c r="I264" s="5" t="s">
        <v>427</v>
      </c>
      <c r="J264" s="5" t="s">
        <v>444</v>
      </c>
      <c r="K264" s="4"/>
    </row>
    <row r="265" spans="1:11" x14ac:dyDescent="0.25">
      <c r="A265" s="5">
        <v>42</v>
      </c>
      <c r="B265" s="23" t="s">
        <v>439</v>
      </c>
      <c r="C265" s="5" t="s">
        <v>440</v>
      </c>
      <c r="D265" s="7">
        <v>2</v>
      </c>
      <c r="E265" s="7"/>
      <c r="F265" s="7">
        <f t="shared" si="77"/>
        <v>0</v>
      </c>
      <c r="G265" s="9">
        <f t="shared" si="75"/>
        <v>0</v>
      </c>
      <c r="H265" s="9">
        <f t="shared" si="76"/>
        <v>0</v>
      </c>
      <c r="I265" s="5" t="s">
        <v>427</v>
      </c>
      <c r="J265" s="5" t="s">
        <v>444</v>
      </c>
      <c r="K265" s="4"/>
    </row>
    <row r="266" spans="1:11" x14ac:dyDescent="0.25">
      <c r="A266" s="5">
        <v>43</v>
      </c>
      <c r="B266" s="23" t="s">
        <v>438</v>
      </c>
      <c r="C266" s="5" t="s">
        <v>441</v>
      </c>
      <c r="D266" s="7">
        <v>1</v>
      </c>
      <c r="E266" s="7"/>
      <c r="F266" s="7">
        <f t="shared" si="77"/>
        <v>0</v>
      </c>
      <c r="G266" s="9">
        <f t="shared" si="75"/>
        <v>0</v>
      </c>
      <c r="H266" s="9">
        <f t="shared" si="76"/>
        <v>0</v>
      </c>
      <c r="I266" s="5" t="s">
        <v>427</v>
      </c>
      <c r="J266" s="5" t="s">
        <v>444</v>
      </c>
      <c r="K266" s="4"/>
    </row>
    <row r="267" spans="1:11" x14ac:dyDescent="0.25">
      <c r="A267" s="5">
        <v>44</v>
      </c>
      <c r="B267" s="23" t="s">
        <v>442</v>
      </c>
      <c r="C267" s="5" t="s">
        <v>443</v>
      </c>
      <c r="D267" s="7">
        <v>3</v>
      </c>
      <c r="E267" s="7"/>
      <c r="F267" s="7">
        <f t="shared" si="77"/>
        <v>0</v>
      </c>
      <c r="G267" s="9">
        <f t="shared" si="75"/>
        <v>0</v>
      </c>
      <c r="H267" s="9">
        <f t="shared" si="76"/>
        <v>0</v>
      </c>
      <c r="I267" s="5" t="s">
        <v>427</v>
      </c>
      <c r="J267" s="5" t="s">
        <v>444</v>
      </c>
      <c r="K267" s="4"/>
    </row>
    <row r="268" spans="1:11" x14ac:dyDescent="0.25">
      <c r="A268" s="5"/>
      <c r="B268" s="23"/>
      <c r="C268" s="5"/>
      <c r="D268" s="7"/>
      <c r="E268" s="7"/>
      <c r="F268" s="45">
        <f>SUM(F223:F267)</f>
        <v>22903.925000000003</v>
      </c>
      <c r="G268" s="45"/>
      <c r="H268" s="45">
        <f t="shared" ref="H268" si="78">SUM(H223:H267)</f>
        <v>9829872.1756125037</v>
      </c>
      <c r="I268" s="5"/>
      <c r="J268" s="5"/>
      <c r="K268" s="4"/>
    </row>
    <row r="269" spans="1:11" x14ac:dyDescent="0.25">
      <c r="A269" s="5"/>
      <c r="B269" s="47" t="s">
        <v>456</v>
      </c>
      <c r="C269" s="46"/>
      <c r="D269" s="44"/>
      <c r="E269" s="44"/>
      <c r="F269" s="44">
        <f>+F268</f>
        <v>22903.925000000003</v>
      </c>
      <c r="G269" s="44">
        <f t="shared" ref="G269" si="79">+G268</f>
        <v>0</v>
      </c>
      <c r="H269" s="44">
        <f>+H268</f>
        <v>9829872.1756125037</v>
      </c>
      <c r="I269" s="5"/>
      <c r="J269" s="5"/>
      <c r="K269" s="4"/>
    </row>
  </sheetData>
  <mergeCells count="30">
    <mergeCell ref="K54:K55"/>
    <mergeCell ref="K113:K119"/>
    <mergeCell ref="K120:K125"/>
    <mergeCell ref="K212:K213"/>
    <mergeCell ref="K129:K130"/>
    <mergeCell ref="K131:K134"/>
    <mergeCell ref="K179:K182"/>
    <mergeCell ref="K186:K189"/>
    <mergeCell ref="K162:K163"/>
    <mergeCell ref="K170:K172"/>
    <mergeCell ref="K138:K139"/>
    <mergeCell ref="K140:K143"/>
    <mergeCell ref="K144:K145"/>
    <mergeCell ref="K146:K151"/>
    <mergeCell ref="K214:K219"/>
    <mergeCell ref="K202:K211"/>
    <mergeCell ref="K8:K11"/>
    <mergeCell ref="K22:K32"/>
    <mergeCell ref="K36:K37"/>
    <mergeCell ref="K38:K45"/>
    <mergeCell ref="K152:K154"/>
    <mergeCell ref="K49:K50"/>
    <mergeCell ref="K51:K53"/>
    <mergeCell ref="K59:K77"/>
    <mergeCell ref="K82:K84"/>
    <mergeCell ref="K12:K18"/>
    <mergeCell ref="K85:K90"/>
    <mergeCell ref="K91:K99"/>
    <mergeCell ref="K100:K106"/>
    <mergeCell ref="K107:K109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63"/>
  <sheetViews>
    <sheetView view="pageBreakPreview" zoomScaleNormal="73" zoomScaleSheetLayoutView="100" workbookViewId="0">
      <pane xSplit="4" ySplit="1" topLeftCell="N2" activePane="bottomRight" state="frozen"/>
      <selection pane="topRight" activeCell="E1" sqref="E1"/>
      <selection pane="bottomLeft" activeCell="A2" sqref="A2"/>
      <selection pane="bottomRight" activeCell="Q2" sqref="Q2"/>
    </sheetView>
  </sheetViews>
  <sheetFormatPr defaultRowHeight="15" x14ac:dyDescent="0.25"/>
  <cols>
    <col min="1" max="1" width="1.140625" style="52" customWidth="1"/>
    <col min="2" max="2" width="41.42578125" style="52" bestFit="1" customWidth="1"/>
    <col min="3" max="3" width="22.85546875" style="52" customWidth="1"/>
    <col min="4" max="4" width="16.5703125" style="60" customWidth="1"/>
    <col min="5" max="5" width="13.85546875" style="52" bestFit="1" customWidth="1"/>
    <col min="6" max="6" width="16.140625" style="68" bestFit="1" customWidth="1"/>
    <col min="7" max="7" width="13.85546875" style="68" bestFit="1" customWidth="1"/>
    <col min="8" max="24" width="13.85546875" style="68" customWidth="1"/>
    <col min="25" max="25" width="15.140625" style="68" bestFit="1" customWidth="1"/>
    <col min="26" max="26" width="16.140625" style="68" bestFit="1" customWidth="1"/>
    <col min="27" max="16384" width="9.140625" style="68"/>
  </cols>
  <sheetData>
    <row r="1" spans="1:26" s="49" customFormat="1" ht="43.5" customHeight="1" x14ac:dyDescent="0.25">
      <c r="B1" s="94" t="s">
        <v>470</v>
      </c>
      <c r="C1" s="95"/>
      <c r="D1" s="96"/>
      <c r="E1" s="50" t="s">
        <v>9</v>
      </c>
      <c r="F1" s="50" t="s">
        <v>39</v>
      </c>
      <c r="G1" s="50" t="s">
        <v>60</v>
      </c>
      <c r="H1" s="50" t="s">
        <v>71</v>
      </c>
      <c r="I1" s="50" t="s">
        <v>81</v>
      </c>
      <c r="J1" s="50" t="s">
        <v>165</v>
      </c>
      <c r="K1" s="50" t="s">
        <v>171</v>
      </c>
      <c r="L1" s="50" t="s">
        <v>474</v>
      </c>
      <c r="M1" s="50" t="s">
        <v>249</v>
      </c>
      <c r="N1" s="50" t="s">
        <v>252</v>
      </c>
      <c r="O1" s="50" t="s">
        <v>256</v>
      </c>
      <c r="P1" s="50" t="s">
        <v>258</v>
      </c>
      <c r="Q1" s="50" t="s">
        <v>263</v>
      </c>
      <c r="R1" s="50" t="s">
        <v>271</v>
      </c>
      <c r="S1" s="50" t="s">
        <v>275</v>
      </c>
      <c r="T1" s="50" t="s">
        <v>285</v>
      </c>
      <c r="U1" s="50" t="s">
        <v>475</v>
      </c>
      <c r="V1" s="50" t="s">
        <v>337</v>
      </c>
      <c r="W1" s="50" t="s">
        <v>457</v>
      </c>
      <c r="X1" s="50" t="s">
        <v>297</v>
      </c>
      <c r="Y1" s="50" t="s">
        <v>458</v>
      </c>
      <c r="Z1" s="51">
        <f>405*1.0597</f>
        <v>429.17850000000004</v>
      </c>
    </row>
    <row r="2" spans="1:26" s="52" customFormat="1" x14ac:dyDescent="0.25">
      <c r="B2" s="97"/>
      <c r="C2" s="98"/>
      <c r="D2" s="99"/>
      <c r="E2" s="53">
        <f>+'198'!F19</f>
        <v>446.5100000000001</v>
      </c>
      <c r="F2" s="53">
        <f>+'198'!F33</f>
        <v>3554.375</v>
      </c>
      <c r="G2" s="53">
        <f>+'198'!F46</f>
        <v>4245.3</v>
      </c>
      <c r="H2" s="53">
        <f>+'198'!F56</f>
        <v>2125.8849999999998</v>
      </c>
      <c r="I2" s="53">
        <f>+'198'!F79</f>
        <v>2588.33</v>
      </c>
      <c r="J2" s="53">
        <f>+'198'!F110</f>
        <v>10128.39</v>
      </c>
      <c r="K2" s="53">
        <f>+'198'!F126</f>
        <v>3658.502</v>
      </c>
      <c r="L2" s="53">
        <f>+'198'!F135</f>
        <v>6357</v>
      </c>
      <c r="M2" s="53">
        <f>+'198'!F155</f>
        <v>12259.2</v>
      </c>
      <c r="N2" s="53">
        <f>+'198'!F160</f>
        <v>0</v>
      </c>
      <c r="O2" s="53">
        <f>+'198'!F164</f>
        <v>1048.25</v>
      </c>
      <c r="P2" s="53">
        <f>+'198'!F168</f>
        <v>760.18</v>
      </c>
      <c r="Q2" s="53">
        <v>8394.43</v>
      </c>
      <c r="R2" s="53">
        <f>+'198'!F177</f>
        <v>1217</v>
      </c>
      <c r="S2" s="53">
        <f>+'198'!F183</f>
        <v>292.8</v>
      </c>
      <c r="T2" s="53">
        <f>+'198'!F191</f>
        <v>7673.7699999999995</v>
      </c>
      <c r="U2" s="53">
        <f>+'198'!F195</f>
        <v>900</v>
      </c>
      <c r="V2" s="53">
        <f>+'198'!F199</f>
        <v>0</v>
      </c>
      <c r="W2" s="53">
        <f>+'198'!F219</f>
        <v>4439.2700000000004</v>
      </c>
      <c r="X2" s="53">
        <f>+'198'!F270</f>
        <v>0</v>
      </c>
      <c r="Y2" s="54">
        <f>SUM(E2:X2)</f>
        <v>70089.191999999995</v>
      </c>
    </row>
    <row r="3" spans="1:26" s="52" customFormat="1" x14ac:dyDescent="0.25">
      <c r="B3" s="97"/>
      <c r="C3" s="98"/>
      <c r="D3" s="99"/>
      <c r="E3" s="55">
        <f t="shared" ref="E3:S3" si="0">+E2*$Z$1</f>
        <v>191632.49203500006</v>
      </c>
      <c r="F3" s="55">
        <f t="shared" si="0"/>
        <v>1525461.3309375001</v>
      </c>
      <c r="G3" s="55">
        <f t="shared" si="0"/>
        <v>1821991.4860500002</v>
      </c>
      <c r="H3" s="55">
        <f t="shared" si="0"/>
        <v>912384.1354725</v>
      </c>
      <c r="I3" s="55">
        <f t="shared" si="0"/>
        <v>1110855.586905</v>
      </c>
      <c r="J3" s="55">
        <f t="shared" si="0"/>
        <v>4346887.2276149997</v>
      </c>
      <c r="K3" s="55">
        <f t="shared" si="0"/>
        <v>1570150.4006070001</v>
      </c>
      <c r="L3" s="55">
        <f t="shared" si="0"/>
        <v>2728287.7245000005</v>
      </c>
      <c r="M3" s="55">
        <f t="shared" si="0"/>
        <v>5261385.0672000004</v>
      </c>
      <c r="N3" s="55">
        <f t="shared" si="0"/>
        <v>0</v>
      </c>
      <c r="O3" s="55">
        <f t="shared" si="0"/>
        <v>449886.36262500007</v>
      </c>
      <c r="P3" s="55">
        <f t="shared" si="0"/>
        <v>326252.91213000001</v>
      </c>
      <c r="Q3" s="55">
        <f t="shared" si="0"/>
        <v>3602708.8757550004</v>
      </c>
      <c r="R3" s="55">
        <f t="shared" si="0"/>
        <v>522310.23450000008</v>
      </c>
      <c r="S3" s="55">
        <f t="shared" si="0"/>
        <v>125663.46480000002</v>
      </c>
      <c r="T3" s="55">
        <f t="shared" ref="T3:W3" si="1">+T2*$Z$1</f>
        <v>3293417.097945</v>
      </c>
      <c r="U3" s="55">
        <f t="shared" si="1"/>
        <v>386260.65</v>
      </c>
      <c r="V3" s="55">
        <f t="shared" si="1"/>
        <v>0</v>
      </c>
      <c r="W3" s="55">
        <f t="shared" si="1"/>
        <v>1905239.2396950005</v>
      </c>
      <c r="X3" s="55">
        <f>+X2*$Z$1</f>
        <v>0</v>
      </c>
      <c r="Y3" s="54">
        <f>SUM(E3:X3)</f>
        <v>30080774.288771998</v>
      </c>
    </row>
    <row r="4" spans="1:26" s="52" customFormat="1" x14ac:dyDescent="0.25">
      <c r="B4" s="100"/>
      <c r="C4" s="101"/>
      <c r="D4" s="102"/>
      <c r="E4" s="56">
        <f t="shared" ref="E4:S4" si="2">E3/$Y$3</f>
        <v>6.3705970529664572E-3</v>
      </c>
      <c r="F4" s="56">
        <f t="shared" si="2"/>
        <v>5.0712169716552027E-2</v>
      </c>
      <c r="G4" s="56">
        <f t="shared" si="2"/>
        <v>6.0569966336607231E-2</v>
      </c>
      <c r="H4" s="56">
        <f t="shared" si="2"/>
        <v>3.0331138644029455E-2</v>
      </c>
      <c r="I4" s="56">
        <f t="shared" si="2"/>
        <v>3.6929088867225068E-2</v>
      </c>
      <c r="J4" s="56">
        <f t="shared" si="2"/>
        <v>0.14450715882129159</v>
      </c>
      <c r="K4" s="56">
        <f t="shared" si="2"/>
        <v>5.219780533352418E-2</v>
      </c>
      <c r="L4" s="56">
        <f t="shared" si="2"/>
        <v>9.0698719996657989E-2</v>
      </c>
      <c r="M4" s="56">
        <f t="shared" si="2"/>
        <v>0.17490856507519736</v>
      </c>
      <c r="N4" s="56">
        <f t="shared" si="2"/>
        <v>0</v>
      </c>
      <c r="O4" s="56">
        <f t="shared" si="2"/>
        <v>1.4955943564023398E-2</v>
      </c>
      <c r="P4" s="56">
        <f t="shared" si="2"/>
        <v>1.0845894756498263E-2</v>
      </c>
      <c r="Q4" s="56">
        <f t="shared" si="2"/>
        <v>0.11976782383223937</v>
      </c>
      <c r="R4" s="56">
        <f t="shared" si="2"/>
        <v>1.7363590095317408E-2</v>
      </c>
      <c r="S4" s="56">
        <f t="shared" si="2"/>
        <v>4.177534248076366E-3</v>
      </c>
      <c r="T4" s="56">
        <f t="shared" ref="T4:X4" si="3">T3/$Y$3</f>
        <v>0.1094857820589514</v>
      </c>
      <c r="U4" s="56">
        <f t="shared" si="3"/>
        <v>1.2840781500234731E-2</v>
      </c>
      <c r="V4" s="56">
        <f t="shared" si="3"/>
        <v>0</v>
      </c>
      <c r="W4" s="56">
        <f t="shared" si="3"/>
        <v>6.3337440100607822E-2</v>
      </c>
      <c r="X4" s="56">
        <f t="shared" si="3"/>
        <v>0</v>
      </c>
      <c r="Y4" s="54">
        <f t="shared" ref="Y4:Y10" si="4">SUM(E4:X4)</f>
        <v>1</v>
      </c>
    </row>
    <row r="5" spans="1:26" s="52" customFormat="1" x14ac:dyDescent="0.25">
      <c r="B5" s="54" t="s">
        <v>459</v>
      </c>
      <c r="C5" s="57"/>
      <c r="D5" s="58"/>
      <c r="E5" s="59">
        <f>E4</f>
        <v>6.3705970529664572E-3</v>
      </c>
      <c r="F5" s="59">
        <f t="shared" ref="F5:X5" si="5">F4</f>
        <v>5.0712169716552027E-2</v>
      </c>
      <c r="G5" s="59">
        <f t="shared" si="5"/>
        <v>6.0569966336607231E-2</v>
      </c>
      <c r="H5" s="59">
        <f t="shared" si="5"/>
        <v>3.0331138644029455E-2</v>
      </c>
      <c r="I5" s="59">
        <f t="shared" si="5"/>
        <v>3.6929088867225068E-2</v>
      </c>
      <c r="J5" s="59">
        <f t="shared" si="5"/>
        <v>0.14450715882129159</v>
      </c>
      <c r="K5" s="59">
        <f t="shared" si="5"/>
        <v>5.219780533352418E-2</v>
      </c>
      <c r="L5" s="59">
        <f t="shared" si="5"/>
        <v>9.0698719996657989E-2</v>
      </c>
      <c r="M5" s="59">
        <f t="shared" si="5"/>
        <v>0.17490856507519736</v>
      </c>
      <c r="N5" s="59">
        <f t="shared" si="5"/>
        <v>0</v>
      </c>
      <c r="O5" s="59">
        <f t="shared" si="5"/>
        <v>1.4955943564023398E-2</v>
      </c>
      <c r="P5" s="59">
        <f>P4</f>
        <v>1.0845894756498263E-2</v>
      </c>
      <c r="Q5" s="59">
        <f t="shared" si="5"/>
        <v>0.11976782383223937</v>
      </c>
      <c r="R5" s="59">
        <f t="shared" si="5"/>
        <v>1.7363590095317408E-2</v>
      </c>
      <c r="S5" s="59">
        <f t="shared" si="5"/>
        <v>4.177534248076366E-3</v>
      </c>
      <c r="T5" s="59">
        <f t="shared" si="5"/>
        <v>0.1094857820589514</v>
      </c>
      <c r="U5" s="59">
        <f t="shared" si="5"/>
        <v>1.2840781500234731E-2</v>
      </c>
      <c r="V5" s="59">
        <f t="shared" si="5"/>
        <v>0</v>
      </c>
      <c r="W5" s="59">
        <f t="shared" si="5"/>
        <v>6.3337440100607822E-2</v>
      </c>
      <c r="X5" s="59">
        <f t="shared" si="5"/>
        <v>0</v>
      </c>
      <c r="Y5" s="54">
        <f>SUM(E5:X5)</f>
        <v>1</v>
      </c>
    </row>
    <row r="6" spans="1:26" s="60" customFormat="1" x14ac:dyDescent="0.25">
      <c r="B6" s="58" t="s">
        <v>460</v>
      </c>
      <c r="C6" s="58" t="s">
        <v>461</v>
      </c>
      <c r="D6" s="58">
        <v>83269.429999999993</v>
      </c>
      <c r="E6" s="58">
        <f>D6*$E$5</f>
        <v>530.47598536019666</v>
      </c>
      <c r="F6" s="58">
        <f>D6*$F$5</f>
        <v>4222.7734663605488</v>
      </c>
      <c r="G6" s="58">
        <f t="shared" ref="G6:G10" si="6">D6*$G$5</f>
        <v>5043.6265719684716</v>
      </c>
      <c r="H6" s="58">
        <f t="shared" ref="H6:H10" si="7">D6*$H$5</f>
        <v>2525.6566261393054</v>
      </c>
      <c r="I6" s="58">
        <f>D6*$I$5</f>
        <v>3075.0641803931767</v>
      </c>
      <c r="J6" s="58">
        <f>D6*$J$5</f>
        <v>12033.02874596842</v>
      </c>
      <c r="K6" s="58">
        <f>D6*$K$5</f>
        <v>4346.4814973735183</v>
      </c>
      <c r="L6" s="58">
        <f>D6*$L$5</f>
        <v>7552.430715851312</v>
      </c>
      <c r="M6" s="58">
        <f>D6*$M$5</f>
        <v>14564.536515929591</v>
      </c>
      <c r="N6" s="58">
        <f>D6*$N$5</f>
        <v>0</v>
      </c>
      <c r="O6" s="58">
        <f>D6*$O$5</f>
        <v>1245.3728956883967</v>
      </c>
      <c r="P6" s="58">
        <f>D6*$P$5</f>
        <v>903.13147421359906</v>
      </c>
      <c r="Q6" s="58">
        <f>D6*$Q$5</f>
        <v>9972.9984228509875</v>
      </c>
      <c r="R6" s="58">
        <f>D6*$R$5</f>
        <v>1445.8562499907262</v>
      </c>
      <c r="S6" s="58">
        <f>D6*$S$5</f>
        <v>347.86089564279757</v>
      </c>
      <c r="T6" s="58">
        <f>+D6*$T$5</f>
        <v>9116.8186651531087</v>
      </c>
      <c r="U6" s="58">
        <f>+D6*$U$5</f>
        <v>1069.2445562790908</v>
      </c>
      <c r="V6" s="58">
        <f>+D6*$V$5</f>
        <v>0</v>
      </c>
      <c r="W6" s="58">
        <f>+D6*$W$5</f>
        <v>5274.0725348367559</v>
      </c>
      <c r="X6" s="58">
        <f>+D6*$X$5</f>
        <v>0</v>
      </c>
      <c r="Y6" s="54">
        <f>SUM(E6:X6)</f>
        <v>83269.430000000008</v>
      </c>
      <c r="Z6" s="60">
        <f t="shared" ref="Z6:Z11" si="8">Y6-D6</f>
        <v>0</v>
      </c>
    </row>
    <row r="7" spans="1:26" s="52" customFormat="1" x14ac:dyDescent="0.25">
      <c r="B7" s="57" t="s">
        <v>473</v>
      </c>
      <c r="C7" s="57" t="s">
        <v>462</v>
      </c>
      <c r="D7" s="58">
        <f>5894.6*+Z1</f>
        <v>2529835.5861000004</v>
      </c>
      <c r="E7" s="58">
        <f>D7*$E$5</f>
        <v>16116.563129298333</v>
      </c>
      <c r="F7" s="58">
        <f t="shared" ref="F7:F10" si="9">D7*$F$5</f>
        <v>128293.45159727609</v>
      </c>
      <c r="G7" s="58">
        <f t="shared" si="6"/>
        <v>153232.05628722804</v>
      </c>
      <c r="H7" s="58">
        <f t="shared" si="7"/>
        <v>76732.793908598629</v>
      </c>
      <c r="I7" s="58">
        <f t="shared" ref="I7:I8" si="10">D7*$I$5</f>
        <v>93424.523178555333</v>
      </c>
      <c r="J7" s="58">
        <f>D7*$J$5</f>
        <v>365579.35283230804</v>
      </c>
      <c r="K7" s="58">
        <f t="shared" ref="K7:K10" si="11">D7*$K$5</f>
        <v>132051.86544906988</v>
      </c>
      <c r="L7" s="58">
        <f t="shared" ref="L7:L10" si="12">D7*$L$5</f>
        <v>229452.84946126508</v>
      </c>
      <c r="M7" s="58">
        <f t="shared" ref="M7:M10" si="13">D7*$M$5</f>
        <v>442489.91224092199</v>
      </c>
      <c r="N7" s="58">
        <f t="shared" ref="N7:N8" si="14">D7*$N$5</f>
        <v>0</v>
      </c>
      <c r="O7" s="58">
        <f t="shared" ref="O7:O10" si="15">D7*$O$5</f>
        <v>37836.078251969666</v>
      </c>
      <c r="P7" s="58">
        <f t="shared" ref="P7:P10" si="16">D7*$P$5</f>
        <v>27438.330518084706</v>
      </c>
      <c r="Q7" s="58">
        <f t="shared" ref="Q7:Q10" si="17">D7*$Q$5</f>
        <v>302992.90280055488</v>
      </c>
      <c r="R7" s="58">
        <f t="shared" ref="R7:R10" si="18">D7*$R$5</f>
        <v>43927.02812558748</v>
      </c>
      <c r="S7" s="58">
        <f>D7*$S$5</f>
        <v>10568.474802935098</v>
      </c>
      <c r="T7" s="58">
        <f t="shared" ref="T7:T10" si="19">+D7*$T$5</f>
        <v>276981.02762472426</v>
      </c>
      <c r="U7" s="58">
        <f t="shared" ref="U7:U10" si="20">+D7*$U$5</f>
        <v>32485.065992628373</v>
      </c>
      <c r="V7" s="58">
        <f t="shared" ref="V7:V10" si="21">+D7*$V$5</f>
        <v>0</v>
      </c>
      <c r="W7" s="58">
        <f t="shared" ref="W7:W10" si="22">+D7*$W$5</f>
        <v>160233.30989899486</v>
      </c>
      <c r="X7" s="58">
        <f t="shared" ref="X7:X10" si="23">+D7*$X$5</f>
        <v>0</v>
      </c>
      <c r="Y7" s="54">
        <f t="shared" si="4"/>
        <v>2529835.5861000004</v>
      </c>
      <c r="Z7" s="60">
        <f t="shared" si="8"/>
        <v>0</v>
      </c>
    </row>
    <row r="8" spans="1:26" s="52" customFormat="1" x14ac:dyDescent="0.25">
      <c r="B8" s="57" t="s">
        <v>463</v>
      </c>
      <c r="C8" s="57" t="s">
        <v>464</v>
      </c>
      <c r="D8" s="58">
        <v>4000000</v>
      </c>
      <c r="E8" s="58">
        <f>D8*$E$5</f>
        <v>25482.388211865829</v>
      </c>
      <c r="F8" s="58">
        <f t="shared" si="9"/>
        <v>202848.67886620812</v>
      </c>
      <c r="G8" s="58">
        <f t="shared" si="6"/>
        <v>242279.86534642894</v>
      </c>
      <c r="H8" s="58">
        <f t="shared" si="7"/>
        <v>121324.55457611782</v>
      </c>
      <c r="I8" s="58">
        <f t="shared" si="10"/>
        <v>147716.35546890026</v>
      </c>
      <c r="J8" s="58">
        <f>D8*$J$5</f>
        <v>578028.63528516633</v>
      </c>
      <c r="K8" s="58">
        <f t="shared" si="11"/>
        <v>208791.22133409671</v>
      </c>
      <c r="L8" s="58">
        <f t="shared" si="12"/>
        <v>362794.87998663198</v>
      </c>
      <c r="M8" s="58">
        <f t="shared" si="13"/>
        <v>699634.26030078949</v>
      </c>
      <c r="N8" s="58">
        <f t="shared" si="14"/>
        <v>0</v>
      </c>
      <c r="O8" s="58">
        <f t="shared" si="15"/>
        <v>59823.774256093595</v>
      </c>
      <c r="P8" s="58">
        <f t="shared" si="16"/>
        <v>43383.579025993051</v>
      </c>
      <c r="Q8" s="58">
        <f t="shared" si="17"/>
        <v>479071.29532895749</v>
      </c>
      <c r="R8" s="58">
        <f t="shared" si="18"/>
        <v>69454.360381269638</v>
      </c>
      <c r="S8" s="58">
        <f>D8*$S$5</f>
        <v>16710.136992305463</v>
      </c>
      <c r="T8" s="58">
        <f t="shared" si="19"/>
        <v>437943.12823580561</v>
      </c>
      <c r="U8" s="58">
        <f t="shared" si="20"/>
        <v>51363.126000938923</v>
      </c>
      <c r="V8" s="58">
        <f t="shared" si="21"/>
        <v>0</v>
      </c>
      <c r="W8" s="58">
        <f t="shared" si="22"/>
        <v>253349.7604024313</v>
      </c>
      <c r="X8" s="58">
        <f t="shared" si="23"/>
        <v>0</v>
      </c>
      <c r="Y8" s="54">
        <f t="shared" si="4"/>
        <v>4000000.0000000009</v>
      </c>
      <c r="Z8" s="60">
        <f t="shared" si="8"/>
        <v>0</v>
      </c>
    </row>
    <row r="9" spans="1:26" s="52" customFormat="1" x14ac:dyDescent="0.25">
      <c r="B9" s="57" t="s">
        <v>465</v>
      </c>
      <c r="C9" s="57" t="s">
        <v>466</v>
      </c>
      <c r="D9" s="58">
        <v>40000</v>
      </c>
      <c r="E9" s="58">
        <f t="shared" ref="E9:E10" si="24">D9*$E$5</f>
        <v>254.82388211865828</v>
      </c>
      <c r="F9" s="58">
        <f t="shared" si="9"/>
        <v>2028.4867886620812</v>
      </c>
      <c r="G9" s="58">
        <f t="shared" si="6"/>
        <v>2422.7986534642891</v>
      </c>
      <c r="H9" s="58">
        <f t="shared" si="7"/>
        <v>1213.2455457611782</v>
      </c>
      <c r="I9" s="58">
        <f>D9*$I$5</f>
        <v>1477.1635546890027</v>
      </c>
      <c r="J9" s="58">
        <f>D9*$J$5</f>
        <v>5780.2863528516637</v>
      </c>
      <c r="K9" s="58">
        <f t="shared" si="11"/>
        <v>2087.9122133409674</v>
      </c>
      <c r="L9" s="58">
        <f t="shared" si="12"/>
        <v>3627.9487998663194</v>
      </c>
      <c r="M9" s="58">
        <f t="shared" si="13"/>
        <v>6996.3426030078945</v>
      </c>
      <c r="N9" s="58">
        <f>D9*$N$5</f>
        <v>0</v>
      </c>
      <c r="O9" s="58">
        <f t="shared" si="15"/>
        <v>598.23774256093589</v>
      </c>
      <c r="P9" s="58">
        <f t="shared" si="16"/>
        <v>433.83579025993055</v>
      </c>
      <c r="Q9" s="58">
        <f t="shared" si="17"/>
        <v>4790.7129532895751</v>
      </c>
      <c r="R9" s="58">
        <f t="shared" si="18"/>
        <v>694.54360381269635</v>
      </c>
      <c r="S9" s="58">
        <f>D9*$S$5</f>
        <v>167.10136992305465</v>
      </c>
      <c r="T9" s="58">
        <f t="shared" si="19"/>
        <v>4379.4312823580558</v>
      </c>
      <c r="U9" s="58">
        <f t="shared" si="20"/>
        <v>513.63126000938928</v>
      </c>
      <c r="V9" s="58">
        <f t="shared" si="21"/>
        <v>0</v>
      </c>
      <c r="W9" s="58">
        <f t="shared" si="22"/>
        <v>2533.4976040243127</v>
      </c>
      <c r="X9" s="58">
        <f t="shared" si="23"/>
        <v>0</v>
      </c>
      <c r="Y9" s="54">
        <f t="shared" si="4"/>
        <v>40000.000000000007</v>
      </c>
      <c r="Z9" s="60">
        <f t="shared" si="8"/>
        <v>0</v>
      </c>
    </row>
    <row r="10" spans="1:26" s="52" customFormat="1" x14ac:dyDescent="0.25">
      <c r="B10" s="70" t="s">
        <v>471</v>
      </c>
      <c r="C10" s="71" t="s">
        <v>472</v>
      </c>
      <c r="D10" s="72">
        <v>12000</v>
      </c>
      <c r="E10" s="72">
        <f t="shared" si="24"/>
        <v>76.447164635597488</v>
      </c>
      <c r="F10" s="72">
        <f t="shared" si="9"/>
        <v>608.54603659862437</v>
      </c>
      <c r="G10" s="72">
        <f t="shared" si="6"/>
        <v>726.83959603928679</v>
      </c>
      <c r="H10" s="72">
        <f t="shared" si="7"/>
        <v>363.97366372835347</v>
      </c>
      <c r="I10" s="72">
        <f>D10*$I$5</f>
        <v>443.1490664067008</v>
      </c>
      <c r="J10" s="72">
        <f>D10*$J$5</f>
        <v>1734.085905855499</v>
      </c>
      <c r="K10" s="72">
        <f t="shared" si="11"/>
        <v>626.37366400229018</v>
      </c>
      <c r="L10" s="72">
        <f t="shared" si="12"/>
        <v>1088.3846399598958</v>
      </c>
      <c r="M10" s="72">
        <f t="shared" si="13"/>
        <v>2098.9027809023682</v>
      </c>
      <c r="N10" s="72">
        <f>D10*$N$5</f>
        <v>0</v>
      </c>
      <c r="O10" s="72">
        <f t="shared" si="15"/>
        <v>179.47132276828077</v>
      </c>
      <c r="P10" s="72">
        <f t="shared" si="16"/>
        <v>130.15073707797916</v>
      </c>
      <c r="Q10" s="72">
        <f t="shared" si="17"/>
        <v>1437.2138859868724</v>
      </c>
      <c r="R10" s="72">
        <f t="shared" si="18"/>
        <v>208.3630811438089</v>
      </c>
      <c r="S10" s="72">
        <f>D10*$S$5</f>
        <v>50.130410976916394</v>
      </c>
      <c r="T10" s="58">
        <f t="shared" si="19"/>
        <v>1313.8293847074169</v>
      </c>
      <c r="U10" s="58">
        <f t="shared" si="20"/>
        <v>154.08937800281677</v>
      </c>
      <c r="V10" s="58">
        <f t="shared" si="21"/>
        <v>0</v>
      </c>
      <c r="W10" s="58">
        <f t="shared" si="22"/>
        <v>760.04928120729392</v>
      </c>
      <c r="X10" s="58">
        <f t="shared" si="23"/>
        <v>0</v>
      </c>
      <c r="Y10" s="54">
        <f t="shared" si="4"/>
        <v>12000</v>
      </c>
      <c r="Z10" s="60">
        <f t="shared" si="8"/>
        <v>0</v>
      </c>
    </row>
    <row r="11" spans="1:26" s="52" customFormat="1" ht="15.75" thickBot="1" x14ac:dyDescent="0.3">
      <c r="B11" s="103" t="s">
        <v>458</v>
      </c>
      <c r="C11" s="104"/>
      <c r="D11" s="61">
        <f>SUM(D6:D10)</f>
        <v>6665105.0161000006</v>
      </c>
      <c r="E11" s="62">
        <f>SUM(E6:E10)</f>
        <v>42460.69837327861</v>
      </c>
      <c r="F11" s="62">
        <f t="shared" ref="F11:R11" si="25">SUM(F6:F10)</f>
        <v>338001.93675510545</v>
      </c>
      <c r="G11" s="62">
        <f t="shared" si="25"/>
        <v>403705.18645512901</v>
      </c>
      <c r="H11" s="62">
        <f t="shared" si="25"/>
        <v>202160.22432034527</v>
      </c>
      <c r="I11" s="62">
        <f t="shared" si="25"/>
        <v>246136.25544894449</v>
      </c>
      <c r="J11" s="62">
        <f t="shared" si="25"/>
        <v>963155.38912214991</v>
      </c>
      <c r="K11" s="62">
        <f t="shared" si="25"/>
        <v>347903.85415788338</v>
      </c>
      <c r="L11" s="62">
        <f t="shared" si="25"/>
        <v>604516.49360357458</v>
      </c>
      <c r="M11" s="62">
        <f t="shared" si="25"/>
        <v>1165783.9544415514</v>
      </c>
      <c r="N11" s="62">
        <f t="shared" si="25"/>
        <v>0</v>
      </c>
      <c r="O11" s="62">
        <f t="shared" si="25"/>
        <v>99682.934469080865</v>
      </c>
      <c r="P11" s="62">
        <f t="shared" si="25"/>
        <v>72289.027545629244</v>
      </c>
      <c r="Q11" s="62">
        <f t="shared" si="25"/>
        <v>798265.12339163979</v>
      </c>
      <c r="R11" s="62">
        <f t="shared" si="25"/>
        <v>115730.15144180435</v>
      </c>
      <c r="S11" s="62">
        <f>SUM(S6:S10)</f>
        <v>27843.704471783327</v>
      </c>
      <c r="T11" s="62">
        <f t="shared" ref="T11:X11" si="26">SUM(T6:T10)</f>
        <v>729734.23519274837</v>
      </c>
      <c r="U11" s="62">
        <f t="shared" si="26"/>
        <v>85585.157187858596</v>
      </c>
      <c r="V11" s="62">
        <f t="shared" si="26"/>
        <v>0</v>
      </c>
      <c r="W11" s="62">
        <f t="shared" si="26"/>
        <v>422150.68972149456</v>
      </c>
      <c r="X11" s="62">
        <f t="shared" si="26"/>
        <v>0</v>
      </c>
      <c r="Y11" s="54">
        <f>SUM(E11:X11)</f>
        <v>6665105.0161000006</v>
      </c>
      <c r="Z11" s="60">
        <f t="shared" si="8"/>
        <v>0</v>
      </c>
    </row>
    <row r="12" spans="1:26" s="52" customFormat="1" ht="15.75" thickTop="1" x14ac:dyDescent="0.25">
      <c r="B12" s="105" t="s">
        <v>467</v>
      </c>
      <c r="C12" s="106"/>
      <c r="D12" s="107"/>
      <c r="E12" s="63"/>
      <c r="F12" s="63"/>
      <c r="G12" s="63"/>
      <c r="H12" s="63"/>
      <c r="I12" s="63"/>
      <c r="J12" s="63">
        <f>+'198'!L101</f>
        <v>43467.198480000006</v>
      </c>
      <c r="K12" s="63"/>
      <c r="L12" s="63"/>
      <c r="M12" s="63">
        <f>+'198'!F157</f>
        <v>128753.55000000002</v>
      </c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4"/>
    </row>
    <row r="13" spans="1:26" s="52" customFormat="1" x14ac:dyDescent="0.25">
      <c r="B13" s="108" t="s">
        <v>468</v>
      </c>
      <c r="C13" s="109"/>
      <c r="D13" s="110"/>
      <c r="E13" s="65">
        <f>E11+E12</f>
        <v>42460.69837327861</v>
      </c>
      <c r="F13" s="65">
        <f>F11+F12</f>
        <v>338001.93675510545</v>
      </c>
      <c r="G13" s="65">
        <f>G11+G12</f>
        <v>403705.18645512901</v>
      </c>
      <c r="H13" s="65">
        <f t="shared" ref="H13:X13" si="27">H11+H12</f>
        <v>202160.22432034527</v>
      </c>
      <c r="I13" s="65">
        <f t="shared" si="27"/>
        <v>246136.25544894449</v>
      </c>
      <c r="J13" s="65">
        <f t="shared" si="27"/>
        <v>1006622.5876021499</v>
      </c>
      <c r="K13" s="65">
        <f t="shared" si="27"/>
        <v>347903.85415788338</v>
      </c>
      <c r="L13" s="65">
        <f t="shared" si="27"/>
        <v>604516.49360357458</v>
      </c>
      <c r="M13" s="65">
        <f t="shared" si="27"/>
        <v>1294537.5044415514</v>
      </c>
      <c r="N13" s="65">
        <f t="shared" si="27"/>
        <v>0</v>
      </c>
      <c r="O13" s="65">
        <f t="shared" si="27"/>
        <v>99682.934469080865</v>
      </c>
      <c r="P13" s="65">
        <f t="shared" si="27"/>
        <v>72289.027545629244</v>
      </c>
      <c r="Q13" s="65">
        <f t="shared" si="27"/>
        <v>798265.12339163979</v>
      </c>
      <c r="R13" s="65">
        <f t="shared" si="27"/>
        <v>115730.15144180435</v>
      </c>
      <c r="S13" s="65">
        <f t="shared" si="27"/>
        <v>27843.704471783327</v>
      </c>
      <c r="T13" s="65">
        <f t="shared" si="27"/>
        <v>729734.23519274837</v>
      </c>
      <c r="U13" s="65">
        <f t="shared" si="27"/>
        <v>85585.157187858596</v>
      </c>
      <c r="V13" s="65">
        <f t="shared" si="27"/>
        <v>0</v>
      </c>
      <c r="W13" s="65">
        <f t="shared" si="27"/>
        <v>422150.68972149456</v>
      </c>
      <c r="X13" s="65">
        <f t="shared" si="27"/>
        <v>0</v>
      </c>
      <c r="Y13" s="66">
        <f>SUM(E13:X13)</f>
        <v>6837325.7645800011</v>
      </c>
    </row>
    <row r="14" spans="1:26" s="52" customFormat="1" x14ac:dyDescent="0.25">
      <c r="B14" s="67"/>
      <c r="C14" s="67"/>
      <c r="D14" s="60"/>
    </row>
    <row r="15" spans="1:26" s="69" customFormat="1" x14ac:dyDescent="0.25">
      <c r="A15" s="60"/>
      <c r="B15" s="67"/>
      <c r="C15" s="67"/>
      <c r="D15" s="60"/>
      <c r="E15" s="52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spans="1:26" s="69" customFormat="1" x14ac:dyDescent="0.25">
      <c r="A16" s="60"/>
      <c r="B16" s="67"/>
      <c r="C16" s="67"/>
      <c r="D16" s="60"/>
      <c r="E16" s="52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spans="1:26" s="69" customFormat="1" x14ac:dyDescent="0.25">
      <c r="A17" s="60"/>
      <c r="B17" s="67"/>
      <c r="C17" s="67"/>
      <c r="D17" s="60"/>
      <c r="E17" s="52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spans="1:26" s="69" customFormat="1" x14ac:dyDescent="0.25">
      <c r="A18" s="60"/>
      <c r="B18" s="67"/>
      <c r="C18" s="67"/>
      <c r="D18" s="60"/>
      <c r="E18" s="52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spans="1:26" s="69" customFormat="1" x14ac:dyDescent="0.25">
      <c r="A19" s="60"/>
      <c r="B19" s="67"/>
      <c r="C19" s="67"/>
      <c r="D19" s="60"/>
      <c r="E19" s="52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spans="1:26" s="69" customFormat="1" x14ac:dyDescent="0.25">
      <c r="A20" s="60"/>
      <c r="B20" s="67"/>
      <c r="C20" s="67"/>
      <c r="D20" s="60"/>
      <c r="E20" s="52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spans="1:26" s="69" customFormat="1" x14ac:dyDescent="0.25">
      <c r="A21" s="60"/>
      <c r="B21" s="67"/>
      <c r="C21" s="67"/>
      <c r="D21" s="60"/>
      <c r="E21" s="52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spans="1:26" s="69" customFormat="1" x14ac:dyDescent="0.25">
      <c r="A22" s="60"/>
      <c r="B22" s="67"/>
      <c r="C22" s="67"/>
      <c r="D22" s="60"/>
      <c r="E22" s="52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spans="1:26" s="69" customFormat="1" x14ac:dyDescent="0.25">
      <c r="A23" s="60"/>
      <c r="B23" s="67"/>
      <c r="C23" s="67"/>
      <c r="D23" s="60"/>
      <c r="E23" s="52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spans="1:26" s="69" customFormat="1" x14ac:dyDescent="0.25">
      <c r="A24" s="60"/>
      <c r="B24" s="67"/>
      <c r="C24" s="67"/>
      <c r="D24" s="60"/>
      <c r="E24" s="52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spans="1:26" s="69" customFormat="1" x14ac:dyDescent="0.25">
      <c r="A25" s="60"/>
      <c r="B25" s="67"/>
      <c r="C25" s="67"/>
      <c r="D25" s="60"/>
      <c r="E25" s="52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spans="1:26" s="69" customFormat="1" x14ac:dyDescent="0.25">
      <c r="A26" s="60"/>
      <c r="B26" s="67"/>
      <c r="C26" s="67"/>
      <c r="D26" s="60"/>
      <c r="E26" s="52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spans="1:26" s="69" customFormat="1" x14ac:dyDescent="0.25">
      <c r="A27" s="60"/>
      <c r="B27" s="67"/>
      <c r="C27" s="67"/>
      <c r="D27" s="60"/>
      <c r="E27" s="52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spans="1:26" s="69" customFormat="1" x14ac:dyDescent="0.25">
      <c r="A28" s="60"/>
      <c r="B28" s="67"/>
      <c r="C28" s="67"/>
      <c r="D28" s="60"/>
      <c r="E28" s="52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spans="1:26" s="69" customFormat="1" x14ac:dyDescent="0.25">
      <c r="A29" s="60"/>
      <c r="B29" s="67"/>
      <c r="C29" s="67"/>
      <c r="D29" s="60"/>
      <c r="E29" s="52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spans="1:26" s="69" customFormat="1" x14ac:dyDescent="0.25">
      <c r="A30" s="60"/>
      <c r="B30" s="67"/>
      <c r="C30" s="67"/>
      <c r="D30" s="60"/>
      <c r="E30" s="52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spans="1:26" s="69" customFormat="1" x14ac:dyDescent="0.25">
      <c r="A31" s="60"/>
      <c r="B31" s="67"/>
      <c r="C31" s="67"/>
      <c r="D31" s="60"/>
      <c r="E31" s="52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spans="1:26" s="69" customFormat="1" x14ac:dyDescent="0.25">
      <c r="A32" s="60"/>
      <c r="B32" s="67"/>
      <c r="C32" s="67"/>
      <c r="D32" s="60"/>
      <c r="E32" s="52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spans="1:26" s="69" customFormat="1" x14ac:dyDescent="0.25">
      <c r="A33" s="60"/>
      <c r="B33" s="67"/>
      <c r="C33" s="67"/>
      <c r="D33" s="60"/>
      <c r="E33" s="52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spans="1:26" s="69" customFormat="1" x14ac:dyDescent="0.25">
      <c r="A34" s="60"/>
      <c r="B34" s="67"/>
      <c r="C34" s="67"/>
      <c r="D34" s="60"/>
      <c r="E34" s="52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spans="1:26" s="69" customFormat="1" x14ac:dyDescent="0.25">
      <c r="A35" s="60"/>
      <c r="B35" s="67"/>
      <c r="C35" s="67"/>
      <c r="D35" s="60"/>
      <c r="E35" s="52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spans="1:26" s="69" customFormat="1" x14ac:dyDescent="0.25">
      <c r="A36" s="60"/>
      <c r="B36" s="67"/>
      <c r="C36" s="67"/>
      <c r="D36" s="60"/>
      <c r="E36" s="52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spans="1:26" s="69" customFormat="1" x14ac:dyDescent="0.25">
      <c r="A37" s="60"/>
      <c r="B37" s="67"/>
      <c r="C37" s="67"/>
      <c r="D37" s="60"/>
      <c r="E37" s="52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spans="1:26" s="69" customFormat="1" x14ac:dyDescent="0.25">
      <c r="A38" s="60"/>
      <c r="B38" s="67"/>
      <c r="C38" s="67"/>
      <c r="D38" s="60"/>
      <c r="E38" s="52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spans="1:26" s="69" customFormat="1" x14ac:dyDescent="0.25">
      <c r="A39" s="60"/>
      <c r="B39" s="67"/>
      <c r="C39" s="67"/>
      <c r="D39" s="60"/>
      <c r="E39" s="52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spans="1:26" s="69" customFormat="1" x14ac:dyDescent="0.25">
      <c r="A40" s="60"/>
      <c r="B40" s="67"/>
      <c r="C40" s="67"/>
      <c r="D40" s="60"/>
      <c r="E40" s="52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spans="1:26" s="69" customFormat="1" x14ac:dyDescent="0.25">
      <c r="A41" s="60"/>
      <c r="B41" s="67"/>
      <c r="C41" s="67"/>
      <c r="D41" s="60"/>
      <c r="E41" s="52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spans="1:26" s="69" customFormat="1" x14ac:dyDescent="0.25">
      <c r="A42" s="60"/>
      <c r="B42" s="67"/>
      <c r="C42" s="67"/>
      <c r="D42" s="60"/>
      <c r="E42" s="52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spans="1:26" s="69" customFormat="1" x14ac:dyDescent="0.25">
      <c r="A43" s="60"/>
      <c r="B43" s="67"/>
      <c r="C43" s="67"/>
      <c r="D43" s="60"/>
      <c r="E43" s="52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spans="1:26" s="69" customFormat="1" x14ac:dyDescent="0.25">
      <c r="A44" s="60"/>
      <c r="B44" s="67"/>
      <c r="C44" s="67"/>
      <c r="D44" s="60"/>
      <c r="E44" s="52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s="69" customFormat="1" x14ac:dyDescent="0.25">
      <c r="A45" s="60"/>
      <c r="B45" s="67"/>
      <c r="C45" s="67"/>
      <c r="D45" s="60"/>
      <c r="E45" s="52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spans="1:26" s="69" customFormat="1" x14ac:dyDescent="0.25">
      <c r="A46" s="60"/>
      <c r="B46" s="67"/>
      <c r="C46" s="67"/>
      <c r="D46" s="60"/>
      <c r="E46" s="52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spans="1:26" s="69" customFormat="1" x14ac:dyDescent="0.25">
      <c r="A47" s="60"/>
      <c r="B47" s="67"/>
      <c r="C47" s="67"/>
      <c r="D47" s="60"/>
      <c r="E47" s="52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spans="1:26" s="69" customFormat="1" x14ac:dyDescent="0.25">
      <c r="A48" s="60"/>
      <c r="B48" s="67"/>
      <c r="C48" s="67"/>
      <c r="D48" s="60"/>
      <c r="E48" s="52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spans="1:26" s="69" customFormat="1" x14ac:dyDescent="0.25">
      <c r="A49" s="60"/>
      <c r="B49" s="67"/>
      <c r="C49" s="67"/>
      <c r="D49" s="60"/>
      <c r="E49" s="52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spans="1:26" s="69" customFormat="1" x14ac:dyDescent="0.25">
      <c r="A50" s="60"/>
      <c r="B50" s="67"/>
      <c r="C50" s="67"/>
      <c r="D50" s="60"/>
      <c r="E50" s="52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spans="1:26" s="69" customFormat="1" x14ac:dyDescent="0.25">
      <c r="A51" s="60"/>
      <c r="B51" s="67"/>
      <c r="C51" s="67"/>
      <c r="D51" s="60"/>
      <c r="E51" s="52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spans="1:26" s="69" customFormat="1" x14ac:dyDescent="0.25">
      <c r="A52" s="60"/>
      <c r="B52" s="67"/>
      <c r="C52" s="67"/>
      <c r="D52" s="60"/>
      <c r="E52" s="52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spans="1:26" s="69" customFormat="1" x14ac:dyDescent="0.25">
      <c r="A53" s="60"/>
      <c r="B53" s="67"/>
      <c r="C53" s="67"/>
      <c r="D53" s="60"/>
      <c r="E53" s="52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spans="1:26" s="69" customFormat="1" x14ac:dyDescent="0.25">
      <c r="A54" s="60"/>
      <c r="B54" s="67"/>
      <c r="C54" s="67"/>
      <c r="D54" s="60"/>
      <c r="E54" s="52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spans="1:26" s="69" customFormat="1" x14ac:dyDescent="0.25">
      <c r="A55" s="60"/>
      <c r="B55" s="67"/>
      <c r="C55" s="67"/>
      <c r="D55" s="60"/>
      <c r="E55" s="52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spans="1:26" s="69" customFormat="1" x14ac:dyDescent="0.25">
      <c r="A56" s="60"/>
      <c r="B56" s="67"/>
      <c r="C56" s="67"/>
      <c r="D56" s="60"/>
      <c r="E56" s="52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spans="1:26" s="69" customFormat="1" x14ac:dyDescent="0.25">
      <c r="A57" s="60"/>
      <c r="B57" s="67"/>
      <c r="C57" s="67"/>
      <c r="D57" s="60"/>
      <c r="E57" s="52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spans="1:26" s="69" customFormat="1" x14ac:dyDescent="0.25">
      <c r="A58" s="60"/>
      <c r="B58" s="67"/>
      <c r="C58" s="67"/>
      <c r="D58" s="60"/>
      <c r="E58" s="52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spans="1:26" s="69" customFormat="1" x14ac:dyDescent="0.25">
      <c r="A59" s="60"/>
      <c r="B59" s="67"/>
      <c r="C59" s="67"/>
      <c r="D59" s="60"/>
      <c r="E59" s="52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s="69" customFormat="1" x14ac:dyDescent="0.25">
      <c r="A60" s="60"/>
      <c r="B60" s="67"/>
      <c r="C60" s="67"/>
      <c r="D60" s="60"/>
      <c r="E60" s="52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spans="1:26" s="69" customFormat="1" x14ac:dyDescent="0.25">
      <c r="A61" s="60"/>
      <c r="B61" s="67"/>
      <c r="C61" s="67"/>
      <c r="D61" s="60"/>
      <c r="E61" s="52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spans="1:26" s="69" customFormat="1" x14ac:dyDescent="0.25">
      <c r="A62" s="60"/>
      <c r="B62" s="67"/>
      <c r="C62" s="67"/>
      <c r="D62" s="60"/>
      <c r="E62" s="52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spans="1:26" s="69" customFormat="1" x14ac:dyDescent="0.25">
      <c r="A63" s="60"/>
      <c r="B63" s="67"/>
      <c r="C63" s="67"/>
      <c r="D63" s="60"/>
      <c r="E63" s="52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spans="1:26" s="69" customFormat="1" x14ac:dyDescent="0.25">
      <c r="A64" s="60"/>
      <c r="B64" s="67"/>
      <c r="C64" s="67"/>
      <c r="D64" s="60"/>
      <c r="E64" s="52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spans="1:26" s="69" customFormat="1" x14ac:dyDescent="0.25">
      <c r="A65" s="60"/>
      <c r="B65" s="67"/>
      <c r="C65" s="67"/>
      <c r="D65" s="60"/>
      <c r="E65" s="52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spans="1:26" s="69" customFormat="1" x14ac:dyDescent="0.25">
      <c r="A66" s="60"/>
      <c r="B66" s="67"/>
      <c r="C66" s="67"/>
      <c r="D66" s="60"/>
      <c r="E66" s="52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spans="1:26" s="69" customFormat="1" x14ac:dyDescent="0.25">
      <c r="A67" s="60"/>
      <c r="B67" s="67"/>
      <c r="C67" s="67"/>
      <c r="D67" s="60"/>
      <c r="E67" s="52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spans="1:26" s="69" customFormat="1" x14ac:dyDescent="0.25">
      <c r="A68" s="60"/>
      <c r="B68" s="67"/>
      <c r="C68" s="67"/>
      <c r="D68" s="60"/>
      <c r="E68" s="52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spans="1:26" s="69" customFormat="1" x14ac:dyDescent="0.25">
      <c r="A69" s="60"/>
      <c r="B69" s="67"/>
      <c r="C69" s="67"/>
      <c r="D69" s="60"/>
      <c r="E69" s="52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spans="1:26" s="69" customFormat="1" x14ac:dyDescent="0.25">
      <c r="A70" s="60"/>
      <c r="B70" s="67"/>
      <c r="C70" s="67"/>
      <c r="D70" s="60"/>
      <c r="E70" s="52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spans="1:26" s="69" customFormat="1" x14ac:dyDescent="0.25">
      <c r="A71" s="60"/>
      <c r="B71" s="67"/>
      <c r="C71" s="67"/>
      <c r="D71" s="60"/>
      <c r="E71" s="52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s="69" customFormat="1" x14ac:dyDescent="0.25">
      <c r="A72" s="60"/>
      <c r="B72" s="67"/>
      <c r="C72" s="67"/>
      <c r="D72" s="60"/>
      <c r="E72" s="52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spans="1:26" s="69" customFormat="1" x14ac:dyDescent="0.25">
      <c r="A73" s="60"/>
      <c r="B73" s="67"/>
      <c r="C73" s="67"/>
      <c r="D73" s="60"/>
      <c r="E73" s="52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spans="1:26" s="69" customFormat="1" x14ac:dyDescent="0.25">
      <c r="A74" s="60"/>
      <c r="B74" s="67"/>
      <c r="C74" s="67"/>
      <c r="D74" s="60"/>
      <c r="E74" s="52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spans="1:26" s="69" customFormat="1" x14ac:dyDescent="0.25">
      <c r="A75" s="60"/>
      <c r="B75" s="67"/>
      <c r="C75" s="67"/>
      <c r="D75" s="60"/>
      <c r="E75" s="52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spans="1:26" s="69" customFormat="1" x14ac:dyDescent="0.25">
      <c r="A76" s="60"/>
      <c r="B76" s="67"/>
      <c r="C76" s="67"/>
      <c r="D76" s="60"/>
      <c r="E76" s="52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spans="1:26" s="69" customFormat="1" x14ac:dyDescent="0.25">
      <c r="A77" s="60"/>
      <c r="B77" s="67"/>
      <c r="C77" s="67"/>
      <c r="D77" s="60"/>
      <c r="E77" s="52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spans="1:26" s="69" customFormat="1" x14ac:dyDescent="0.25">
      <c r="A78" s="60"/>
      <c r="B78" s="67"/>
      <c r="C78" s="67"/>
      <c r="D78" s="60"/>
      <c r="E78" s="52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spans="1:26" s="69" customFormat="1" x14ac:dyDescent="0.25">
      <c r="A79" s="60"/>
      <c r="B79" s="67"/>
      <c r="C79" s="67"/>
      <c r="D79" s="60"/>
      <c r="E79" s="52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spans="1:26" s="69" customFormat="1" x14ac:dyDescent="0.25">
      <c r="A80" s="60"/>
      <c r="B80" s="67"/>
      <c r="C80" s="67"/>
      <c r="D80" s="60"/>
      <c r="E80" s="52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spans="1:26" s="69" customFormat="1" x14ac:dyDescent="0.25">
      <c r="A81" s="60"/>
      <c r="B81" s="67"/>
      <c r="C81" s="67"/>
      <c r="D81" s="60"/>
      <c r="E81" s="52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spans="1:26" s="69" customFormat="1" x14ac:dyDescent="0.25">
      <c r="A82" s="60"/>
      <c r="B82" s="67"/>
      <c r="C82" s="67"/>
      <c r="D82" s="60"/>
      <c r="E82" s="52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spans="1:26" s="69" customFormat="1" x14ac:dyDescent="0.25">
      <c r="A83" s="60"/>
      <c r="B83" s="67"/>
      <c r="C83" s="67"/>
      <c r="D83" s="60"/>
      <c r="E83" s="52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spans="1:26" s="69" customFormat="1" x14ac:dyDescent="0.25">
      <c r="A84" s="60"/>
      <c r="B84" s="67"/>
      <c r="C84" s="67"/>
      <c r="D84" s="60"/>
      <c r="E84" s="52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spans="1:26" s="69" customFormat="1" x14ac:dyDescent="0.25">
      <c r="A85" s="60"/>
      <c r="B85" s="67"/>
      <c r="C85" s="67"/>
      <c r="D85" s="60"/>
      <c r="E85" s="52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spans="1:26" s="69" customFormat="1" x14ac:dyDescent="0.25">
      <c r="A86" s="60"/>
      <c r="B86" s="67"/>
      <c r="C86" s="67"/>
      <c r="D86" s="60"/>
      <c r="E86" s="52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spans="1:26" s="69" customFormat="1" x14ac:dyDescent="0.25">
      <c r="A87" s="60"/>
      <c r="B87" s="67"/>
      <c r="C87" s="67"/>
      <c r="D87" s="60"/>
      <c r="E87" s="52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spans="1:26" s="69" customFormat="1" x14ac:dyDescent="0.25">
      <c r="A88" s="60"/>
      <c r="B88" s="67"/>
      <c r="C88" s="67"/>
      <c r="D88" s="60"/>
      <c r="E88" s="52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spans="1:26" s="69" customFormat="1" x14ac:dyDescent="0.25">
      <c r="A89" s="60"/>
      <c r="B89" s="67"/>
      <c r="C89" s="67"/>
      <c r="D89" s="60"/>
      <c r="E89" s="52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26" s="69" customFormat="1" x14ac:dyDescent="0.25">
      <c r="A90" s="60"/>
      <c r="B90" s="67"/>
      <c r="C90" s="67"/>
      <c r="D90" s="60"/>
      <c r="E90" s="52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spans="1:26" s="69" customFormat="1" x14ac:dyDescent="0.25">
      <c r="A91" s="60"/>
      <c r="B91" s="67"/>
      <c r="C91" s="67"/>
      <c r="D91" s="60"/>
      <c r="E91" s="52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spans="1:26" s="69" customFormat="1" x14ac:dyDescent="0.25">
      <c r="A92" s="60"/>
      <c r="B92" s="67"/>
      <c r="C92" s="67"/>
      <c r="D92" s="60"/>
      <c r="E92" s="52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spans="1:26" s="69" customFormat="1" x14ac:dyDescent="0.25">
      <c r="A93" s="60"/>
      <c r="B93" s="67"/>
      <c r="C93" s="67"/>
      <c r="D93" s="60"/>
      <c r="E93" s="52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spans="1:26" s="69" customFormat="1" x14ac:dyDescent="0.25">
      <c r="A94" s="60"/>
      <c r="B94" s="67"/>
      <c r="C94" s="67"/>
      <c r="D94" s="60"/>
      <c r="E94" s="52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spans="1:26" s="69" customFormat="1" x14ac:dyDescent="0.25">
      <c r="A95" s="60"/>
      <c r="B95" s="67"/>
      <c r="C95" s="67"/>
      <c r="D95" s="60"/>
      <c r="E95" s="52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spans="1:26" s="69" customFormat="1" x14ac:dyDescent="0.25">
      <c r="A96" s="60"/>
      <c r="B96" s="67"/>
      <c r="C96" s="67"/>
      <c r="D96" s="60"/>
      <c r="E96" s="52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spans="1:26" s="69" customFormat="1" x14ac:dyDescent="0.25">
      <c r="A97" s="60"/>
      <c r="B97" s="67"/>
      <c r="C97" s="67"/>
      <c r="D97" s="60"/>
      <c r="E97" s="52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spans="1:26" s="69" customFormat="1" x14ac:dyDescent="0.25">
      <c r="A98" s="60"/>
      <c r="B98" s="67"/>
      <c r="C98" s="67"/>
      <c r="D98" s="60"/>
      <c r="E98" s="52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spans="1:26" s="69" customFormat="1" x14ac:dyDescent="0.25">
      <c r="A99" s="60"/>
      <c r="B99" s="67"/>
      <c r="C99" s="67"/>
      <c r="D99" s="60"/>
      <c r="E99" s="52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spans="1:26" s="69" customFormat="1" x14ac:dyDescent="0.25">
      <c r="A100" s="60"/>
      <c r="B100" s="67"/>
      <c r="C100" s="67"/>
      <c r="D100" s="60"/>
      <c r="E100" s="52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spans="1:26" s="69" customFormat="1" x14ac:dyDescent="0.25">
      <c r="A101" s="60"/>
      <c r="B101" s="67"/>
      <c r="C101" s="67"/>
      <c r="D101" s="60"/>
      <c r="E101" s="52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spans="1:26" s="69" customFormat="1" x14ac:dyDescent="0.25">
      <c r="A102" s="60"/>
      <c r="B102" s="67"/>
      <c r="C102" s="67"/>
      <c r="D102" s="60"/>
      <c r="E102" s="52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spans="1:26" s="69" customFormat="1" x14ac:dyDescent="0.25">
      <c r="A103" s="60"/>
      <c r="B103" s="67"/>
      <c r="C103" s="67"/>
      <c r="D103" s="60"/>
      <c r="E103" s="52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spans="1:26" s="69" customFormat="1" x14ac:dyDescent="0.25">
      <c r="A104" s="60"/>
      <c r="B104" s="67"/>
      <c r="C104" s="67"/>
      <c r="D104" s="60"/>
      <c r="E104" s="52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spans="1:26" s="69" customFormat="1" x14ac:dyDescent="0.25">
      <c r="A105" s="60"/>
      <c r="B105" s="67"/>
      <c r="C105" s="67"/>
      <c r="D105" s="60"/>
      <c r="E105" s="52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spans="1:26" s="69" customFormat="1" x14ac:dyDescent="0.25">
      <c r="A106" s="60"/>
      <c r="B106" s="67"/>
      <c r="C106" s="67"/>
      <c r="D106" s="60"/>
      <c r="E106" s="52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spans="1:26" s="69" customFormat="1" x14ac:dyDescent="0.25">
      <c r="A107" s="60"/>
      <c r="B107" s="67"/>
      <c r="C107" s="67"/>
      <c r="D107" s="60"/>
      <c r="E107" s="52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spans="1:26" s="69" customFormat="1" x14ac:dyDescent="0.25">
      <c r="A108" s="60"/>
      <c r="B108" s="67"/>
      <c r="C108" s="67"/>
      <c r="D108" s="60"/>
      <c r="E108" s="52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spans="1:26" s="69" customFormat="1" x14ac:dyDescent="0.25">
      <c r="A109" s="60"/>
      <c r="B109" s="67"/>
      <c r="C109" s="67"/>
      <c r="D109" s="60"/>
      <c r="E109" s="52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spans="1:26" s="69" customFormat="1" x14ac:dyDescent="0.25">
      <c r="A110" s="60"/>
      <c r="B110" s="67"/>
      <c r="C110" s="67"/>
      <c r="D110" s="60"/>
      <c r="E110" s="52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spans="1:26" s="69" customFormat="1" x14ac:dyDescent="0.25">
      <c r="A111" s="60"/>
      <c r="B111" s="67"/>
      <c r="C111" s="67"/>
      <c r="D111" s="60"/>
      <c r="E111" s="52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spans="1:26" s="69" customFormat="1" x14ac:dyDescent="0.25">
      <c r="A112" s="60"/>
      <c r="B112" s="67"/>
      <c r="C112" s="67"/>
      <c r="D112" s="60"/>
      <c r="E112" s="52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spans="1:26" s="69" customFormat="1" x14ac:dyDescent="0.25">
      <c r="A113" s="60"/>
      <c r="B113" s="67"/>
      <c r="C113" s="67"/>
      <c r="D113" s="60"/>
      <c r="E113" s="52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spans="1:26" s="69" customFormat="1" x14ac:dyDescent="0.25">
      <c r="A114" s="60"/>
      <c r="B114" s="67"/>
      <c r="C114" s="67"/>
      <c r="D114" s="60"/>
      <c r="E114" s="52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spans="1:26" s="69" customFormat="1" x14ac:dyDescent="0.25">
      <c r="A115" s="60"/>
      <c r="B115" s="67"/>
      <c r="C115" s="67"/>
      <c r="D115" s="60"/>
      <c r="E115" s="52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spans="1:26" s="69" customFormat="1" x14ac:dyDescent="0.25">
      <c r="A116" s="60"/>
      <c r="B116" s="67"/>
      <c r="C116" s="67"/>
      <c r="D116" s="60"/>
      <c r="E116" s="52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spans="1:26" s="69" customFormat="1" x14ac:dyDescent="0.25">
      <c r="A117" s="60"/>
      <c r="B117" s="67"/>
      <c r="C117" s="67"/>
      <c r="D117" s="60"/>
      <c r="E117" s="52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spans="1:26" s="69" customFormat="1" x14ac:dyDescent="0.25">
      <c r="A118" s="60"/>
      <c r="B118" s="67"/>
      <c r="C118" s="67"/>
      <c r="D118" s="60"/>
      <c r="E118" s="52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spans="1:26" s="69" customFormat="1" x14ac:dyDescent="0.25">
      <c r="A119" s="60"/>
      <c r="B119" s="67"/>
      <c r="C119" s="67"/>
      <c r="D119" s="60"/>
      <c r="E119" s="52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spans="1:26" s="69" customFormat="1" x14ac:dyDescent="0.25">
      <c r="A120" s="60"/>
      <c r="B120" s="67"/>
      <c r="C120" s="67"/>
      <c r="D120" s="60"/>
      <c r="E120" s="52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spans="1:26" s="69" customFormat="1" x14ac:dyDescent="0.25">
      <c r="A121" s="60"/>
      <c r="B121" s="67"/>
      <c r="C121" s="67"/>
      <c r="D121" s="60"/>
      <c r="E121" s="52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spans="1:26" s="69" customFormat="1" x14ac:dyDescent="0.25">
      <c r="A122" s="60"/>
      <c r="B122" s="67"/>
      <c r="C122" s="67"/>
      <c r="D122" s="60"/>
      <c r="E122" s="52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spans="1:26" s="69" customFormat="1" x14ac:dyDescent="0.25">
      <c r="A123" s="60"/>
      <c r="B123" s="67"/>
      <c r="C123" s="67"/>
      <c r="D123" s="60"/>
      <c r="E123" s="52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spans="1:26" s="69" customFormat="1" x14ac:dyDescent="0.25">
      <c r="A124" s="60"/>
      <c r="B124" s="67"/>
      <c r="C124" s="67"/>
      <c r="D124" s="60"/>
      <c r="E124" s="52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spans="1:26" s="69" customFormat="1" x14ac:dyDescent="0.25">
      <c r="A125" s="60"/>
      <c r="B125" s="67"/>
      <c r="C125" s="67"/>
      <c r="D125" s="60"/>
      <c r="E125" s="52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spans="1:26" s="69" customFormat="1" x14ac:dyDescent="0.25">
      <c r="A126" s="60"/>
      <c r="B126" s="67"/>
      <c r="C126" s="67"/>
      <c r="D126" s="60"/>
      <c r="E126" s="52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spans="1:26" s="69" customFormat="1" x14ac:dyDescent="0.25">
      <c r="A127" s="60"/>
      <c r="B127" s="67"/>
      <c r="C127" s="67"/>
      <c r="D127" s="60"/>
      <c r="E127" s="52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spans="1:26" s="69" customFormat="1" x14ac:dyDescent="0.25">
      <c r="A128" s="60"/>
      <c r="B128" s="67"/>
      <c r="C128" s="67"/>
      <c r="D128" s="60"/>
      <c r="E128" s="52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spans="1:26" s="69" customFormat="1" x14ac:dyDescent="0.25">
      <c r="A129" s="60"/>
      <c r="B129" s="67"/>
      <c r="C129" s="67"/>
      <c r="D129" s="60"/>
      <c r="E129" s="52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spans="1:26" s="69" customFormat="1" x14ac:dyDescent="0.25">
      <c r="A130" s="60"/>
      <c r="B130" s="67"/>
      <c r="C130" s="67"/>
      <c r="D130" s="60"/>
      <c r="E130" s="52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spans="1:26" s="69" customFormat="1" x14ac:dyDescent="0.25">
      <c r="A131" s="60"/>
      <c r="B131" s="67"/>
      <c r="C131" s="67"/>
      <c r="D131" s="60"/>
      <c r="E131" s="52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spans="1:26" s="69" customFormat="1" x14ac:dyDescent="0.25">
      <c r="A132" s="60"/>
      <c r="B132" s="67"/>
      <c r="C132" s="67"/>
      <c r="D132" s="60"/>
      <c r="E132" s="52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spans="1:26" s="69" customFormat="1" x14ac:dyDescent="0.25">
      <c r="A133" s="60"/>
      <c r="B133" s="67"/>
      <c r="C133" s="67"/>
      <c r="D133" s="60"/>
      <c r="E133" s="52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spans="1:26" s="69" customFormat="1" x14ac:dyDescent="0.25">
      <c r="A134" s="60"/>
      <c r="B134" s="67"/>
      <c r="C134" s="67"/>
      <c r="D134" s="60"/>
      <c r="E134" s="52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spans="1:26" s="69" customFormat="1" x14ac:dyDescent="0.25">
      <c r="A135" s="60"/>
      <c r="B135" s="67"/>
      <c r="C135" s="67"/>
      <c r="D135" s="60"/>
      <c r="E135" s="52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spans="1:26" s="69" customFormat="1" x14ac:dyDescent="0.25">
      <c r="A136" s="60"/>
      <c r="B136" s="67"/>
      <c r="C136" s="67"/>
      <c r="D136" s="60"/>
      <c r="E136" s="52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spans="1:26" s="69" customFormat="1" x14ac:dyDescent="0.25">
      <c r="A137" s="60"/>
      <c r="B137" s="67"/>
      <c r="C137" s="67"/>
      <c r="D137" s="60"/>
      <c r="E137" s="52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spans="1:26" s="69" customFormat="1" x14ac:dyDescent="0.25">
      <c r="A138" s="60"/>
      <c r="B138" s="67"/>
      <c r="C138" s="67"/>
      <c r="D138" s="60"/>
      <c r="E138" s="52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spans="1:26" s="69" customFormat="1" x14ac:dyDescent="0.25">
      <c r="A139" s="60"/>
      <c r="B139" s="67"/>
      <c r="C139" s="67"/>
      <c r="D139" s="60"/>
      <c r="E139" s="52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spans="1:26" s="69" customFormat="1" x14ac:dyDescent="0.25">
      <c r="A140" s="60"/>
      <c r="B140" s="67"/>
      <c r="C140" s="67"/>
      <c r="D140" s="60"/>
      <c r="E140" s="52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spans="1:26" s="69" customFormat="1" x14ac:dyDescent="0.25">
      <c r="A141" s="60"/>
      <c r="B141" s="67"/>
      <c r="C141" s="67"/>
      <c r="D141" s="60"/>
      <c r="E141" s="52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spans="1:26" s="69" customFormat="1" x14ac:dyDescent="0.25">
      <c r="A142" s="60"/>
      <c r="B142" s="67"/>
      <c r="C142" s="67"/>
      <c r="D142" s="60"/>
      <c r="E142" s="52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spans="1:26" s="69" customFormat="1" x14ac:dyDescent="0.25">
      <c r="A143" s="60"/>
      <c r="B143" s="67"/>
      <c r="C143" s="67"/>
      <c r="D143" s="60"/>
      <c r="E143" s="52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spans="1:26" s="69" customFormat="1" x14ac:dyDescent="0.25">
      <c r="A144" s="60"/>
      <c r="B144" s="67"/>
      <c r="C144" s="67"/>
      <c r="D144" s="60"/>
      <c r="E144" s="52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spans="1:26" s="69" customFormat="1" x14ac:dyDescent="0.25">
      <c r="A145" s="60"/>
      <c r="B145" s="67"/>
      <c r="C145" s="67"/>
      <c r="D145" s="60"/>
      <c r="E145" s="52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spans="1:26" s="69" customFormat="1" x14ac:dyDescent="0.25">
      <c r="A146" s="60"/>
      <c r="B146" s="67"/>
      <c r="C146" s="67"/>
      <c r="D146" s="60"/>
      <c r="E146" s="52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spans="1:26" s="69" customFormat="1" x14ac:dyDescent="0.25">
      <c r="A147" s="60"/>
      <c r="B147" s="67"/>
      <c r="C147" s="67"/>
      <c r="D147" s="60"/>
      <c r="E147" s="52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spans="1:26" s="69" customFormat="1" x14ac:dyDescent="0.25">
      <c r="A148" s="60"/>
      <c r="B148" s="67"/>
      <c r="C148" s="67"/>
      <c r="D148" s="60"/>
      <c r="E148" s="52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spans="1:26" s="69" customFormat="1" x14ac:dyDescent="0.25">
      <c r="A149" s="60"/>
      <c r="B149" s="67"/>
      <c r="C149" s="67"/>
      <c r="D149" s="60"/>
      <c r="E149" s="52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spans="1:26" s="69" customFormat="1" x14ac:dyDescent="0.25">
      <c r="A150" s="60"/>
      <c r="B150" s="67"/>
      <c r="C150" s="67"/>
      <c r="D150" s="60"/>
      <c r="E150" s="52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spans="1:26" s="69" customFormat="1" x14ac:dyDescent="0.25">
      <c r="A151" s="60"/>
      <c r="B151" s="67"/>
      <c r="C151" s="67"/>
      <c r="D151" s="60"/>
      <c r="E151" s="52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spans="1:26" s="69" customFormat="1" x14ac:dyDescent="0.25">
      <c r="A152" s="60"/>
      <c r="B152" s="67"/>
      <c r="C152" s="67"/>
      <c r="D152" s="60"/>
      <c r="E152" s="52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spans="1:26" s="69" customFormat="1" x14ac:dyDescent="0.25">
      <c r="A153" s="60"/>
      <c r="B153" s="67"/>
      <c r="C153" s="67"/>
      <c r="D153" s="60"/>
      <c r="E153" s="52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spans="1:26" s="69" customFormat="1" x14ac:dyDescent="0.25">
      <c r="A154" s="60"/>
      <c r="B154" s="67"/>
      <c r="C154" s="67"/>
      <c r="D154" s="60"/>
      <c r="E154" s="52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spans="1:26" s="69" customFormat="1" x14ac:dyDescent="0.25">
      <c r="A155" s="60"/>
      <c r="B155" s="67"/>
      <c r="C155" s="67"/>
      <c r="D155" s="60"/>
      <c r="E155" s="52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spans="1:26" s="69" customFormat="1" x14ac:dyDescent="0.25">
      <c r="A156" s="60"/>
      <c r="B156" s="67"/>
      <c r="C156" s="67"/>
      <c r="D156" s="60"/>
      <c r="E156" s="52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spans="1:26" s="69" customFormat="1" x14ac:dyDescent="0.25">
      <c r="A157" s="60"/>
      <c r="B157" s="67"/>
      <c r="C157" s="67"/>
      <c r="D157" s="60"/>
      <c r="E157" s="52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spans="1:26" s="69" customFormat="1" x14ac:dyDescent="0.25">
      <c r="A158" s="60"/>
      <c r="B158" s="67"/>
      <c r="C158" s="67"/>
      <c r="D158" s="60"/>
      <c r="E158" s="52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spans="1:26" s="69" customFormat="1" x14ac:dyDescent="0.25">
      <c r="A159" s="60"/>
      <c r="B159" s="67"/>
      <c r="C159" s="67"/>
      <c r="D159" s="60"/>
      <c r="E159" s="52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spans="1:26" s="69" customFormat="1" x14ac:dyDescent="0.25">
      <c r="A160" s="60"/>
      <c r="B160" s="67"/>
      <c r="C160" s="67"/>
      <c r="D160" s="60"/>
      <c r="E160" s="52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spans="1:26" s="69" customFormat="1" x14ac:dyDescent="0.25">
      <c r="A161" s="60"/>
      <c r="B161" s="67"/>
      <c r="C161" s="67"/>
      <c r="D161" s="60"/>
      <c r="E161" s="52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spans="1:26" s="69" customFormat="1" x14ac:dyDescent="0.25">
      <c r="A162" s="60"/>
      <c r="B162" s="67"/>
      <c r="C162" s="67"/>
      <c r="D162" s="60"/>
      <c r="E162" s="52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spans="1:26" s="69" customFormat="1" x14ac:dyDescent="0.25">
      <c r="A163" s="60"/>
      <c r="B163" s="67"/>
      <c r="C163" s="67"/>
      <c r="D163" s="60"/>
      <c r="E163" s="52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spans="1:26" s="69" customFormat="1" x14ac:dyDescent="0.25">
      <c r="A164" s="60"/>
      <c r="B164" s="67"/>
      <c r="C164" s="67"/>
      <c r="D164" s="60"/>
      <c r="E164" s="52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spans="1:26" s="69" customFormat="1" x14ac:dyDescent="0.25">
      <c r="A165" s="60"/>
      <c r="B165" s="67"/>
      <c r="C165" s="67"/>
      <c r="D165" s="60"/>
      <c r="E165" s="52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spans="1:26" s="69" customFormat="1" x14ac:dyDescent="0.25">
      <c r="A166" s="60"/>
      <c r="B166" s="67"/>
      <c r="C166" s="67"/>
      <c r="D166" s="60"/>
      <c r="E166" s="52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spans="1:26" s="69" customFormat="1" x14ac:dyDescent="0.25">
      <c r="A167" s="60"/>
      <c r="B167" s="67"/>
      <c r="C167" s="67"/>
      <c r="D167" s="60"/>
      <c r="E167" s="52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spans="1:26" s="69" customFormat="1" x14ac:dyDescent="0.25">
      <c r="A168" s="60"/>
      <c r="B168" s="67"/>
      <c r="C168" s="67"/>
      <c r="D168" s="60"/>
      <c r="E168" s="52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spans="1:26" s="69" customFormat="1" x14ac:dyDescent="0.25">
      <c r="A169" s="60"/>
      <c r="B169" s="67"/>
      <c r="C169" s="67"/>
      <c r="D169" s="60"/>
      <c r="E169" s="52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spans="1:26" s="69" customFormat="1" x14ac:dyDescent="0.25">
      <c r="A170" s="60"/>
      <c r="B170" s="67"/>
      <c r="C170" s="67"/>
      <c r="D170" s="60"/>
      <c r="E170" s="52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spans="1:26" s="69" customFormat="1" x14ac:dyDescent="0.25">
      <c r="A171" s="60"/>
      <c r="B171" s="67"/>
      <c r="C171" s="67"/>
      <c r="D171" s="60"/>
      <c r="E171" s="52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spans="1:26" s="69" customFormat="1" x14ac:dyDescent="0.25">
      <c r="A172" s="60"/>
      <c r="B172" s="67"/>
      <c r="C172" s="67"/>
      <c r="D172" s="60"/>
      <c r="E172" s="52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spans="1:26" s="69" customFormat="1" x14ac:dyDescent="0.25">
      <c r="A173" s="60"/>
      <c r="B173" s="67"/>
      <c r="C173" s="67"/>
      <c r="D173" s="60"/>
      <c r="E173" s="52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spans="1:26" s="69" customFormat="1" x14ac:dyDescent="0.25">
      <c r="A174" s="60"/>
      <c r="B174" s="67"/>
      <c r="C174" s="67"/>
      <c r="D174" s="60"/>
      <c r="E174" s="52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spans="1:26" s="69" customFormat="1" x14ac:dyDescent="0.25">
      <c r="A175" s="60"/>
      <c r="B175" s="67"/>
      <c r="C175" s="67"/>
      <c r="D175" s="60"/>
      <c r="E175" s="52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spans="1:26" s="69" customFormat="1" x14ac:dyDescent="0.25">
      <c r="A176" s="60"/>
      <c r="B176" s="67"/>
      <c r="C176" s="67"/>
      <c r="D176" s="60"/>
      <c r="E176" s="52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spans="1:26" s="69" customFormat="1" x14ac:dyDescent="0.25">
      <c r="A177" s="60"/>
      <c r="B177" s="67"/>
      <c r="C177" s="67"/>
      <c r="D177" s="60"/>
      <c r="E177" s="52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spans="1:26" s="69" customFormat="1" x14ac:dyDescent="0.25">
      <c r="A178" s="60"/>
      <c r="B178" s="67"/>
      <c r="C178" s="67"/>
      <c r="D178" s="60"/>
      <c r="E178" s="52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spans="1:26" s="69" customFormat="1" x14ac:dyDescent="0.25">
      <c r="A179" s="60"/>
      <c r="B179" s="67"/>
      <c r="C179" s="67"/>
      <c r="D179" s="60"/>
      <c r="E179" s="52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spans="1:26" s="69" customFormat="1" x14ac:dyDescent="0.25">
      <c r="A180" s="60"/>
      <c r="B180" s="67"/>
      <c r="C180" s="67"/>
      <c r="D180" s="60"/>
      <c r="E180" s="52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spans="1:26" s="69" customFormat="1" x14ac:dyDescent="0.25">
      <c r="A181" s="60"/>
      <c r="B181" s="67"/>
      <c r="C181" s="67"/>
      <c r="D181" s="60"/>
      <c r="E181" s="52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spans="1:26" s="69" customFormat="1" x14ac:dyDescent="0.25">
      <c r="A182" s="60"/>
      <c r="B182" s="67"/>
      <c r="C182" s="67"/>
      <c r="D182" s="60"/>
      <c r="E182" s="52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spans="1:26" s="69" customFormat="1" x14ac:dyDescent="0.25">
      <c r="A183" s="60"/>
      <c r="B183" s="67"/>
      <c r="C183" s="67"/>
      <c r="D183" s="60"/>
      <c r="E183" s="52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spans="1:26" s="69" customFormat="1" x14ac:dyDescent="0.25">
      <c r="A184" s="60"/>
      <c r="B184" s="67"/>
      <c r="C184" s="67"/>
      <c r="D184" s="60"/>
      <c r="E184" s="52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spans="1:26" s="69" customFormat="1" x14ac:dyDescent="0.25">
      <c r="A185" s="60"/>
      <c r="B185" s="67"/>
      <c r="C185" s="67"/>
      <c r="D185" s="60"/>
      <c r="E185" s="52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spans="1:26" s="69" customFormat="1" x14ac:dyDescent="0.25">
      <c r="A186" s="60"/>
      <c r="B186" s="67"/>
      <c r="C186" s="67"/>
      <c r="D186" s="60"/>
      <c r="E186" s="52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spans="1:26" s="69" customFormat="1" x14ac:dyDescent="0.25">
      <c r="A187" s="60"/>
      <c r="B187" s="67"/>
      <c r="C187" s="67"/>
      <c r="D187" s="60"/>
      <c r="E187" s="52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spans="1:26" s="69" customFormat="1" x14ac:dyDescent="0.25">
      <c r="A188" s="60"/>
      <c r="B188" s="67"/>
      <c r="C188" s="67"/>
      <c r="D188" s="60"/>
      <c r="E188" s="52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spans="1:26" s="69" customFormat="1" x14ac:dyDescent="0.25">
      <c r="A189" s="60"/>
      <c r="B189" s="67"/>
      <c r="C189" s="67"/>
      <c r="D189" s="60"/>
      <c r="E189" s="52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spans="1:26" s="69" customFormat="1" x14ac:dyDescent="0.25">
      <c r="A190" s="60"/>
      <c r="B190" s="67"/>
      <c r="C190" s="67"/>
      <c r="D190" s="60"/>
      <c r="E190" s="52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spans="1:26" s="69" customFormat="1" x14ac:dyDescent="0.25">
      <c r="A191" s="60"/>
      <c r="B191" s="67"/>
      <c r="C191" s="67"/>
      <c r="D191" s="60"/>
      <c r="E191" s="52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spans="1:26" s="69" customFormat="1" x14ac:dyDescent="0.25">
      <c r="A192" s="60"/>
      <c r="B192" s="67"/>
      <c r="C192" s="67"/>
      <c r="D192" s="60"/>
      <c r="E192" s="52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spans="1:26" s="69" customFormat="1" x14ac:dyDescent="0.25">
      <c r="A193" s="60"/>
      <c r="B193" s="67"/>
      <c r="C193" s="67"/>
      <c r="D193" s="60"/>
      <c r="E193" s="52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spans="1:26" s="69" customFormat="1" x14ac:dyDescent="0.25">
      <c r="A194" s="60"/>
      <c r="B194" s="67"/>
      <c r="C194" s="67"/>
      <c r="D194" s="60"/>
      <c r="E194" s="52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spans="1:26" s="69" customFormat="1" x14ac:dyDescent="0.25">
      <c r="A195" s="60"/>
      <c r="B195" s="67"/>
      <c r="C195" s="67"/>
      <c r="D195" s="60"/>
      <c r="E195" s="52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spans="1:26" s="69" customFormat="1" x14ac:dyDescent="0.25">
      <c r="A196" s="60"/>
      <c r="B196" s="67"/>
      <c r="C196" s="67"/>
      <c r="D196" s="60"/>
      <c r="E196" s="52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spans="1:26" s="69" customFormat="1" x14ac:dyDescent="0.25">
      <c r="A197" s="60"/>
      <c r="B197" s="67"/>
      <c r="C197" s="67"/>
      <c r="D197" s="60"/>
      <c r="E197" s="52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spans="1:26" s="69" customFormat="1" x14ac:dyDescent="0.25">
      <c r="A198" s="60"/>
      <c r="B198" s="67"/>
      <c r="C198" s="67"/>
      <c r="D198" s="60"/>
      <c r="E198" s="52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spans="1:26" s="69" customFormat="1" x14ac:dyDescent="0.25">
      <c r="A199" s="60"/>
      <c r="B199" s="67"/>
      <c r="C199" s="67"/>
      <c r="D199" s="60"/>
      <c r="E199" s="52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spans="1:26" s="69" customFormat="1" x14ac:dyDescent="0.25">
      <c r="A200" s="60"/>
      <c r="B200" s="67"/>
      <c r="C200" s="67"/>
      <c r="D200" s="60"/>
      <c r="E200" s="52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spans="1:26" s="69" customFormat="1" x14ac:dyDescent="0.25">
      <c r="A201" s="60"/>
      <c r="B201" s="67"/>
      <c r="C201" s="67"/>
      <c r="D201" s="60"/>
      <c r="E201" s="52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spans="1:26" s="69" customFormat="1" x14ac:dyDescent="0.25">
      <c r="A202" s="60"/>
      <c r="B202" s="67"/>
      <c r="C202" s="67"/>
      <c r="D202" s="60"/>
      <c r="E202" s="52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spans="1:26" s="69" customFormat="1" x14ac:dyDescent="0.25">
      <c r="A203" s="60"/>
      <c r="B203" s="67"/>
      <c r="C203" s="67"/>
      <c r="D203" s="60"/>
      <c r="E203" s="52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spans="1:26" s="69" customFormat="1" x14ac:dyDescent="0.25">
      <c r="A204" s="60"/>
      <c r="B204" s="67"/>
      <c r="C204" s="67"/>
      <c r="D204" s="60"/>
      <c r="E204" s="52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spans="1:26" s="69" customFormat="1" x14ac:dyDescent="0.25">
      <c r="A205" s="60"/>
      <c r="B205" s="67"/>
      <c r="C205" s="67"/>
      <c r="D205" s="60"/>
      <c r="E205" s="52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spans="1:26" s="69" customFormat="1" x14ac:dyDescent="0.25">
      <c r="A206" s="60"/>
      <c r="B206" s="67"/>
      <c r="C206" s="67"/>
      <c r="D206" s="60"/>
      <c r="E206" s="52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spans="1:26" s="69" customFormat="1" x14ac:dyDescent="0.25">
      <c r="A207" s="60"/>
      <c r="B207" s="67"/>
      <c r="C207" s="67"/>
      <c r="D207" s="60"/>
      <c r="E207" s="52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spans="1:26" s="69" customFormat="1" x14ac:dyDescent="0.25">
      <c r="A208" s="60"/>
      <c r="B208" s="67"/>
      <c r="C208" s="67"/>
      <c r="D208" s="60"/>
      <c r="E208" s="52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spans="1:26" s="69" customFormat="1" x14ac:dyDescent="0.25">
      <c r="A209" s="60"/>
      <c r="B209" s="67"/>
      <c r="C209" s="67"/>
      <c r="D209" s="60"/>
      <c r="E209" s="52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spans="1:26" s="69" customFormat="1" x14ac:dyDescent="0.25">
      <c r="A210" s="60"/>
      <c r="B210" s="67"/>
      <c r="C210" s="67"/>
      <c r="D210" s="60"/>
      <c r="E210" s="52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spans="1:26" s="69" customFormat="1" x14ac:dyDescent="0.25">
      <c r="A211" s="60"/>
      <c r="B211" s="67"/>
      <c r="C211" s="67"/>
      <c r="D211" s="60"/>
      <c r="E211" s="52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spans="1:26" s="69" customFormat="1" x14ac:dyDescent="0.25">
      <c r="A212" s="60"/>
      <c r="B212" s="67"/>
      <c r="C212" s="67"/>
      <c r="D212" s="60"/>
      <c r="E212" s="52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spans="1:26" s="69" customFormat="1" x14ac:dyDescent="0.25">
      <c r="A213" s="60"/>
      <c r="B213" s="67"/>
      <c r="C213" s="67"/>
      <c r="D213" s="60"/>
      <c r="E213" s="52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spans="1:26" s="69" customFormat="1" x14ac:dyDescent="0.25">
      <c r="A214" s="60"/>
      <c r="B214" s="67"/>
      <c r="C214" s="67"/>
      <c r="D214" s="60"/>
      <c r="E214" s="52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spans="1:26" s="69" customFormat="1" x14ac:dyDescent="0.25">
      <c r="A215" s="60"/>
      <c r="B215" s="67"/>
      <c r="C215" s="67"/>
      <c r="D215" s="60"/>
      <c r="E215" s="52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spans="1:26" s="69" customFormat="1" x14ac:dyDescent="0.25">
      <c r="A216" s="60"/>
      <c r="B216" s="67"/>
      <c r="C216" s="67"/>
      <c r="D216" s="60"/>
      <c r="E216" s="52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spans="1:26" s="69" customFormat="1" x14ac:dyDescent="0.25">
      <c r="A217" s="60"/>
      <c r="B217" s="67"/>
      <c r="C217" s="67"/>
      <c r="D217" s="60"/>
      <c r="E217" s="52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spans="1:26" s="69" customFormat="1" x14ac:dyDescent="0.25">
      <c r="A218" s="60"/>
      <c r="B218" s="67"/>
      <c r="C218" s="67"/>
      <c r="D218" s="60"/>
      <c r="E218" s="52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spans="1:26" s="69" customFormat="1" x14ac:dyDescent="0.25">
      <c r="A219" s="60"/>
      <c r="B219" s="67"/>
      <c r="C219" s="67"/>
      <c r="D219" s="60"/>
      <c r="E219" s="52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spans="1:26" s="69" customFormat="1" x14ac:dyDescent="0.25">
      <c r="A220" s="60"/>
      <c r="B220" s="67"/>
      <c r="C220" s="67"/>
      <c r="D220" s="60"/>
      <c r="E220" s="52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spans="1:26" s="69" customFormat="1" x14ac:dyDescent="0.25">
      <c r="A221" s="60"/>
      <c r="B221" s="67"/>
      <c r="C221" s="67"/>
      <c r="D221" s="60"/>
      <c r="E221" s="52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 spans="1:26" s="69" customFormat="1" x14ac:dyDescent="0.25">
      <c r="A222" s="60"/>
      <c r="B222" s="67"/>
      <c r="C222" s="67"/>
      <c r="D222" s="60"/>
      <c r="E222" s="52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spans="1:26" s="69" customFormat="1" x14ac:dyDescent="0.25">
      <c r="A223" s="60"/>
      <c r="B223" s="67"/>
      <c r="C223" s="67"/>
      <c r="D223" s="60"/>
      <c r="E223" s="52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spans="1:26" s="69" customFormat="1" x14ac:dyDescent="0.25">
      <c r="A224" s="60"/>
      <c r="B224" s="67"/>
      <c r="C224" s="67"/>
      <c r="D224" s="60"/>
      <c r="E224" s="52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spans="1:26" s="69" customFormat="1" x14ac:dyDescent="0.25">
      <c r="A225" s="60"/>
      <c r="B225" s="67"/>
      <c r="C225" s="67"/>
      <c r="D225" s="60"/>
      <c r="E225" s="52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spans="1:26" s="69" customFormat="1" x14ac:dyDescent="0.25">
      <c r="A226" s="60"/>
      <c r="B226" s="67"/>
      <c r="C226" s="67"/>
      <c r="D226" s="60"/>
      <c r="E226" s="52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spans="1:26" s="69" customFormat="1" x14ac:dyDescent="0.25">
      <c r="A227" s="60"/>
      <c r="B227" s="67"/>
      <c r="C227" s="67"/>
      <c r="D227" s="60"/>
      <c r="E227" s="52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spans="1:26" s="69" customFormat="1" x14ac:dyDescent="0.25">
      <c r="A228" s="60"/>
      <c r="B228" s="67"/>
      <c r="C228" s="67"/>
      <c r="D228" s="60"/>
      <c r="E228" s="52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spans="1:26" s="69" customFormat="1" x14ac:dyDescent="0.25">
      <c r="A229" s="60"/>
      <c r="B229" s="67"/>
      <c r="C229" s="67"/>
      <c r="D229" s="60"/>
      <c r="E229" s="52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spans="1:26" s="69" customFormat="1" x14ac:dyDescent="0.25">
      <c r="A230" s="60"/>
      <c r="B230" s="67"/>
      <c r="C230" s="67"/>
      <c r="D230" s="60"/>
      <c r="E230" s="52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spans="1:26" s="69" customFormat="1" x14ac:dyDescent="0.25">
      <c r="A231" s="60"/>
      <c r="B231" s="67"/>
      <c r="C231" s="67"/>
      <c r="D231" s="60"/>
      <c r="E231" s="52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spans="1:26" s="69" customFormat="1" x14ac:dyDescent="0.25">
      <c r="A232" s="60"/>
      <c r="B232" s="67"/>
      <c r="C232" s="67"/>
      <c r="D232" s="60"/>
      <c r="E232" s="52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spans="1:26" s="69" customFormat="1" x14ac:dyDescent="0.25">
      <c r="A233" s="60"/>
      <c r="B233" s="67"/>
      <c r="C233" s="67"/>
      <c r="D233" s="60"/>
      <c r="E233" s="52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spans="1:26" s="69" customFormat="1" x14ac:dyDescent="0.25">
      <c r="A234" s="60"/>
      <c r="B234" s="67"/>
      <c r="C234" s="67"/>
      <c r="D234" s="60"/>
      <c r="E234" s="52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spans="1:26" s="69" customFormat="1" x14ac:dyDescent="0.25">
      <c r="A235" s="60"/>
      <c r="B235" s="67"/>
      <c r="C235" s="67"/>
      <c r="D235" s="60"/>
      <c r="E235" s="52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spans="1:26" s="69" customFormat="1" x14ac:dyDescent="0.25">
      <c r="A236" s="60"/>
      <c r="B236" s="67"/>
      <c r="C236" s="67"/>
      <c r="D236" s="60"/>
      <c r="E236" s="52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spans="1:26" s="69" customFormat="1" x14ac:dyDescent="0.25">
      <c r="A237" s="60"/>
      <c r="B237" s="67"/>
      <c r="C237" s="67"/>
      <c r="D237" s="60"/>
      <c r="E237" s="52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spans="1:26" s="69" customFormat="1" x14ac:dyDescent="0.25">
      <c r="A238" s="60"/>
      <c r="B238" s="67"/>
      <c r="C238" s="67"/>
      <c r="D238" s="60"/>
      <c r="E238" s="52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spans="1:26" s="69" customFormat="1" x14ac:dyDescent="0.25">
      <c r="A239" s="60"/>
      <c r="B239" s="67"/>
      <c r="C239" s="67"/>
      <c r="D239" s="60"/>
      <c r="E239" s="52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spans="1:26" s="69" customFormat="1" x14ac:dyDescent="0.25">
      <c r="A240" s="60"/>
      <c r="B240" s="67"/>
      <c r="C240" s="67"/>
      <c r="D240" s="60"/>
      <c r="E240" s="52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spans="1:26" s="69" customFormat="1" x14ac:dyDescent="0.25">
      <c r="A241" s="60"/>
      <c r="B241" s="67"/>
      <c r="C241" s="67"/>
      <c r="D241" s="60"/>
      <c r="E241" s="52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spans="1:26" s="69" customFormat="1" x14ac:dyDescent="0.25">
      <c r="A242" s="60"/>
      <c r="B242" s="67"/>
      <c r="C242" s="67"/>
      <c r="D242" s="60"/>
      <c r="E242" s="52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spans="1:26" s="69" customFormat="1" x14ac:dyDescent="0.25">
      <c r="A243" s="60"/>
      <c r="B243" s="67"/>
      <c r="C243" s="67"/>
      <c r="D243" s="60"/>
      <c r="E243" s="52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spans="1:26" s="69" customFormat="1" x14ac:dyDescent="0.25">
      <c r="A244" s="60"/>
      <c r="B244" s="67"/>
      <c r="C244" s="67"/>
      <c r="D244" s="60"/>
      <c r="E244" s="52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spans="1:26" s="69" customFormat="1" x14ac:dyDescent="0.25">
      <c r="A245" s="60"/>
      <c r="B245" s="67"/>
      <c r="C245" s="67"/>
      <c r="D245" s="60"/>
      <c r="E245" s="52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spans="1:26" s="69" customFormat="1" x14ac:dyDescent="0.25">
      <c r="A246" s="60"/>
      <c r="B246" s="67"/>
      <c r="C246" s="67"/>
      <c r="D246" s="60"/>
      <c r="E246" s="52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spans="1:26" s="69" customFormat="1" x14ac:dyDescent="0.25">
      <c r="A247" s="60"/>
      <c r="B247" s="67"/>
      <c r="C247" s="67"/>
      <c r="D247" s="60"/>
      <c r="E247" s="52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spans="1:26" s="69" customFormat="1" x14ac:dyDescent="0.25">
      <c r="A248" s="60"/>
      <c r="B248" s="67"/>
      <c r="C248" s="67"/>
      <c r="D248" s="60"/>
      <c r="E248" s="52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spans="1:26" s="69" customFormat="1" x14ac:dyDescent="0.25">
      <c r="A249" s="60"/>
      <c r="B249" s="67"/>
      <c r="C249" s="67"/>
      <c r="D249" s="60"/>
      <c r="E249" s="52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spans="1:26" s="69" customFormat="1" x14ac:dyDescent="0.25">
      <c r="A250" s="60"/>
      <c r="B250" s="67"/>
      <c r="C250" s="67"/>
      <c r="D250" s="60"/>
      <c r="E250" s="52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spans="1:26" s="69" customFormat="1" x14ac:dyDescent="0.25">
      <c r="A251" s="60"/>
      <c r="B251" s="67"/>
      <c r="C251" s="67"/>
      <c r="D251" s="60"/>
      <c r="E251" s="52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spans="1:26" s="69" customFormat="1" x14ac:dyDescent="0.25">
      <c r="A252" s="60"/>
      <c r="B252" s="67"/>
      <c r="C252" s="67"/>
      <c r="D252" s="60"/>
      <c r="E252" s="52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spans="1:26" s="69" customFormat="1" x14ac:dyDescent="0.25">
      <c r="A253" s="60"/>
      <c r="B253" s="67"/>
      <c r="C253" s="67"/>
      <c r="D253" s="60"/>
      <c r="E253" s="52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spans="1:26" s="69" customFormat="1" x14ac:dyDescent="0.25">
      <c r="A254" s="60"/>
      <c r="B254" s="67"/>
      <c r="C254" s="67"/>
      <c r="D254" s="60"/>
      <c r="E254" s="52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spans="1:26" s="69" customFormat="1" x14ac:dyDescent="0.25">
      <c r="A255" s="60"/>
      <c r="B255" s="67"/>
      <c r="C255" s="67"/>
      <c r="D255" s="60"/>
      <c r="E255" s="52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spans="1:26" s="69" customFormat="1" x14ac:dyDescent="0.25">
      <c r="A256" s="60"/>
      <c r="B256" s="67"/>
      <c r="C256" s="67"/>
      <c r="D256" s="60"/>
      <c r="E256" s="52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spans="1:26" s="69" customFormat="1" x14ac:dyDescent="0.25">
      <c r="A257" s="60"/>
      <c r="B257" s="67"/>
      <c r="C257" s="67"/>
      <c r="D257" s="60"/>
      <c r="E257" s="52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spans="1:26" s="69" customFormat="1" x14ac:dyDescent="0.25">
      <c r="A258" s="60"/>
      <c r="B258" s="67"/>
      <c r="C258" s="67"/>
      <c r="D258" s="60"/>
      <c r="E258" s="52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spans="1:26" s="69" customFormat="1" x14ac:dyDescent="0.25">
      <c r="A259" s="60"/>
      <c r="B259" s="67"/>
      <c r="C259" s="67"/>
      <c r="D259" s="60"/>
      <c r="E259" s="52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spans="1:26" s="69" customFormat="1" x14ac:dyDescent="0.25">
      <c r="A260" s="60"/>
      <c r="B260" s="67"/>
      <c r="C260" s="67"/>
      <c r="D260" s="60"/>
      <c r="E260" s="52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spans="1:26" s="69" customFormat="1" x14ac:dyDescent="0.25">
      <c r="A261" s="60"/>
      <c r="B261" s="67"/>
      <c r="C261" s="67"/>
      <c r="D261" s="60"/>
      <c r="E261" s="52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spans="1:26" s="69" customFormat="1" x14ac:dyDescent="0.25">
      <c r="A262" s="60"/>
      <c r="B262" s="67"/>
      <c r="C262" s="67"/>
      <c r="D262" s="60"/>
      <c r="E262" s="52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 spans="1:26" s="69" customFormat="1" x14ac:dyDescent="0.25">
      <c r="A263" s="60"/>
      <c r="B263" s="67"/>
      <c r="C263" s="67"/>
      <c r="D263" s="60"/>
      <c r="E263" s="52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 spans="1:26" s="69" customFormat="1" x14ac:dyDescent="0.25">
      <c r="A264" s="60"/>
      <c r="B264" s="67"/>
      <c r="C264" s="67"/>
      <c r="D264" s="60"/>
      <c r="E264" s="52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 spans="1:26" s="69" customFormat="1" x14ac:dyDescent="0.25">
      <c r="A265" s="60"/>
      <c r="B265" s="67"/>
      <c r="C265" s="67"/>
      <c r="D265" s="60"/>
      <c r="E265" s="52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 spans="1:26" s="69" customFormat="1" x14ac:dyDescent="0.25">
      <c r="A266" s="60"/>
      <c r="B266" s="67"/>
      <c r="C266" s="67"/>
      <c r="D266" s="60"/>
      <c r="E266" s="52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 spans="1:26" s="69" customFormat="1" x14ac:dyDescent="0.25">
      <c r="A267" s="60"/>
      <c r="B267" s="67"/>
      <c r="C267" s="67"/>
      <c r="D267" s="60"/>
      <c r="E267" s="52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 spans="1:26" s="69" customFormat="1" x14ac:dyDescent="0.25">
      <c r="A268" s="60"/>
      <c r="B268" s="67"/>
      <c r="C268" s="67"/>
      <c r="D268" s="60"/>
      <c r="E268" s="52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 spans="1:26" s="69" customFormat="1" x14ac:dyDescent="0.25">
      <c r="A269" s="60"/>
      <c r="B269" s="67"/>
      <c r="C269" s="67"/>
      <c r="D269" s="60"/>
      <c r="E269" s="52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 spans="1:26" s="69" customFormat="1" x14ac:dyDescent="0.25">
      <c r="A270" s="60"/>
      <c r="B270" s="67"/>
      <c r="C270" s="67"/>
      <c r="D270" s="60"/>
      <c r="E270" s="52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spans="1:26" s="69" customFormat="1" x14ac:dyDescent="0.25">
      <c r="A271" s="60"/>
      <c r="B271" s="67"/>
      <c r="C271" s="67"/>
      <c r="D271" s="60"/>
      <c r="E271" s="52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spans="1:26" s="69" customFormat="1" x14ac:dyDescent="0.25">
      <c r="A272" s="60"/>
      <c r="B272" s="67"/>
      <c r="C272" s="67"/>
      <c r="D272" s="60"/>
      <c r="E272" s="52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spans="1:26" s="69" customFormat="1" x14ac:dyDescent="0.25">
      <c r="A273" s="60"/>
      <c r="B273" s="67"/>
      <c r="C273" s="67"/>
      <c r="D273" s="60"/>
      <c r="E273" s="52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spans="1:26" s="69" customFormat="1" x14ac:dyDescent="0.25">
      <c r="A274" s="60"/>
      <c r="B274" s="67"/>
      <c r="C274" s="67"/>
      <c r="D274" s="60"/>
      <c r="E274" s="52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spans="1:26" s="69" customFormat="1" x14ac:dyDescent="0.25">
      <c r="A275" s="60"/>
      <c r="B275" s="67"/>
      <c r="C275" s="67"/>
      <c r="D275" s="60"/>
      <c r="E275" s="52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spans="1:26" s="69" customFormat="1" x14ac:dyDescent="0.25">
      <c r="A276" s="60"/>
      <c r="B276" s="67"/>
      <c r="C276" s="67"/>
      <c r="D276" s="60"/>
      <c r="E276" s="52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spans="1:26" s="69" customFormat="1" x14ac:dyDescent="0.25">
      <c r="A277" s="60"/>
      <c r="B277" s="67"/>
      <c r="C277" s="67"/>
      <c r="D277" s="60"/>
      <c r="E277" s="52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spans="1:26" s="69" customFormat="1" x14ac:dyDescent="0.25">
      <c r="A278" s="60"/>
      <c r="B278" s="67"/>
      <c r="C278" s="67"/>
      <c r="D278" s="60"/>
      <c r="E278" s="52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spans="1:26" s="69" customFormat="1" x14ac:dyDescent="0.25">
      <c r="A279" s="60"/>
      <c r="B279" s="67"/>
      <c r="C279" s="67"/>
      <c r="D279" s="60"/>
      <c r="E279" s="52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spans="1:26" s="69" customFormat="1" x14ac:dyDescent="0.25">
      <c r="A280" s="60"/>
      <c r="B280" s="67"/>
      <c r="C280" s="67"/>
      <c r="D280" s="60"/>
      <c r="E280" s="52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spans="1:26" s="69" customFormat="1" x14ac:dyDescent="0.25">
      <c r="A281" s="60"/>
      <c r="B281" s="67"/>
      <c r="C281" s="67"/>
      <c r="D281" s="60"/>
      <c r="E281" s="52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spans="1:26" s="69" customFormat="1" x14ac:dyDescent="0.25">
      <c r="A282" s="60"/>
      <c r="B282" s="67"/>
      <c r="C282" s="67"/>
      <c r="D282" s="60"/>
      <c r="E282" s="52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spans="1:26" s="69" customFormat="1" x14ac:dyDescent="0.25">
      <c r="A283" s="60"/>
      <c r="B283" s="67"/>
      <c r="C283" s="67"/>
      <c r="D283" s="60"/>
      <c r="E283" s="52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spans="1:26" s="69" customFormat="1" x14ac:dyDescent="0.25">
      <c r="A284" s="60"/>
      <c r="B284" s="67"/>
      <c r="C284" s="67"/>
      <c r="D284" s="60"/>
      <c r="E284" s="52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spans="1:26" s="69" customFormat="1" x14ac:dyDescent="0.25">
      <c r="A285" s="60"/>
      <c r="B285" s="67"/>
      <c r="C285" s="67"/>
      <c r="D285" s="60"/>
      <c r="E285" s="52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spans="1:26" s="69" customFormat="1" x14ac:dyDescent="0.25">
      <c r="A286" s="60"/>
      <c r="B286" s="67"/>
      <c r="C286" s="67"/>
      <c r="D286" s="60"/>
      <c r="E286" s="52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spans="1:26" s="69" customFormat="1" x14ac:dyDescent="0.25">
      <c r="A287" s="60"/>
      <c r="B287" s="67"/>
      <c r="C287" s="67"/>
      <c r="D287" s="60"/>
      <c r="E287" s="52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spans="1:26" s="69" customFormat="1" x14ac:dyDescent="0.25">
      <c r="A288" s="60"/>
      <c r="B288" s="67"/>
      <c r="C288" s="67"/>
      <c r="D288" s="60"/>
      <c r="E288" s="52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spans="1:26" s="69" customFormat="1" x14ac:dyDescent="0.25">
      <c r="A289" s="60"/>
      <c r="B289" s="67"/>
      <c r="C289" s="67"/>
      <c r="D289" s="60"/>
      <c r="E289" s="52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spans="1:26" s="69" customFormat="1" x14ac:dyDescent="0.25">
      <c r="A290" s="60"/>
      <c r="B290" s="67"/>
      <c r="C290" s="67"/>
      <c r="D290" s="60"/>
      <c r="E290" s="52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spans="1:26" s="69" customFormat="1" x14ac:dyDescent="0.25">
      <c r="A291" s="60"/>
      <c r="B291" s="67"/>
      <c r="C291" s="67"/>
      <c r="D291" s="60"/>
      <c r="E291" s="52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spans="1:26" s="69" customFormat="1" x14ac:dyDescent="0.25">
      <c r="A292" s="60"/>
      <c r="B292" s="67"/>
      <c r="C292" s="67"/>
      <c r="D292" s="60"/>
      <c r="E292" s="52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spans="1:26" s="69" customFormat="1" x14ac:dyDescent="0.25">
      <c r="A293" s="60"/>
      <c r="B293" s="67"/>
      <c r="C293" s="67"/>
      <c r="D293" s="60"/>
      <c r="E293" s="52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spans="1:26" s="69" customFormat="1" x14ac:dyDescent="0.25">
      <c r="A294" s="60"/>
      <c r="B294" s="67"/>
      <c r="C294" s="67"/>
      <c r="D294" s="60"/>
      <c r="E294" s="52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spans="1:26" s="69" customFormat="1" x14ac:dyDescent="0.25">
      <c r="A295" s="60"/>
      <c r="B295" s="67"/>
      <c r="C295" s="67"/>
      <c r="D295" s="60"/>
      <c r="E295" s="52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spans="1:26" s="69" customFormat="1" x14ac:dyDescent="0.25">
      <c r="A296" s="60"/>
      <c r="B296" s="67"/>
      <c r="C296" s="67"/>
      <c r="D296" s="60"/>
      <c r="E296" s="52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spans="1:26" s="69" customFormat="1" x14ac:dyDescent="0.25">
      <c r="A297" s="60"/>
      <c r="B297" s="67"/>
      <c r="C297" s="67"/>
      <c r="D297" s="60"/>
      <c r="E297" s="52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spans="1:26" s="69" customFormat="1" x14ac:dyDescent="0.25">
      <c r="A298" s="60"/>
      <c r="B298" s="67"/>
      <c r="C298" s="67"/>
      <c r="D298" s="60"/>
      <c r="E298" s="52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spans="1:26" s="69" customFormat="1" x14ac:dyDescent="0.25">
      <c r="A299" s="60"/>
      <c r="B299" s="67"/>
      <c r="C299" s="67"/>
      <c r="D299" s="60"/>
      <c r="E299" s="52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spans="1:26" s="69" customFormat="1" x14ac:dyDescent="0.25">
      <c r="A300" s="60"/>
      <c r="B300" s="67"/>
      <c r="C300" s="67"/>
      <c r="D300" s="60"/>
      <c r="E300" s="52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spans="1:26" s="69" customFormat="1" x14ac:dyDescent="0.25">
      <c r="A301" s="60"/>
      <c r="B301" s="67"/>
      <c r="C301" s="67"/>
      <c r="D301" s="60"/>
      <c r="E301" s="52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spans="1:26" s="69" customFormat="1" x14ac:dyDescent="0.25">
      <c r="A302" s="60"/>
      <c r="B302" s="67"/>
      <c r="C302" s="67"/>
      <c r="D302" s="60"/>
      <c r="E302" s="52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spans="1:26" s="69" customFormat="1" x14ac:dyDescent="0.25">
      <c r="A303" s="60"/>
      <c r="B303" s="67"/>
      <c r="C303" s="67"/>
      <c r="D303" s="60"/>
      <c r="E303" s="52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spans="1:26" s="69" customFormat="1" x14ac:dyDescent="0.25">
      <c r="A304" s="60"/>
      <c r="B304" s="67"/>
      <c r="C304" s="67"/>
      <c r="D304" s="60"/>
      <c r="E304" s="52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spans="1:26" s="69" customFormat="1" x14ac:dyDescent="0.25">
      <c r="A305" s="60"/>
      <c r="B305" s="67"/>
      <c r="C305" s="67"/>
      <c r="D305" s="60"/>
      <c r="E305" s="52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spans="1:26" s="69" customFormat="1" x14ac:dyDescent="0.25">
      <c r="A306" s="60"/>
      <c r="B306" s="67"/>
      <c r="C306" s="67"/>
      <c r="D306" s="60"/>
      <c r="E306" s="52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spans="1:26" s="69" customFormat="1" x14ac:dyDescent="0.25">
      <c r="A307" s="60"/>
      <c r="B307" s="67"/>
      <c r="C307" s="67"/>
      <c r="D307" s="60"/>
      <c r="E307" s="52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spans="1:26" s="69" customFormat="1" x14ac:dyDescent="0.25">
      <c r="A308" s="60"/>
      <c r="B308" s="67"/>
      <c r="C308" s="67"/>
      <c r="D308" s="60"/>
      <c r="E308" s="52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spans="1:26" s="69" customFormat="1" x14ac:dyDescent="0.25">
      <c r="A309" s="60"/>
      <c r="B309" s="67"/>
      <c r="C309" s="67"/>
      <c r="D309" s="60"/>
      <c r="E309" s="52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spans="1:26" s="69" customFormat="1" x14ac:dyDescent="0.25">
      <c r="A310" s="60"/>
      <c r="B310" s="67"/>
      <c r="C310" s="67"/>
      <c r="D310" s="60"/>
      <c r="E310" s="52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spans="1:26" s="69" customFormat="1" x14ac:dyDescent="0.25">
      <c r="A311" s="60"/>
      <c r="B311" s="67"/>
      <c r="C311" s="67"/>
      <c r="D311" s="60"/>
      <c r="E311" s="52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spans="1:26" s="69" customFormat="1" x14ac:dyDescent="0.25">
      <c r="A312" s="60"/>
      <c r="B312" s="67"/>
      <c r="C312" s="67"/>
      <c r="D312" s="60"/>
      <c r="E312" s="52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spans="1:26" s="69" customFormat="1" x14ac:dyDescent="0.25">
      <c r="A313" s="60"/>
      <c r="B313" s="67"/>
      <c r="C313" s="67"/>
      <c r="D313" s="60"/>
      <c r="E313" s="52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spans="1:26" s="69" customFormat="1" x14ac:dyDescent="0.25">
      <c r="A314" s="60"/>
      <c r="B314" s="67"/>
      <c r="C314" s="67"/>
      <c r="D314" s="60"/>
      <c r="E314" s="52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spans="1:26" s="69" customFormat="1" x14ac:dyDescent="0.25">
      <c r="A315" s="60"/>
      <c r="B315" s="67"/>
      <c r="C315" s="67"/>
      <c r="D315" s="60"/>
      <c r="E315" s="52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spans="1:26" s="69" customFormat="1" x14ac:dyDescent="0.25">
      <c r="A316" s="60"/>
      <c r="B316" s="67"/>
      <c r="C316" s="67"/>
      <c r="D316" s="60"/>
      <c r="E316" s="52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spans="1:26" s="69" customFormat="1" x14ac:dyDescent="0.25">
      <c r="A317" s="60"/>
      <c r="B317" s="67"/>
      <c r="C317" s="67"/>
      <c r="D317" s="60"/>
      <c r="E317" s="52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spans="1:26" s="69" customFormat="1" x14ac:dyDescent="0.25">
      <c r="A318" s="60"/>
      <c r="B318" s="67"/>
      <c r="C318" s="67"/>
      <c r="D318" s="60"/>
      <c r="E318" s="52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spans="1:26" s="69" customFormat="1" x14ac:dyDescent="0.25">
      <c r="A319" s="60"/>
      <c r="B319" s="67"/>
      <c r="C319" s="67"/>
      <c r="D319" s="60"/>
      <c r="E319" s="52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spans="1:26" s="69" customFormat="1" x14ac:dyDescent="0.25">
      <c r="A320" s="60"/>
      <c r="B320" s="67"/>
      <c r="C320" s="67"/>
      <c r="D320" s="60"/>
      <c r="E320" s="52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spans="1:26" s="69" customFormat="1" x14ac:dyDescent="0.25">
      <c r="A321" s="60"/>
      <c r="B321" s="67"/>
      <c r="C321" s="67"/>
      <c r="D321" s="60"/>
      <c r="E321" s="52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spans="1:26" s="69" customFormat="1" x14ac:dyDescent="0.25">
      <c r="A322" s="60"/>
      <c r="B322" s="67"/>
      <c r="C322" s="67"/>
      <c r="D322" s="60"/>
      <c r="E322" s="52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spans="1:26" s="69" customFormat="1" x14ac:dyDescent="0.25">
      <c r="A323" s="60"/>
      <c r="B323" s="67"/>
      <c r="C323" s="67"/>
      <c r="D323" s="60"/>
      <c r="E323" s="52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spans="1:26" s="69" customFormat="1" x14ac:dyDescent="0.25">
      <c r="A324" s="60"/>
      <c r="B324" s="67"/>
      <c r="C324" s="67"/>
      <c r="D324" s="60"/>
      <c r="E324" s="52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spans="1:26" s="69" customFormat="1" x14ac:dyDescent="0.25">
      <c r="A325" s="60"/>
      <c r="B325" s="67"/>
      <c r="C325" s="67"/>
      <c r="D325" s="60"/>
      <c r="E325" s="52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spans="1:26" s="69" customFormat="1" x14ac:dyDescent="0.25">
      <c r="A326" s="60"/>
      <c r="B326" s="67"/>
      <c r="C326" s="67"/>
      <c r="D326" s="60"/>
      <c r="E326" s="52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spans="1:26" s="69" customFormat="1" x14ac:dyDescent="0.25">
      <c r="A327" s="60"/>
      <c r="B327" s="67"/>
      <c r="C327" s="67"/>
      <c r="D327" s="60"/>
      <c r="E327" s="52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spans="1:26" s="69" customFormat="1" x14ac:dyDescent="0.25">
      <c r="A328" s="60"/>
      <c r="B328" s="67"/>
      <c r="C328" s="67"/>
      <c r="D328" s="60"/>
      <c r="E328" s="52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spans="1:26" s="69" customFormat="1" x14ac:dyDescent="0.25">
      <c r="A329" s="60"/>
      <c r="B329" s="67"/>
      <c r="C329" s="67"/>
      <c r="D329" s="60"/>
      <c r="E329" s="52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spans="1:26" s="69" customFormat="1" x14ac:dyDescent="0.25">
      <c r="A330" s="60"/>
      <c r="B330" s="67"/>
      <c r="C330" s="67"/>
      <c r="D330" s="60"/>
      <c r="E330" s="52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spans="1:26" s="69" customFormat="1" x14ac:dyDescent="0.25">
      <c r="A331" s="60"/>
      <c r="B331" s="67"/>
      <c r="C331" s="67"/>
      <c r="D331" s="60"/>
      <c r="E331" s="52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spans="1:26" s="69" customFormat="1" x14ac:dyDescent="0.25">
      <c r="A332" s="60"/>
      <c r="B332" s="67"/>
      <c r="C332" s="67"/>
      <c r="D332" s="60"/>
      <c r="E332" s="52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spans="1:26" s="69" customFormat="1" x14ac:dyDescent="0.25">
      <c r="A333" s="60"/>
      <c r="B333" s="67"/>
      <c r="C333" s="67"/>
      <c r="D333" s="60"/>
      <c r="E333" s="52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spans="1:26" s="69" customFormat="1" x14ac:dyDescent="0.25">
      <c r="A334" s="60"/>
      <c r="B334" s="67"/>
      <c r="C334" s="67"/>
      <c r="D334" s="60"/>
      <c r="E334" s="52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spans="1:26" s="69" customFormat="1" x14ac:dyDescent="0.25">
      <c r="A335" s="60"/>
      <c r="B335" s="67"/>
      <c r="C335" s="67"/>
      <c r="D335" s="60"/>
      <c r="E335" s="52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spans="1:26" s="69" customFormat="1" x14ac:dyDescent="0.25">
      <c r="A336" s="60"/>
      <c r="B336" s="67"/>
      <c r="C336" s="67"/>
      <c r="D336" s="60"/>
      <c r="E336" s="52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spans="1:26" s="69" customFormat="1" x14ac:dyDescent="0.25">
      <c r="A337" s="60"/>
      <c r="B337" s="67"/>
      <c r="C337" s="67"/>
      <c r="D337" s="60"/>
      <c r="E337" s="52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spans="1:26" s="69" customFormat="1" x14ac:dyDescent="0.25">
      <c r="A338" s="60"/>
      <c r="B338" s="67"/>
      <c r="C338" s="67"/>
      <c r="D338" s="60"/>
      <c r="E338" s="52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spans="1:26" s="69" customFormat="1" x14ac:dyDescent="0.25">
      <c r="A339" s="60"/>
      <c r="B339" s="67"/>
      <c r="C339" s="67"/>
      <c r="D339" s="60"/>
      <c r="E339" s="52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spans="1:26" s="69" customFormat="1" x14ac:dyDescent="0.25">
      <c r="A340" s="60"/>
      <c r="B340" s="67"/>
      <c r="C340" s="67"/>
      <c r="D340" s="60"/>
      <c r="E340" s="52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spans="1:26" s="69" customFormat="1" x14ac:dyDescent="0.25">
      <c r="A341" s="60"/>
      <c r="B341" s="67"/>
      <c r="C341" s="67"/>
      <c r="D341" s="60"/>
      <c r="E341" s="52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spans="1:26" s="69" customFormat="1" x14ac:dyDescent="0.25">
      <c r="A342" s="60"/>
      <c r="B342" s="67"/>
      <c r="C342" s="67"/>
      <c r="D342" s="60"/>
      <c r="E342" s="52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spans="1:26" s="69" customFormat="1" x14ac:dyDescent="0.25">
      <c r="A343" s="60"/>
      <c r="B343" s="67"/>
      <c r="C343" s="67"/>
      <c r="D343" s="60"/>
      <c r="E343" s="52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spans="1:26" s="69" customFormat="1" x14ac:dyDescent="0.25">
      <c r="A344" s="60"/>
      <c r="B344" s="67"/>
      <c r="C344" s="67"/>
      <c r="D344" s="60"/>
      <c r="E344" s="52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spans="1:26" s="69" customFormat="1" x14ac:dyDescent="0.25">
      <c r="A345" s="60"/>
      <c r="B345" s="67"/>
      <c r="C345" s="67"/>
      <c r="D345" s="60"/>
      <c r="E345" s="52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spans="1:26" s="69" customFormat="1" x14ac:dyDescent="0.25">
      <c r="A346" s="60"/>
      <c r="B346" s="67"/>
      <c r="C346" s="67"/>
      <c r="D346" s="60"/>
      <c r="E346" s="52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spans="1:26" s="69" customFormat="1" x14ac:dyDescent="0.25">
      <c r="A347" s="60"/>
      <c r="B347" s="67"/>
      <c r="C347" s="67"/>
      <c r="D347" s="60"/>
      <c r="E347" s="52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spans="1:26" s="69" customFormat="1" x14ac:dyDescent="0.25">
      <c r="A348" s="60"/>
      <c r="B348" s="67"/>
      <c r="C348" s="67"/>
      <c r="D348" s="60"/>
      <c r="E348" s="52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spans="1:26" s="69" customFormat="1" x14ac:dyDescent="0.25">
      <c r="A349" s="60"/>
      <c r="B349" s="67"/>
      <c r="C349" s="67"/>
      <c r="D349" s="60"/>
      <c r="E349" s="52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spans="1:26" s="69" customFormat="1" x14ac:dyDescent="0.25">
      <c r="A350" s="60"/>
      <c r="B350" s="67"/>
      <c r="C350" s="67"/>
      <c r="D350" s="60"/>
      <c r="E350" s="52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spans="1:26" s="69" customFormat="1" x14ac:dyDescent="0.25">
      <c r="A351" s="60"/>
      <c r="B351" s="67"/>
      <c r="C351" s="67"/>
      <c r="D351" s="60"/>
      <c r="E351" s="52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spans="1:26" s="69" customFormat="1" x14ac:dyDescent="0.25">
      <c r="A352" s="60"/>
      <c r="B352" s="67"/>
      <c r="C352" s="67"/>
      <c r="D352" s="60"/>
      <c r="E352" s="52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spans="1:26" s="69" customFormat="1" x14ac:dyDescent="0.25">
      <c r="A353" s="60"/>
      <c r="B353" s="67"/>
      <c r="C353" s="67"/>
      <c r="D353" s="60"/>
      <c r="E353" s="52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spans="1:26" s="69" customFormat="1" x14ac:dyDescent="0.25">
      <c r="A354" s="60"/>
      <c r="B354" s="67"/>
      <c r="C354" s="67"/>
      <c r="D354" s="60"/>
      <c r="E354" s="52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spans="1:26" s="69" customFormat="1" x14ac:dyDescent="0.25">
      <c r="A355" s="60"/>
      <c r="B355" s="67"/>
      <c r="C355" s="67"/>
      <c r="D355" s="60"/>
      <c r="E355" s="52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spans="1:26" s="69" customFormat="1" x14ac:dyDescent="0.25">
      <c r="A356" s="60"/>
      <c r="B356" s="67"/>
      <c r="C356" s="67"/>
      <c r="D356" s="60"/>
      <c r="E356" s="52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spans="1:26" s="69" customFormat="1" x14ac:dyDescent="0.25">
      <c r="A357" s="60"/>
      <c r="B357" s="67"/>
      <c r="C357" s="67"/>
      <c r="D357" s="60"/>
      <c r="E357" s="52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spans="1:26" s="69" customFormat="1" x14ac:dyDescent="0.25">
      <c r="A358" s="60"/>
      <c r="B358" s="67"/>
      <c r="C358" s="67"/>
      <c r="D358" s="60"/>
      <c r="E358" s="52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spans="1:26" s="69" customFormat="1" x14ac:dyDescent="0.25">
      <c r="A359" s="60"/>
      <c r="B359" s="67"/>
      <c r="C359" s="67"/>
      <c r="D359" s="60"/>
      <c r="E359" s="52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spans="1:26" s="69" customFormat="1" x14ac:dyDescent="0.25">
      <c r="A360" s="60"/>
      <c r="B360" s="67"/>
      <c r="C360" s="67"/>
      <c r="D360" s="60"/>
      <c r="E360" s="52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spans="1:26" s="69" customFormat="1" x14ac:dyDescent="0.25">
      <c r="A361" s="60"/>
      <c r="B361" s="67"/>
      <c r="C361" s="67"/>
      <c r="D361" s="60"/>
      <c r="E361" s="52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spans="1:26" s="69" customFormat="1" x14ac:dyDescent="0.25">
      <c r="A362" s="60"/>
      <c r="B362" s="67"/>
      <c r="C362" s="67"/>
      <c r="D362" s="60"/>
      <c r="E362" s="52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spans="1:26" s="69" customFormat="1" x14ac:dyDescent="0.25">
      <c r="A363" s="60"/>
      <c r="B363" s="67"/>
      <c r="C363" s="67"/>
      <c r="D363" s="60"/>
      <c r="E363" s="52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spans="1:26" s="69" customFormat="1" x14ac:dyDescent="0.25">
      <c r="A364" s="60"/>
      <c r="B364" s="67"/>
      <c r="C364" s="67"/>
      <c r="D364" s="60"/>
      <c r="E364" s="52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spans="1:26" s="69" customFormat="1" x14ac:dyDescent="0.25">
      <c r="A365" s="60"/>
      <c r="B365" s="67"/>
      <c r="C365" s="67"/>
      <c r="D365" s="60"/>
      <c r="E365" s="52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spans="1:26" s="69" customFormat="1" x14ac:dyDescent="0.25">
      <c r="A366" s="60"/>
      <c r="B366" s="67"/>
      <c r="C366" s="67"/>
      <c r="D366" s="60"/>
      <c r="E366" s="52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spans="1:26" s="69" customFormat="1" x14ac:dyDescent="0.25">
      <c r="A367" s="60"/>
      <c r="B367" s="67"/>
      <c r="C367" s="67"/>
      <c r="D367" s="60"/>
      <c r="E367" s="52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spans="1:26" s="69" customFormat="1" x14ac:dyDescent="0.25">
      <c r="A368" s="60"/>
      <c r="B368" s="67"/>
      <c r="C368" s="67"/>
      <c r="D368" s="60"/>
      <c r="E368" s="52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spans="1:26" s="69" customFormat="1" x14ac:dyDescent="0.25">
      <c r="A369" s="60"/>
      <c r="B369" s="67"/>
      <c r="C369" s="67"/>
      <c r="D369" s="60"/>
      <c r="E369" s="52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spans="1:26" s="69" customFormat="1" x14ac:dyDescent="0.25">
      <c r="A370" s="60"/>
      <c r="B370" s="67"/>
      <c r="C370" s="67"/>
      <c r="D370" s="60"/>
      <c r="E370" s="52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spans="1:26" s="69" customFormat="1" x14ac:dyDescent="0.25">
      <c r="A371" s="60"/>
      <c r="B371" s="67"/>
      <c r="C371" s="67"/>
      <c r="D371" s="60"/>
      <c r="E371" s="52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spans="1:26" s="69" customFormat="1" x14ac:dyDescent="0.25">
      <c r="A372" s="60"/>
      <c r="B372" s="67"/>
      <c r="C372" s="67"/>
      <c r="D372" s="60"/>
      <c r="E372" s="52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spans="1:26" s="69" customFormat="1" x14ac:dyDescent="0.25">
      <c r="A373" s="60"/>
      <c r="B373" s="67"/>
      <c r="C373" s="67"/>
      <c r="D373" s="60"/>
      <c r="E373" s="52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spans="1:26" s="69" customFormat="1" x14ac:dyDescent="0.25">
      <c r="A374" s="60"/>
      <c r="B374" s="67"/>
      <c r="C374" s="67"/>
      <c r="D374" s="60"/>
      <c r="E374" s="52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spans="1:26" s="69" customFormat="1" x14ac:dyDescent="0.25">
      <c r="A375" s="60"/>
      <c r="B375" s="67"/>
      <c r="C375" s="67"/>
      <c r="D375" s="60"/>
      <c r="E375" s="52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spans="1:26" s="69" customFormat="1" x14ac:dyDescent="0.25">
      <c r="A376" s="60"/>
      <c r="B376" s="67"/>
      <c r="C376" s="67"/>
      <c r="D376" s="60"/>
      <c r="E376" s="52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spans="1:26" s="69" customFormat="1" x14ac:dyDescent="0.25">
      <c r="A377" s="60"/>
      <c r="B377" s="67"/>
      <c r="C377" s="67"/>
      <c r="D377" s="60"/>
      <c r="E377" s="52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spans="1:26" s="69" customFormat="1" x14ac:dyDescent="0.25">
      <c r="A378" s="60"/>
      <c r="B378" s="67"/>
      <c r="C378" s="67"/>
      <c r="D378" s="60"/>
      <c r="E378" s="52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spans="1:26" s="69" customFormat="1" x14ac:dyDescent="0.25">
      <c r="A379" s="60"/>
      <c r="B379" s="67"/>
      <c r="C379" s="67"/>
      <c r="D379" s="60"/>
      <c r="E379" s="52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spans="1:26" s="69" customFormat="1" x14ac:dyDescent="0.25">
      <c r="A380" s="60"/>
      <c r="B380" s="67"/>
      <c r="C380" s="67"/>
      <c r="D380" s="60"/>
      <c r="E380" s="52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 spans="1:26" s="69" customFormat="1" x14ac:dyDescent="0.25">
      <c r="A381" s="60"/>
      <c r="B381" s="67"/>
      <c r="C381" s="67"/>
      <c r="D381" s="60"/>
      <c r="E381" s="52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spans="1:26" s="69" customFormat="1" x14ac:dyDescent="0.25">
      <c r="A382" s="60"/>
      <c r="B382" s="67"/>
      <c r="C382" s="67"/>
      <c r="D382" s="60"/>
      <c r="E382" s="52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spans="1:26" s="69" customFormat="1" x14ac:dyDescent="0.25">
      <c r="A383" s="60"/>
      <c r="B383" s="67"/>
      <c r="C383" s="67"/>
      <c r="D383" s="60"/>
      <c r="E383" s="52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spans="1:26" s="69" customFormat="1" x14ac:dyDescent="0.25">
      <c r="A384" s="60"/>
      <c r="B384" s="67"/>
      <c r="C384" s="67"/>
      <c r="D384" s="60"/>
      <c r="E384" s="52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spans="1:26" s="69" customFormat="1" x14ac:dyDescent="0.25">
      <c r="A385" s="60"/>
      <c r="B385" s="67"/>
      <c r="C385" s="67"/>
      <c r="D385" s="60"/>
      <c r="E385" s="52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spans="1:26" s="69" customFormat="1" x14ac:dyDescent="0.25">
      <c r="A386" s="60"/>
      <c r="B386" s="67"/>
      <c r="C386" s="67"/>
      <c r="D386" s="60"/>
      <c r="E386" s="52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spans="1:26" s="69" customFormat="1" x14ac:dyDescent="0.25">
      <c r="A387" s="60"/>
      <c r="B387" s="67"/>
      <c r="C387" s="67"/>
      <c r="D387" s="60"/>
      <c r="E387" s="52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 spans="1:26" s="69" customFormat="1" x14ac:dyDescent="0.25">
      <c r="A388" s="60"/>
      <c r="B388" s="67"/>
      <c r="C388" s="67"/>
      <c r="D388" s="60"/>
      <c r="E388" s="52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spans="1:26" s="69" customFormat="1" x14ac:dyDescent="0.25">
      <c r="A389" s="60"/>
      <c r="B389" s="67"/>
      <c r="C389" s="67"/>
      <c r="D389" s="60"/>
      <c r="E389" s="52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spans="1:26" s="69" customFormat="1" x14ac:dyDescent="0.25">
      <c r="A390" s="60"/>
      <c r="B390" s="67"/>
      <c r="C390" s="67"/>
      <c r="D390" s="60"/>
      <c r="E390" s="52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spans="1:26" s="69" customFormat="1" x14ac:dyDescent="0.25">
      <c r="A391" s="60"/>
      <c r="B391" s="67"/>
      <c r="C391" s="67"/>
      <c r="D391" s="60"/>
      <c r="E391" s="52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spans="1:26" s="69" customFormat="1" x14ac:dyDescent="0.25">
      <c r="A392" s="60"/>
      <c r="B392" s="67"/>
      <c r="C392" s="67"/>
      <c r="D392" s="60"/>
      <c r="E392" s="52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spans="1:26" s="69" customFormat="1" x14ac:dyDescent="0.25">
      <c r="A393" s="60"/>
      <c r="B393" s="67"/>
      <c r="C393" s="67"/>
      <c r="D393" s="60"/>
      <c r="E393" s="52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spans="1:26" s="69" customFormat="1" x14ac:dyDescent="0.25">
      <c r="A394" s="60"/>
      <c r="B394" s="67"/>
      <c r="C394" s="67"/>
      <c r="D394" s="60"/>
      <c r="E394" s="52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spans="1:26" s="69" customFormat="1" x14ac:dyDescent="0.25">
      <c r="A395" s="60"/>
      <c r="B395" s="67"/>
      <c r="C395" s="67"/>
      <c r="D395" s="60"/>
      <c r="E395" s="52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spans="1:26" s="69" customFormat="1" x14ac:dyDescent="0.25">
      <c r="A396" s="60"/>
      <c r="B396" s="67"/>
      <c r="C396" s="67"/>
      <c r="D396" s="60"/>
      <c r="E396" s="52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spans="1:26" s="69" customFormat="1" x14ac:dyDescent="0.25">
      <c r="A397" s="60"/>
      <c r="B397" s="67"/>
      <c r="C397" s="67"/>
      <c r="D397" s="60"/>
      <c r="E397" s="52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spans="1:26" s="69" customFormat="1" x14ac:dyDescent="0.25">
      <c r="A398" s="60"/>
      <c r="B398" s="67"/>
      <c r="C398" s="67"/>
      <c r="D398" s="60"/>
      <c r="E398" s="52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spans="1:26" s="69" customFormat="1" x14ac:dyDescent="0.25">
      <c r="A399" s="60"/>
      <c r="B399" s="67"/>
      <c r="C399" s="67"/>
      <c r="D399" s="60"/>
      <c r="E399" s="52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spans="1:26" s="69" customFormat="1" x14ac:dyDescent="0.25">
      <c r="A400" s="60"/>
      <c r="B400" s="67"/>
      <c r="C400" s="67"/>
      <c r="D400" s="60"/>
      <c r="E400" s="52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 spans="1:26" s="69" customFormat="1" x14ac:dyDescent="0.25">
      <c r="A401" s="60"/>
      <c r="B401" s="67"/>
      <c r="C401" s="67"/>
      <c r="D401" s="60"/>
      <c r="E401" s="52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 spans="1:26" s="69" customFormat="1" x14ac:dyDescent="0.25">
      <c r="A402" s="60"/>
      <c r="B402" s="67"/>
      <c r="C402" s="67"/>
      <c r="D402" s="60"/>
      <c r="E402" s="52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 spans="1:26" s="69" customFormat="1" x14ac:dyDescent="0.25">
      <c r="A403" s="60"/>
      <c r="B403" s="67"/>
      <c r="C403" s="67"/>
      <c r="D403" s="60"/>
      <c r="E403" s="52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spans="1:26" s="69" customFormat="1" x14ac:dyDescent="0.25">
      <c r="A404" s="60"/>
      <c r="B404" s="67"/>
      <c r="C404" s="67"/>
      <c r="D404" s="60"/>
      <c r="E404" s="52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spans="1:26" s="69" customFormat="1" x14ac:dyDescent="0.25">
      <c r="A405" s="60"/>
      <c r="B405" s="67"/>
      <c r="C405" s="67"/>
      <c r="D405" s="60"/>
      <c r="E405" s="52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spans="1:26" s="69" customFormat="1" x14ac:dyDescent="0.25">
      <c r="A406" s="60"/>
      <c r="B406" s="67"/>
      <c r="C406" s="67"/>
      <c r="D406" s="60"/>
      <c r="E406" s="52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spans="1:26" s="69" customFormat="1" x14ac:dyDescent="0.25">
      <c r="A407" s="60"/>
      <c r="B407" s="67"/>
      <c r="C407" s="67"/>
      <c r="D407" s="60"/>
      <c r="E407" s="52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 spans="1:26" s="69" customFormat="1" x14ac:dyDescent="0.25">
      <c r="A408" s="60"/>
      <c r="B408" s="67"/>
      <c r="C408" s="67"/>
      <c r="D408" s="60"/>
      <c r="E408" s="52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 spans="1:26" s="69" customFormat="1" x14ac:dyDescent="0.25">
      <c r="A409" s="60"/>
      <c r="B409" s="67"/>
      <c r="C409" s="67"/>
      <c r="D409" s="60"/>
      <c r="E409" s="52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 spans="1:26" s="69" customFormat="1" x14ac:dyDescent="0.25">
      <c r="A410" s="60"/>
      <c r="B410" s="67"/>
      <c r="C410" s="67"/>
      <c r="D410" s="60"/>
      <c r="E410" s="52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 spans="1:26" s="69" customFormat="1" x14ac:dyDescent="0.25">
      <c r="A411" s="60"/>
      <c r="B411" s="67"/>
      <c r="C411" s="67"/>
      <c r="D411" s="60"/>
      <c r="E411" s="52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spans="1:26" s="69" customFormat="1" x14ac:dyDescent="0.25">
      <c r="A412" s="60"/>
      <c r="B412" s="67"/>
      <c r="C412" s="67"/>
      <c r="D412" s="60"/>
      <c r="E412" s="52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spans="1:26" s="69" customFormat="1" x14ac:dyDescent="0.25">
      <c r="A413" s="60"/>
      <c r="B413" s="67"/>
      <c r="C413" s="67"/>
      <c r="D413" s="60"/>
      <c r="E413" s="52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spans="1:26" s="69" customFormat="1" x14ac:dyDescent="0.25">
      <c r="A414" s="60"/>
      <c r="B414" s="67"/>
      <c r="C414" s="67"/>
      <c r="D414" s="60"/>
      <c r="E414" s="52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spans="1:26" s="69" customFormat="1" x14ac:dyDescent="0.25">
      <c r="A415" s="60"/>
      <c r="B415" s="67"/>
      <c r="C415" s="67"/>
      <c r="D415" s="60"/>
      <c r="E415" s="52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 spans="1:26" s="69" customFormat="1" x14ac:dyDescent="0.25">
      <c r="A416" s="60"/>
      <c r="B416" s="67"/>
      <c r="C416" s="67"/>
      <c r="D416" s="60"/>
      <c r="E416" s="52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 spans="1:26" s="69" customFormat="1" x14ac:dyDescent="0.25">
      <c r="A417" s="60"/>
      <c r="B417" s="67"/>
      <c r="C417" s="67"/>
      <c r="D417" s="60"/>
      <c r="E417" s="52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 spans="1:26" s="69" customFormat="1" x14ac:dyDescent="0.25">
      <c r="A418" s="60"/>
      <c r="B418" s="67"/>
      <c r="C418" s="67"/>
      <c r="D418" s="60"/>
      <c r="E418" s="52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 spans="1:26" s="69" customFormat="1" x14ac:dyDescent="0.25">
      <c r="A419" s="60"/>
      <c r="B419" s="67"/>
      <c r="C419" s="67"/>
      <c r="D419" s="60"/>
      <c r="E419" s="52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 spans="1:26" s="69" customFormat="1" x14ac:dyDescent="0.25">
      <c r="A420" s="60"/>
      <c r="B420" s="67"/>
      <c r="C420" s="67"/>
      <c r="D420" s="60"/>
      <c r="E420" s="52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 spans="1:26" s="69" customFormat="1" x14ac:dyDescent="0.25">
      <c r="A421" s="60"/>
      <c r="B421" s="67"/>
      <c r="C421" s="67"/>
      <c r="D421" s="60"/>
      <c r="E421" s="52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 spans="1:26" s="69" customFormat="1" x14ac:dyDescent="0.25">
      <c r="A422" s="60"/>
      <c r="B422" s="67"/>
      <c r="C422" s="67"/>
      <c r="D422" s="60"/>
      <c r="E422" s="52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 spans="1:26" s="69" customFormat="1" x14ac:dyDescent="0.25">
      <c r="A423" s="60"/>
      <c r="B423" s="67"/>
      <c r="C423" s="67"/>
      <c r="D423" s="60"/>
      <c r="E423" s="52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 spans="1:26" s="69" customFormat="1" x14ac:dyDescent="0.25">
      <c r="A424" s="60"/>
      <c r="B424" s="67"/>
      <c r="C424" s="67"/>
      <c r="D424" s="60"/>
      <c r="E424" s="52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spans="1:26" s="69" customFormat="1" x14ac:dyDescent="0.25">
      <c r="A425" s="60"/>
      <c r="B425" s="67"/>
      <c r="C425" s="67"/>
      <c r="D425" s="60"/>
      <c r="E425" s="52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 spans="1:26" s="69" customFormat="1" x14ac:dyDescent="0.25">
      <c r="A426" s="60"/>
      <c r="B426" s="67"/>
      <c r="C426" s="67"/>
      <c r="D426" s="60"/>
      <c r="E426" s="52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 spans="1:26" s="69" customFormat="1" x14ac:dyDescent="0.25">
      <c r="A427" s="60"/>
      <c r="B427" s="67"/>
      <c r="C427" s="67"/>
      <c r="D427" s="60"/>
      <c r="E427" s="52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 spans="1:26" s="69" customFormat="1" x14ac:dyDescent="0.25">
      <c r="A428" s="60"/>
      <c r="B428" s="67"/>
      <c r="C428" s="67"/>
      <c r="D428" s="60"/>
      <c r="E428" s="52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 spans="1:26" s="69" customFormat="1" x14ac:dyDescent="0.25">
      <c r="A429" s="60"/>
      <c r="B429" s="67"/>
      <c r="C429" s="67"/>
      <c r="D429" s="60"/>
      <c r="E429" s="52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 spans="1:26" s="69" customFormat="1" x14ac:dyDescent="0.25">
      <c r="A430" s="60"/>
      <c r="B430" s="67"/>
      <c r="C430" s="67"/>
      <c r="D430" s="60"/>
      <c r="E430" s="52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 spans="1:26" s="69" customFormat="1" x14ac:dyDescent="0.25">
      <c r="A431" s="60"/>
      <c r="B431" s="67"/>
      <c r="C431" s="67"/>
      <c r="D431" s="60"/>
      <c r="E431" s="52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 spans="1:26" s="69" customFormat="1" x14ac:dyDescent="0.25">
      <c r="A432" s="60"/>
      <c r="B432" s="67"/>
      <c r="C432" s="67"/>
      <c r="D432" s="60"/>
      <c r="E432" s="52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 spans="1:26" s="69" customFormat="1" x14ac:dyDescent="0.25">
      <c r="A433" s="60"/>
      <c r="B433" s="67"/>
      <c r="C433" s="67"/>
      <c r="D433" s="60"/>
      <c r="E433" s="52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 spans="1:26" s="69" customFormat="1" x14ac:dyDescent="0.25">
      <c r="A434" s="60"/>
      <c r="B434" s="67"/>
      <c r="C434" s="67"/>
      <c r="D434" s="60"/>
      <c r="E434" s="52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 spans="1:26" s="69" customFormat="1" x14ac:dyDescent="0.25">
      <c r="A435" s="60"/>
      <c r="B435" s="67"/>
      <c r="C435" s="67"/>
      <c r="D435" s="60"/>
      <c r="E435" s="52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 spans="1:26" s="69" customFormat="1" x14ac:dyDescent="0.25">
      <c r="A436" s="60"/>
      <c r="B436" s="67"/>
      <c r="C436" s="67"/>
      <c r="D436" s="60"/>
      <c r="E436" s="52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 spans="1:26" s="69" customFormat="1" x14ac:dyDescent="0.25">
      <c r="A437" s="60"/>
      <c r="B437" s="67"/>
      <c r="C437" s="67"/>
      <c r="D437" s="60"/>
      <c r="E437" s="52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 spans="1:26" s="69" customFormat="1" x14ac:dyDescent="0.25">
      <c r="A438" s="60"/>
      <c r="B438" s="67"/>
      <c r="C438" s="67"/>
      <c r="D438" s="60"/>
      <c r="E438" s="52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 spans="1:26" s="69" customFormat="1" x14ac:dyDescent="0.25">
      <c r="A439" s="60"/>
      <c r="B439" s="67"/>
      <c r="C439" s="67"/>
      <c r="D439" s="60"/>
      <c r="E439" s="52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 spans="1:26" s="69" customFormat="1" x14ac:dyDescent="0.25">
      <c r="A440" s="60"/>
      <c r="B440" s="67"/>
      <c r="C440" s="67"/>
      <c r="D440" s="60"/>
      <c r="E440" s="52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 spans="1:26" s="69" customFormat="1" x14ac:dyDescent="0.25">
      <c r="A441" s="60"/>
      <c r="B441" s="67"/>
      <c r="C441" s="67"/>
      <c r="D441" s="60"/>
      <c r="E441" s="52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spans="1:26" s="69" customFormat="1" x14ac:dyDescent="0.25">
      <c r="A442" s="60"/>
      <c r="B442" s="67"/>
      <c r="C442" s="67"/>
      <c r="D442" s="60"/>
      <c r="E442" s="52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 spans="1:26" s="69" customFormat="1" x14ac:dyDescent="0.25">
      <c r="A443" s="60"/>
      <c r="B443" s="67"/>
      <c r="C443" s="67"/>
      <c r="D443" s="60"/>
      <c r="E443" s="52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 spans="1:26" s="69" customFormat="1" x14ac:dyDescent="0.25">
      <c r="A444" s="60"/>
      <c r="B444" s="67"/>
      <c r="C444" s="67"/>
      <c r="D444" s="60"/>
      <c r="E444" s="52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 spans="1:26" s="69" customFormat="1" x14ac:dyDescent="0.25">
      <c r="A445" s="60"/>
      <c r="B445" s="67"/>
      <c r="C445" s="67"/>
      <c r="D445" s="60"/>
      <c r="E445" s="52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 spans="1:26" s="69" customFormat="1" x14ac:dyDescent="0.25">
      <c r="A446" s="60"/>
      <c r="B446" s="67"/>
      <c r="C446" s="67"/>
      <c r="D446" s="60"/>
      <c r="E446" s="52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 spans="1:26" s="69" customFormat="1" x14ac:dyDescent="0.25">
      <c r="A447" s="60"/>
      <c r="B447" s="67"/>
      <c r="C447" s="67"/>
      <c r="D447" s="60"/>
      <c r="E447" s="52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 spans="1:26" s="69" customFormat="1" x14ac:dyDescent="0.25">
      <c r="A448" s="60"/>
      <c r="B448" s="67"/>
      <c r="C448" s="67"/>
      <c r="D448" s="60"/>
      <c r="E448" s="52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 spans="1:26" s="69" customFormat="1" x14ac:dyDescent="0.25">
      <c r="A449" s="60"/>
      <c r="B449" s="67"/>
      <c r="C449" s="67"/>
      <c r="D449" s="60"/>
      <c r="E449" s="52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 spans="1:26" s="69" customFormat="1" x14ac:dyDescent="0.25">
      <c r="A450" s="60"/>
      <c r="B450" s="67"/>
      <c r="C450" s="67"/>
      <c r="D450" s="60"/>
      <c r="E450" s="52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 spans="1:26" s="69" customFormat="1" x14ac:dyDescent="0.25">
      <c r="A451" s="60"/>
      <c r="B451" s="67"/>
      <c r="C451" s="67"/>
      <c r="D451" s="60"/>
      <c r="E451" s="52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 spans="1:26" s="69" customFormat="1" x14ac:dyDescent="0.25">
      <c r="A452" s="60"/>
      <c r="B452" s="67"/>
      <c r="C452" s="67"/>
      <c r="D452" s="60"/>
      <c r="E452" s="52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 spans="1:26" s="69" customFormat="1" x14ac:dyDescent="0.25">
      <c r="A453" s="60"/>
      <c r="B453" s="67"/>
      <c r="C453" s="67"/>
      <c r="D453" s="60"/>
      <c r="E453" s="52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 spans="1:26" s="69" customFormat="1" x14ac:dyDescent="0.25">
      <c r="A454" s="60"/>
      <c r="B454" s="67"/>
      <c r="C454" s="67"/>
      <c r="D454" s="60"/>
      <c r="E454" s="52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 spans="1:26" s="69" customFormat="1" x14ac:dyDescent="0.25">
      <c r="A455" s="60"/>
      <c r="B455" s="67"/>
      <c r="C455" s="67"/>
      <c r="D455" s="60"/>
      <c r="E455" s="52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 spans="1:26" s="69" customFormat="1" x14ac:dyDescent="0.25">
      <c r="A456" s="60"/>
      <c r="B456" s="67"/>
      <c r="C456" s="67"/>
      <c r="D456" s="60"/>
      <c r="E456" s="52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 spans="1:26" s="69" customFormat="1" x14ac:dyDescent="0.25">
      <c r="A457" s="60"/>
      <c r="B457" s="67"/>
      <c r="C457" s="67"/>
      <c r="D457" s="60"/>
      <c r="E457" s="52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 spans="1:26" s="69" customFormat="1" x14ac:dyDescent="0.25">
      <c r="A458" s="60"/>
      <c r="B458" s="67"/>
      <c r="C458" s="67"/>
      <c r="D458" s="60"/>
      <c r="E458" s="52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 spans="1:26" s="69" customFormat="1" x14ac:dyDescent="0.25">
      <c r="A459" s="60"/>
      <c r="B459" s="67"/>
      <c r="C459" s="67"/>
      <c r="D459" s="60"/>
      <c r="E459" s="52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 spans="1:26" s="69" customFormat="1" x14ac:dyDescent="0.25">
      <c r="A460" s="60"/>
      <c r="B460" s="67"/>
      <c r="C460" s="67"/>
      <c r="D460" s="60"/>
      <c r="E460" s="52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 spans="1:26" s="69" customFormat="1" x14ac:dyDescent="0.25">
      <c r="A461" s="60"/>
      <c r="B461" s="67"/>
      <c r="C461" s="67"/>
      <c r="D461" s="60"/>
      <c r="E461" s="52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 spans="1:26" s="69" customFormat="1" x14ac:dyDescent="0.25">
      <c r="A462" s="60"/>
      <c r="B462" s="67"/>
      <c r="C462" s="67"/>
      <c r="D462" s="60"/>
      <c r="E462" s="52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 spans="1:26" s="69" customFormat="1" x14ac:dyDescent="0.25">
      <c r="A463" s="60"/>
      <c r="B463" s="67"/>
      <c r="C463" s="67"/>
      <c r="D463" s="60"/>
      <c r="E463" s="52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 spans="1:26" s="69" customFormat="1" x14ac:dyDescent="0.25">
      <c r="A464" s="60"/>
      <c r="B464" s="67"/>
      <c r="C464" s="67"/>
      <c r="D464" s="60"/>
      <c r="E464" s="52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 spans="1:26" s="69" customFormat="1" x14ac:dyDescent="0.25">
      <c r="A465" s="60"/>
      <c r="B465" s="67"/>
      <c r="C465" s="67"/>
      <c r="D465" s="60"/>
      <c r="E465" s="52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 spans="1:26" s="69" customFormat="1" x14ac:dyDescent="0.25">
      <c r="A466" s="60"/>
      <c r="B466" s="67"/>
      <c r="C466" s="67"/>
      <c r="D466" s="60"/>
      <c r="E466" s="52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 spans="1:26" s="69" customFormat="1" x14ac:dyDescent="0.25">
      <c r="A467" s="60"/>
      <c r="B467" s="67"/>
      <c r="C467" s="67"/>
      <c r="D467" s="60"/>
      <c r="E467" s="52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 spans="1:26" s="69" customFormat="1" x14ac:dyDescent="0.25">
      <c r="A468" s="60"/>
      <c r="B468" s="67"/>
      <c r="C468" s="67"/>
      <c r="D468" s="60"/>
      <c r="E468" s="52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 spans="1:26" s="69" customFormat="1" x14ac:dyDescent="0.25">
      <c r="A469" s="60"/>
      <c r="B469" s="67"/>
      <c r="C469" s="67"/>
      <c r="D469" s="60"/>
      <c r="E469" s="52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 spans="1:26" s="69" customFormat="1" x14ac:dyDescent="0.25">
      <c r="A470" s="60"/>
      <c r="B470" s="67"/>
      <c r="C470" s="67"/>
      <c r="D470" s="60"/>
      <c r="E470" s="52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 spans="1:26" s="69" customFormat="1" x14ac:dyDescent="0.25">
      <c r="A471" s="60"/>
      <c r="B471" s="67"/>
      <c r="C471" s="67"/>
      <c r="D471" s="60"/>
      <c r="E471" s="52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 spans="1:26" s="69" customFormat="1" x14ac:dyDescent="0.25">
      <c r="A472" s="60"/>
      <c r="B472" s="67"/>
      <c r="C472" s="67"/>
      <c r="D472" s="60"/>
      <c r="E472" s="52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 spans="1:26" s="69" customFormat="1" x14ac:dyDescent="0.25">
      <c r="A473" s="60"/>
      <c r="B473" s="67"/>
      <c r="C473" s="67"/>
      <c r="D473" s="60"/>
      <c r="E473" s="52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 spans="1:26" s="69" customFormat="1" x14ac:dyDescent="0.25">
      <c r="A474" s="60"/>
      <c r="B474" s="67"/>
      <c r="C474" s="67"/>
      <c r="D474" s="60"/>
      <c r="E474" s="52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 spans="1:26" s="69" customFormat="1" x14ac:dyDescent="0.25">
      <c r="A475" s="60"/>
      <c r="B475" s="67"/>
      <c r="C475" s="67"/>
      <c r="D475" s="60"/>
      <c r="E475" s="52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 spans="1:26" s="69" customFormat="1" x14ac:dyDescent="0.25">
      <c r="A476" s="60"/>
      <c r="B476" s="67"/>
      <c r="C476" s="67"/>
      <c r="D476" s="60"/>
      <c r="E476" s="52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 spans="1:26" s="69" customFormat="1" x14ac:dyDescent="0.25">
      <c r="A477" s="60"/>
      <c r="B477" s="67"/>
      <c r="C477" s="67"/>
      <c r="D477" s="60"/>
      <c r="E477" s="52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 spans="1:26" s="69" customFormat="1" x14ac:dyDescent="0.25">
      <c r="A478" s="60"/>
      <c r="B478" s="67"/>
      <c r="C478" s="67"/>
      <c r="D478" s="60"/>
      <c r="E478" s="52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 spans="1:26" s="69" customFormat="1" x14ac:dyDescent="0.25">
      <c r="A479" s="60"/>
      <c r="B479" s="67"/>
      <c r="C479" s="67"/>
      <c r="D479" s="60"/>
      <c r="E479" s="52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 spans="1:26" s="69" customFormat="1" x14ac:dyDescent="0.25">
      <c r="A480" s="60"/>
      <c r="B480" s="67"/>
      <c r="C480" s="67"/>
      <c r="D480" s="60"/>
      <c r="E480" s="52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 spans="1:26" s="69" customFormat="1" x14ac:dyDescent="0.25">
      <c r="A481" s="60"/>
      <c r="B481" s="67"/>
      <c r="C481" s="67"/>
      <c r="D481" s="60"/>
      <c r="E481" s="52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 spans="1:26" s="69" customFormat="1" x14ac:dyDescent="0.25">
      <c r="A482" s="60"/>
      <c r="B482" s="67"/>
      <c r="C482" s="67"/>
      <c r="D482" s="60"/>
      <c r="E482" s="52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 spans="1:26" s="69" customFormat="1" x14ac:dyDescent="0.25">
      <c r="A483" s="60"/>
      <c r="B483" s="67"/>
      <c r="C483" s="67"/>
      <c r="D483" s="60"/>
      <c r="E483" s="52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 spans="1:26" s="69" customFormat="1" x14ac:dyDescent="0.25">
      <c r="A484" s="60"/>
      <c r="B484" s="67"/>
      <c r="C484" s="67"/>
      <c r="D484" s="60"/>
      <c r="E484" s="52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 spans="1:26" s="69" customFormat="1" x14ac:dyDescent="0.25">
      <c r="A485" s="60"/>
      <c r="B485" s="67"/>
      <c r="C485" s="67"/>
      <c r="D485" s="60"/>
      <c r="E485" s="52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 spans="1:26" s="69" customFormat="1" x14ac:dyDescent="0.25">
      <c r="A486" s="60"/>
      <c r="B486" s="67"/>
      <c r="C486" s="67"/>
      <c r="D486" s="60"/>
      <c r="E486" s="52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 spans="1:26" s="69" customFormat="1" x14ac:dyDescent="0.25">
      <c r="A487" s="60"/>
      <c r="B487" s="67"/>
      <c r="C487" s="67"/>
      <c r="D487" s="60"/>
      <c r="E487" s="52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 spans="1:26" s="69" customFormat="1" x14ac:dyDescent="0.25">
      <c r="A488" s="60"/>
      <c r="B488" s="67"/>
      <c r="C488" s="67"/>
      <c r="D488" s="60"/>
      <c r="E488" s="52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 spans="1:26" s="69" customFormat="1" x14ac:dyDescent="0.25">
      <c r="A489" s="60"/>
      <c r="B489" s="67"/>
      <c r="C489" s="67"/>
      <c r="D489" s="60"/>
      <c r="E489" s="52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 spans="1:26" s="69" customFormat="1" x14ac:dyDescent="0.25">
      <c r="A490" s="60"/>
      <c r="B490" s="67"/>
      <c r="C490" s="67"/>
      <c r="D490" s="60"/>
      <c r="E490" s="52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 spans="1:26" s="69" customFormat="1" x14ac:dyDescent="0.25">
      <c r="A491" s="60"/>
      <c r="B491" s="67"/>
      <c r="C491" s="67"/>
      <c r="D491" s="60"/>
      <c r="E491" s="52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 spans="1:26" s="69" customFormat="1" x14ac:dyDescent="0.25">
      <c r="A492" s="60"/>
      <c r="B492" s="67"/>
      <c r="C492" s="67"/>
      <c r="D492" s="60"/>
      <c r="E492" s="52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 spans="1:26" s="69" customFormat="1" x14ac:dyDescent="0.25">
      <c r="A493" s="60"/>
      <c r="B493" s="67"/>
      <c r="C493" s="67"/>
      <c r="D493" s="60"/>
      <c r="E493" s="52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 spans="1:26" s="69" customFormat="1" x14ac:dyDescent="0.25">
      <c r="A494" s="60"/>
      <c r="B494" s="67"/>
      <c r="C494" s="67"/>
      <c r="D494" s="60"/>
      <c r="E494" s="52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 spans="1:26" s="69" customFormat="1" x14ac:dyDescent="0.25">
      <c r="A495" s="60"/>
      <c r="B495" s="67"/>
      <c r="C495" s="67"/>
      <c r="D495" s="60"/>
      <c r="E495" s="52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 spans="1:26" s="69" customFormat="1" x14ac:dyDescent="0.25">
      <c r="A496" s="60"/>
      <c r="B496" s="67"/>
      <c r="C496" s="67"/>
      <c r="D496" s="60"/>
      <c r="E496" s="52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 spans="1:26" s="69" customFormat="1" x14ac:dyDescent="0.25">
      <c r="A497" s="60"/>
      <c r="B497" s="67"/>
      <c r="C497" s="67"/>
      <c r="D497" s="60"/>
      <c r="E497" s="52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 spans="1:26" s="69" customFormat="1" x14ac:dyDescent="0.25">
      <c r="A498" s="60"/>
      <c r="B498" s="67"/>
      <c r="C498" s="67"/>
      <c r="D498" s="60"/>
      <c r="E498" s="52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 spans="1:26" s="69" customFormat="1" x14ac:dyDescent="0.25">
      <c r="A499" s="60"/>
      <c r="B499" s="67"/>
      <c r="C499" s="67"/>
      <c r="D499" s="60"/>
      <c r="E499" s="52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 spans="1:26" s="69" customFormat="1" x14ac:dyDescent="0.25">
      <c r="A500" s="60"/>
      <c r="B500" s="67"/>
      <c r="C500" s="67"/>
      <c r="D500" s="60"/>
      <c r="E500" s="52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 spans="1:26" s="69" customFormat="1" x14ac:dyDescent="0.25">
      <c r="A501" s="60"/>
      <c r="B501" s="67"/>
      <c r="C501" s="67"/>
      <c r="D501" s="60"/>
      <c r="E501" s="52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 spans="1:26" s="69" customFormat="1" x14ac:dyDescent="0.25">
      <c r="A502" s="60"/>
      <c r="B502" s="67"/>
      <c r="C502" s="67"/>
      <c r="D502" s="60"/>
      <c r="E502" s="52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 spans="1:26" s="69" customFormat="1" x14ac:dyDescent="0.25">
      <c r="A503" s="60"/>
      <c r="B503" s="67"/>
      <c r="C503" s="67"/>
      <c r="D503" s="60"/>
      <c r="E503" s="52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 spans="1:26" s="69" customFormat="1" x14ac:dyDescent="0.25">
      <c r="A504" s="60"/>
      <c r="B504" s="67"/>
      <c r="C504" s="67"/>
      <c r="D504" s="60"/>
      <c r="E504" s="52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 spans="1:26" s="69" customFormat="1" x14ac:dyDescent="0.25">
      <c r="A505" s="60"/>
      <c r="B505" s="67"/>
      <c r="C505" s="67"/>
      <c r="D505" s="60"/>
      <c r="E505" s="52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 spans="1:26" s="69" customFormat="1" x14ac:dyDescent="0.25">
      <c r="A506" s="60"/>
      <c r="B506" s="67"/>
      <c r="C506" s="67"/>
      <c r="D506" s="60"/>
      <c r="E506" s="52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 spans="1:26" s="69" customFormat="1" x14ac:dyDescent="0.25">
      <c r="A507" s="60"/>
      <c r="B507" s="67"/>
      <c r="C507" s="67"/>
      <c r="D507" s="60"/>
      <c r="E507" s="52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 spans="1:26" s="69" customFormat="1" x14ac:dyDescent="0.25">
      <c r="A508" s="60"/>
      <c r="B508" s="67"/>
      <c r="C508" s="67"/>
      <c r="D508" s="60"/>
      <c r="E508" s="52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 spans="1:26" s="69" customFormat="1" x14ac:dyDescent="0.25">
      <c r="A509" s="60"/>
      <c r="B509" s="67"/>
      <c r="C509" s="67"/>
      <c r="D509" s="60"/>
      <c r="E509" s="52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 spans="1:26" s="69" customFormat="1" x14ac:dyDescent="0.25">
      <c r="A510" s="60"/>
      <c r="B510" s="67"/>
      <c r="C510" s="67"/>
      <c r="D510" s="60"/>
      <c r="E510" s="52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 spans="1:26" s="69" customFormat="1" x14ac:dyDescent="0.25">
      <c r="A511" s="60"/>
      <c r="B511" s="67"/>
      <c r="C511" s="67"/>
      <c r="D511" s="60"/>
      <c r="E511" s="52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 spans="1:26" s="69" customFormat="1" x14ac:dyDescent="0.25">
      <c r="A512" s="60"/>
      <c r="B512" s="67"/>
      <c r="C512" s="67"/>
      <c r="D512" s="60"/>
      <c r="E512" s="52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 spans="1:26" s="69" customFormat="1" x14ac:dyDescent="0.25">
      <c r="A513" s="60"/>
      <c r="B513" s="67"/>
      <c r="C513" s="67"/>
      <c r="D513" s="60"/>
      <c r="E513" s="52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 spans="1:26" s="69" customFormat="1" x14ac:dyDescent="0.25">
      <c r="A514" s="60"/>
      <c r="B514" s="67"/>
      <c r="C514" s="67"/>
      <c r="D514" s="60"/>
      <c r="E514" s="52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 spans="1:26" s="69" customFormat="1" x14ac:dyDescent="0.25">
      <c r="A515" s="60"/>
      <c r="B515" s="67"/>
      <c r="C515" s="67"/>
      <c r="D515" s="60"/>
      <c r="E515" s="52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 spans="1:26" s="69" customFormat="1" x14ac:dyDescent="0.25">
      <c r="A516" s="60"/>
      <c r="B516" s="67"/>
      <c r="C516" s="67"/>
      <c r="D516" s="60"/>
      <c r="E516" s="52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 spans="1:26" s="69" customFormat="1" x14ac:dyDescent="0.25">
      <c r="A517" s="60"/>
      <c r="B517" s="67"/>
      <c r="C517" s="67"/>
      <c r="D517" s="60"/>
      <c r="E517" s="52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 spans="1:26" s="69" customFormat="1" x14ac:dyDescent="0.25">
      <c r="A518" s="60"/>
      <c r="B518" s="67"/>
      <c r="C518" s="67"/>
      <c r="D518" s="60"/>
      <c r="E518" s="52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 spans="1:26" s="69" customFormat="1" x14ac:dyDescent="0.25">
      <c r="A519" s="60"/>
      <c r="B519" s="67"/>
      <c r="C519" s="67"/>
      <c r="D519" s="60"/>
      <c r="E519" s="52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 spans="1:26" s="69" customFormat="1" x14ac:dyDescent="0.25">
      <c r="A520" s="60"/>
      <c r="B520" s="67"/>
      <c r="C520" s="67"/>
      <c r="D520" s="60"/>
      <c r="E520" s="52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 spans="1:26" s="69" customFormat="1" x14ac:dyDescent="0.25">
      <c r="A521" s="60"/>
      <c r="B521" s="67"/>
      <c r="C521" s="67"/>
      <c r="D521" s="60"/>
      <c r="E521" s="52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 spans="1:26" s="69" customFormat="1" x14ac:dyDescent="0.25">
      <c r="A522" s="60"/>
      <c r="B522" s="67"/>
      <c r="C522" s="67"/>
      <c r="D522" s="60"/>
      <c r="E522" s="52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 spans="1:26" s="69" customFormat="1" x14ac:dyDescent="0.25">
      <c r="A523" s="60"/>
      <c r="B523" s="67"/>
      <c r="C523" s="67"/>
      <c r="D523" s="60"/>
      <c r="E523" s="52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 spans="1:26" s="69" customFormat="1" x14ac:dyDescent="0.25">
      <c r="A524" s="60"/>
      <c r="B524" s="67"/>
      <c r="C524" s="67"/>
      <c r="D524" s="60"/>
      <c r="E524" s="52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 spans="1:26" s="69" customFormat="1" x14ac:dyDescent="0.25">
      <c r="A525" s="60"/>
      <c r="B525" s="67"/>
      <c r="C525" s="67"/>
      <c r="D525" s="60"/>
      <c r="E525" s="52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 spans="1:26" s="69" customFormat="1" x14ac:dyDescent="0.25">
      <c r="A526" s="60"/>
      <c r="B526" s="67"/>
      <c r="C526" s="67"/>
      <c r="D526" s="60"/>
      <c r="E526" s="52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 spans="1:26" s="69" customFormat="1" x14ac:dyDescent="0.25">
      <c r="A527" s="60"/>
      <c r="B527" s="67"/>
      <c r="C527" s="67"/>
      <c r="D527" s="60"/>
      <c r="E527" s="52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 spans="1:26" s="69" customFormat="1" x14ac:dyDescent="0.25">
      <c r="A528" s="60"/>
      <c r="B528" s="67"/>
      <c r="C528" s="67"/>
      <c r="D528" s="60"/>
      <c r="E528" s="52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 spans="1:26" s="69" customFormat="1" x14ac:dyDescent="0.25">
      <c r="A529" s="60"/>
      <c r="B529" s="67"/>
      <c r="C529" s="67"/>
      <c r="D529" s="60"/>
      <c r="E529" s="52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 spans="1:26" s="69" customFormat="1" x14ac:dyDescent="0.25">
      <c r="A530" s="60"/>
      <c r="B530" s="67"/>
      <c r="C530" s="67"/>
      <c r="D530" s="60"/>
      <c r="E530" s="52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 spans="1:26" s="69" customFormat="1" x14ac:dyDescent="0.25">
      <c r="A531" s="60"/>
      <c r="B531" s="67"/>
      <c r="C531" s="67"/>
      <c r="D531" s="60"/>
      <c r="E531" s="52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 spans="1:26" s="69" customFormat="1" x14ac:dyDescent="0.25">
      <c r="A532" s="60"/>
      <c r="B532" s="67"/>
      <c r="C532" s="67"/>
      <c r="D532" s="60"/>
      <c r="E532" s="52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 spans="1:26" s="69" customFormat="1" x14ac:dyDescent="0.25">
      <c r="A533" s="60"/>
      <c r="B533" s="67"/>
      <c r="C533" s="67"/>
      <c r="D533" s="60"/>
      <c r="E533" s="52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 spans="1:26" s="69" customFormat="1" x14ac:dyDescent="0.25">
      <c r="A534" s="60"/>
      <c r="B534" s="67"/>
      <c r="C534" s="67"/>
      <c r="D534" s="60"/>
      <c r="E534" s="52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 spans="1:26" s="69" customFormat="1" x14ac:dyDescent="0.25">
      <c r="A535" s="60"/>
      <c r="B535" s="67"/>
      <c r="C535" s="67"/>
      <c r="D535" s="60"/>
      <c r="E535" s="52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 spans="1:26" s="69" customFormat="1" x14ac:dyDescent="0.25">
      <c r="A536" s="60"/>
      <c r="B536" s="67"/>
      <c r="C536" s="67"/>
      <c r="D536" s="60"/>
      <c r="E536" s="52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 spans="1:26" s="69" customFormat="1" x14ac:dyDescent="0.25">
      <c r="A537" s="60"/>
      <c r="B537" s="67"/>
      <c r="C537" s="67"/>
      <c r="D537" s="60"/>
      <c r="E537" s="52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 spans="1:26" s="69" customFormat="1" x14ac:dyDescent="0.25">
      <c r="A538" s="60"/>
      <c r="B538" s="67"/>
      <c r="C538" s="67"/>
      <c r="D538" s="60"/>
      <c r="E538" s="52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 spans="1:26" s="69" customFormat="1" x14ac:dyDescent="0.25">
      <c r="A539" s="60"/>
      <c r="B539" s="67"/>
      <c r="C539" s="67"/>
      <c r="D539" s="60"/>
      <c r="E539" s="52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 spans="1:26" s="69" customFormat="1" x14ac:dyDescent="0.25">
      <c r="A540" s="60"/>
      <c r="B540" s="67"/>
      <c r="C540" s="67"/>
      <c r="D540" s="60"/>
      <c r="E540" s="52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 spans="1:26" s="69" customFormat="1" x14ac:dyDescent="0.25">
      <c r="A541" s="60"/>
      <c r="B541" s="67"/>
      <c r="C541" s="67"/>
      <c r="D541" s="60"/>
      <c r="E541" s="52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 spans="1:26" s="69" customFormat="1" x14ac:dyDescent="0.25">
      <c r="A542" s="60"/>
      <c r="B542" s="67"/>
      <c r="C542" s="67"/>
      <c r="D542" s="60"/>
      <c r="E542" s="52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 spans="1:26" s="69" customFormat="1" x14ac:dyDescent="0.25">
      <c r="A543" s="60"/>
      <c r="B543" s="67"/>
      <c r="C543" s="67"/>
      <c r="D543" s="60"/>
      <c r="E543" s="52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 spans="1:26" s="69" customFormat="1" x14ac:dyDescent="0.25">
      <c r="A544" s="60"/>
      <c r="B544" s="67"/>
      <c r="C544" s="67"/>
      <c r="D544" s="60"/>
      <c r="E544" s="52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 spans="1:26" s="69" customFormat="1" x14ac:dyDescent="0.25">
      <c r="A545" s="60"/>
      <c r="B545" s="67"/>
      <c r="C545" s="67"/>
      <c r="D545" s="60"/>
      <c r="E545" s="52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 spans="1:26" s="69" customFormat="1" x14ac:dyDescent="0.25">
      <c r="A546" s="60"/>
      <c r="B546" s="67"/>
      <c r="C546" s="67"/>
      <c r="D546" s="60"/>
      <c r="E546" s="52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 spans="1:26" s="69" customFormat="1" x14ac:dyDescent="0.25">
      <c r="A547" s="60"/>
      <c r="B547" s="67"/>
      <c r="C547" s="67"/>
      <c r="D547" s="60"/>
      <c r="E547" s="52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 spans="1:26" s="69" customFormat="1" x14ac:dyDescent="0.25">
      <c r="A548" s="60"/>
      <c r="B548" s="67"/>
      <c r="C548" s="67"/>
      <c r="D548" s="60"/>
      <c r="E548" s="52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 spans="1:26" s="69" customFormat="1" x14ac:dyDescent="0.25">
      <c r="A549" s="60"/>
      <c r="B549" s="67"/>
      <c r="C549" s="67"/>
      <c r="D549" s="60"/>
      <c r="E549" s="52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 spans="1:26" s="69" customFormat="1" x14ac:dyDescent="0.25">
      <c r="A550" s="60"/>
      <c r="B550" s="67"/>
      <c r="C550" s="67"/>
      <c r="D550" s="60"/>
      <c r="E550" s="52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 spans="1:26" s="69" customFormat="1" x14ac:dyDescent="0.25">
      <c r="A551" s="60"/>
      <c r="B551" s="67"/>
      <c r="C551" s="67"/>
      <c r="D551" s="60"/>
      <c r="E551" s="52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 spans="1:26" s="69" customFormat="1" x14ac:dyDescent="0.25">
      <c r="A552" s="60"/>
      <c r="B552" s="67"/>
      <c r="C552" s="52"/>
      <c r="D552" s="60"/>
      <c r="E552" s="52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 spans="1:26" s="69" customFormat="1" x14ac:dyDescent="0.25">
      <c r="A553" s="60"/>
      <c r="B553" s="67"/>
      <c r="C553" s="52"/>
      <c r="D553" s="60"/>
      <c r="E553" s="52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 spans="1:26" s="69" customFormat="1" x14ac:dyDescent="0.25">
      <c r="A554" s="60"/>
      <c r="B554" s="67"/>
      <c r="C554" s="52"/>
      <c r="D554" s="60"/>
      <c r="E554" s="52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 spans="1:26" s="69" customFormat="1" x14ac:dyDescent="0.25">
      <c r="A555" s="60"/>
      <c r="B555" s="67"/>
      <c r="C555" s="52"/>
      <c r="D555" s="60"/>
      <c r="E555" s="52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 spans="1:26" s="69" customFormat="1" x14ac:dyDescent="0.25">
      <c r="A556" s="60"/>
      <c r="B556" s="67"/>
      <c r="C556" s="52"/>
      <c r="D556" s="60"/>
      <c r="E556" s="52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 spans="1:26" s="69" customFormat="1" x14ac:dyDescent="0.25">
      <c r="A557" s="60"/>
      <c r="B557" s="67"/>
      <c r="C557" s="52"/>
      <c r="D557" s="60"/>
      <c r="E557" s="52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 spans="1:26" s="69" customFormat="1" x14ac:dyDescent="0.25">
      <c r="A558" s="60"/>
      <c r="B558" s="67"/>
      <c r="C558" s="52"/>
      <c r="D558" s="60"/>
      <c r="E558" s="52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 spans="1:26" s="69" customFormat="1" x14ac:dyDescent="0.25">
      <c r="A559" s="60"/>
      <c r="B559" s="67"/>
      <c r="C559" s="52"/>
      <c r="D559" s="60"/>
      <c r="E559" s="52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 spans="1:26" s="69" customFormat="1" x14ac:dyDescent="0.25">
      <c r="A560" s="60"/>
      <c r="B560" s="67"/>
      <c r="C560" s="52"/>
      <c r="D560" s="60"/>
      <c r="E560" s="52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 spans="1:26" s="69" customFormat="1" x14ac:dyDescent="0.25">
      <c r="A561" s="60"/>
      <c r="B561" s="67"/>
      <c r="C561" s="52"/>
      <c r="D561" s="60"/>
      <c r="E561" s="52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 spans="1:26" s="69" customFormat="1" x14ac:dyDescent="0.25">
      <c r="A562" s="60"/>
      <c r="B562" s="67"/>
      <c r="C562" s="52"/>
      <c r="D562" s="60"/>
      <c r="E562" s="52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 spans="1:26" s="69" customFormat="1" x14ac:dyDescent="0.25">
      <c r="A563" s="60"/>
      <c r="B563" s="67"/>
      <c r="C563" s="52"/>
      <c r="D563" s="60"/>
      <c r="E563" s="52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</sheetData>
  <mergeCells count="4">
    <mergeCell ref="B1:D4"/>
    <mergeCell ref="B11:C11"/>
    <mergeCell ref="B12:D12"/>
    <mergeCell ref="B13:D13"/>
  </mergeCells>
  <pageMargins left="0.70866141732283472" right="0.70866141732283472" top="0.74803149606299213" bottom="0.74803149606299213" header="0.31496062992125984" footer="0.31496062992125984"/>
  <pageSetup paperSize="9" scale="2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9"/>
  <sheetViews>
    <sheetView topLeftCell="A31" workbookViewId="0">
      <selection activeCell="B6" sqref="B6"/>
    </sheetView>
  </sheetViews>
  <sheetFormatPr defaultColWidth="9.140625" defaultRowHeight="16.5" x14ac:dyDescent="0.3"/>
  <cols>
    <col min="1" max="1" width="9.140625" style="12"/>
    <col min="2" max="2" width="39.42578125" style="12" customWidth="1"/>
    <col min="3" max="16384" width="9.140625" style="12"/>
  </cols>
  <sheetData>
    <row r="2" spans="2:3" x14ac:dyDescent="0.3">
      <c r="B2" s="13" t="s">
        <v>249</v>
      </c>
      <c r="C2" s="12" t="s">
        <v>10</v>
      </c>
    </row>
    <row r="3" spans="2:3" x14ac:dyDescent="0.3">
      <c r="B3" s="12" t="s">
        <v>250</v>
      </c>
      <c r="C3" s="12">
        <v>2</v>
      </c>
    </row>
    <row r="5" spans="2:3" x14ac:dyDescent="0.3">
      <c r="B5" s="13" t="s">
        <v>260</v>
      </c>
      <c r="C5" s="12" t="s">
        <v>10</v>
      </c>
    </row>
    <row r="6" spans="2:3" x14ac:dyDescent="0.3">
      <c r="B6" s="12" t="s">
        <v>261</v>
      </c>
      <c r="C6" s="12">
        <v>20</v>
      </c>
    </row>
    <row r="7" spans="2:3" x14ac:dyDescent="0.3">
      <c r="B7" s="12" t="s">
        <v>262</v>
      </c>
      <c r="C7" s="12">
        <v>100</v>
      </c>
    </row>
    <row r="8" spans="2:3" x14ac:dyDescent="0.3">
      <c r="B8" s="12" t="s">
        <v>262</v>
      </c>
      <c r="C8" s="12">
        <v>100</v>
      </c>
    </row>
    <row r="10" spans="2:3" x14ac:dyDescent="0.3">
      <c r="B10" s="13" t="s">
        <v>263</v>
      </c>
      <c r="C10" s="12" t="s">
        <v>10</v>
      </c>
    </row>
    <row r="11" spans="2:3" x14ac:dyDescent="0.3">
      <c r="B11" s="12" t="s">
        <v>264</v>
      </c>
      <c r="C11" s="12">
        <v>7</v>
      </c>
    </row>
    <row r="12" spans="2:3" x14ac:dyDescent="0.3">
      <c r="B12" s="12" t="s">
        <v>265</v>
      </c>
      <c r="C12" s="12">
        <v>6</v>
      </c>
    </row>
    <row r="13" spans="2:3" x14ac:dyDescent="0.3">
      <c r="B13" s="12" t="s">
        <v>266</v>
      </c>
      <c r="C13" s="12">
        <v>50</v>
      </c>
    </row>
    <row r="14" spans="2:3" x14ac:dyDescent="0.3">
      <c r="B14" s="12" t="s">
        <v>267</v>
      </c>
      <c r="C14" s="12">
        <v>5</v>
      </c>
    </row>
    <row r="15" spans="2:3" x14ac:dyDescent="0.3">
      <c r="B15" s="12" t="s">
        <v>268</v>
      </c>
      <c r="C15" s="12">
        <v>5</v>
      </c>
    </row>
    <row r="16" spans="2:3" x14ac:dyDescent="0.3">
      <c r="B16" s="12" t="s">
        <v>269</v>
      </c>
      <c r="C16" s="12">
        <v>15</v>
      </c>
    </row>
    <row r="17" spans="2:3" x14ac:dyDescent="0.3">
      <c r="B17" s="12" t="s">
        <v>270</v>
      </c>
      <c r="C17" s="12">
        <v>10</v>
      </c>
    </row>
    <row r="19" spans="2:3" x14ac:dyDescent="0.3">
      <c r="B19" s="13" t="s">
        <v>297</v>
      </c>
      <c r="C19" s="12" t="s">
        <v>10</v>
      </c>
    </row>
    <row r="20" spans="2:3" x14ac:dyDescent="0.3">
      <c r="B20" s="12" t="s">
        <v>298</v>
      </c>
      <c r="C20" s="12">
        <v>30</v>
      </c>
    </row>
    <row r="21" spans="2:3" x14ac:dyDescent="0.3">
      <c r="B21" s="12" t="s">
        <v>299</v>
      </c>
      <c r="C21" s="12">
        <v>5</v>
      </c>
    </row>
    <row r="22" spans="2:3" x14ac:dyDescent="0.3">
      <c r="B22" s="12" t="s">
        <v>300</v>
      </c>
      <c r="C22" s="12">
        <v>3</v>
      </c>
    </row>
    <row r="23" spans="2:3" x14ac:dyDescent="0.3">
      <c r="B23" s="12" t="s">
        <v>301</v>
      </c>
      <c r="C23" s="12">
        <v>10</v>
      </c>
    </row>
    <row r="24" spans="2:3" x14ac:dyDescent="0.3">
      <c r="B24" s="12" t="s">
        <v>302</v>
      </c>
      <c r="C24" s="12">
        <v>10</v>
      </c>
    </row>
    <row r="25" spans="2:3" x14ac:dyDescent="0.3">
      <c r="B25" s="12" t="s">
        <v>303</v>
      </c>
      <c r="C25" s="12">
        <v>10</v>
      </c>
    </row>
    <row r="26" spans="2:3" x14ac:dyDescent="0.3">
      <c r="B26" s="12" t="s">
        <v>304</v>
      </c>
      <c r="C26" s="12">
        <v>3</v>
      </c>
    </row>
    <row r="27" spans="2:3" x14ac:dyDescent="0.3">
      <c r="B27" s="12" t="s">
        <v>305</v>
      </c>
      <c r="C27" s="12">
        <v>3</v>
      </c>
    </row>
    <row r="28" spans="2:3" x14ac:dyDescent="0.3">
      <c r="B28" s="12" t="s">
        <v>306</v>
      </c>
      <c r="C28" s="12">
        <v>3</v>
      </c>
    </row>
    <row r="29" spans="2:3" x14ac:dyDescent="0.3">
      <c r="B29" s="12" t="s">
        <v>307</v>
      </c>
      <c r="C29" s="12">
        <v>3</v>
      </c>
    </row>
    <row r="30" spans="2:3" x14ac:dyDescent="0.3">
      <c r="B30" s="12" t="s">
        <v>308</v>
      </c>
      <c r="C30" s="12">
        <v>3</v>
      </c>
    </row>
    <row r="31" spans="2:3" x14ac:dyDescent="0.3">
      <c r="B31" s="12" t="s">
        <v>309</v>
      </c>
      <c r="C31" s="12">
        <v>3</v>
      </c>
    </row>
    <row r="32" spans="2:3" x14ac:dyDescent="0.3">
      <c r="B32" s="12" t="s">
        <v>310</v>
      </c>
      <c r="C32" s="12">
        <v>3</v>
      </c>
    </row>
    <row r="33" spans="2:3" x14ac:dyDescent="0.3">
      <c r="B33" s="12" t="s">
        <v>311</v>
      </c>
      <c r="C33" s="12">
        <v>3</v>
      </c>
    </row>
    <row r="34" spans="2:3" x14ac:dyDescent="0.3">
      <c r="B34" s="12" t="s">
        <v>312</v>
      </c>
      <c r="C34" s="12">
        <v>3</v>
      </c>
    </row>
    <row r="35" spans="2:3" x14ac:dyDescent="0.3">
      <c r="B35" s="12" t="s">
        <v>313</v>
      </c>
      <c r="C35" s="12">
        <v>3</v>
      </c>
    </row>
    <row r="36" spans="2:3" x14ac:dyDescent="0.3">
      <c r="B36" s="12" t="s">
        <v>314</v>
      </c>
      <c r="C36" s="12">
        <v>1</v>
      </c>
    </row>
    <row r="37" spans="2:3" x14ac:dyDescent="0.3">
      <c r="B37" s="12" t="s">
        <v>315</v>
      </c>
      <c r="C37" s="12">
        <v>3</v>
      </c>
    </row>
    <row r="39" spans="2:3" x14ac:dyDescent="0.3">
      <c r="B39" s="13" t="s">
        <v>316</v>
      </c>
      <c r="C39" s="12" t="s">
        <v>10</v>
      </c>
    </row>
    <row r="40" spans="2:3" x14ac:dyDescent="0.3">
      <c r="B40" s="12" t="s">
        <v>318</v>
      </c>
      <c r="C40" s="12">
        <v>6</v>
      </c>
    </row>
    <row r="41" spans="2:3" x14ac:dyDescent="0.3">
      <c r="B41" s="12" t="s">
        <v>319</v>
      </c>
      <c r="C41" s="12">
        <v>6</v>
      </c>
    </row>
    <row r="42" spans="2:3" x14ac:dyDescent="0.3">
      <c r="B42" s="12" t="s">
        <v>320</v>
      </c>
      <c r="C42" s="12">
        <v>6</v>
      </c>
    </row>
    <row r="43" spans="2:3" x14ac:dyDescent="0.3">
      <c r="B43" s="12" t="s">
        <v>321</v>
      </c>
      <c r="C43" s="12">
        <v>6</v>
      </c>
    </row>
    <row r="44" spans="2:3" x14ac:dyDescent="0.3">
      <c r="B44" s="12" t="s">
        <v>322</v>
      </c>
      <c r="C44" s="12">
        <v>6</v>
      </c>
    </row>
    <row r="45" spans="2:3" x14ac:dyDescent="0.3">
      <c r="B45" s="12" t="s">
        <v>323</v>
      </c>
      <c r="C45" s="12">
        <v>6</v>
      </c>
    </row>
    <row r="46" spans="2:3" x14ac:dyDescent="0.3">
      <c r="B46" s="12" t="s">
        <v>324</v>
      </c>
      <c r="C46" s="12">
        <v>6</v>
      </c>
    </row>
    <row r="47" spans="2:3" x14ac:dyDescent="0.3">
      <c r="B47" s="12" t="s">
        <v>325</v>
      </c>
      <c r="C47" s="12">
        <v>6</v>
      </c>
    </row>
    <row r="48" spans="2:3" x14ac:dyDescent="0.3">
      <c r="B48" s="12" t="s">
        <v>326</v>
      </c>
      <c r="C48" s="12">
        <v>6</v>
      </c>
    </row>
    <row r="49" spans="2:3" x14ac:dyDescent="0.3">
      <c r="B49" s="12" t="s">
        <v>317</v>
      </c>
      <c r="C49" s="12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198</vt:lpstr>
      <vt:lpstr>INC</vt:lpstr>
      <vt:lpstr>CRM</vt:lpstr>
      <vt:lpstr>INC!Print_Titles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MDSA</dc:creator>
  <cp:keywords/>
  <dc:description/>
  <cp:lastModifiedBy>Kayode Ishola</cp:lastModifiedBy>
  <cp:revision/>
  <dcterms:created xsi:type="dcterms:W3CDTF">2016-12-01T09:36:32Z</dcterms:created>
  <dcterms:modified xsi:type="dcterms:W3CDTF">2017-04-18T14:55:29Z</dcterms:modified>
  <cp:category/>
  <cp:contentStatus/>
</cp:coreProperties>
</file>