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rvices\OneDrive - IL Bagno Bathrooms + Design\Documents\Python Scripts\"/>
    </mc:Choice>
  </mc:AlternateContent>
  <xr:revisionPtr revIDLastSave="0" documentId="13_ncr:1_{D6F5B49D-9BC4-43A0-A61C-B053240D28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196" sheetId="2" r:id="rId2"/>
    <sheet name="197" sheetId="3" r:id="rId3"/>
    <sheet name="19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9" i="2" l="1"/>
  <c r="I139" i="2" s="1"/>
  <c r="F139" i="2"/>
  <c r="H138" i="2"/>
  <c r="I138" i="2" s="1"/>
  <c r="F138" i="2"/>
  <c r="H137" i="2"/>
  <c r="I137" i="2" s="1"/>
  <c r="F137" i="2"/>
  <c r="H136" i="2"/>
  <c r="F136" i="2"/>
  <c r="H132" i="2"/>
  <c r="F132" i="2"/>
  <c r="F133" i="2" s="1"/>
  <c r="L132" i="2" s="1"/>
  <c r="H128" i="2"/>
  <c r="I128" i="2" s="1"/>
  <c r="F128" i="2"/>
  <c r="H127" i="2"/>
  <c r="F127" i="2"/>
  <c r="E123" i="2"/>
  <c r="E122" i="2"/>
  <c r="I119" i="2"/>
  <c r="H116" i="2"/>
  <c r="I116" i="2" s="1"/>
  <c r="F116" i="2"/>
  <c r="H115" i="2"/>
  <c r="I115" i="2" s="1"/>
  <c r="F115" i="2"/>
  <c r="H114" i="2"/>
  <c r="I114" i="2" s="1"/>
  <c r="F114" i="2"/>
  <c r="H113" i="2"/>
  <c r="I113" i="2" s="1"/>
  <c r="F113" i="2"/>
  <c r="H112" i="2"/>
  <c r="I112" i="2" s="1"/>
  <c r="F112" i="2"/>
  <c r="H111" i="2"/>
  <c r="I111" i="2" s="1"/>
  <c r="F111" i="2"/>
  <c r="H110" i="2"/>
  <c r="F110" i="2"/>
  <c r="F117" i="2" s="1"/>
  <c r="F119" i="2" s="1"/>
  <c r="H106" i="2"/>
  <c r="F106" i="2"/>
  <c r="F107" i="2" s="1"/>
  <c r="L106" i="2" s="1"/>
  <c r="H102" i="2"/>
  <c r="F102" i="2"/>
  <c r="F103" i="2" s="1"/>
  <c r="L101" i="2"/>
  <c r="H99" i="2"/>
  <c r="I99" i="2" s="1"/>
  <c r="F99" i="2"/>
  <c r="H98" i="2"/>
  <c r="I98" i="2" s="1"/>
  <c r="F98" i="2"/>
  <c r="H97" i="2"/>
  <c r="F97" i="2"/>
  <c r="H94" i="2"/>
  <c r="I94" i="2" s="1"/>
  <c r="F94" i="2"/>
  <c r="H93" i="2"/>
  <c r="I93" i="2" s="1"/>
  <c r="F93" i="2"/>
  <c r="H92" i="2"/>
  <c r="I92" i="2" s="1"/>
  <c r="F92" i="2"/>
  <c r="H91" i="2"/>
  <c r="F91" i="2"/>
  <c r="F95" i="2" s="1"/>
  <c r="A91" i="2"/>
  <c r="A92" i="2" s="1"/>
  <c r="A93" i="2" s="1"/>
  <c r="A94" i="2" s="1"/>
  <c r="L90" i="2"/>
  <c r="H88" i="2"/>
  <c r="I88" i="2" s="1"/>
  <c r="F88" i="2"/>
  <c r="H87" i="2"/>
  <c r="I87" i="2" s="1"/>
  <c r="F87" i="2"/>
  <c r="G87" i="2" s="1"/>
  <c r="H86" i="2"/>
  <c r="F86" i="2"/>
  <c r="A86" i="2"/>
  <c r="A87" i="2" s="1"/>
  <c r="A88" i="2" s="1"/>
  <c r="L85" i="2"/>
  <c r="H83" i="2"/>
  <c r="I83" i="2" s="1"/>
  <c r="F83" i="2"/>
  <c r="H82" i="2"/>
  <c r="I82" i="2" s="1"/>
  <c r="F82" i="2"/>
  <c r="H81" i="2"/>
  <c r="I81" i="2" s="1"/>
  <c r="F81" i="2"/>
  <c r="H80" i="2"/>
  <c r="I80" i="2" s="1"/>
  <c r="F80" i="2"/>
  <c r="H79" i="2"/>
  <c r="I79" i="2" s="1"/>
  <c r="F79" i="2"/>
  <c r="H78" i="2"/>
  <c r="I78" i="2" s="1"/>
  <c r="F78" i="2"/>
  <c r="H77" i="2"/>
  <c r="I77" i="2" s="1"/>
  <c r="F77" i="2"/>
  <c r="H76" i="2"/>
  <c r="I76" i="2" s="1"/>
  <c r="F76" i="2"/>
  <c r="H75" i="2"/>
  <c r="I75" i="2" s="1"/>
  <c r="F75" i="2"/>
  <c r="H74" i="2"/>
  <c r="I74" i="2" s="1"/>
  <c r="F74" i="2"/>
  <c r="H73" i="2"/>
  <c r="I73" i="2" s="1"/>
  <c r="F73" i="2"/>
  <c r="E72" i="2"/>
  <c r="A72" i="2"/>
  <c r="A73" i="2" s="1"/>
  <c r="A74" i="2" s="1"/>
  <c r="A75" i="2" s="1"/>
  <c r="A76" i="2" s="1"/>
  <c r="H68" i="2"/>
  <c r="I68" i="2" s="1"/>
  <c r="F68" i="2"/>
  <c r="H67" i="2"/>
  <c r="I67" i="2" s="1"/>
  <c r="F67" i="2"/>
  <c r="H66" i="2"/>
  <c r="I66" i="2" s="1"/>
  <c r="F66" i="2"/>
  <c r="H65" i="2"/>
  <c r="I65" i="2" s="1"/>
  <c r="F65" i="2"/>
  <c r="H64" i="2"/>
  <c r="I64" i="2" s="1"/>
  <c r="F64" i="2"/>
  <c r="H63" i="2"/>
  <c r="I63" i="2" s="1"/>
  <c r="F63" i="2"/>
  <c r="H62" i="2"/>
  <c r="I62" i="2" s="1"/>
  <c r="F62" i="2"/>
  <c r="H61" i="2"/>
  <c r="I61" i="2" s="1"/>
  <c r="F61" i="2"/>
  <c r="H60" i="2"/>
  <c r="I60" i="2" s="1"/>
  <c r="F60" i="2"/>
  <c r="H59" i="2"/>
  <c r="I59" i="2" s="1"/>
  <c r="F59" i="2"/>
  <c r="H58" i="2"/>
  <c r="I58" i="2" s="1"/>
  <c r="F58" i="2"/>
  <c r="H57" i="2"/>
  <c r="I57" i="2" s="1"/>
  <c r="F57" i="2"/>
  <c r="H56" i="2"/>
  <c r="I56" i="2" s="1"/>
  <c r="F56" i="2"/>
  <c r="H55" i="2"/>
  <c r="I55" i="2" s="1"/>
  <c r="F55" i="2"/>
  <c r="H54" i="2"/>
  <c r="I54" i="2" s="1"/>
  <c r="F54" i="2"/>
  <c r="L54" i="2" s="1"/>
  <c r="H53" i="2"/>
  <c r="I53" i="2" s="1"/>
  <c r="F53" i="2"/>
  <c r="H52" i="2"/>
  <c r="I52" i="2" s="1"/>
  <c r="F52" i="2"/>
  <c r="H51" i="2"/>
  <c r="I51" i="2" s="1"/>
  <c r="F51" i="2"/>
  <c r="H50" i="2"/>
  <c r="I50" i="2" s="1"/>
  <c r="F50" i="2"/>
  <c r="H49" i="2"/>
  <c r="I49" i="2" s="1"/>
  <c r="F49" i="2"/>
  <c r="H48" i="2"/>
  <c r="I48" i="2" s="1"/>
  <c r="F48" i="2"/>
  <c r="H47" i="2"/>
  <c r="I47" i="2" s="1"/>
  <c r="F47" i="2"/>
  <c r="H46" i="2"/>
  <c r="I46" i="2" s="1"/>
  <c r="F46" i="2"/>
  <c r="H45" i="2"/>
  <c r="I45" i="2" s="1"/>
  <c r="F45" i="2"/>
  <c r="A45" i="2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H44" i="2"/>
  <c r="I44" i="2" s="1"/>
  <c r="F44" i="2"/>
  <c r="H43" i="2"/>
  <c r="F43" i="2"/>
  <c r="H40" i="2"/>
  <c r="I40" i="2" s="1"/>
  <c r="F40" i="2"/>
  <c r="H39" i="2"/>
  <c r="I39" i="2" s="1"/>
  <c r="F39" i="2"/>
  <c r="H38" i="2"/>
  <c r="F38" i="2"/>
  <c r="A38" i="2"/>
  <c r="H34" i="2"/>
  <c r="I34" i="2" s="1"/>
  <c r="F34" i="2"/>
  <c r="H33" i="2"/>
  <c r="I33" i="2" s="1"/>
  <c r="F33" i="2"/>
  <c r="H32" i="2"/>
  <c r="I32" i="2" s="1"/>
  <c r="F32" i="2"/>
  <c r="H31" i="2"/>
  <c r="I31" i="2" s="1"/>
  <c r="F31" i="2"/>
  <c r="H30" i="2"/>
  <c r="I30" i="2" s="1"/>
  <c r="F30" i="2"/>
  <c r="H29" i="2"/>
  <c r="I29" i="2" s="1"/>
  <c r="F29" i="2"/>
  <c r="H28" i="2"/>
  <c r="I28" i="2" s="1"/>
  <c r="F28" i="2"/>
  <c r="H27" i="2"/>
  <c r="I27" i="2" s="1"/>
  <c r="F27" i="2"/>
  <c r="H26" i="2"/>
  <c r="I26" i="2" s="1"/>
  <c r="F26" i="2"/>
  <c r="H25" i="2"/>
  <c r="I25" i="2" s="1"/>
  <c r="F25" i="2"/>
  <c r="H24" i="2"/>
  <c r="I24" i="2" s="1"/>
  <c r="F24" i="2"/>
  <c r="H23" i="2"/>
  <c r="I23" i="2" s="1"/>
  <c r="F23" i="2"/>
  <c r="H22" i="2"/>
  <c r="I22" i="2" s="1"/>
  <c r="F22" i="2"/>
  <c r="H21" i="2"/>
  <c r="I21" i="2" s="1"/>
  <c r="F21" i="2"/>
  <c r="H20" i="2"/>
  <c r="I20" i="2" s="1"/>
  <c r="F20" i="2"/>
  <c r="H19" i="2"/>
  <c r="I19" i="2" s="1"/>
  <c r="F19" i="2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H18" i="2"/>
  <c r="I18" i="2" s="1"/>
  <c r="F18" i="2"/>
  <c r="H17" i="2"/>
  <c r="F17" i="2"/>
  <c r="F35" i="2" s="1"/>
  <c r="L17" i="2" s="1"/>
  <c r="H14" i="2"/>
  <c r="I14" i="2" s="1"/>
  <c r="F14" i="2"/>
  <c r="H13" i="2"/>
  <c r="I13" i="2" s="1"/>
  <c r="F13" i="2"/>
  <c r="H12" i="2"/>
  <c r="I12" i="2" s="1"/>
  <c r="F12" i="2"/>
  <c r="H11" i="2"/>
  <c r="I11" i="2" s="1"/>
  <c r="F11" i="2"/>
  <c r="H10" i="2"/>
  <c r="I10" i="2" s="1"/>
  <c r="F10" i="2"/>
  <c r="H9" i="2"/>
  <c r="I9" i="2" s="1"/>
  <c r="F9" i="2"/>
  <c r="H8" i="2"/>
  <c r="I8" i="2" s="1"/>
  <c r="F8" i="2"/>
  <c r="A8" i="2"/>
  <c r="A9" i="2" s="1"/>
  <c r="H7" i="2"/>
  <c r="F7" i="2"/>
  <c r="J2" i="2"/>
  <c r="K2" i="2" s="1"/>
  <c r="F15" i="2" l="1"/>
  <c r="L7" i="2"/>
  <c r="H15" i="2"/>
  <c r="I7" i="2"/>
  <c r="I15" i="2" s="1"/>
  <c r="H35" i="2"/>
  <c r="I17" i="2"/>
  <c r="I35" i="2" s="1"/>
  <c r="F41" i="2"/>
  <c r="L38" i="2"/>
  <c r="H41" i="2"/>
  <c r="I38" i="2"/>
  <c r="I41" i="2" s="1"/>
  <c r="F69" i="2"/>
  <c r="L43" i="2"/>
  <c r="H69" i="2"/>
  <c r="I43" i="2"/>
  <c r="I69" i="2" s="1"/>
  <c r="H72" i="2"/>
  <c r="F72" i="2"/>
  <c r="F89" i="2"/>
  <c r="G86" i="2"/>
  <c r="H89" i="2"/>
  <c r="I86" i="2"/>
  <c r="I89" i="2" s="1"/>
  <c r="H95" i="2"/>
  <c r="I91" i="2"/>
  <c r="I95" i="2" s="1"/>
  <c r="F100" i="2"/>
  <c r="L97" i="2"/>
  <c r="H100" i="2"/>
  <c r="I97" i="2"/>
  <c r="I100" i="2" s="1"/>
  <c r="H103" i="2"/>
  <c r="I102" i="2"/>
  <c r="I103" i="2" s="1"/>
  <c r="H107" i="2"/>
  <c r="I106" i="2"/>
  <c r="I107" i="2" s="1"/>
  <c r="H117" i="2"/>
  <c r="I110" i="2"/>
  <c r="I117" i="2" s="1"/>
  <c r="H122" i="2"/>
  <c r="F122" i="2"/>
  <c r="H123" i="2"/>
  <c r="I123" i="2" s="1"/>
  <c r="F123" i="2"/>
  <c r="L122" i="2" s="1"/>
  <c r="F129" i="2"/>
  <c r="L127" i="2"/>
  <c r="H129" i="2"/>
  <c r="I127" i="2"/>
  <c r="I129" i="2" s="1"/>
  <c r="H133" i="2"/>
  <c r="I132" i="2"/>
  <c r="I133" i="2" s="1"/>
  <c r="F140" i="2"/>
  <c r="L136" i="2"/>
  <c r="H140" i="2"/>
  <c r="I136" i="2"/>
  <c r="I140" i="2" s="1"/>
  <c r="F124" i="2" l="1"/>
  <c r="H124" i="2"/>
  <c r="I122" i="2"/>
  <c r="I124" i="2" s="1"/>
  <c r="F84" i="2"/>
  <c r="L72" i="2"/>
  <c r="H84" i="2"/>
  <c r="I72" i="2"/>
  <c r="I84" i="2" s="1"/>
</calcChain>
</file>

<file path=xl/sharedStrings.xml><?xml version="1.0" encoding="utf-8"?>
<sst xmlns="http://schemas.openxmlformats.org/spreadsheetml/2006/main" count="328" uniqueCount="203">
  <si>
    <t>CONTAINER 196(2 X40FT)</t>
  </si>
  <si>
    <t xml:space="preserve">S/N </t>
  </si>
  <si>
    <t>DESCRIPTION</t>
  </si>
  <si>
    <t>CODE</t>
  </si>
  <si>
    <t>QUANTITY</t>
  </si>
  <si>
    <t>UNIT PRICE IN EURO</t>
  </si>
  <si>
    <t xml:space="preserve">TOTAL PRICE IN EURO </t>
  </si>
  <si>
    <t xml:space="preserve">CLIENT </t>
  </si>
  <si>
    <t>INVOICE NUMBER</t>
  </si>
  <si>
    <t xml:space="preserve">INVOICE VALUE </t>
  </si>
  <si>
    <t>DURAVIT</t>
  </si>
  <si>
    <t>DURAVIT D-CODE  WALL MOUNTED WC WASHDOWN MODEL</t>
  </si>
  <si>
    <t>STOCK</t>
  </si>
  <si>
    <t>F7324998</t>
  </si>
  <si>
    <t xml:space="preserve">DCODE HANDRINSE BASIN/45X34CM </t>
  </si>
  <si>
    <t>07054500002</t>
  </si>
  <si>
    <t>DCODE SIPHON COVER FOR BASIN 070545/FIXINGS INCLUDED</t>
  </si>
  <si>
    <t>08571700002</t>
  </si>
  <si>
    <t xml:space="preserve">DCODE WASHBASIN/55X42CM </t>
  </si>
  <si>
    <t>DCODE SIPHON COVER/FIXINGS INCLUDED</t>
  </si>
  <si>
    <t>08571800002</t>
  </si>
  <si>
    <t>DURASTYLE WALL HUNG WC WASH DOWN MODEL</t>
  </si>
  <si>
    <t>F7324997</t>
  </si>
  <si>
    <t>DURASTYLE SEAT &amp; COVER SOFTCLOSE AUTOMATIC CLOSURE/REMOVABLE</t>
  </si>
  <si>
    <t>0063790000</t>
  </si>
  <si>
    <t>STOOL FOR ST TROP WHITE</t>
  </si>
  <si>
    <t>TO REPLACE SOLD STOOL</t>
  </si>
  <si>
    <t>F7324996</t>
  </si>
  <si>
    <t>COLOMBO</t>
  </si>
  <si>
    <t>LAND ROBE HOOK</t>
  </si>
  <si>
    <t>CB CD67</t>
  </si>
  <si>
    <t>ABBA ABUBAKAR</t>
  </si>
  <si>
    <t>7036/b</t>
  </si>
  <si>
    <t>NORDIC SOAP DISH ( DOUBLE TAPE)</t>
  </si>
  <si>
    <t>CB B5201</t>
  </si>
  <si>
    <t>PEN ASSIGNMENT</t>
  </si>
  <si>
    <t>NORDIC GLASS HOLDER</t>
  </si>
  <si>
    <t>CB B5202</t>
  </si>
  <si>
    <t>NORDIC  WALL HUNG TOILET BURSH ( DOUBLE TAPE)</t>
  </si>
  <si>
    <t>CB B5207</t>
  </si>
  <si>
    <t>NORDIC TISSUE PAPER ( DOUBLE TAPE)</t>
  </si>
  <si>
    <t>CB B5208</t>
  </si>
  <si>
    <t>NORDIC TOWEL HOLDER 54CM ( DOUBLE TAPE)</t>
  </si>
  <si>
    <t>CB B5210</t>
  </si>
  <si>
    <t>BASIC SOAP DISPENSER</t>
  </si>
  <si>
    <t>CB B9332</t>
  </si>
  <si>
    <t>NORDIC BIG ROBE HOOK ( DOUBLE TAPE)</t>
  </si>
  <si>
    <t>CB EB27</t>
  </si>
  <si>
    <t>BASIC SOAP DISH CROME - NARTUAR ACID GLASS</t>
  </si>
  <si>
    <t>CB B2701</t>
  </si>
  <si>
    <t>7035/B</t>
  </si>
  <si>
    <t>BASIC GLASS HOLDER NATURAL ACID GLASS</t>
  </si>
  <si>
    <t>CB B2702</t>
  </si>
  <si>
    <t>BASIC PAPER HOLDER</t>
  </si>
  <si>
    <t>CB B2708</t>
  </si>
  <si>
    <t>BASIC TOWEL HOLDER 60CM</t>
  </si>
  <si>
    <t>CB B2711</t>
  </si>
  <si>
    <t>BASIC ROBE HOOK BIG</t>
  </si>
  <si>
    <t>CB B2727</t>
  </si>
  <si>
    <t>LADOL &amp; STOCK</t>
  </si>
  <si>
    <t>OIKOS</t>
  </si>
  <si>
    <t>SYNUA FLUSH WITH WALL INTERNAL 1500X2750</t>
  </si>
  <si>
    <t>TOKUNBO WAHAB</t>
  </si>
  <si>
    <t>PROFILE TECHNO T02 AN</t>
  </si>
  <si>
    <t>SPARE</t>
  </si>
  <si>
    <t>TO FIX ONYEAGUN SITE</t>
  </si>
  <si>
    <t>ALUMINIUM SCREW</t>
  </si>
  <si>
    <t xml:space="preserve">LAUFEN </t>
  </si>
  <si>
    <t>CUBE VANITY UNIT WITH WASHBASIN 65CM/WHITE</t>
  </si>
  <si>
    <t>JK 5360.1.300</t>
  </si>
  <si>
    <t>MRS SHADIAT AJILA</t>
  </si>
  <si>
    <t>MIRROR 45X81 CM WITH OUT LIGHT</t>
  </si>
  <si>
    <t>JK 5570.1.144</t>
  </si>
  <si>
    <t xml:space="preserve">FLORA KIDS WORM MIRROR SEGMENT- BODY GREEN </t>
  </si>
  <si>
    <t>LF 6161.2.472</t>
  </si>
  <si>
    <t>CHROME HOME LIMITED</t>
  </si>
  <si>
    <t>PRO RIMLESS WALLHUNG WC PAN WITH NICHES/WHITE</t>
  </si>
  <si>
    <t>LF 2096.4.000</t>
  </si>
  <si>
    <t>FOC FOR LAG &amp; RCADISPLAY</t>
  </si>
  <si>
    <t>LF 2096.6.000</t>
  </si>
  <si>
    <t>PRO S RIMLESS WALLHUNG WC PAN /WHITE</t>
  </si>
  <si>
    <t>LF 2096.2.000</t>
  </si>
  <si>
    <t>PALACE SEAT AND COVER</t>
  </si>
  <si>
    <t>LF 9170.1.300</t>
  </si>
  <si>
    <t xml:space="preserve">PRO S SEAT AND COVER </t>
  </si>
  <si>
    <t>LF 9196.1.000</t>
  </si>
  <si>
    <t>PRO A SLIM BASIC SEAT AND COVER</t>
  </si>
  <si>
    <t>LF 9496.6.000</t>
  </si>
  <si>
    <t>TIGO TALL CABINET /4 GLASS SHELF /2 DOOR/LEFT/GREEN</t>
  </si>
  <si>
    <t>JK 5526.3.021</t>
  </si>
  <si>
    <t>LADOL</t>
  </si>
  <si>
    <t>LYRA PLUS WALLHUNG WC PAN</t>
  </si>
  <si>
    <t>JK 2338.0.000</t>
  </si>
  <si>
    <t>LYRA PLUS SEAT &amp; COVER (DUROPLAST) FOR WALLHUNG WC</t>
  </si>
  <si>
    <t>JK 9338.4.300</t>
  </si>
  <si>
    <t>LYRA PLUS SEAT &amp; COVER FOR WALL HUNG WC PAN</t>
  </si>
  <si>
    <t>JK 9338.7.000</t>
  </si>
  <si>
    <t>JK 9338.5.300</t>
  </si>
  <si>
    <t>LYRAPLUS WASHBASIN/60X49CM</t>
  </si>
  <si>
    <t>JK 1438.3.000</t>
  </si>
  <si>
    <t>LYRAPLUS WASHBASIN/55X45CM</t>
  </si>
  <si>
    <t>JK 1438.2.104</t>
  </si>
  <si>
    <t>LYRAPLUS WASHBASIN/50X41CM</t>
  </si>
  <si>
    <t>JK 1438.1.104</t>
  </si>
  <si>
    <t xml:space="preserve">LYRA PLUS PEDESTAL FOR WASH BASIN </t>
  </si>
  <si>
    <t>JK 1939.1.000</t>
  </si>
  <si>
    <t>STOCK&amp;ZAMTRIX</t>
  </si>
  <si>
    <t>NEW PRO S SIPHON COVER FOR WASH BASIN 1096.2/3</t>
  </si>
  <si>
    <t>LF 1996.3.000</t>
  </si>
  <si>
    <t>STOCK &amp; TOKUNBO WAHAB</t>
  </si>
  <si>
    <t>LAUFEN OVERFLOW SYSTEM WITH WATER INLET</t>
  </si>
  <si>
    <t>LF 9511.1.004</t>
  </si>
  <si>
    <t xml:space="preserve">NEW PRO S WASH BASIN 60X46.5CM </t>
  </si>
  <si>
    <t>LF 1096.3.104</t>
  </si>
  <si>
    <t>STOCK&amp;TOKUNBO WAHAB</t>
  </si>
  <si>
    <t>PALACE WASHBASIN 60X48CM</t>
  </si>
  <si>
    <t>LF 1070.2.104</t>
  </si>
  <si>
    <t>FLORAKIDS WALL HUNG WC PAN</t>
  </si>
  <si>
    <t>LF 2003.1.000</t>
  </si>
  <si>
    <t>PRO S VANITY PACK ONE DRAWER BASIN(60X50CM)WHITE G</t>
  </si>
  <si>
    <t>LF 6096.1.475</t>
  </si>
  <si>
    <t>STOCK/TOLA FADIPE</t>
  </si>
  <si>
    <t>NOBILLIA</t>
  </si>
  <si>
    <t xml:space="preserve">NOBILIA - 312 FOCUS - FITTED KITCHEN UNITS </t>
  </si>
  <si>
    <t>AKIN OGUNBIYI</t>
  </si>
  <si>
    <t>2170633-0006</t>
  </si>
  <si>
    <t>NOBILIA - KITCHEN SINKS</t>
  </si>
  <si>
    <t xml:space="preserve">NOBILIA - BUILT IN - BAKING OVEN </t>
  </si>
  <si>
    <t>NOBILIA - BUILT IN - MICROWAVE OVENS</t>
  </si>
  <si>
    <t>NOBILIA - WALL MOUNTED COOKER HOOD</t>
  </si>
  <si>
    <t>NOBILIA - DISH WASHING MACHINE</t>
  </si>
  <si>
    <t xml:space="preserve">NOBILIA - PLASTIC RUBBISH BIN  </t>
  </si>
  <si>
    <t xml:space="preserve">NOBILIA - GAS HOBS  </t>
  </si>
  <si>
    <t>OYENEYIN HAKEEM</t>
  </si>
  <si>
    <t>2174051-0005</t>
  </si>
  <si>
    <t>NOBILIA - REFRIDGERATOR BUILDING -IN TYPE</t>
  </si>
  <si>
    <t>2174051-0006</t>
  </si>
  <si>
    <t>2174051-0007</t>
  </si>
  <si>
    <t>2174051-0008</t>
  </si>
  <si>
    <t>WUDUMATE</t>
  </si>
  <si>
    <t>WUDUMATE CLASSIC(WHITE) INCLUDING PILLAR TAPS/WASTE AND FIXING</t>
  </si>
  <si>
    <t>WM CLAS-PL</t>
  </si>
  <si>
    <t>FF11/16</t>
  </si>
  <si>
    <t>WUDUMATE COMPACT IN ACRYLIC(WHITE)INCLUDING STOOL, MANUAL LEVER TAP&amp;WASTE</t>
  </si>
  <si>
    <t>WM COM-A-MLP</t>
  </si>
  <si>
    <t>pounds</t>
  </si>
  <si>
    <t>TEUCO</t>
  </si>
  <si>
    <t>TEUCO DOUBLE SHOWER SAUNA AND MULTIFUNCTIONS CLEAR PANEL IN GLASS VERSION</t>
  </si>
  <si>
    <t>L07JS26C</t>
  </si>
  <si>
    <t>SHADIAT AJILA</t>
  </si>
  <si>
    <t>TEUCO THERMOSTATIC MIXER</t>
  </si>
  <si>
    <t>R192</t>
  </si>
  <si>
    <t>TEUCO BATHTUB PANEL 3 SIDES TURNED 180</t>
  </si>
  <si>
    <t>254-P69</t>
  </si>
  <si>
    <t>TEUCO RIM MOUNTED 4 HOLE BATH TAP SET WITH HANDSHOWER</t>
  </si>
  <si>
    <t>RS05</t>
  </si>
  <si>
    <t>REMER</t>
  </si>
  <si>
    <t>REMER SET COMPOSED BY SHUT-OFF HANDSHOWER</t>
  </si>
  <si>
    <t>RM 332332OL</t>
  </si>
  <si>
    <t>ZAMTRIX</t>
  </si>
  <si>
    <t>REMER MIXER WASH-BASIN IN BATH SHOWER</t>
  </si>
  <si>
    <t>RM F103SO</t>
  </si>
  <si>
    <t>REMER WINNER BUILT-IN-BATH SHOWER</t>
  </si>
  <si>
    <t>RM W09</t>
  </si>
  <si>
    <t>GEDY</t>
  </si>
  <si>
    <t>REPALCEMENT MIRROR FOR 2581</t>
  </si>
  <si>
    <t>GD 005002500</t>
  </si>
  <si>
    <t>FOC</t>
  </si>
  <si>
    <t>MIRAGE</t>
  </si>
  <si>
    <t>JW 06 LUC SQ 60 60X60X10</t>
  </si>
  <si>
    <t>MG JW06</t>
  </si>
  <si>
    <t>VISTA ENTERPRISE</t>
  </si>
  <si>
    <t>30819/E</t>
  </si>
  <si>
    <t>CERAMICHE SETTECENTO VALTRESINARO</t>
  </si>
  <si>
    <t>ANGOLO CLASSIC A BIANCO 25.5X78</t>
  </si>
  <si>
    <t>ANGOLO CLASSIC B BIANCO 25.5X78</t>
  </si>
  <si>
    <t>FASCIA CLASSIC BIANCO 25.5X78</t>
  </si>
  <si>
    <t>ANGOLO BOISERIE CLASSIC BIANCO 25.5X78</t>
  </si>
  <si>
    <t>BOISERE CLASSIC BIANCO 25.5X78</t>
  </si>
  <si>
    <t>ZOCCOLO CLASSIC BIANCO 19.9X25.5</t>
  </si>
  <si>
    <t>VINTAGE BIANCO GRIP 47.8X47.8 RETTIFICATO</t>
  </si>
  <si>
    <t>DISCOUNT</t>
  </si>
  <si>
    <t>55 BOXES</t>
  </si>
  <si>
    <t>PAID</t>
  </si>
  <si>
    <t>TYLO</t>
  </si>
  <si>
    <t>STEAM 18VA 230/400V</t>
  </si>
  <si>
    <t xml:space="preserve"> LENO ADESANYA</t>
  </si>
  <si>
    <t>CONTROL PANEL H1</t>
  </si>
  <si>
    <t>swidish krona to usd</t>
  </si>
  <si>
    <t>LIEBHERE-EXPORT</t>
  </si>
  <si>
    <t>REFRIDGERATOR</t>
  </si>
  <si>
    <t>IK 3510</t>
  </si>
  <si>
    <t>REFRIDGERATOR/FREEZER</t>
  </si>
  <si>
    <t>IGN 3556</t>
  </si>
  <si>
    <t>PONTE GIULIO</t>
  </si>
  <si>
    <t>SINGLE LEVER MIXER MULTICOLOR</t>
  </si>
  <si>
    <t>H50GBS21</t>
  </si>
  <si>
    <t>HANSGROHE</t>
  </si>
  <si>
    <t>SHOWER SET CROMA SELECT S/UNICROMA 650MM</t>
  </si>
  <si>
    <t>VARIOUS CLIENTS</t>
  </si>
  <si>
    <t>THERMOSTAT CONCEALED SHOWER SELECT 2 OUT LET CHROME</t>
  </si>
  <si>
    <t>REPLACEMENT FOR LENO ADESANYA</t>
  </si>
  <si>
    <t>OVERHEAD SHOWER RADIANCE SELECT S 300 2JET 300MM SHOWER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</si>
</sst>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40"/>
  <sheetViews>
    <sheetView tabSelected="1" workbookViewId="0">
      <selection activeCell="G7" sqref="G7:G14"/>
    </sheetView>
  </sheetViews>
  <sheetFormatPr defaultColWidth="11.42578125" defaultRowHeight="15" x14ac:dyDescent="0.25"/>
  <cols>
    <col min="7" max="7" width="11.5703125" customWidth="1"/>
  </cols>
  <sheetData>
    <row r="2" spans="1:12" x14ac:dyDescent="0.25">
      <c r="J2">
        <f>87+48</f>
        <v>135</v>
      </c>
      <c r="K2">
        <f>+J2-98</f>
        <v>37</v>
      </c>
    </row>
    <row r="3" spans="1:12" x14ac:dyDescent="0.25">
      <c r="B3" t="s">
        <v>0</v>
      </c>
      <c r="H3">
        <v>550</v>
      </c>
    </row>
    <row r="4" spans="1:1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J4" t="s">
        <v>7</v>
      </c>
      <c r="K4" t="s">
        <v>8</v>
      </c>
      <c r="L4" t="s">
        <v>9</v>
      </c>
    </row>
    <row r="6" spans="1:12" x14ac:dyDescent="0.25">
      <c r="B6" t="s">
        <v>10</v>
      </c>
    </row>
    <row r="7" spans="1:12" x14ac:dyDescent="0.25">
      <c r="A7">
        <v>1</v>
      </c>
      <c r="B7" t="s">
        <v>11</v>
      </c>
      <c r="C7">
        <v>25350900002</v>
      </c>
      <c r="D7">
        <v>60</v>
      </c>
      <c r="E7">
        <v>48.8</v>
      </c>
      <c r="F7">
        <f t="shared" ref="F7:F14" si="0">D7*E7</f>
        <v>2928</v>
      </c>
      <c r="H7">
        <f t="shared" ref="H7:H14" si="1">+E7*$H$3</f>
        <v>26840</v>
      </c>
      <c r="I7">
        <f t="shared" ref="I7:I14" si="2">+H7*D7</f>
        <v>1610400</v>
      </c>
      <c r="J7" t="s">
        <v>12</v>
      </c>
      <c r="K7" t="s">
        <v>13</v>
      </c>
      <c r="L7">
        <f>SUM(F7:F11)</f>
        <v>6230.4000000000005</v>
      </c>
    </row>
    <row r="8" spans="1:12" x14ac:dyDescent="0.25">
      <c r="A8">
        <f>1+A7</f>
        <v>2</v>
      </c>
      <c r="B8" t="s">
        <v>14</v>
      </c>
      <c r="C8" t="s">
        <v>15</v>
      </c>
      <c r="D8">
        <v>36</v>
      </c>
      <c r="E8">
        <v>24.4</v>
      </c>
      <c r="F8">
        <f t="shared" si="0"/>
        <v>878.4</v>
      </c>
      <c r="H8">
        <f t="shared" si="1"/>
        <v>13420</v>
      </c>
      <c r="I8">
        <f t="shared" si="2"/>
        <v>483120</v>
      </c>
      <c r="J8" t="s">
        <v>12</v>
      </c>
      <c r="K8" t="s">
        <v>13</v>
      </c>
    </row>
    <row r="9" spans="1:12" x14ac:dyDescent="0.25">
      <c r="A9">
        <f>1+A8</f>
        <v>3</v>
      </c>
      <c r="B9" t="s">
        <v>16</v>
      </c>
      <c r="C9" t="s">
        <v>17</v>
      </c>
      <c r="D9">
        <v>36</v>
      </c>
      <c r="E9">
        <v>29.2</v>
      </c>
      <c r="F9">
        <f t="shared" si="0"/>
        <v>1051.2</v>
      </c>
      <c r="H9">
        <f t="shared" si="1"/>
        <v>16060</v>
      </c>
      <c r="I9">
        <f t="shared" si="2"/>
        <v>578160</v>
      </c>
      <c r="J9" t="s">
        <v>12</v>
      </c>
      <c r="K9" t="s">
        <v>13</v>
      </c>
    </row>
    <row r="10" spans="1:12" x14ac:dyDescent="0.25">
      <c r="A10">
        <v>4</v>
      </c>
      <c r="B10" t="s">
        <v>18</v>
      </c>
      <c r="C10">
        <v>23105500002</v>
      </c>
      <c r="D10">
        <v>24</v>
      </c>
      <c r="E10">
        <v>28</v>
      </c>
      <c r="F10">
        <f t="shared" si="0"/>
        <v>672</v>
      </c>
      <c r="H10">
        <f t="shared" si="1"/>
        <v>15400</v>
      </c>
      <c r="I10">
        <f t="shared" si="2"/>
        <v>369600</v>
      </c>
      <c r="J10" t="s">
        <v>12</v>
      </c>
      <c r="K10" t="s">
        <v>13</v>
      </c>
    </row>
    <row r="11" spans="1:12" x14ac:dyDescent="0.25">
      <c r="A11">
        <v>5</v>
      </c>
      <c r="B11" t="s">
        <v>19</v>
      </c>
      <c r="C11" t="s">
        <v>20</v>
      </c>
      <c r="D11">
        <v>24</v>
      </c>
      <c r="E11">
        <v>29.2</v>
      </c>
      <c r="F11">
        <f t="shared" si="0"/>
        <v>700.8</v>
      </c>
      <c r="H11">
        <f t="shared" si="1"/>
        <v>16060</v>
      </c>
      <c r="I11">
        <f t="shared" si="2"/>
        <v>385440</v>
      </c>
      <c r="J11" t="s">
        <v>12</v>
      </c>
      <c r="K11" t="s">
        <v>13</v>
      </c>
    </row>
    <row r="12" spans="1:12" x14ac:dyDescent="0.25">
      <c r="A12">
        <v>6</v>
      </c>
      <c r="B12" t="s">
        <v>21</v>
      </c>
      <c r="C12">
        <v>2536090000</v>
      </c>
      <c r="D12">
        <v>1</v>
      </c>
      <c r="E12">
        <v>101.2</v>
      </c>
      <c r="F12">
        <f t="shared" si="0"/>
        <v>101.2</v>
      </c>
      <c r="H12">
        <f t="shared" si="1"/>
        <v>55660</v>
      </c>
      <c r="I12">
        <f t="shared" si="2"/>
        <v>55660</v>
      </c>
      <c r="J12" t="s">
        <v>12</v>
      </c>
      <c r="K12" t="s">
        <v>22</v>
      </c>
    </row>
    <row r="13" spans="1:12" x14ac:dyDescent="0.25">
      <c r="A13">
        <v>7</v>
      </c>
      <c r="B13" t="s">
        <v>23</v>
      </c>
      <c r="C13" t="s">
        <v>24</v>
      </c>
      <c r="D13">
        <v>1</v>
      </c>
      <c r="E13">
        <v>63.6</v>
      </c>
      <c r="F13">
        <f t="shared" si="0"/>
        <v>63.6</v>
      </c>
      <c r="H13">
        <f t="shared" si="1"/>
        <v>34980</v>
      </c>
      <c r="I13">
        <f t="shared" si="2"/>
        <v>34980</v>
      </c>
      <c r="J13" t="s">
        <v>12</v>
      </c>
      <c r="K13" t="s">
        <v>22</v>
      </c>
    </row>
    <row r="14" spans="1:12" x14ac:dyDescent="0.25">
      <c r="A14">
        <v>8</v>
      </c>
      <c r="B14" t="s">
        <v>25</v>
      </c>
      <c r="C14">
        <v>7918460000</v>
      </c>
      <c r="D14">
        <v>3</v>
      </c>
      <c r="E14">
        <v>329.6</v>
      </c>
      <c r="F14">
        <f t="shared" si="0"/>
        <v>988.80000000000007</v>
      </c>
      <c r="H14">
        <f t="shared" si="1"/>
        <v>181280</v>
      </c>
      <c r="I14">
        <f t="shared" si="2"/>
        <v>543840</v>
      </c>
      <c r="J14" t="s">
        <v>26</v>
      </c>
      <c r="K14" t="s">
        <v>27</v>
      </c>
    </row>
    <row r="15" spans="1:12" x14ac:dyDescent="0.25">
      <c r="F15">
        <f>SUM(F7:F14)</f>
        <v>7384.0000000000009</v>
      </c>
      <c r="H15">
        <f>SUM(H7:H14)</f>
        <v>359700</v>
      </c>
      <c r="I15">
        <f>SUM(I7:I14)</f>
        <v>4061200</v>
      </c>
    </row>
    <row r="16" spans="1:12" x14ac:dyDescent="0.25">
      <c r="B16" t="s">
        <v>28</v>
      </c>
    </row>
    <row r="17" spans="1:12" x14ac:dyDescent="0.25">
      <c r="A17">
        <v>1</v>
      </c>
      <c r="B17" t="s">
        <v>29</v>
      </c>
      <c r="C17" t="s">
        <v>30</v>
      </c>
      <c r="D17">
        <v>2</v>
      </c>
      <c r="E17">
        <v>17.419049999999999</v>
      </c>
      <c r="F17">
        <f t="shared" ref="F17:F34" si="3">D17*E17</f>
        <v>34.838099999999997</v>
      </c>
      <c r="H17">
        <f t="shared" ref="H17:H34" si="4">+E17*$H$3</f>
        <v>9580.4774999999991</v>
      </c>
      <c r="I17">
        <f t="shared" ref="I17:I34" si="5">+H17*D17</f>
        <v>19160.954999999998</v>
      </c>
      <c r="J17" t="s">
        <v>31</v>
      </c>
      <c r="K17" t="s">
        <v>32</v>
      </c>
      <c r="L17">
        <f>+F35</f>
        <v>2080.1863499999999</v>
      </c>
    </row>
    <row r="18" spans="1:12" x14ac:dyDescent="0.25">
      <c r="A18">
        <v>2</v>
      </c>
      <c r="B18" t="s">
        <v>33</v>
      </c>
      <c r="C18" t="s">
        <v>34</v>
      </c>
      <c r="D18">
        <v>3</v>
      </c>
      <c r="E18">
        <v>15.63705</v>
      </c>
      <c r="F18">
        <f t="shared" si="3"/>
        <v>46.911149999999999</v>
      </c>
      <c r="H18">
        <f t="shared" si="4"/>
        <v>8600.3775000000005</v>
      </c>
      <c r="I18">
        <f t="shared" si="5"/>
        <v>25801.1325</v>
      </c>
      <c r="J18" t="s">
        <v>35</v>
      </c>
      <c r="K18" t="s">
        <v>32</v>
      </c>
    </row>
    <row r="19" spans="1:12" x14ac:dyDescent="0.25">
      <c r="A19">
        <f t="shared" ref="A19:A34" si="6">+A18+1</f>
        <v>3</v>
      </c>
      <c r="B19" t="s">
        <v>36</v>
      </c>
      <c r="C19" t="s">
        <v>37</v>
      </c>
      <c r="D19">
        <v>4</v>
      </c>
      <c r="E19">
        <v>17.374500000000001</v>
      </c>
      <c r="F19">
        <f t="shared" si="3"/>
        <v>69.498000000000005</v>
      </c>
      <c r="H19">
        <f t="shared" si="4"/>
        <v>9555.9750000000004</v>
      </c>
      <c r="I19">
        <f t="shared" si="5"/>
        <v>38223.9</v>
      </c>
      <c r="J19" t="s">
        <v>35</v>
      </c>
      <c r="K19" t="s">
        <v>32</v>
      </c>
    </row>
    <row r="20" spans="1:12" x14ac:dyDescent="0.25">
      <c r="A20">
        <f t="shared" si="6"/>
        <v>4</v>
      </c>
      <c r="B20" t="s">
        <v>38</v>
      </c>
      <c r="C20" t="s">
        <v>39</v>
      </c>
      <c r="D20">
        <v>4</v>
      </c>
      <c r="E20">
        <v>42.768000000000001</v>
      </c>
      <c r="F20">
        <f t="shared" si="3"/>
        <v>171.072</v>
      </c>
      <c r="H20">
        <f t="shared" si="4"/>
        <v>23522.400000000001</v>
      </c>
      <c r="I20">
        <f t="shared" si="5"/>
        <v>94089.600000000006</v>
      </c>
      <c r="J20" t="s">
        <v>35</v>
      </c>
      <c r="K20" t="s">
        <v>32</v>
      </c>
    </row>
    <row r="21" spans="1:12" x14ac:dyDescent="0.25">
      <c r="A21">
        <f t="shared" si="6"/>
        <v>5</v>
      </c>
      <c r="B21" t="s">
        <v>40</v>
      </c>
      <c r="C21" t="s">
        <v>41</v>
      </c>
      <c r="D21">
        <v>4</v>
      </c>
      <c r="E21">
        <v>13.05315</v>
      </c>
      <c r="F21">
        <f t="shared" si="3"/>
        <v>52.212600000000002</v>
      </c>
      <c r="H21">
        <f t="shared" si="4"/>
        <v>7179.2325000000001</v>
      </c>
      <c r="I21">
        <f t="shared" si="5"/>
        <v>28716.93</v>
      </c>
      <c r="J21" t="s">
        <v>35</v>
      </c>
      <c r="K21" t="s">
        <v>32</v>
      </c>
    </row>
    <row r="22" spans="1:12" x14ac:dyDescent="0.25">
      <c r="A22">
        <f t="shared" si="6"/>
        <v>6</v>
      </c>
      <c r="B22" t="s">
        <v>42</v>
      </c>
      <c r="C22" t="s">
        <v>43</v>
      </c>
      <c r="D22">
        <v>4</v>
      </c>
      <c r="E22">
        <v>21.116700000000002</v>
      </c>
      <c r="F22">
        <f t="shared" si="3"/>
        <v>84.466800000000006</v>
      </c>
      <c r="H22">
        <f t="shared" si="4"/>
        <v>11614.185000000001</v>
      </c>
      <c r="I22">
        <f t="shared" si="5"/>
        <v>46456.740000000005</v>
      </c>
      <c r="J22" t="s">
        <v>35</v>
      </c>
      <c r="K22" t="s">
        <v>32</v>
      </c>
    </row>
    <row r="23" spans="1:12" x14ac:dyDescent="0.25">
      <c r="A23">
        <f t="shared" si="6"/>
        <v>7</v>
      </c>
      <c r="B23" t="s">
        <v>44</v>
      </c>
      <c r="C23" t="s">
        <v>45</v>
      </c>
      <c r="D23">
        <v>3</v>
      </c>
      <c r="E23">
        <v>29.44755</v>
      </c>
      <c r="F23">
        <f t="shared" si="3"/>
        <v>88.342649999999992</v>
      </c>
      <c r="H23">
        <f t="shared" si="4"/>
        <v>16196.1525</v>
      </c>
      <c r="I23">
        <f t="shared" si="5"/>
        <v>48588.457500000004</v>
      </c>
      <c r="J23" t="s">
        <v>35</v>
      </c>
      <c r="K23" t="s">
        <v>32</v>
      </c>
    </row>
    <row r="24" spans="1:12" x14ac:dyDescent="0.25">
      <c r="A24">
        <f t="shared" si="6"/>
        <v>8</v>
      </c>
      <c r="B24" t="s">
        <v>46</v>
      </c>
      <c r="C24" t="s">
        <v>47</v>
      </c>
      <c r="D24">
        <v>3</v>
      </c>
      <c r="E24">
        <v>10.558350000000001</v>
      </c>
      <c r="F24">
        <f t="shared" si="3"/>
        <v>31.675050000000002</v>
      </c>
      <c r="H24">
        <f t="shared" si="4"/>
        <v>5807.0925000000007</v>
      </c>
      <c r="I24">
        <f t="shared" si="5"/>
        <v>17421.277500000004</v>
      </c>
      <c r="J24" t="s">
        <v>35</v>
      </c>
      <c r="K24" t="s">
        <v>32</v>
      </c>
    </row>
    <row r="25" spans="1:12" x14ac:dyDescent="0.25">
      <c r="A25">
        <f t="shared" si="6"/>
        <v>9</v>
      </c>
      <c r="B25" t="s">
        <v>48</v>
      </c>
      <c r="C25" t="s">
        <v>49</v>
      </c>
      <c r="D25">
        <v>5</v>
      </c>
      <c r="E25">
        <v>17.38</v>
      </c>
      <c r="F25">
        <f t="shared" si="3"/>
        <v>86.899999999999991</v>
      </c>
      <c r="H25">
        <f t="shared" si="4"/>
        <v>9559</v>
      </c>
      <c r="I25">
        <f t="shared" si="5"/>
        <v>47795</v>
      </c>
      <c r="J25" t="s">
        <v>35</v>
      </c>
      <c r="K25" t="s">
        <v>50</v>
      </c>
    </row>
    <row r="26" spans="1:12" x14ac:dyDescent="0.25">
      <c r="A26">
        <f t="shared" si="6"/>
        <v>10</v>
      </c>
      <c r="B26" t="s">
        <v>51</v>
      </c>
      <c r="C26" t="s">
        <v>52</v>
      </c>
      <c r="D26">
        <v>5</v>
      </c>
      <c r="E26">
        <v>14.08</v>
      </c>
      <c r="F26">
        <f t="shared" si="3"/>
        <v>70.400000000000006</v>
      </c>
      <c r="H26">
        <f t="shared" si="4"/>
        <v>7744</v>
      </c>
      <c r="I26">
        <f t="shared" si="5"/>
        <v>38720</v>
      </c>
      <c r="J26" t="s">
        <v>35</v>
      </c>
      <c r="K26" t="s">
        <v>50</v>
      </c>
    </row>
    <row r="27" spans="1:12" x14ac:dyDescent="0.25">
      <c r="A27">
        <f t="shared" si="6"/>
        <v>11</v>
      </c>
      <c r="B27" t="s">
        <v>53</v>
      </c>
      <c r="C27" t="s">
        <v>54</v>
      </c>
      <c r="D27">
        <v>8</v>
      </c>
      <c r="E27">
        <v>14.685</v>
      </c>
      <c r="F27">
        <f t="shared" si="3"/>
        <v>117.48</v>
      </c>
      <c r="H27">
        <f t="shared" si="4"/>
        <v>8076.75</v>
      </c>
      <c r="I27">
        <f t="shared" si="5"/>
        <v>64614</v>
      </c>
      <c r="J27" t="s">
        <v>35</v>
      </c>
      <c r="K27" t="s">
        <v>50</v>
      </c>
    </row>
    <row r="28" spans="1:12" x14ac:dyDescent="0.25">
      <c r="A28">
        <f t="shared" si="6"/>
        <v>12</v>
      </c>
      <c r="B28" t="s">
        <v>55</v>
      </c>
      <c r="C28" t="s">
        <v>56</v>
      </c>
      <c r="D28">
        <v>5</v>
      </c>
      <c r="E28">
        <v>21.01</v>
      </c>
      <c r="F28">
        <f t="shared" si="3"/>
        <v>105.05000000000001</v>
      </c>
      <c r="H28">
        <f t="shared" si="4"/>
        <v>11555.5</v>
      </c>
      <c r="I28">
        <f t="shared" si="5"/>
        <v>57777.5</v>
      </c>
      <c r="J28" t="s">
        <v>35</v>
      </c>
      <c r="K28" t="s">
        <v>50</v>
      </c>
    </row>
    <row r="29" spans="1:12" x14ac:dyDescent="0.25">
      <c r="A29">
        <f t="shared" si="6"/>
        <v>13</v>
      </c>
      <c r="B29" t="s">
        <v>57</v>
      </c>
      <c r="C29" t="s">
        <v>58</v>
      </c>
      <c r="D29">
        <v>2</v>
      </c>
      <c r="E29">
        <v>6.27</v>
      </c>
      <c r="F29">
        <f t="shared" si="3"/>
        <v>12.54</v>
      </c>
      <c r="H29">
        <f t="shared" si="4"/>
        <v>3448.4999999999995</v>
      </c>
      <c r="I29">
        <f t="shared" si="5"/>
        <v>6896.9999999999991</v>
      </c>
      <c r="J29" t="s">
        <v>35</v>
      </c>
      <c r="K29" t="s">
        <v>50</v>
      </c>
    </row>
    <row r="30" spans="1:12" x14ac:dyDescent="0.25">
      <c r="A30">
        <f t="shared" si="6"/>
        <v>14</v>
      </c>
      <c r="B30" t="s">
        <v>51</v>
      </c>
      <c r="C30" t="s">
        <v>52</v>
      </c>
      <c r="D30">
        <v>12</v>
      </c>
      <c r="E30">
        <v>14.08</v>
      </c>
      <c r="F30">
        <f t="shared" si="3"/>
        <v>168.96</v>
      </c>
      <c r="H30">
        <f t="shared" si="4"/>
        <v>7744</v>
      </c>
      <c r="I30">
        <f t="shared" si="5"/>
        <v>92928</v>
      </c>
      <c r="J30" t="s">
        <v>59</v>
      </c>
      <c r="K30" t="s">
        <v>50</v>
      </c>
    </row>
    <row r="31" spans="1:12" x14ac:dyDescent="0.25">
      <c r="A31">
        <f t="shared" si="6"/>
        <v>15</v>
      </c>
      <c r="B31" t="s">
        <v>53</v>
      </c>
      <c r="C31" t="s">
        <v>54</v>
      </c>
      <c r="D31">
        <v>12</v>
      </c>
      <c r="E31">
        <v>14.685</v>
      </c>
      <c r="F31">
        <f t="shared" si="3"/>
        <v>176.22</v>
      </c>
      <c r="H31">
        <f t="shared" si="4"/>
        <v>8076.75</v>
      </c>
      <c r="I31">
        <f t="shared" si="5"/>
        <v>96921</v>
      </c>
      <c r="J31" t="s">
        <v>59</v>
      </c>
      <c r="K31" t="s">
        <v>50</v>
      </c>
    </row>
    <row r="32" spans="1:12" x14ac:dyDescent="0.25">
      <c r="A32">
        <f t="shared" si="6"/>
        <v>16</v>
      </c>
      <c r="B32" t="s">
        <v>55</v>
      </c>
      <c r="C32" t="s">
        <v>56</v>
      </c>
      <c r="D32">
        <v>12</v>
      </c>
      <c r="E32">
        <v>21.01</v>
      </c>
      <c r="F32">
        <f t="shared" si="3"/>
        <v>252.12</v>
      </c>
      <c r="H32">
        <f t="shared" si="4"/>
        <v>11555.5</v>
      </c>
      <c r="I32">
        <f t="shared" si="5"/>
        <v>138666</v>
      </c>
      <c r="J32" t="s">
        <v>59</v>
      </c>
      <c r="K32" t="s">
        <v>50</v>
      </c>
    </row>
    <row r="33" spans="1:12" x14ac:dyDescent="0.25">
      <c r="A33">
        <f t="shared" si="6"/>
        <v>17</v>
      </c>
      <c r="B33" t="s">
        <v>57</v>
      </c>
      <c r="C33" t="s">
        <v>58</v>
      </c>
      <c r="D33">
        <v>12</v>
      </c>
      <c r="E33">
        <v>6.27</v>
      </c>
      <c r="F33">
        <f t="shared" si="3"/>
        <v>75.239999999999995</v>
      </c>
      <c r="H33">
        <f t="shared" si="4"/>
        <v>3448.4999999999995</v>
      </c>
      <c r="I33">
        <f t="shared" si="5"/>
        <v>41381.999999999993</v>
      </c>
      <c r="J33" t="s">
        <v>59</v>
      </c>
      <c r="K33" t="s">
        <v>50</v>
      </c>
    </row>
    <row r="34" spans="1:12" x14ac:dyDescent="0.25">
      <c r="A34">
        <f t="shared" si="6"/>
        <v>18</v>
      </c>
      <c r="B34" t="s">
        <v>44</v>
      </c>
      <c r="C34" t="s">
        <v>45</v>
      </c>
      <c r="D34">
        <v>12</v>
      </c>
      <c r="E34">
        <v>36.354999999999997</v>
      </c>
      <c r="F34">
        <f t="shared" si="3"/>
        <v>436.26</v>
      </c>
      <c r="H34">
        <f t="shared" si="4"/>
        <v>19995.25</v>
      </c>
      <c r="I34">
        <f t="shared" si="5"/>
        <v>239943</v>
      </c>
      <c r="J34" t="s">
        <v>59</v>
      </c>
      <c r="K34" t="s">
        <v>50</v>
      </c>
    </row>
    <row r="35" spans="1:12" x14ac:dyDescent="0.25">
      <c r="F35">
        <f>SUM(F17:F34)</f>
        <v>2080.1863499999999</v>
      </c>
      <c r="H35">
        <f>SUM(H17:H34)</f>
        <v>183259.64249999999</v>
      </c>
      <c r="I35">
        <f>SUM(I17:I34)</f>
        <v>1144102.4925000002</v>
      </c>
    </row>
    <row r="37" spans="1:12" x14ac:dyDescent="0.25">
      <c r="B37" t="s">
        <v>60</v>
      </c>
    </row>
    <row r="38" spans="1:12" x14ac:dyDescent="0.25">
      <c r="A38">
        <f>1+A37</f>
        <v>1</v>
      </c>
      <c r="B38" t="s">
        <v>61</v>
      </c>
      <c r="C38">
        <v>1606802</v>
      </c>
      <c r="D38">
        <v>1</v>
      </c>
      <c r="E38">
        <v>4857.54</v>
      </c>
      <c r="F38">
        <f>D38*E38</f>
        <v>4857.54</v>
      </c>
      <c r="H38">
        <f>+E38*$H$3</f>
        <v>2671647</v>
      </c>
      <c r="I38">
        <f>+H38*D38</f>
        <v>2671647</v>
      </c>
      <c r="J38" t="s">
        <v>62</v>
      </c>
      <c r="K38">
        <v>1606802</v>
      </c>
      <c r="L38">
        <f>F38+F39+F40</f>
        <v>4942.4699999999993</v>
      </c>
    </row>
    <row r="39" spans="1:12" x14ac:dyDescent="0.25">
      <c r="A39">
        <v>2</v>
      </c>
      <c r="B39" t="s">
        <v>63</v>
      </c>
      <c r="C39" t="s">
        <v>64</v>
      </c>
      <c r="D39">
        <v>1</v>
      </c>
      <c r="E39">
        <v>68.400000000000006</v>
      </c>
      <c r="F39">
        <f>D39*E39</f>
        <v>68.400000000000006</v>
      </c>
      <c r="H39">
        <f>+E39*$H$3</f>
        <v>37620</v>
      </c>
      <c r="I39">
        <f>+H39*D39</f>
        <v>37620</v>
      </c>
      <c r="J39" t="s">
        <v>65</v>
      </c>
    </row>
    <row r="40" spans="1:12" x14ac:dyDescent="0.25">
      <c r="A40">
        <v>3</v>
      </c>
      <c r="B40" t="s">
        <v>66</v>
      </c>
      <c r="C40" t="s">
        <v>64</v>
      </c>
      <c r="D40">
        <v>1</v>
      </c>
      <c r="E40">
        <v>16.53</v>
      </c>
      <c r="F40">
        <f>D40*E40</f>
        <v>16.53</v>
      </c>
      <c r="H40">
        <f>+E40*$H$3</f>
        <v>9091.5</v>
      </c>
      <c r="I40">
        <f>+H40*D40</f>
        <v>9091.5</v>
      </c>
      <c r="J40" t="s">
        <v>65</v>
      </c>
    </row>
    <row r="41" spans="1:12" x14ac:dyDescent="0.25">
      <c r="F41">
        <f>SUM(F38:F40)</f>
        <v>4942.4699999999993</v>
      </c>
      <c r="H41">
        <f>SUM(H38:H40)</f>
        <v>2718358.5</v>
      </c>
      <c r="I41">
        <f>SUM(I38:I40)</f>
        <v>2718358.5</v>
      </c>
    </row>
    <row r="42" spans="1:12" x14ac:dyDescent="0.25">
      <c r="B42" t="s">
        <v>67</v>
      </c>
    </row>
    <row r="43" spans="1:12" x14ac:dyDescent="0.25">
      <c r="A43">
        <v>1</v>
      </c>
      <c r="B43" t="s">
        <v>68</v>
      </c>
      <c r="C43" t="s">
        <v>69</v>
      </c>
      <c r="D43">
        <v>4</v>
      </c>
      <c r="E43">
        <v>76.63</v>
      </c>
      <c r="F43">
        <f t="shared" ref="F43:F68" si="7">D43*E43</f>
        <v>306.52</v>
      </c>
      <c r="H43">
        <f t="shared" ref="H43:H68" si="8">+E43*$H$3</f>
        <v>42146.5</v>
      </c>
      <c r="I43">
        <f t="shared" ref="I43:I68" si="9">+H43*D43</f>
        <v>168586</v>
      </c>
      <c r="J43" t="s">
        <v>70</v>
      </c>
      <c r="K43">
        <v>1390026983</v>
      </c>
      <c r="L43">
        <f>SUM(F43:F45)</f>
        <v>626.64</v>
      </c>
    </row>
    <row r="44" spans="1:12" x14ac:dyDescent="0.25">
      <c r="A44">
        <v>2</v>
      </c>
      <c r="B44" t="s">
        <v>71</v>
      </c>
      <c r="C44" t="s">
        <v>72</v>
      </c>
      <c r="D44">
        <v>4</v>
      </c>
      <c r="E44">
        <v>37.83</v>
      </c>
      <c r="F44">
        <f t="shared" si="7"/>
        <v>151.32</v>
      </c>
      <c r="H44">
        <f t="shared" si="8"/>
        <v>20806.5</v>
      </c>
      <c r="I44">
        <f t="shared" si="9"/>
        <v>83226</v>
      </c>
      <c r="J44" t="s">
        <v>70</v>
      </c>
      <c r="K44">
        <v>1390026983</v>
      </c>
    </row>
    <row r="45" spans="1:12" x14ac:dyDescent="0.25">
      <c r="A45">
        <f t="shared" ref="A45:A67" si="10">+A44+1</f>
        <v>3</v>
      </c>
      <c r="B45" t="s">
        <v>73</v>
      </c>
      <c r="C45" t="s">
        <v>74</v>
      </c>
      <c r="D45">
        <v>2</v>
      </c>
      <c r="E45">
        <v>84.4</v>
      </c>
      <c r="F45">
        <f t="shared" si="7"/>
        <v>168.8</v>
      </c>
      <c r="H45">
        <f t="shared" si="8"/>
        <v>46420</v>
      </c>
      <c r="I45">
        <f t="shared" si="9"/>
        <v>92840</v>
      </c>
      <c r="J45" t="s">
        <v>75</v>
      </c>
      <c r="K45">
        <v>1390026983</v>
      </c>
    </row>
    <row r="46" spans="1:12" x14ac:dyDescent="0.25">
      <c r="A46">
        <f t="shared" si="10"/>
        <v>4</v>
      </c>
      <c r="B46" t="s">
        <v>76</v>
      </c>
      <c r="C46" t="s">
        <v>77</v>
      </c>
      <c r="D46">
        <v>4</v>
      </c>
      <c r="E46">
        <v>211</v>
      </c>
      <c r="F46">
        <f t="shared" si="7"/>
        <v>844</v>
      </c>
      <c r="H46">
        <f t="shared" si="8"/>
        <v>116050</v>
      </c>
      <c r="I46">
        <f t="shared" si="9"/>
        <v>464200</v>
      </c>
      <c r="J46" t="s">
        <v>78</v>
      </c>
      <c r="K46">
        <v>1390030670</v>
      </c>
    </row>
    <row r="47" spans="1:12" x14ac:dyDescent="0.25">
      <c r="A47">
        <f t="shared" si="10"/>
        <v>5</v>
      </c>
      <c r="B47" t="s">
        <v>76</v>
      </c>
      <c r="C47" t="s">
        <v>79</v>
      </c>
      <c r="D47">
        <v>2</v>
      </c>
      <c r="E47">
        <v>75.33</v>
      </c>
      <c r="F47">
        <f t="shared" si="7"/>
        <v>150.66</v>
      </c>
      <c r="H47">
        <f t="shared" si="8"/>
        <v>41431.5</v>
      </c>
      <c r="I47">
        <f t="shared" si="9"/>
        <v>82863</v>
      </c>
      <c r="J47" t="s">
        <v>78</v>
      </c>
      <c r="K47">
        <v>1390030670</v>
      </c>
    </row>
    <row r="48" spans="1:12" x14ac:dyDescent="0.25">
      <c r="A48">
        <f t="shared" si="10"/>
        <v>6</v>
      </c>
      <c r="B48" t="s">
        <v>80</v>
      </c>
      <c r="C48" t="s">
        <v>81</v>
      </c>
      <c r="D48">
        <v>2</v>
      </c>
      <c r="E48">
        <v>272</v>
      </c>
      <c r="F48">
        <f t="shared" si="7"/>
        <v>544</v>
      </c>
      <c r="H48">
        <f t="shared" si="8"/>
        <v>149600</v>
      </c>
      <c r="I48">
        <f t="shared" si="9"/>
        <v>299200</v>
      </c>
      <c r="J48" t="s">
        <v>78</v>
      </c>
      <c r="K48">
        <v>1390030670</v>
      </c>
    </row>
    <row r="49" spans="1:12" x14ac:dyDescent="0.25">
      <c r="A49">
        <f t="shared" si="10"/>
        <v>7</v>
      </c>
      <c r="B49" t="s">
        <v>82</v>
      </c>
      <c r="C49" t="s">
        <v>83</v>
      </c>
      <c r="D49">
        <v>2</v>
      </c>
      <c r="E49">
        <v>138</v>
      </c>
      <c r="F49">
        <f t="shared" si="7"/>
        <v>276</v>
      </c>
      <c r="H49">
        <f t="shared" si="8"/>
        <v>75900</v>
      </c>
      <c r="I49">
        <f t="shared" si="9"/>
        <v>151800</v>
      </c>
      <c r="J49" t="s">
        <v>78</v>
      </c>
      <c r="K49">
        <v>1390030670</v>
      </c>
    </row>
    <row r="50" spans="1:12" x14ac:dyDescent="0.25">
      <c r="A50">
        <f t="shared" si="10"/>
        <v>8</v>
      </c>
      <c r="B50" t="s">
        <v>84</v>
      </c>
      <c r="C50" t="s">
        <v>85</v>
      </c>
      <c r="D50">
        <v>2</v>
      </c>
      <c r="E50">
        <v>46.68</v>
      </c>
      <c r="F50">
        <f t="shared" si="7"/>
        <v>93.36</v>
      </c>
      <c r="H50">
        <f t="shared" si="8"/>
        <v>25674</v>
      </c>
      <c r="I50">
        <f t="shared" si="9"/>
        <v>51348</v>
      </c>
      <c r="J50" t="s">
        <v>78</v>
      </c>
      <c r="K50">
        <v>1390030670</v>
      </c>
    </row>
    <row r="51" spans="1:12" x14ac:dyDescent="0.25">
      <c r="A51">
        <f t="shared" si="10"/>
        <v>9</v>
      </c>
      <c r="B51" t="s">
        <v>86</v>
      </c>
      <c r="C51" t="s">
        <v>87</v>
      </c>
      <c r="D51">
        <v>4</v>
      </c>
      <c r="E51">
        <v>47</v>
      </c>
      <c r="F51">
        <f t="shared" si="7"/>
        <v>188</v>
      </c>
      <c r="H51">
        <f t="shared" si="8"/>
        <v>25850</v>
      </c>
      <c r="I51">
        <f t="shared" si="9"/>
        <v>103400</v>
      </c>
      <c r="J51" t="s">
        <v>78</v>
      </c>
      <c r="K51">
        <v>1390030670</v>
      </c>
    </row>
    <row r="52" spans="1:12" x14ac:dyDescent="0.25">
      <c r="A52">
        <f t="shared" si="10"/>
        <v>10</v>
      </c>
      <c r="B52" t="s">
        <v>86</v>
      </c>
      <c r="C52" t="s">
        <v>87</v>
      </c>
      <c r="D52">
        <v>2</v>
      </c>
      <c r="E52">
        <v>47</v>
      </c>
      <c r="F52">
        <f t="shared" si="7"/>
        <v>94</v>
      </c>
      <c r="H52">
        <f t="shared" si="8"/>
        <v>25850</v>
      </c>
      <c r="I52">
        <f t="shared" si="9"/>
        <v>51700</v>
      </c>
      <c r="J52" t="s">
        <v>78</v>
      </c>
      <c r="K52">
        <v>1390030670</v>
      </c>
    </row>
    <row r="53" spans="1:12" x14ac:dyDescent="0.25">
      <c r="A53">
        <f t="shared" si="10"/>
        <v>11</v>
      </c>
      <c r="B53" t="s">
        <v>88</v>
      </c>
      <c r="C53" t="s">
        <v>89</v>
      </c>
      <c r="D53">
        <v>1</v>
      </c>
      <c r="E53">
        <v>152.05000000000001</v>
      </c>
      <c r="F53">
        <f t="shared" si="7"/>
        <v>152.05000000000001</v>
      </c>
      <c r="H53">
        <f t="shared" si="8"/>
        <v>83627.5</v>
      </c>
      <c r="I53">
        <f t="shared" si="9"/>
        <v>83627.5</v>
      </c>
      <c r="J53" t="s">
        <v>90</v>
      </c>
      <c r="K53">
        <v>1390030669</v>
      </c>
    </row>
    <row r="54" spans="1:12" x14ac:dyDescent="0.25">
      <c r="A54">
        <f t="shared" si="10"/>
        <v>12</v>
      </c>
      <c r="B54" t="s">
        <v>91</v>
      </c>
      <c r="C54" t="s">
        <v>92</v>
      </c>
      <c r="D54">
        <v>48</v>
      </c>
      <c r="E54">
        <v>23.77</v>
      </c>
      <c r="F54">
        <f t="shared" si="7"/>
        <v>1140.96</v>
      </c>
      <c r="H54">
        <f t="shared" si="8"/>
        <v>13073.5</v>
      </c>
      <c r="I54">
        <f t="shared" si="9"/>
        <v>627528</v>
      </c>
      <c r="J54" t="s">
        <v>12</v>
      </c>
      <c r="K54">
        <v>1390026985</v>
      </c>
      <c r="L54">
        <f>SUM(F54:F54)</f>
        <v>1140.96</v>
      </c>
    </row>
    <row r="55" spans="1:12" x14ac:dyDescent="0.25">
      <c r="A55">
        <f t="shared" si="10"/>
        <v>13</v>
      </c>
      <c r="B55" t="s">
        <v>91</v>
      </c>
      <c r="C55" t="s">
        <v>92</v>
      </c>
      <c r="D55">
        <v>87</v>
      </c>
      <c r="E55">
        <v>23.77</v>
      </c>
      <c r="F55">
        <f t="shared" si="7"/>
        <v>2067.9899999999998</v>
      </c>
      <c r="H55">
        <f t="shared" si="8"/>
        <v>13073.5</v>
      </c>
      <c r="I55">
        <f t="shared" si="9"/>
        <v>1137394.5</v>
      </c>
      <c r="J55" t="s">
        <v>12</v>
      </c>
      <c r="K55">
        <v>1390030672</v>
      </c>
    </row>
    <row r="56" spans="1:12" x14ac:dyDescent="0.25">
      <c r="A56">
        <f t="shared" si="10"/>
        <v>14</v>
      </c>
      <c r="B56" t="s">
        <v>93</v>
      </c>
      <c r="C56" t="s">
        <v>94</v>
      </c>
      <c r="D56">
        <v>20</v>
      </c>
      <c r="E56">
        <v>12.61</v>
      </c>
      <c r="F56">
        <f t="shared" si="7"/>
        <v>252.2</v>
      </c>
      <c r="H56">
        <f t="shared" si="8"/>
        <v>6935.5</v>
      </c>
      <c r="I56">
        <f t="shared" si="9"/>
        <v>138710</v>
      </c>
      <c r="J56" t="s">
        <v>12</v>
      </c>
      <c r="K56">
        <v>1390026985</v>
      </c>
    </row>
    <row r="57" spans="1:12" x14ac:dyDescent="0.25">
      <c r="A57">
        <f t="shared" si="10"/>
        <v>15</v>
      </c>
      <c r="B57" t="s">
        <v>95</v>
      </c>
      <c r="C57" t="s">
        <v>96</v>
      </c>
      <c r="D57">
        <v>80</v>
      </c>
      <c r="E57">
        <v>9.2200000000000006</v>
      </c>
      <c r="F57">
        <f t="shared" si="7"/>
        <v>737.6</v>
      </c>
      <c r="H57">
        <f t="shared" si="8"/>
        <v>5071</v>
      </c>
      <c r="I57">
        <f t="shared" si="9"/>
        <v>405680</v>
      </c>
      <c r="J57" t="s">
        <v>12</v>
      </c>
      <c r="K57">
        <v>1390026985</v>
      </c>
    </row>
    <row r="58" spans="1:12" x14ac:dyDescent="0.25">
      <c r="A58">
        <f t="shared" si="10"/>
        <v>16</v>
      </c>
      <c r="B58" t="s">
        <v>95</v>
      </c>
      <c r="C58" t="s">
        <v>97</v>
      </c>
      <c r="D58">
        <v>50</v>
      </c>
      <c r="E58">
        <v>21.34</v>
      </c>
      <c r="F58">
        <f t="shared" si="7"/>
        <v>1067</v>
      </c>
      <c r="H58">
        <f t="shared" si="8"/>
        <v>11737</v>
      </c>
      <c r="I58">
        <f t="shared" si="9"/>
        <v>586850</v>
      </c>
      <c r="J58" t="s">
        <v>12</v>
      </c>
      <c r="K58">
        <v>1390030672</v>
      </c>
    </row>
    <row r="59" spans="1:12" x14ac:dyDescent="0.25">
      <c r="A59">
        <f t="shared" si="10"/>
        <v>17</v>
      </c>
      <c r="B59" t="s">
        <v>98</v>
      </c>
      <c r="C59" t="s">
        <v>99</v>
      </c>
      <c r="D59">
        <v>26</v>
      </c>
      <c r="E59">
        <v>0.53</v>
      </c>
      <c r="F59">
        <f t="shared" si="7"/>
        <v>13.780000000000001</v>
      </c>
      <c r="H59">
        <f t="shared" si="8"/>
        <v>291.5</v>
      </c>
      <c r="I59">
        <f t="shared" si="9"/>
        <v>7579</v>
      </c>
      <c r="J59" t="s">
        <v>12</v>
      </c>
      <c r="K59">
        <v>1390030672</v>
      </c>
    </row>
    <row r="60" spans="1:12" x14ac:dyDescent="0.25">
      <c r="A60">
        <f t="shared" si="10"/>
        <v>18</v>
      </c>
      <c r="B60" t="s">
        <v>100</v>
      </c>
      <c r="C60" t="s">
        <v>101</v>
      </c>
      <c r="D60">
        <v>48</v>
      </c>
      <c r="E60">
        <v>16.489999999999998</v>
      </c>
      <c r="F60">
        <f t="shared" si="7"/>
        <v>791.52</v>
      </c>
      <c r="H60">
        <f t="shared" si="8"/>
        <v>9069.5</v>
      </c>
      <c r="I60">
        <f t="shared" si="9"/>
        <v>435336</v>
      </c>
      <c r="J60" t="s">
        <v>12</v>
      </c>
      <c r="K60">
        <v>1390030672</v>
      </c>
    </row>
    <row r="61" spans="1:12" x14ac:dyDescent="0.25">
      <c r="A61">
        <f t="shared" si="10"/>
        <v>19</v>
      </c>
      <c r="B61" t="s">
        <v>102</v>
      </c>
      <c r="C61" t="s">
        <v>103</v>
      </c>
      <c r="D61">
        <v>48</v>
      </c>
      <c r="E61">
        <v>14.55</v>
      </c>
      <c r="F61">
        <f t="shared" si="7"/>
        <v>698.40000000000009</v>
      </c>
      <c r="H61">
        <f t="shared" si="8"/>
        <v>8002.5</v>
      </c>
      <c r="I61">
        <f t="shared" si="9"/>
        <v>384120</v>
      </c>
      <c r="J61" t="s">
        <v>12</v>
      </c>
      <c r="K61">
        <v>1390030672</v>
      </c>
    </row>
    <row r="62" spans="1:12" x14ac:dyDescent="0.25">
      <c r="A62">
        <f t="shared" si="10"/>
        <v>20</v>
      </c>
      <c r="B62" t="s">
        <v>104</v>
      </c>
      <c r="C62" t="s">
        <v>105</v>
      </c>
      <c r="D62">
        <v>48</v>
      </c>
      <c r="E62">
        <v>12.61</v>
      </c>
      <c r="F62">
        <f t="shared" si="7"/>
        <v>605.28</v>
      </c>
      <c r="H62">
        <f t="shared" si="8"/>
        <v>6935.5</v>
      </c>
      <c r="I62">
        <f t="shared" si="9"/>
        <v>332904</v>
      </c>
      <c r="J62" t="s">
        <v>106</v>
      </c>
      <c r="K62">
        <v>1390030672</v>
      </c>
    </row>
    <row r="63" spans="1:12" x14ac:dyDescent="0.25">
      <c r="A63">
        <f t="shared" si="10"/>
        <v>21</v>
      </c>
      <c r="B63" t="s">
        <v>107</v>
      </c>
      <c r="C63" t="s">
        <v>108</v>
      </c>
      <c r="D63">
        <v>24</v>
      </c>
      <c r="E63">
        <v>25.61</v>
      </c>
      <c r="F63">
        <f t="shared" si="7"/>
        <v>614.64</v>
      </c>
      <c r="H63">
        <f t="shared" si="8"/>
        <v>14085.5</v>
      </c>
      <c r="I63">
        <f t="shared" si="9"/>
        <v>338052</v>
      </c>
      <c r="J63" t="s">
        <v>109</v>
      </c>
      <c r="K63">
        <v>1390030671</v>
      </c>
    </row>
    <row r="64" spans="1:12" x14ac:dyDescent="0.25">
      <c r="A64">
        <f t="shared" si="10"/>
        <v>22</v>
      </c>
      <c r="B64" t="s">
        <v>110</v>
      </c>
      <c r="C64" t="s">
        <v>111</v>
      </c>
      <c r="D64">
        <v>1</v>
      </c>
      <c r="E64">
        <v>112.57</v>
      </c>
      <c r="F64">
        <f t="shared" si="7"/>
        <v>112.57</v>
      </c>
      <c r="H64">
        <f t="shared" si="8"/>
        <v>61913.499999999993</v>
      </c>
      <c r="I64">
        <f t="shared" si="9"/>
        <v>61913.499999999993</v>
      </c>
      <c r="J64" t="s">
        <v>90</v>
      </c>
      <c r="K64">
        <v>1390030671</v>
      </c>
    </row>
    <row r="65" spans="1:12" x14ac:dyDescent="0.25">
      <c r="A65">
        <f t="shared" si="10"/>
        <v>23</v>
      </c>
      <c r="B65" t="s">
        <v>112</v>
      </c>
      <c r="C65" t="s">
        <v>113</v>
      </c>
      <c r="D65">
        <v>20</v>
      </c>
      <c r="E65">
        <v>34.24</v>
      </c>
      <c r="F65">
        <f t="shared" si="7"/>
        <v>684.80000000000007</v>
      </c>
      <c r="H65">
        <f t="shared" si="8"/>
        <v>18832</v>
      </c>
      <c r="I65">
        <f t="shared" si="9"/>
        <v>376640</v>
      </c>
      <c r="J65" t="s">
        <v>114</v>
      </c>
      <c r="K65">
        <v>1390030671</v>
      </c>
    </row>
    <row r="66" spans="1:12" x14ac:dyDescent="0.25">
      <c r="A66">
        <f t="shared" si="10"/>
        <v>24</v>
      </c>
      <c r="B66" t="s">
        <v>115</v>
      </c>
      <c r="C66" t="s">
        <v>116</v>
      </c>
      <c r="D66">
        <v>24</v>
      </c>
      <c r="E66">
        <v>46.84</v>
      </c>
      <c r="F66">
        <f t="shared" si="7"/>
        <v>1124.1600000000001</v>
      </c>
      <c r="H66">
        <f t="shared" si="8"/>
        <v>25762.000000000004</v>
      </c>
      <c r="I66">
        <f t="shared" si="9"/>
        <v>618288.00000000012</v>
      </c>
      <c r="J66" t="s">
        <v>12</v>
      </c>
      <c r="K66">
        <v>1390030671</v>
      </c>
    </row>
    <row r="67" spans="1:12" x14ac:dyDescent="0.25">
      <c r="A67">
        <f t="shared" si="10"/>
        <v>25</v>
      </c>
      <c r="B67" t="s">
        <v>117</v>
      </c>
      <c r="C67" t="s">
        <v>118</v>
      </c>
      <c r="D67">
        <v>1</v>
      </c>
      <c r="E67">
        <v>124.84</v>
      </c>
      <c r="F67">
        <f t="shared" si="7"/>
        <v>124.84</v>
      </c>
      <c r="H67">
        <f t="shared" si="8"/>
        <v>68662</v>
      </c>
      <c r="I67">
        <f t="shared" si="9"/>
        <v>68662</v>
      </c>
      <c r="J67" t="s">
        <v>90</v>
      </c>
      <c r="K67">
        <v>1390030671</v>
      </c>
    </row>
    <row r="68" spans="1:12" x14ac:dyDescent="0.25">
      <c r="A68">
        <v>26</v>
      </c>
      <c r="B68" t="s">
        <v>119</v>
      </c>
      <c r="C68" t="s">
        <v>120</v>
      </c>
      <c r="D68">
        <v>3</v>
      </c>
      <c r="E68">
        <v>291.29000000000002</v>
      </c>
      <c r="F68">
        <f t="shared" si="7"/>
        <v>873.87000000000012</v>
      </c>
      <c r="H68">
        <f t="shared" si="8"/>
        <v>160209.5</v>
      </c>
      <c r="I68">
        <f t="shared" si="9"/>
        <v>480628.5</v>
      </c>
      <c r="J68" t="s">
        <v>121</v>
      </c>
    </row>
    <row r="69" spans="1:12" x14ac:dyDescent="0.25">
      <c r="F69">
        <f>SUM(F43:F68)</f>
        <v>13878.32</v>
      </c>
      <c r="H69">
        <f>SUM(H43:H68)</f>
        <v>1077010</v>
      </c>
      <c r="I69">
        <f>SUM(I43:I68)</f>
        <v>7633076</v>
      </c>
    </row>
    <row r="71" spans="1:12" x14ac:dyDescent="0.25">
      <c r="B71" t="s">
        <v>122</v>
      </c>
    </row>
    <row r="72" spans="1:12" x14ac:dyDescent="0.25">
      <c r="A72">
        <f>1+A71</f>
        <v>1</v>
      </c>
      <c r="B72" t="s">
        <v>123</v>
      </c>
      <c r="C72">
        <v>94034010</v>
      </c>
      <c r="D72">
        <v>1</v>
      </c>
      <c r="E72">
        <f>3729.32+20.25</f>
        <v>3749.57</v>
      </c>
      <c r="F72">
        <f t="shared" ref="F72:F83" si="11">D72*E72</f>
        <v>3749.57</v>
      </c>
      <c r="H72">
        <f t="shared" ref="H72:H83" si="12">+E72*$H$3</f>
        <v>2062263.5</v>
      </c>
      <c r="I72">
        <f t="shared" ref="I72:I83" si="13">+H72*D72</f>
        <v>2062263.5</v>
      </c>
      <c r="J72" t="s">
        <v>124</v>
      </c>
      <c r="K72" t="s">
        <v>125</v>
      </c>
      <c r="L72">
        <f>SUM(F72:F83)</f>
        <v>13218.27</v>
      </c>
    </row>
    <row r="73" spans="1:12" x14ac:dyDescent="0.25">
      <c r="A73">
        <f>1+A72</f>
        <v>2</v>
      </c>
      <c r="B73" t="s">
        <v>126</v>
      </c>
      <c r="C73">
        <v>73241000</v>
      </c>
      <c r="D73">
        <v>1</v>
      </c>
      <c r="E73">
        <v>131.25</v>
      </c>
      <c r="F73">
        <f t="shared" si="11"/>
        <v>131.25</v>
      </c>
      <c r="H73">
        <f t="shared" si="12"/>
        <v>72187.5</v>
      </c>
      <c r="I73">
        <f t="shared" si="13"/>
        <v>72187.5</v>
      </c>
      <c r="J73" t="s">
        <v>124</v>
      </c>
      <c r="K73" t="s">
        <v>125</v>
      </c>
    </row>
    <row r="74" spans="1:12" x14ac:dyDescent="0.25">
      <c r="A74">
        <f>1+A73</f>
        <v>3</v>
      </c>
      <c r="B74" t="s">
        <v>127</v>
      </c>
      <c r="C74">
        <v>85166080</v>
      </c>
      <c r="D74">
        <v>1</v>
      </c>
      <c r="E74">
        <v>217.5</v>
      </c>
      <c r="F74">
        <f t="shared" si="11"/>
        <v>217.5</v>
      </c>
      <c r="H74">
        <f t="shared" si="12"/>
        <v>119625</v>
      </c>
      <c r="I74">
        <f t="shared" si="13"/>
        <v>119625</v>
      </c>
      <c r="J74" t="s">
        <v>124</v>
      </c>
      <c r="K74" t="s">
        <v>125</v>
      </c>
    </row>
    <row r="75" spans="1:12" x14ac:dyDescent="0.25">
      <c r="A75">
        <f>1+A74</f>
        <v>4</v>
      </c>
      <c r="B75" t="s">
        <v>128</v>
      </c>
      <c r="C75">
        <v>85165000</v>
      </c>
      <c r="D75">
        <v>1</v>
      </c>
      <c r="E75">
        <v>205.5</v>
      </c>
      <c r="F75">
        <f t="shared" si="11"/>
        <v>205.5</v>
      </c>
      <c r="H75">
        <f t="shared" si="12"/>
        <v>113025</v>
      </c>
      <c r="I75">
        <f t="shared" si="13"/>
        <v>113025</v>
      </c>
      <c r="J75" t="s">
        <v>124</v>
      </c>
      <c r="K75" t="s">
        <v>125</v>
      </c>
    </row>
    <row r="76" spans="1:12" x14ac:dyDescent="0.25">
      <c r="A76">
        <f>1+A75</f>
        <v>5</v>
      </c>
      <c r="B76" t="s">
        <v>129</v>
      </c>
      <c r="C76">
        <v>84146000</v>
      </c>
      <c r="D76">
        <v>1</v>
      </c>
      <c r="E76">
        <v>317.98</v>
      </c>
      <c r="F76">
        <f t="shared" si="11"/>
        <v>317.98</v>
      </c>
      <c r="H76">
        <f t="shared" si="12"/>
        <v>174889</v>
      </c>
      <c r="I76">
        <f t="shared" si="13"/>
        <v>174889</v>
      </c>
      <c r="J76" t="s">
        <v>124</v>
      </c>
      <c r="K76" t="s">
        <v>125</v>
      </c>
    </row>
    <row r="77" spans="1:12" x14ac:dyDescent="0.25">
      <c r="A77">
        <v>6</v>
      </c>
      <c r="B77" t="s">
        <v>130</v>
      </c>
      <c r="C77">
        <v>84221100</v>
      </c>
      <c r="D77">
        <v>1</v>
      </c>
      <c r="E77">
        <v>287.25</v>
      </c>
      <c r="F77">
        <f t="shared" si="11"/>
        <v>287.25</v>
      </c>
      <c r="H77">
        <f t="shared" si="12"/>
        <v>157987.5</v>
      </c>
      <c r="I77">
        <f t="shared" si="13"/>
        <v>157987.5</v>
      </c>
      <c r="J77" t="s">
        <v>124</v>
      </c>
      <c r="K77" t="s">
        <v>125</v>
      </c>
    </row>
    <row r="78" spans="1:12" x14ac:dyDescent="0.25">
      <c r="A78">
        <v>7</v>
      </c>
      <c r="B78" t="s">
        <v>131</v>
      </c>
      <c r="C78">
        <v>39269050</v>
      </c>
      <c r="D78">
        <v>1</v>
      </c>
      <c r="E78">
        <v>30</v>
      </c>
      <c r="F78">
        <f t="shared" si="11"/>
        <v>30</v>
      </c>
      <c r="H78">
        <f t="shared" si="12"/>
        <v>16500</v>
      </c>
      <c r="I78">
        <f t="shared" si="13"/>
        <v>16500</v>
      </c>
      <c r="J78" t="s">
        <v>124</v>
      </c>
      <c r="K78" t="s">
        <v>125</v>
      </c>
    </row>
    <row r="79" spans="1:12" x14ac:dyDescent="0.25">
      <c r="A79">
        <v>8</v>
      </c>
      <c r="B79" t="s">
        <v>132</v>
      </c>
      <c r="C79">
        <v>85166050</v>
      </c>
      <c r="D79">
        <v>1</v>
      </c>
      <c r="E79">
        <v>291</v>
      </c>
      <c r="F79">
        <f t="shared" si="11"/>
        <v>291</v>
      </c>
      <c r="H79">
        <f t="shared" si="12"/>
        <v>160050</v>
      </c>
      <c r="I79">
        <f t="shared" si="13"/>
        <v>160050</v>
      </c>
      <c r="J79" t="s">
        <v>124</v>
      </c>
      <c r="K79" t="s">
        <v>125</v>
      </c>
    </row>
    <row r="80" spans="1:12" x14ac:dyDescent="0.25">
      <c r="A80">
        <v>9</v>
      </c>
      <c r="B80" t="s">
        <v>123</v>
      </c>
      <c r="C80">
        <v>94034010</v>
      </c>
      <c r="D80">
        <v>1</v>
      </c>
      <c r="E80">
        <v>6576.72</v>
      </c>
      <c r="F80">
        <f t="shared" si="11"/>
        <v>6576.72</v>
      </c>
      <c r="H80">
        <f t="shared" si="12"/>
        <v>3617196</v>
      </c>
      <c r="I80">
        <f t="shared" si="13"/>
        <v>3617196</v>
      </c>
      <c r="J80" t="s">
        <v>133</v>
      </c>
      <c r="K80" t="s">
        <v>134</v>
      </c>
    </row>
    <row r="81" spans="1:12" x14ac:dyDescent="0.25">
      <c r="B81" t="s">
        <v>135</v>
      </c>
      <c r="C81">
        <v>84182159</v>
      </c>
      <c r="D81">
        <v>1</v>
      </c>
      <c r="E81">
        <v>639</v>
      </c>
      <c r="F81">
        <f t="shared" si="11"/>
        <v>639</v>
      </c>
      <c r="H81">
        <f t="shared" si="12"/>
        <v>351450</v>
      </c>
      <c r="I81">
        <f t="shared" si="13"/>
        <v>351450</v>
      </c>
      <c r="J81" t="s">
        <v>133</v>
      </c>
      <c r="K81" t="s">
        <v>136</v>
      </c>
    </row>
    <row r="82" spans="1:12" x14ac:dyDescent="0.25">
      <c r="B82" t="s">
        <v>130</v>
      </c>
      <c r="C82">
        <v>84221100</v>
      </c>
      <c r="D82">
        <v>1</v>
      </c>
      <c r="E82">
        <v>311.25</v>
      </c>
      <c r="F82">
        <f t="shared" si="11"/>
        <v>311.25</v>
      </c>
      <c r="H82">
        <f t="shared" si="12"/>
        <v>171187.5</v>
      </c>
      <c r="I82">
        <f t="shared" si="13"/>
        <v>171187.5</v>
      </c>
      <c r="J82" t="s">
        <v>133</v>
      </c>
      <c r="K82" t="s">
        <v>137</v>
      </c>
    </row>
    <row r="83" spans="1:12" x14ac:dyDescent="0.25">
      <c r="B83" t="s">
        <v>131</v>
      </c>
      <c r="C83">
        <v>73239900</v>
      </c>
      <c r="D83">
        <v>1</v>
      </c>
      <c r="E83">
        <v>461.25</v>
      </c>
      <c r="F83">
        <f t="shared" si="11"/>
        <v>461.25</v>
      </c>
      <c r="H83">
        <f t="shared" si="12"/>
        <v>253687.5</v>
      </c>
      <c r="I83">
        <f t="shared" si="13"/>
        <v>253687.5</v>
      </c>
      <c r="J83" t="s">
        <v>133</v>
      </c>
      <c r="K83" t="s">
        <v>138</v>
      </c>
    </row>
    <row r="84" spans="1:12" x14ac:dyDescent="0.25">
      <c r="F84">
        <f>SUM(F72:F83)</f>
        <v>13218.27</v>
      </c>
      <c r="H84">
        <f>SUM(H72:H83)</f>
        <v>7270048.5</v>
      </c>
      <c r="I84">
        <f>SUM(I72:I83)</f>
        <v>7270048.5</v>
      </c>
    </row>
    <row r="85" spans="1:12" x14ac:dyDescent="0.25">
      <c r="B85" t="s">
        <v>139</v>
      </c>
      <c r="L85">
        <f>SUM(F86:F88)</f>
        <v>740</v>
      </c>
    </row>
    <row r="86" spans="1:12" x14ac:dyDescent="0.25">
      <c r="A86">
        <f>1+A85</f>
        <v>1</v>
      </c>
      <c r="B86" t="s">
        <v>140</v>
      </c>
      <c r="C86" t="s">
        <v>141</v>
      </c>
      <c r="D86">
        <v>2</v>
      </c>
      <c r="E86">
        <v>250</v>
      </c>
      <c r="F86">
        <f>D86*E86</f>
        <v>500</v>
      </c>
      <c r="G86">
        <f>+F86*2.63</f>
        <v>1315</v>
      </c>
      <c r="H86">
        <f>+E86*640</f>
        <v>160000</v>
      </c>
      <c r="I86">
        <f>+H86*D86</f>
        <v>320000</v>
      </c>
      <c r="J86" t="s">
        <v>12</v>
      </c>
      <c r="K86" t="s">
        <v>142</v>
      </c>
    </row>
    <row r="87" spans="1:12" x14ac:dyDescent="0.25">
      <c r="A87">
        <f>1+A86</f>
        <v>2</v>
      </c>
      <c r="B87" t="s">
        <v>143</v>
      </c>
      <c r="C87" t="s">
        <v>144</v>
      </c>
      <c r="D87">
        <v>1</v>
      </c>
      <c r="E87">
        <v>240</v>
      </c>
      <c r="F87">
        <f>D87*E87</f>
        <v>240</v>
      </c>
      <c r="G87">
        <f>+F87*2.63</f>
        <v>631.19999999999993</v>
      </c>
      <c r="H87">
        <f>+E87*640</f>
        <v>153600</v>
      </c>
      <c r="I87">
        <f>+H87*D87</f>
        <v>153600</v>
      </c>
      <c r="J87" t="s">
        <v>12</v>
      </c>
      <c r="K87" t="s">
        <v>142</v>
      </c>
    </row>
    <row r="88" spans="1:12" x14ac:dyDescent="0.25">
      <c r="A88">
        <f>1+A87</f>
        <v>3</v>
      </c>
      <c r="B88" t="s">
        <v>143</v>
      </c>
      <c r="C88" t="s">
        <v>144</v>
      </c>
      <c r="D88">
        <v>1</v>
      </c>
      <c r="E88">
        <v>0</v>
      </c>
      <c r="F88">
        <f>D88*E88</f>
        <v>0</v>
      </c>
      <c r="H88">
        <f>+E88*$H$3</f>
        <v>0</v>
      </c>
      <c r="I88">
        <f>+H88*D88</f>
        <v>0</v>
      </c>
      <c r="J88" t="s">
        <v>12</v>
      </c>
      <c r="K88" t="s">
        <v>142</v>
      </c>
    </row>
    <row r="89" spans="1:12" x14ac:dyDescent="0.25">
      <c r="E89" t="s">
        <v>145</v>
      </c>
      <c r="F89">
        <f>SUM(F86:F88)</f>
        <v>740</v>
      </c>
      <c r="H89">
        <f>SUM(H86:H88)</f>
        <v>313600</v>
      </c>
      <c r="I89">
        <f>SUM(I86:I88)</f>
        <v>473600</v>
      </c>
    </row>
    <row r="90" spans="1:12" x14ac:dyDescent="0.25">
      <c r="B90" t="s">
        <v>146</v>
      </c>
      <c r="L90">
        <f>SUM(F91:F94)</f>
        <v>3170.88</v>
      </c>
    </row>
    <row r="91" spans="1:12" x14ac:dyDescent="0.25">
      <c r="A91">
        <f>1+A90</f>
        <v>1</v>
      </c>
      <c r="B91" t="s">
        <v>147</v>
      </c>
      <c r="C91" t="s">
        <v>148</v>
      </c>
      <c r="D91">
        <v>1</v>
      </c>
      <c r="E91">
        <v>2169.1799999999998</v>
      </c>
      <c r="F91">
        <f>D91*E91</f>
        <v>2169.1799999999998</v>
      </c>
      <c r="H91">
        <f>+E91*$H$3</f>
        <v>1193049</v>
      </c>
      <c r="I91">
        <f>+H91*D91</f>
        <v>1193049</v>
      </c>
      <c r="J91" t="s">
        <v>149</v>
      </c>
    </row>
    <row r="92" spans="1:12" x14ac:dyDescent="0.25">
      <c r="A92">
        <f>1+A91</f>
        <v>2</v>
      </c>
      <c r="B92" t="s">
        <v>150</v>
      </c>
      <c r="C92" t="s">
        <v>151</v>
      </c>
      <c r="D92">
        <v>1</v>
      </c>
      <c r="E92">
        <v>294.83999999999997</v>
      </c>
      <c r="F92">
        <f>D92*E92</f>
        <v>294.83999999999997</v>
      </c>
      <c r="H92">
        <f>+E92*$H$3</f>
        <v>162162</v>
      </c>
      <c r="I92">
        <f>+H92*D92</f>
        <v>162162</v>
      </c>
      <c r="J92" t="s">
        <v>149</v>
      </c>
    </row>
    <row r="93" spans="1:12" x14ac:dyDescent="0.25">
      <c r="A93">
        <f>1+A92</f>
        <v>3</v>
      </c>
      <c r="B93" t="s">
        <v>152</v>
      </c>
      <c r="C93" t="s">
        <v>153</v>
      </c>
      <c r="D93">
        <v>1</v>
      </c>
      <c r="E93">
        <v>544.86</v>
      </c>
      <c r="F93">
        <f>D93*E93</f>
        <v>544.86</v>
      </c>
      <c r="H93">
        <f>+E93*$H$3</f>
        <v>299673</v>
      </c>
      <c r="I93">
        <f>+H93*D93</f>
        <v>299673</v>
      </c>
      <c r="J93" t="s">
        <v>149</v>
      </c>
    </row>
    <row r="94" spans="1:12" x14ac:dyDescent="0.25">
      <c r="A94">
        <f>1+A93</f>
        <v>4</v>
      </c>
      <c r="B94" t="s">
        <v>154</v>
      </c>
      <c r="C94" t="s">
        <v>155</v>
      </c>
      <c r="D94">
        <v>1</v>
      </c>
      <c r="E94">
        <v>162</v>
      </c>
      <c r="F94">
        <f>D94*E94</f>
        <v>162</v>
      </c>
      <c r="H94">
        <f>+E94*$H$3</f>
        <v>89100</v>
      </c>
      <c r="I94">
        <f>+H94*D94</f>
        <v>89100</v>
      </c>
      <c r="J94" t="s">
        <v>149</v>
      </c>
    </row>
    <row r="95" spans="1:12" x14ac:dyDescent="0.25">
      <c r="F95">
        <f>SUM(F91:F94)</f>
        <v>3170.88</v>
      </c>
      <c r="H95">
        <f>SUM(H91:H94)</f>
        <v>1743984</v>
      </c>
      <c r="I95">
        <f>SUM(I91:I94)</f>
        <v>1743984</v>
      </c>
    </row>
    <row r="96" spans="1:12" x14ac:dyDescent="0.25">
      <c r="B96" t="s">
        <v>156</v>
      </c>
    </row>
    <row r="97" spans="1:12" x14ac:dyDescent="0.25">
      <c r="A97">
        <v>1</v>
      </c>
      <c r="B97" t="s">
        <v>157</v>
      </c>
      <c r="C97" t="s">
        <v>158</v>
      </c>
      <c r="D97">
        <v>13</v>
      </c>
      <c r="E97">
        <v>9.5</v>
      </c>
      <c r="F97">
        <f>D97*E97</f>
        <v>123.5</v>
      </c>
      <c r="H97">
        <f>+E97*$H$3</f>
        <v>5225</v>
      </c>
      <c r="I97">
        <f>+H97*D97</f>
        <v>67925</v>
      </c>
      <c r="J97" t="s">
        <v>159</v>
      </c>
      <c r="L97">
        <f>SUM(F97:F99)</f>
        <v>2146.5</v>
      </c>
    </row>
    <row r="98" spans="1:12" x14ac:dyDescent="0.25">
      <c r="A98">
        <v>2</v>
      </c>
      <c r="B98" t="s">
        <v>160</v>
      </c>
      <c r="C98" t="s">
        <v>161</v>
      </c>
      <c r="D98">
        <v>50</v>
      </c>
      <c r="E98">
        <v>20.75</v>
      </c>
      <c r="F98">
        <f>D98*E98</f>
        <v>1037.5</v>
      </c>
      <c r="H98">
        <f>+E98*$H$3</f>
        <v>11412.5</v>
      </c>
      <c r="I98">
        <f>+H98*D98</f>
        <v>570625</v>
      </c>
      <c r="J98" t="s">
        <v>12</v>
      </c>
    </row>
    <row r="99" spans="1:12" x14ac:dyDescent="0.25">
      <c r="A99">
        <v>3</v>
      </c>
      <c r="B99" t="s">
        <v>162</v>
      </c>
      <c r="C99" t="s">
        <v>163</v>
      </c>
      <c r="D99">
        <v>30</v>
      </c>
      <c r="E99">
        <v>32.85</v>
      </c>
      <c r="F99">
        <f>D99*E99</f>
        <v>985.5</v>
      </c>
      <c r="H99">
        <f>+E99*$H$3</f>
        <v>18067.5</v>
      </c>
      <c r="I99">
        <f>+H99*D99</f>
        <v>542025</v>
      </c>
      <c r="J99" t="s">
        <v>12</v>
      </c>
    </row>
    <row r="100" spans="1:12" x14ac:dyDescent="0.25">
      <c r="F100">
        <f>SUM(F97:F99)</f>
        <v>2146.5</v>
      </c>
      <c r="H100">
        <f>SUM(H97:H99)</f>
        <v>34705</v>
      </c>
      <c r="I100">
        <f>SUM(I97:I99)</f>
        <v>1180575</v>
      </c>
    </row>
    <row r="101" spans="1:12" x14ac:dyDescent="0.25">
      <c r="B101" t="s">
        <v>164</v>
      </c>
      <c r="L101">
        <f>+F103</f>
        <v>0</v>
      </c>
    </row>
    <row r="102" spans="1:12" x14ac:dyDescent="0.25">
      <c r="A102">
        <v>1</v>
      </c>
      <c r="B102" t="s">
        <v>165</v>
      </c>
      <c r="C102" t="s">
        <v>166</v>
      </c>
      <c r="D102">
        <v>1</v>
      </c>
      <c r="E102">
        <v>0</v>
      </c>
      <c r="F102">
        <f>D102*E102</f>
        <v>0</v>
      </c>
      <c r="H102">
        <f>+E102*$H$3</f>
        <v>0</v>
      </c>
      <c r="I102">
        <f>+H102*D102</f>
        <v>0</v>
      </c>
      <c r="J102" t="s">
        <v>167</v>
      </c>
    </row>
    <row r="103" spans="1:12" x14ac:dyDescent="0.25">
      <c r="F103">
        <f>SUM(F102)</f>
        <v>0</v>
      </c>
      <c r="H103">
        <f>SUM(H102)</f>
        <v>0</v>
      </c>
      <c r="I103">
        <f>SUM(I102)</f>
        <v>0</v>
      </c>
    </row>
    <row r="105" spans="1:12" x14ac:dyDescent="0.25">
      <c r="B105" t="s">
        <v>168</v>
      </c>
    </row>
    <row r="106" spans="1:12" x14ac:dyDescent="0.25">
      <c r="A106">
        <v>1</v>
      </c>
      <c r="B106" t="s">
        <v>169</v>
      </c>
      <c r="C106" t="s">
        <v>170</v>
      </c>
      <c r="D106">
        <v>45.36</v>
      </c>
      <c r="E106">
        <v>23.47</v>
      </c>
      <c r="F106">
        <f>D106*E106</f>
        <v>1064.5991999999999</v>
      </c>
      <c r="H106">
        <f>+E106*$H$3</f>
        <v>12908.5</v>
      </c>
      <c r="I106">
        <f>+H106*D106</f>
        <v>585529.55999999994</v>
      </c>
      <c r="J106" t="s">
        <v>171</v>
      </c>
      <c r="K106" t="s">
        <v>172</v>
      </c>
      <c r="L106">
        <f>+F107</f>
        <v>1064.5991999999999</v>
      </c>
    </row>
    <row r="107" spans="1:12" x14ac:dyDescent="0.25">
      <c r="F107">
        <f>SUM(F106)</f>
        <v>1064.5991999999999</v>
      </c>
      <c r="H107">
        <f>SUM(H106)</f>
        <v>12908.5</v>
      </c>
      <c r="I107">
        <f>SUM(I106)</f>
        <v>585529.55999999994</v>
      </c>
    </row>
    <row r="109" spans="1:12" x14ac:dyDescent="0.25">
      <c r="B109" t="s">
        <v>173</v>
      </c>
    </row>
    <row r="110" spans="1:12" x14ac:dyDescent="0.25">
      <c r="A110">
        <v>1</v>
      </c>
      <c r="B110" t="s">
        <v>174</v>
      </c>
      <c r="C110">
        <v>110052</v>
      </c>
      <c r="D110">
        <v>14</v>
      </c>
      <c r="E110">
        <v>20.582100000000001</v>
      </c>
      <c r="F110">
        <f t="shared" ref="F110:F116" si="14">D110*E110</f>
        <v>288.14940000000001</v>
      </c>
      <c r="H110">
        <f t="shared" ref="H110:H116" si="15">+E110*$H$3</f>
        <v>11320.155000000001</v>
      </c>
      <c r="I110">
        <f t="shared" ref="I110:I116" si="16">+H110*D110</f>
        <v>158482.17000000001</v>
      </c>
      <c r="J110" t="s">
        <v>31</v>
      </c>
      <c r="K110">
        <v>15233</v>
      </c>
    </row>
    <row r="111" spans="1:12" x14ac:dyDescent="0.25">
      <c r="A111">
        <v>2</v>
      </c>
      <c r="B111" t="s">
        <v>175</v>
      </c>
      <c r="C111">
        <v>110053</v>
      </c>
      <c r="D111">
        <v>14</v>
      </c>
      <c r="E111">
        <v>20.582100000000001</v>
      </c>
      <c r="F111">
        <f t="shared" si="14"/>
        <v>288.14940000000001</v>
      </c>
      <c r="H111">
        <f t="shared" si="15"/>
        <v>11320.155000000001</v>
      </c>
      <c r="I111">
        <f t="shared" si="16"/>
        <v>158482.17000000001</v>
      </c>
      <c r="J111" t="s">
        <v>31</v>
      </c>
      <c r="K111">
        <v>15233</v>
      </c>
    </row>
    <row r="112" spans="1:12" x14ac:dyDescent="0.25">
      <c r="A112">
        <v>3</v>
      </c>
      <c r="B112" t="s">
        <v>176</v>
      </c>
      <c r="C112">
        <v>110054</v>
      </c>
      <c r="D112">
        <v>26</v>
      </c>
      <c r="E112">
        <v>20.582100000000001</v>
      </c>
      <c r="F112">
        <f t="shared" si="14"/>
        <v>535.13459999999998</v>
      </c>
      <c r="H112">
        <f t="shared" si="15"/>
        <v>11320.155000000001</v>
      </c>
      <c r="I112">
        <f t="shared" si="16"/>
        <v>294324.03000000003</v>
      </c>
      <c r="J112" t="s">
        <v>31</v>
      </c>
      <c r="K112">
        <v>15233</v>
      </c>
    </row>
    <row r="113" spans="1:12" x14ac:dyDescent="0.25">
      <c r="A113">
        <v>4</v>
      </c>
      <c r="B113" t="s">
        <v>177</v>
      </c>
      <c r="C113">
        <v>110055</v>
      </c>
      <c r="D113">
        <v>14</v>
      </c>
      <c r="E113">
        <v>20.582100000000001</v>
      </c>
      <c r="F113">
        <f t="shared" si="14"/>
        <v>288.14940000000001</v>
      </c>
      <c r="H113">
        <f t="shared" si="15"/>
        <v>11320.155000000001</v>
      </c>
      <c r="I113">
        <f t="shared" si="16"/>
        <v>158482.17000000001</v>
      </c>
      <c r="J113" t="s">
        <v>31</v>
      </c>
      <c r="K113">
        <v>15233</v>
      </c>
    </row>
    <row r="114" spans="1:12" x14ac:dyDescent="0.25">
      <c r="A114">
        <v>5</v>
      </c>
      <c r="B114" t="s">
        <v>178</v>
      </c>
      <c r="C114">
        <v>110056</v>
      </c>
      <c r="D114">
        <v>48</v>
      </c>
      <c r="E114">
        <v>20.582100000000001</v>
      </c>
      <c r="F114">
        <f t="shared" si="14"/>
        <v>987.94080000000008</v>
      </c>
      <c r="H114">
        <f t="shared" si="15"/>
        <v>11320.155000000001</v>
      </c>
      <c r="I114">
        <f t="shared" si="16"/>
        <v>543367.44000000006</v>
      </c>
      <c r="J114" t="s">
        <v>31</v>
      </c>
      <c r="K114">
        <v>15233</v>
      </c>
    </row>
    <row r="115" spans="1:12" x14ac:dyDescent="0.25">
      <c r="A115">
        <v>6</v>
      </c>
      <c r="B115" t="s">
        <v>179</v>
      </c>
      <c r="C115">
        <v>110062</v>
      </c>
      <c r="D115">
        <v>60</v>
      </c>
      <c r="E115">
        <v>16.511849999999999</v>
      </c>
      <c r="F115">
        <f t="shared" si="14"/>
        <v>990.7109999999999</v>
      </c>
      <c r="H115">
        <f t="shared" si="15"/>
        <v>9081.5174999999999</v>
      </c>
      <c r="I115">
        <f t="shared" si="16"/>
        <v>544891.05000000005</v>
      </c>
      <c r="J115" t="s">
        <v>31</v>
      </c>
      <c r="K115">
        <v>15233</v>
      </c>
    </row>
    <row r="116" spans="1:12" x14ac:dyDescent="0.25">
      <c r="A116">
        <v>7</v>
      </c>
      <c r="B116" t="s">
        <v>180</v>
      </c>
      <c r="C116">
        <v>165701</v>
      </c>
      <c r="D116">
        <v>12.33</v>
      </c>
      <c r="E116">
        <v>20.582100000000001</v>
      </c>
      <c r="F116">
        <f t="shared" si="14"/>
        <v>253.77729300000001</v>
      </c>
      <c r="H116">
        <f t="shared" si="15"/>
        <v>11320.155000000001</v>
      </c>
      <c r="I116">
        <f t="shared" si="16"/>
        <v>139577.51115000001</v>
      </c>
      <c r="J116" t="s">
        <v>31</v>
      </c>
      <c r="K116">
        <v>15233</v>
      </c>
    </row>
    <row r="117" spans="1:12" x14ac:dyDescent="0.25">
      <c r="F117">
        <f>SUM(F110:F116)</f>
        <v>3632.0118929999999</v>
      </c>
      <c r="H117">
        <f>SUM(H110:H116)</f>
        <v>77002.447499999995</v>
      </c>
      <c r="I117">
        <f>SUM(I110:I116)</f>
        <v>1997606.5411500002</v>
      </c>
    </row>
    <row r="118" spans="1:12" x14ac:dyDescent="0.25">
      <c r="B118" t="s">
        <v>181</v>
      </c>
      <c r="F118">
        <v>108.94</v>
      </c>
      <c r="L118" t="s">
        <v>182</v>
      </c>
    </row>
    <row r="119" spans="1:12" x14ac:dyDescent="0.25">
      <c r="B119" t="s">
        <v>183</v>
      </c>
      <c r="F119">
        <f>+F117-F118</f>
        <v>3523.0718929999998</v>
      </c>
      <c r="H119">
        <v>3632.01</v>
      </c>
      <c r="I119">
        <f>+H119*550</f>
        <v>1997605.5000000002</v>
      </c>
    </row>
    <row r="121" spans="1:12" x14ac:dyDescent="0.25">
      <c r="B121" t="s">
        <v>184</v>
      </c>
    </row>
    <row r="122" spans="1:12" x14ac:dyDescent="0.25">
      <c r="A122">
        <v>1</v>
      </c>
      <c r="B122" t="s">
        <v>185</v>
      </c>
      <c r="C122">
        <v>66205020</v>
      </c>
      <c r="D122">
        <v>1</v>
      </c>
      <c r="E122">
        <f>23146.2*0.1165</f>
        <v>2696.5323000000003</v>
      </c>
      <c r="F122">
        <f>+E122*D122</f>
        <v>2696.5323000000003</v>
      </c>
      <c r="H122">
        <f>+E122*500</f>
        <v>1348266.1500000001</v>
      </c>
      <c r="I122">
        <f>+H122*D122</f>
        <v>1348266.1500000001</v>
      </c>
      <c r="J122" t="s">
        <v>186</v>
      </c>
      <c r="K122" t="s">
        <v>172</v>
      </c>
      <c r="L122">
        <f>+F123+F122</f>
        <v>2920.7540250000002</v>
      </c>
    </row>
    <row r="123" spans="1:12" x14ac:dyDescent="0.25">
      <c r="A123">
        <v>2</v>
      </c>
      <c r="B123" t="s">
        <v>187</v>
      </c>
      <c r="C123">
        <v>72001020</v>
      </c>
      <c r="D123">
        <v>1</v>
      </c>
      <c r="E123">
        <f>1924.65*0.1165</f>
        <v>224.22172500000002</v>
      </c>
      <c r="F123">
        <f>+E123*D123</f>
        <v>224.22172500000002</v>
      </c>
      <c r="H123">
        <f>+E123*500</f>
        <v>112110.86250000002</v>
      </c>
      <c r="I123">
        <f>+H123*D123</f>
        <v>112110.86250000002</v>
      </c>
      <c r="J123" t="s">
        <v>186</v>
      </c>
    </row>
    <row r="124" spans="1:12" x14ac:dyDescent="0.25">
      <c r="B124" t="s">
        <v>188</v>
      </c>
      <c r="F124">
        <f>SUM(F122:F123)</f>
        <v>2920.7540250000002</v>
      </c>
      <c r="H124">
        <f>SUM(H122:H123)</f>
        <v>1460377.0125000002</v>
      </c>
      <c r="I124">
        <f>SUM(I122:I123)</f>
        <v>1460377.0125000002</v>
      </c>
    </row>
    <row r="126" spans="1:12" x14ac:dyDescent="0.25">
      <c r="B126" t="s">
        <v>189</v>
      </c>
    </row>
    <row r="127" spans="1:12" x14ac:dyDescent="0.25">
      <c r="A127">
        <v>1</v>
      </c>
      <c r="B127" t="s">
        <v>190</v>
      </c>
      <c r="C127" t="s">
        <v>191</v>
      </c>
      <c r="D127">
        <v>1</v>
      </c>
      <c r="E127">
        <v>560</v>
      </c>
      <c r="F127">
        <f>D127*E127</f>
        <v>560</v>
      </c>
      <c r="H127">
        <f>+E127*$H$3</f>
        <v>308000</v>
      </c>
      <c r="I127">
        <f>+H127*D127</f>
        <v>308000</v>
      </c>
      <c r="J127" t="s">
        <v>149</v>
      </c>
      <c r="K127">
        <v>23184288</v>
      </c>
      <c r="L127">
        <f>+F128+F127</f>
        <v>1170</v>
      </c>
    </row>
    <row r="128" spans="1:12" x14ac:dyDescent="0.25">
      <c r="A128">
        <v>2</v>
      </c>
      <c r="B128" t="s">
        <v>192</v>
      </c>
      <c r="C128" t="s">
        <v>193</v>
      </c>
      <c r="D128">
        <v>1</v>
      </c>
      <c r="E128">
        <v>610</v>
      </c>
      <c r="F128">
        <f>D128*E128</f>
        <v>610</v>
      </c>
      <c r="H128">
        <f>+E128*$H$3</f>
        <v>335500</v>
      </c>
      <c r="I128">
        <f>+H128*D128</f>
        <v>335500</v>
      </c>
      <c r="J128" t="s">
        <v>149</v>
      </c>
      <c r="K128">
        <v>23184288</v>
      </c>
    </row>
    <row r="129" spans="1:12" x14ac:dyDescent="0.25">
      <c r="F129">
        <f>SUM(F127:F128)</f>
        <v>1170</v>
      </c>
      <c r="H129">
        <f>SUM(H127:H128)</f>
        <v>643500</v>
      </c>
      <c r="I129">
        <f>SUM(I127:I128)</f>
        <v>643500</v>
      </c>
    </row>
    <row r="131" spans="1:12" x14ac:dyDescent="0.25">
      <c r="B131" t="s">
        <v>194</v>
      </c>
    </row>
    <row r="132" spans="1:12" x14ac:dyDescent="0.25">
      <c r="A132">
        <v>1</v>
      </c>
      <c r="B132" t="s">
        <v>195</v>
      </c>
      <c r="C132" t="s">
        <v>196</v>
      </c>
      <c r="D132">
        <v>1</v>
      </c>
      <c r="E132">
        <v>53.39</v>
      </c>
      <c r="F132">
        <f>D132*E132</f>
        <v>53.39</v>
      </c>
      <c r="H132">
        <f>+E132*$H$3</f>
        <v>29364.5</v>
      </c>
      <c r="I132">
        <f>+H132*D132</f>
        <v>29364.5</v>
      </c>
      <c r="J132" t="s">
        <v>90</v>
      </c>
      <c r="K132">
        <v>5.1021000000000001</v>
      </c>
      <c r="L132">
        <f>+F133</f>
        <v>53.39</v>
      </c>
    </row>
    <row r="133" spans="1:12" x14ac:dyDescent="0.25">
      <c r="F133">
        <f>SUM(F132)</f>
        <v>53.39</v>
      </c>
      <c r="H133">
        <f>SUM(H132)</f>
        <v>29364.5</v>
      </c>
      <c r="I133">
        <f>SUM(I132)</f>
        <v>29364.5</v>
      </c>
    </row>
    <row r="135" spans="1:12" x14ac:dyDescent="0.25">
      <c r="B135" t="s">
        <v>197</v>
      </c>
    </row>
    <row r="136" spans="1:12" x14ac:dyDescent="0.25">
      <c r="A136">
        <v>1</v>
      </c>
      <c r="B136" t="s">
        <v>198</v>
      </c>
      <c r="C136">
        <v>26564400</v>
      </c>
      <c r="D136">
        <v>5</v>
      </c>
      <c r="E136">
        <v>40.369999999999997</v>
      </c>
      <c r="F136">
        <f>D136*E136</f>
        <v>201.85</v>
      </c>
      <c r="H136">
        <f>+E136*$H$3</f>
        <v>22203.5</v>
      </c>
      <c r="I136">
        <f>+H136*D136</f>
        <v>111017.5</v>
      </c>
      <c r="J136" t="s">
        <v>199</v>
      </c>
      <c r="K136">
        <v>6523084637</v>
      </c>
      <c r="L136">
        <f>+F137+F136+F138+F139</f>
        <v>2392.1999999999998</v>
      </c>
    </row>
    <row r="137" spans="1:12" x14ac:dyDescent="0.25">
      <c r="A137">
        <v>2</v>
      </c>
      <c r="B137" t="s">
        <v>200</v>
      </c>
      <c r="C137">
        <v>15763000</v>
      </c>
      <c r="D137">
        <v>4</v>
      </c>
      <c r="E137">
        <v>256.8</v>
      </c>
      <c r="F137">
        <f>D137*E137</f>
        <v>1027.2</v>
      </c>
      <c r="H137">
        <f>+E137*$H$3</f>
        <v>141240</v>
      </c>
      <c r="I137">
        <f>+H137*D137</f>
        <v>564960</v>
      </c>
      <c r="J137" t="s">
        <v>201</v>
      </c>
      <c r="K137">
        <v>6523084637</v>
      </c>
    </row>
    <row r="138" spans="1:12" x14ac:dyDescent="0.25">
      <c r="A138">
        <v>3</v>
      </c>
      <c r="B138" t="s">
        <v>202</v>
      </c>
      <c r="C138">
        <v>27378000</v>
      </c>
      <c r="D138">
        <v>3</v>
      </c>
      <c r="E138">
        <v>232.63</v>
      </c>
      <c r="F138">
        <f>D138*E138</f>
        <v>697.89</v>
      </c>
      <c r="H138">
        <f>+E138*$H$3</f>
        <v>127946.5</v>
      </c>
      <c r="I138">
        <f>+H138*D138</f>
        <v>383839.5</v>
      </c>
      <c r="J138" t="s">
        <v>199</v>
      </c>
      <c r="K138">
        <v>6523084637</v>
      </c>
    </row>
    <row r="139" spans="1:12" x14ac:dyDescent="0.25">
      <c r="A139">
        <v>4</v>
      </c>
      <c r="B139" t="s">
        <v>202</v>
      </c>
      <c r="C139">
        <v>27378000</v>
      </c>
      <c r="D139">
        <v>2</v>
      </c>
      <c r="E139">
        <v>232.63</v>
      </c>
      <c r="F139">
        <f>D139*E139</f>
        <v>465.26</v>
      </c>
      <c r="H139">
        <f>+E139*$H$3</f>
        <v>127946.5</v>
      </c>
      <c r="I139">
        <f>+H139*D139</f>
        <v>255893</v>
      </c>
      <c r="J139" t="s">
        <v>199</v>
      </c>
      <c r="K139">
        <v>6523084637</v>
      </c>
    </row>
    <row r="140" spans="1:12" x14ac:dyDescent="0.25">
      <c r="F140">
        <f>SUM(F136:F139)</f>
        <v>2392.1999999999998</v>
      </c>
      <c r="H140">
        <f>SUM(H136:H139)</f>
        <v>419336.5</v>
      </c>
      <c r="I140">
        <f>SUM(I136:I139)</f>
        <v>1315710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196</vt:lpstr>
      <vt:lpstr>197</vt:lpstr>
      <vt:lpstr>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Services</cp:lastModifiedBy>
  <dcterms:created xsi:type="dcterms:W3CDTF">2022-10-13T12:10:38Z</dcterms:created>
  <dcterms:modified xsi:type="dcterms:W3CDTF">2022-10-13T16:19:44Z</dcterms:modified>
</cp:coreProperties>
</file>