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520" windowHeight="15620" tabRatio="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1" l="1"/>
  <c r="F32" i="1"/>
  <c r="G32" i="1"/>
  <c r="H32" i="1"/>
  <c r="G19" i="1"/>
  <c r="D11" i="1"/>
  <c r="D13" i="1"/>
  <c r="D15" i="1"/>
  <c r="F17" i="1"/>
  <c r="G17" i="1"/>
  <c r="G23" i="1"/>
  <c r="H19" i="1"/>
  <c r="H17" i="1"/>
  <c r="H23" i="1"/>
  <c r="F19" i="1"/>
  <c r="F23" i="1"/>
  <c r="H38" i="2"/>
  <c r="H41" i="2"/>
  <c r="G38" i="2"/>
  <c r="G41" i="2"/>
  <c r="F38" i="2"/>
  <c r="F41" i="2"/>
  <c r="G20" i="2"/>
  <c r="H20" i="2"/>
  <c r="H23" i="2"/>
  <c r="H40" i="2"/>
  <c r="G23" i="2"/>
  <c r="G40" i="2"/>
  <c r="F23" i="2"/>
  <c r="F40" i="2"/>
  <c r="H39" i="2"/>
  <c r="G39" i="2"/>
  <c r="F39" i="2"/>
  <c r="H33" i="2"/>
  <c r="H35" i="2"/>
  <c r="G33" i="2"/>
  <c r="G35" i="2"/>
  <c r="F33" i="2"/>
  <c r="F35" i="2"/>
  <c r="D13" i="2"/>
  <c r="H12" i="2"/>
  <c r="G12" i="2"/>
  <c r="F12" i="2"/>
  <c r="H50" i="1"/>
  <c r="H45" i="1"/>
  <c r="H47" i="1"/>
  <c r="H51" i="1"/>
  <c r="H35" i="1"/>
  <c r="H52" i="1"/>
  <c r="H53" i="1"/>
  <c r="G50" i="1"/>
  <c r="G45" i="1"/>
  <c r="G47" i="1"/>
  <c r="G51" i="1"/>
  <c r="G35" i="1"/>
  <c r="G52" i="1"/>
  <c r="G53" i="1"/>
  <c r="F50" i="1"/>
  <c r="F45" i="1"/>
  <c r="F47" i="1"/>
  <c r="F51" i="1"/>
  <c r="F35" i="1"/>
  <c r="F52" i="1"/>
  <c r="F53" i="1"/>
</calcChain>
</file>

<file path=xl/sharedStrings.xml><?xml version="1.0" encoding="utf-8"?>
<sst xmlns="http://schemas.openxmlformats.org/spreadsheetml/2006/main" count="98" uniqueCount="59">
  <si>
    <t>Revenue stream ideas</t>
  </si>
  <si>
    <t>Case</t>
  </si>
  <si>
    <t>1- Base</t>
  </si>
  <si>
    <t>2- Bear</t>
  </si>
  <si>
    <t>3- Bull</t>
  </si>
  <si>
    <t>Assumptions:</t>
  </si>
  <si>
    <t>Y1</t>
  </si>
  <si>
    <t>Y2</t>
  </si>
  <si>
    <t>Y3</t>
  </si>
  <si>
    <t>Market Size</t>
  </si>
  <si>
    <t>Annual growth rate (%)</t>
  </si>
  <si>
    <t>Total potential users/year (million)</t>
  </si>
  <si>
    <t>Market share projections:</t>
  </si>
  <si>
    <t>Running</t>
  </si>
  <si>
    <t>Market share - base</t>
  </si>
  <si>
    <t>Market share - bear</t>
  </si>
  <si>
    <t>Market share - bull</t>
  </si>
  <si>
    <t># of users aquired</t>
  </si>
  <si>
    <t>Revenue streams</t>
  </si>
  <si>
    <t>Rev/conference/user (USD) - Tier 1</t>
  </si>
  <si>
    <t>Rev/conference/user (USD) - Tier 2</t>
  </si>
  <si>
    <t>Rev/conference/user (USD) - Tier 3</t>
  </si>
  <si>
    <t>Fixed Cost:</t>
  </si>
  <si>
    <t>Headcount</t>
  </si>
  <si>
    <t>Total cost/overhead /headcount ($)</t>
  </si>
  <si>
    <t>Annual growth (%)</t>
  </si>
  <si>
    <t>Misc/other (%)</t>
  </si>
  <si>
    <t>Total cost/year ($)</t>
  </si>
  <si>
    <t>Variable Cost:</t>
  </si>
  <si>
    <t>Organic share</t>
  </si>
  <si>
    <t>Lead gen share</t>
  </si>
  <si>
    <t>Biz dev share</t>
  </si>
  <si>
    <t>Organic cpa</t>
  </si>
  <si>
    <t>Leadgen cpa</t>
  </si>
  <si>
    <t>Bizdev cpa</t>
  </si>
  <si>
    <t>Effective CPA</t>
  </si>
  <si>
    <t>Ops cost/user</t>
  </si>
  <si>
    <t>TOTAL variable cost/user</t>
  </si>
  <si>
    <t>Mini IS</t>
  </si>
  <si>
    <t>Revenue</t>
  </si>
  <si>
    <t>Acquisiton cost</t>
  </si>
  <si>
    <t>Fixed cost</t>
  </si>
  <si>
    <t>Example 2</t>
  </si>
  <si>
    <t/>
  </si>
  <si>
    <t>$4 to upgrade from freemium model</t>
  </si>
  <si>
    <t>#of users</t>
  </si>
  <si>
    <t>% of pre,ium users</t>
  </si>
  <si>
    <t>Target Demographic: Adults 18-44</t>
  </si>
  <si>
    <t>Percentage of Adults who have mobile phones</t>
  </si>
  <si>
    <t>Target Demographic with cell phones</t>
  </si>
  <si>
    <t>Parentage of Mobile Phone users with Applications</t>
  </si>
  <si>
    <t>Target Demographic with mobile phones and applications</t>
  </si>
  <si>
    <t xml:space="preserve">Percentage of population who attend live cultural events: </t>
  </si>
  <si>
    <t>Market Size for CoinFlip</t>
  </si>
  <si>
    <t>Market Growth Rate</t>
  </si>
  <si>
    <t>Pricing Tier</t>
  </si>
  <si>
    <t>Profit/Loss</t>
  </si>
  <si>
    <t>.5 Percent</t>
  </si>
  <si>
    <t>Profit/Lost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</si>
</sst>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64" formatCode="&quot;$&quot;#,##0.00"/>
    <numFmt numFmtId="165" formatCode="&quot;$&quot;#,##0"/>
    <numFmt numFmtId="166" formatCode="0.0000"/>
    <numFmt numFmtId="167" formatCode="0.0000%"/>
  </numFmts>
  <fonts count="11" x14ac:knownFonts="1">
    <font>
      <sz val="10"/>
      <color rgb="FF000000"/>
      <name val="Arial"/>
    </font>
    <font>
      <u/>
      <sz val="10"/>
      <color rgb="FF000000"/>
      <name val="Arial"/>
    </font>
    <font>
      <sz val="10"/>
      <color rgb="FF0000FF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FF"/>
      <name val="Arial"/>
    </font>
    <font>
      <sz val="10"/>
      <color rgb="FF0000FF"/>
      <name val="Arial"/>
    </font>
    <font>
      <b/>
      <sz val="10"/>
      <color rgb="FF000000"/>
      <name val="Arial"/>
    </font>
    <font>
      <sz val="12"/>
      <color rgb="FF000000"/>
      <name val="Times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1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3" fontId="0" fillId="0" borderId="1" xfId="0" applyNumberFormat="1" applyBorder="1" applyAlignment="1">
      <alignment wrapText="1"/>
    </xf>
    <xf numFmtId="3" fontId="0" fillId="0" borderId="0" xfId="0" applyNumberFormat="1" applyAlignment="1">
      <alignment wrapText="1"/>
    </xf>
    <xf numFmtId="4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4" fillId="0" borderId="2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41" fontId="0" fillId="0" borderId="4" xfId="0" applyNumberFormat="1" applyBorder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1" fontId="5" fillId="0" borderId="0" xfId="0" applyNumberFormat="1" applyFont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2" fontId="5" fillId="0" borderId="0" xfId="0" applyNumberFormat="1" applyFont="1" applyAlignment="1">
      <alignment vertical="center" wrapText="1"/>
    </xf>
    <xf numFmtId="166" fontId="0" fillId="0" borderId="0" xfId="0" applyNumberFormat="1" applyAlignment="1">
      <alignment wrapText="1"/>
    </xf>
    <xf numFmtId="166" fontId="0" fillId="0" borderId="0" xfId="0" applyNumberFormat="1" applyAlignment="1">
      <alignment vertical="center" wrapText="1"/>
    </xf>
    <xf numFmtId="166" fontId="7" fillId="0" borderId="0" xfId="0" applyNumberFormat="1" applyFont="1" applyAlignment="1">
      <alignment vertical="center" wrapText="1"/>
    </xf>
    <xf numFmtId="166" fontId="7" fillId="0" borderId="0" xfId="0" applyNumberFormat="1" applyFont="1" applyAlignment="1">
      <alignment wrapText="1"/>
    </xf>
    <xf numFmtId="166" fontId="5" fillId="0" borderId="0" xfId="0" applyNumberFormat="1" applyFont="1" applyAlignment="1">
      <alignment vertical="center" wrapText="1"/>
    </xf>
    <xf numFmtId="166" fontId="5" fillId="0" borderId="0" xfId="0" applyNumberFormat="1" applyFont="1" applyAlignment="1">
      <alignment wrapText="1"/>
    </xf>
    <xf numFmtId="3" fontId="3" fillId="2" borderId="0" xfId="0" applyNumberFormat="1" applyFont="1" applyFill="1" applyAlignment="1">
      <alignment vertical="center" wrapText="1"/>
    </xf>
    <xf numFmtId="1" fontId="5" fillId="0" borderId="0" xfId="0" applyNumberFormat="1" applyFont="1" applyAlignment="1">
      <alignment wrapText="1"/>
    </xf>
    <xf numFmtId="1" fontId="0" fillId="0" borderId="0" xfId="0" applyNumberFormat="1" applyAlignment="1">
      <alignment wrapText="1"/>
    </xf>
    <xf numFmtId="2" fontId="6" fillId="0" borderId="0" xfId="0" applyNumberFormat="1" applyFont="1" applyBorder="1" applyAlignment="1">
      <alignment vertical="center" wrapText="1"/>
    </xf>
    <xf numFmtId="2" fontId="6" fillId="0" borderId="0" xfId="0" applyNumberFormat="1" applyFont="1" applyBorder="1" applyAlignment="1">
      <alignment wrapText="1"/>
    </xf>
    <xf numFmtId="3" fontId="3" fillId="2" borderId="0" xfId="0" applyNumberFormat="1" applyFont="1" applyFill="1" applyBorder="1" applyAlignment="1">
      <alignment vertical="center" wrapText="1"/>
    </xf>
    <xf numFmtId="3" fontId="3" fillId="2" borderId="0" xfId="0" applyNumberFormat="1" applyFont="1" applyFill="1" applyBorder="1" applyAlignment="1">
      <alignment wrapText="1"/>
    </xf>
    <xf numFmtId="166" fontId="0" fillId="2" borderId="0" xfId="0" applyNumberFormat="1" applyFont="1" applyFill="1" applyAlignment="1">
      <alignment vertical="center" wrapText="1"/>
    </xf>
    <xf numFmtId="166" fontId="0" fillId="2" borderId="0" xfId="0" applyNumberFormat="1" applyFont="1" applyFill="1" applyAlignment="1">
      <alignment wrapText="1"/>
    </xf>
    <xf numFmtId="167" fontId="7" fillId="0" borderId="0" xfId="0" applyNumberFormat="1" applyFont="1" applyAlignment="1">
      <alignment vertical="center" wrapText="1"/>
    </xf>
    <xf numFmtId="167" fontId="5" fillId="0" borderId="0" xfId="0" applyNumberFormat="1" applyFont="1" applyAlignment="1">
      <alignment vertical="center" wrapText="1"/>
    </xf>
    <xf numFmtId="164" fontId="0" fillId="2" borderId="0" xfId="0" applyNumberFormat="1" applyFill="1" applyAlignment="1">
      <alignment vertical="center" wrapText="1"/>
    </xf>
    <xf numFmtId="164" fontId="0" fillId="2" borderId="0" xfId="0" applyNumberFormat="1" applyFill="1" applyAlignment="1">
      <alignment wrapText="1"/>
    </xf>
    <xf numFmtId="164" fontId="0" fillId="2" borderId="0" xfId="0" applyNumberFormat="1" applyFill="1" applyBorder="1" applyAlignment="1">
      <alignment vertical="center" wrapText="1"/>
    </xf>
    <xf numFmtId="164" fontId="0" fillId="2" borderId="0" xfId="0" applyNumberFormat="1" applyFill="1" applyBorder="1" applyAlignment="1">
      <alignment wrapText="1"/>
    </xf>
    <xf numFmtId="164" fontId="3" fillId="3" borderId="0" xfId="0" applyNumberFormat="1" applyFont="1" applyFill="1" applyBorder="1" applyAlignment="1">
      <alignment vertical="center" wrapText="1"/>
    </xf>
    <xf numFmtId="164" fontId="3" fillId="3" borderId="0" xfId="0" applyNumberFormat="1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166" fontId="7" fillId="2" borderId="0" xfId="0" applyNumberFormat="1" applyFont="1" applyFill="1" applyAlignment="1">
      <alignment horizontal="right" vertical="center" wrapText="1"/>
    </xf>
    <xf numFmtId="166" fontId="7" fillId="2" borderId="0" xfId="0" applyNumberFormat="1" applyFont="1" applyFill="1" applyAlignment="1">
      <alignment horizontal="right" wrapText="1"/>
    </xf>
    <xf numFmtId="166" fontId="7" fillId="0" borderId="0" xfId="0" applyNumberFormat="1" applyFont="1" applyAlignment="1">
      <alignment horizontal="right" vertical="center" wrapText="1"/>
    </xf>
    <xf numFmtId="166" fontId="7" fillId="0" borderId="0" xfId="0" applyNumberFormat="1" applyFont="1" applyAlignment="1">
      <alignment horizontal="right" wrapText="1"/>
    </xf>
    <xf numFmtId="1" fontId="0" fillId="0" borderId="0" xfId="0" applyNumberFormat="1" applyFont="1" applyAlignment="1">
      <alignment vertical="center" wrapText="1"/>
    </xf>
    <xf numFmtId="39" fontId="0" fillId="0" borderId="0" xfId="0" applyNumberFormat="1" applyAlignment="1">
      <alignment vertical="center" wrapText="1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" workbookViewId="0">
      <selection activeCell="B3" sqref="B3"/>
    </sheetView>
  </sheetViews>
  <sheetFormatPr baseColWidth="10" defaultColWidth="17.1640625" defaultRowHeight="12.75" customHeight="1" x14ac:dyDescent="0"/>
  <cols>
    <col min="2" max="2" width="25" style="14" customWidth="1"/>
    <col min="3" max="3" width="50.1640625" style="14" customWidth="1"/>
    <col min="4" max="4" width="0" style="14" hidden="1" customWidth="1"/>
    <col min="5" max="5" width="5" style="14" hidden="1" customWidth="1"/>
    <col min="6" max="6" width="26" style="21" customWidth="1"/>
    <col min="7" max="7" width="19.5" style="21" customWidth="1"/>
    <col min="8" max="8" width="14" style="20" customWidth="1"/>
  </cols>
  <sheetData>
    <row r="1" spans="1:8" s="12" customFormat="1" ht="12.75" customHeight="1">
      <c r="A1" s="43" t="s">
        <v>55</v>
      </c>
      <c r="B1" s="13">
        <v>2</v>
      </c>
      <c r="C1" s="14"/>
      <c r="D1" s="14"/>
      <c r="E1" s="14"/>
      <c r="F1" s="21"/>
      <c r="G1" s="21"/>
      <c r="H1" s="20"/>
    </row>
    <row r="2" spans="1:8" ht="12.75" customHeight="1">
      <c r="A2" s="43" t="s">
        <v>1</v>
      </c>
      <c r="B2" s="13">
        <v>2</v>
      </c>
    </row>
    <row r="3" spans="1:8" ht="12.75" customHeight="1">
      <c r="B3" s="14" t="s">
        <v>2</v>
      </c>
    </row>
    <row r="4" spans="1:8" ht="12.75" customHeight="1">
      <c r="B4" s="14" t="s">
        <v>3</v>
      </c>
    </row>
    <row r="5" spans="1:8" ht="12.75" customHeight="1">
      <c r="B5" s="14" t="s">
        <v>4</v>
      </c>
      <c r="C5" s="17" t="s">
        <v>47</v>
      </c>
    </row>
    <row r="6" spans="1:8" ht="12.75" customHeight="1">
      <c r="C6" s="17" t="s">
        <v>48</v>
      </c>
    </row>
    <row r="7" spans="1:8" ht="12.75" customHeight="1">
      <c r="A7" s="11" t="s">
        <v>5</v>
      </c>
      <c r="C7" s="17" t="s">
        <v>49</v>
      </c>
    </row>
    <row r="8" spans="1:8" ht="12.75" customHeight="1">
      <c r="B8" s="16" t="s">
        <v>9</v>
      </c>
      <c r="C8" s="17" t="s">
        <v>50</v>
      </c>
    </row>
    <row r="9" spans="1:8" ht="12.75" customHeight="1">
      <c r="C9" s="17" t="s">
        <v>51</v>
      </c>
      <c r="D9" s="13">
        <v>112806642</v>
      </c>
    </row>
    <row r="10" spans="1:8" ht="12.75" customHeight="1">
      <c r="C10" s="17" t="s">
        <v>52</v>
      </c>
      <c r="D10" s="13">
        <v>91</v>
      </c>
    </row>
    <row r="11" spans="1:8" ht="12.75" customHeight="1">
      <c r="C11" s="17" t="s">
        <v>53</v>
      </c>
      <c r="D11" s="13">
        <f>D9*0.91</f>
        <v>102654044.22</v>
      </c>
    </row>
    <row r="12" spans="1:8" ht="12.75" customHeight="1">
      <c r="C12" s="14" t="s">
        <v>54</v>
      </c>
      <c r="D12" s="13">
        <v>43</v>
      </c>
    </row>
    <row r="13" spans="1:8" ht="12.75" customHeight="1">
      <c r="D13" s="13">
        <f>D11*0.43</f>
        <v>44141239.014600001</v>
      </c>
    </row>
    <row r="14" spans="1:8" ht="12.75" customHeight="1">
      <c r="D14" s="18">
        <v>40</v>
      </c>
    </row>
    <row r="15" spans="1:8" ht="12.75" customHeight="1">
      <c r="D15" s="13">
        <f>D13*0.4</f>
        <v>17656495.605840001</v>
      </c>
      <c r="F15" s="47" t="s">
        <v>6</v>
      </c>
      <c r="G15" s="47" t="s">
        <v>7</v>
      </c>
      <c r="H15" s="48" t="s">
        <v>8</v>
      </c>
    </row>
    <row r="16" spans="1:8" ht="12.75" customHeight="1">
      <c r="D16" s="19">
        <v>0.02</v>
      </c>
    </row>
    <row r="17" spans="2:8" ht="12.75" customHeight="1">
      <c r="B17" s="16" t="s">
        <v>9</v>
      </c>
      <c r="F17" s="26">
        <f>D15*(1+$D$16)</f>
        <v>18009625.517956801</v>
      </c>
      <c r="G17" s="26">
        <f>F17*(1+$D$16)</f>
        <v>18369818.028315935</v>
      </c>
      <c r="H17" s="26">
        <f>G17*(1+$D$16)</f>
        <v>18737214.388882253</v>
      </c>
    </row>
    <row r="18" spans="2:8" ht="12.75" customHeight="1">
      <c r="B18" s="16" t="s">
        <v>12</v>
      </c>
      <c r="C18" s="50" t="s">
        <v>57</v>
      </c>
    </row>
    <row r="19" spans="2:8" ht="12.75" customHeight="1">
      <c r="C19" s="15" t="s">
        <v>13</v>
      </c>
      <c r="F19" s="35">
        <f>CHOOSE($B$2,F20,F21,F22)</f>
        <v>2.5000000000000001E-3</v>
      </c>
      <c r="G19" s="22">
        <f>CHOOSE($B$2,G20,G21,G22)</f>
        <v>0.01</v>
      </c>
      <c r="H19" s="23">
        <f>CHOOSE($B$2,H20,H21,H22)</f>
        <v>0.02</v>
      </c>
    </row>
    <row r="20" spans="2:8" ht="12.75" customHeight="1">
      <c r="C20" s="14" t="s">
        <v>14</v>
      </c>
      <c r="F20" s="36">
        <v>5.0000000000000001E-3</v>
      </c>
      <c r="G20" s="24">
        <v>0.02</v>
      </c>
      <c r="H20" s="25">
        <v>0.05</v>
      </c>
    </row>
    <row r="21" spans="2:8" ht="12.75" customHeight="1">
      <c r="C21" s="14" t="s">
        <v>15</v>
      </c>
      <c r="F21" s="36">
        <v>2.5000000000000001E-3</v>
      </c>
      <c r="G21" s="24">
        <v>0.01</v>
      </c>
      <c r="H21" s="25">
        <v>0.02</v>
      </c>
    </row>
    <row r="22" spans="2:8" ht="12.75" customHeight="1">
      <c r="C22" s="14" t="s">
        <v>16</v>
      </c>
      <c r="F22" s="36">
        <v>7.4999999999999997E-3</v>
      </c>
      <c r="G22" s="24">
        <v>0.06</v>
      </c>
      <c r="H22" s="25">
        <v>0.1</v>
      </c>
    </row>
    <row r="23" spans="2:8" ht="12.75" customHeight="1">
      <c r="B23" s="16"/>
      <c r="C23" s="49" t="s">
        <v>17</v>
      </c>
      <c r="D23" s="15"/>
      <c r="E23" s="15"/>
      <c r="F23" s="26">
        <f>F17*F19</f>
        <v>45024.063794892005</v>
      </c>
      <c r="G23" s="26">
        <f t="shared" ref="G23:H25" si="0">G17*G19</f>
        <v>183698.18028315937</v>
      </c>
      <c r="H23" s="26">
        <f t="shared" si="0"/>
        <v>374744.28777764505</v>
      </c>
    </row>
    <row r="24" spans="2:8" ht="12.75" customHeight="1">
      <c r="B24" s="16" t="s">
        <v>18</v>
      </c>
    </row>
    <row r="25" spans="2:8" ht="12.75" customHeight="1">
      <c r="C25" s="15" t="s">
        <v>13</v>
      </c>
      <c r="D25" s="15">
        <f>CHOOSE(B1,D26,D27,D28)</f>
        <v>4</v>
      </c>
    </row>
    <row r="26" spans="2:8" ht="12.75" customHeight="1">
      <c r="C26" s="14" t="s">
        <v>19</v>
      </c>
      <c r="D26" s="13">
        <v>2</v>
      </c>
    </row>
    <row r="27" spans="2:8" ht="12.75" customHeight="1">
      <c r="C27" s="14" t="s">
        <v>20</v>
      </c>
      <c r="D27" s="13">
        <v>4</v>
      </c>
    </row>
    <row r="28" spans="2:8" ht="12.75" customHeight="1">
      <c r="C28" s="14" t="s">
        <v>21</v>
      </c>
      <c r="D28" s="13">
        <v>6</v>
      </c>
    </row>
    <row r="30" spans="2:8" ht="12.75" customHeight="1">
      <c r="B30" s="16" t="s">
        <v>22</v>
      </c>
    </row>
    <row r="31" spans="2:8" ht="12.75" customHeight="1">
      <c r="C31" s="14" t="s">
        <v>23</v>
      </c>
      <c r="F31" s="13">
        <v>4</v>
      </c>
      <c r="G31" s="13">
        <v>5</v>
      </c>
      <c r="H31" s="27">
        <v>6</v>
      </c>
    </row>
    <row r="32" spans="2:8" ht="12.75" customHeight="1">
      <c r="C32" s="14" t="s">
        <v>24</v>
      </c>
      <c r="F32" s="18">
        <f>100000</f>
        <v>100000</v>
      </c>
      <c r="G32" s="18">
        <f>F32*(1+$D$33)</f>
        <v>110000.00000000001</v>
      </c>
      <c r="H32" s="18">
        <f>G32*(1+$D$33)</f>
        <v>121000.00000000003</v>
      </c>
    </row>
    <row r="33" spans="2:8" ht="12.75" customHeight="1">
      <c r="C33" s="14" t="s">
        <v>25</v>
      </c>
      <c r="D33" s="19">
        <v>0.1</v>
      </c>
      <c r="F33" s="14"/>
      <c r="G33" s="14"/>
      <c r="H33" s="28"/>
    </row>
    <row r="34" spans="2:8" ht="12.75" customHeight="1">
      <c r="C34" s="14" t="s">
        <v>26</v>
      </c>
      <c r="F34" s="29">
        <v>0.1</v>
      </c>
      <c r="G34" s="29">
        <v>0.12</v>
      </c>
      <c r="H34" s="30">
        <v>0.15</v>
      </c>
    </row>
    <row r="35" spans="2:8" ht="12.75" customHeight="1">
      <c r="C35" s="14" t="s">
        <v>27</v>
      </c>
      <c r="F35" s="31">
        <f>(F32*F31)*(1+F34)</f>
        <v>440000.00000000006</v>
      </c>
      <c r="G35" s="31">
        <f>(G32*G31)*(1+G34)</f>
        <v>616000.00000000023</v>
      </c>
      <c r="H35" s="32">
        <f>(H32*H31)*(1+H34)</f>
        <v>834900.00000000023</v>
      </c>
    </row>
    <row r="37" spans="2:8" ht="12.75" customHeight="1">
      <c r="B37" s="16" t="s">
        <v>28</v>
      </c>
    </row>
    <row r="38" spans="2:8" ht="12.75" customHeight="1">
      <c r="C38" s="14" t="s">
        <v>29</v>
      </c>
      <c r="F38" s="24">
        <v>0.5</v>
      </c>
      <c r="G38" s="24">
        <v>0.8</v>
      </c>
      <c r="H38" s="25">
        <v>1</v>
      </c>
    </row>
    <row r="39" spans="2:8" ht="12.75" customHeight="1">
      <c r="C39" s="14" t="s">
        <v>30</v>
      </c>
      <c r="F39" s="24">
        <v>0.5</v>
      </c>
      <c r="G39" s="24">
        <v>0.2</v>
      </c>
      <c r="H39" s="25">
        <v>0</v>
      </c>
    </row>
    <row r="40" spans="2:8" ht="12.75" customHeight="1">
      <c r="C40" s="14" t="s">
        <v>31</v>
      </c>
      <c r="F40" s="24">
        <v>0</v>
      </c>
      <c r="G40" s="24">
        <v>0</v>
      </c>
      <c r="H40" s="25">
        <v>0</v>
      </c>
    </row>
    <row r="42" spans="2:8" ht="12.75" customHeight="1">
      <c r="C42" s="14" t="s">
        <v>32</v>
      </c>
      <c r="F42" s="24">
        <v>0</v>
      </c>
      <c r="G42" s="24">
        <v>0</v>
      </c>
      <c r="H42" s="25">
        <v>0</v>
      </c>
    </row>
    <row r="43" spans="2:8" ht="12.75" customHeight="1">
      <c r="C43" s="14" t="s">
        <v>33</v>
      </c>
      <c r="F43" s="24">
        <v>1.79</v>
      </c>
      <c r="G43" s="24">
        <v>1.9</v>
      </c>
      <c r="H43" s="25">
        <v>2</v>
      </c>
    </row>
    <row r="44" spans="2:8" ht="12.75" customHeight="1">
      <c r="C44" s="14" t="s">
        <v>34</v>
      </c>
      <c r="F44" s="24">
        <v>1.5</v>
      </c>
      <c r="G44" s="24">
        <v>1.3</v>
      </c>
      <c r="H44" s="25">
        <v>1.2</v>
      </c>
    </row>
    <row r="45" spans="2:8" ht="12.75" customHeight="1">
      <c r="C45" s="14" t="s">
        <v>35</v>
      </c>
      <c r="F45" s="21">
        <f>((F38*F42)+(F39*F43))+(F40*F44)</f>
        <v>0.89500000000000002</v>
      </c>
      <c r="G45" s="21">
        <f>((G38*G42)+(G39*G43))+(G40*G44)</f>
        <v>0.38</v>
      </c>
      <c r="H45" s="20">
        <f>((H38*H42)+(H39*H43))+(H40*H44)</f>
        <v>0</v>
      </c>
    </row>
    <row r="46" spans="2:8" ht="12.75" customHeight="1">
      <c r="C46" s="14" t="s">
        <v>36</v>
      </c>
      <c r="F46" s="21">
        <v>1E-3</v>
      </c>
      <c r="G46" s="21">
        <v>6.9999999999999999E-4</v>
      </c>
      <c r="H46" s="20">
        <v>5.0000000000000001E-4</v>
      </c>
    </row>
    <row r="47" spans="2:8" ht="12.75" customHeight="1">
      <c r="C47" s="15" t="s">
        <v>37</v>
      </c>
      <c r="D47" s="15"/>
      <c r="E47" s="15"/>
      <c r="F47" s="33">
        <f>F45+F46</f>
        <v>0.89600000000000002</v>
      </c>
      <c r="G47" s="33">
        <f>G45+G46</f>
        <v>0.38069999999999998</v>
      </c>
      <c r="H47" s="34">
        <f>H45+H46</f>
        <v>5.0000000000000001E-4</v>
      </c>
    </row>
    <row r="49" spans="1:8" ht="12.75" customHeight="1">
      <c r="A49" s="11"/>
      <c r="B49" s="16" t="s">
        <v>58</v>
      </c>
      <c r="F49" s="45" t="s">
        <v>6</v>
      </c>
      <c r="G49" s="45" t="s">
        <v>7</v>
      </c>
      <c r="H49" s="46" t="s">
        <v>8</v>
      </c>
    </row>
    <row r="50" spans="1:8" ht="12.75" customHeight="1">
      <c r="C50" s="14" t="s">
        <v>39</v>
      </c>
      <c r="F50" s="37">
        <f>F23*$D$25</f>
        <v>180096.25517956802</v>
      </c>
      <c r="G50" s="37">
        <f>G23*$D$25</f>
        <v>734792.72113263747</v>
      </c>
      <c r="H50" s="38">
        <f>H23*$D$25</f>
        <v>1498977.1511105802</v>
      </c>
    </row>
    <row r="51" spans="1:8" ht="12.75" customHeight="1">
      <c r="C51" s="14" t="s">
        <v>40</v>
      </c>
      <c r="F51" s="37">
        <f>(-1*F47)*F23</f>
        <v>-40341.561160223238</v>
      </c>
      <c r="G51" s="37">
        <f>(-1*G47)*G23</f>
        <v>-69933.897233798765</v>
      </c>
      <c r="H51" s="38">
        <f>(-1*H47)*H23</f>
        <v>-187.37214388882254</v>
      </c>
    </row>
    <row r="52" spans="1:8" ht="12.75" customHeight="1">
      <c r="C52" s="14" t="s">
        <v>41</v>
      </c>
      <c r="F52" s="39">
        <f>-1*F35</f>
        <v>-440000.00000000006</v>
      </c>
      <c r="G52" s="39">
        <f>-1*G35</f>
        <v>-616000.00000000023</v>
      </c>
      <c r="H52" s="40">
        <f>-1*H35</f>
        <v>-834900.00000000023</v>
      </c>
    </row>
    <row r="53" spans="1:8" ht="12.75" customHeight="1">
      <c r="C53" s="14" t="s">
        <v>56</v>
      </c>
      <c r="F53" s="41">
        <f>SUM(F50:F52)</f>
        <v>-300245.30598065525</v>
      </c>
      <c r="G53" s="41">
        <f>SUM(G50:G52)</f>
        <v>48858.823898838484</v>
      </c>
      <c r="H53" s="42">
        <f>SUM(H50:H52)</f>
        <v>663889.77896669111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baseColWidth="10" defaultColWidth="17.1640625" defaultRowHeight="12.75" customHeight="1" x14ac:dyDescent="0"/>
  <sheetData>
    <row r="1" spans="1:8" ht="12.75" customHeight="1">
      <c r="A1" s="11" t="s">
        <v>42</v>
      </c>
      <c r="B1" s="44" t="s">
        <v>43</v>
      </c>
      <c r="C1" s="44"/>
      <c r="D1" s="44"/>
      <c r="E1" s="44"/>
      <c r="F1" s="44"/>
      <c r="G1" s="44"/>
    </row>
    <row r="2" spans="1:8" ht="12.75" customHeight="1">
      <c r="A2" s="11" t="s">
        <v>0</v>
      </c>
      <c r="B2" s="44" t="s">
        <v>44</v>
      </c>
      <c r="C2" s="44"/>
      <c r="D2" s="44"/>
      <c r="E2" s="44"/>
      <c r="F2" s="44"/>
      <c r="G2" s="44"/>
    </row>
    <row r="3" spans="1:8" ht="12.75" customHeight="1">
      <c r="A3" t="s">
        <v>1</v>
      </c>
      <c r="B3" s="8">
        <v>3</v>
      </c>
    </row>
    <row r="4" spans="1:8" ht="12.75" customHeight="1">
      <c r="B4" t="s">
        <v>2</v>
      </c>
    </row>
    <row r="5" spans="1:8" ht="12.75" customHeight="1">
      <c r="B5" t="s">
        <v>3</v>
      </c>
    </row>
    <row r="6" spans="1:8" ht="12.75" customHeight="1">
      <c r="B6" t="s">
        <v>4</v>
      </c>
    </row>
    <row r="8" spans="1:8" ht="12.75" customHeight="1">
      <c r="A8" s="11" t="s">
        <v>5</v>
      </c>
      <c r="F8" s="11" t="s">
        <v>6</v>
      </c>
      <c r="G8" s="11" t="s">
        <v>7</v>
      </c>
      <c r="H8" s="11" t="s">
        <v>8</v>
      </c>
    </row>
    <row r="9" spans="1:8" ht="12.75" customHeight="1">
      <c r="B9" s="1" t="s">
        <v>9</v>
      </c>
    </row>
    <row r="10" spans="1:8" ht="12.75" customHeight="1">
      <c r="C10" t="s">
        <v>45</v>
      </c>
      <c r="D10">
        <v>10000000</v>
      </c>
    </row>
    <row r="11" spans="1:8" ht="12.75" customHeight="1">
      <c r="C11" t="s">
        <v>10</v>
      </c>
      <c r="D11" s="8">
        <v>7.0000000000000007E-2</v>
      </c>
    </row>
    <row r="12" spans="1:8" ht="12.75" customHeight="1">
      <c r="C12" t="s">
        <v>46</v>
      </c>
      <c r="D12" s="8">
        <v>0.01</v>
      </c>
      <c r="F12" s="4" t="e">
        <f>#REF!</f>
        <v>#REF!</v>
      </c>
      <c r="G12" s="4" t="e">
        <f>#REF!</f>
        <v>#REF!</v>
      </c>
      <c r="H12" s="4" t="e">
        <f>#REF!</f>
        <v>#REF!</v>
      </c>
    </row>
    <row r="13" spans="1:8" ht="12.75" customHeight="1">
      <c r="C13" t="s">
        <v>11</v>
      </c>
      <c r="D13" s="4">
        <f>D10*D12</f>
        <v>100000</v>
      </c>
    </row>
    <row r="14" spans="1:8" ht="12.75" customHeight="1">
      <c r="B14" s="1" t="s">
        <v>18</v>
      </c>
    </row>
    <row r="15" spans="1:8" ht="12.75" customHeight="1">
      <c r="C15" t="s">
        <v>19</v>
      </c>
      <c r="D15" s="8">
        <v>3</v>
      </c>
    </row>
    <row r="16" spans="1:8" ht="12.75" customHeight="1">
      <c r="C16" t="s">
        <v>20</v>
      </c>
      <c r="D16" s="8">
        <v>5</v>
      </c>
    </row>
    <row r="18" spans="2:8" ht="12.75" customHeight="1">
      <c r="B18" s="1" t="s">
        <v>22</v>
      </c>
    </row>
    <row r="19" spans="2:8" ht="12.75" customHeight="1">
      <c r="C19" t="s">
        <v>23</v>
      </c>
      <c r="F19" s="8">
        <v>2</v>
      </c>
      <c r="G19" s="8">
        <v>5</v>
      </c>
      <c r="H19" s="8">
        <v>10</v>
      </c>
    </row>
    <row r="20" spans="2:8" ht="12.75" customHeight="1">
      <c r="C20" t="s">
        <v>24</v>
      </c>
      <c r="F20" s="2">
        <v>200000</v>
      </c>
      <c r="G20" s="2">
        <f>F20*(1+$D$21)</f>
        <v>206000</v>
      </c>
      <c r="H20" s="2">
        <f>G20*(1+$D$21)</f>
        <v>212180</v>
      </c>
    </row>
    <row r="21" spans="2:8" ht="12.75" customHeight="1">
      <c r="C21" t="s">
        <v>25</v>
      </c>
      <c r="D21" s="8">
        <v>0.03</v>
      </c>
    </row>
    <row r="22" spans="2:8" ht="12.75" customHeight="1">
      <c r="C22" t="s">
        <v>26</v>
      </c>
      <c r="F22" s="9">
        <v>0.1</v>
      </c>
      <c r="G22" s="9">
        <v>0.15</v>
      </c>
      <c r="H22" s="9">
        <v>0.2</v>
      </c>
    </row>
    <row r="23" spans="2:8" ht="12.75" customHeight="1">
      <c r="C23" t="s">
        <v>27</v>
      </c>
      <c r="F23" s="3">
        <f>(F20*F19)*(1+F22)</f>
        <v>440000.00000000006</v>
      </c>
      <c r="G23" s="3">
        <f>(G20*G19)*(1+G22)</f>
        <v>1184500</v>
      </c>
      <c r="H23" s="3">
        <f>(H20*H19)*(1+H22)</f>
        <v>2546160</v>
      </c>
    </row>
    <row r="25" spans="2:8" ht="12.75" customHeight="1">
      <c r="B25" s="1" t="s">
        <v>28</v>
      </c>
    </row>
    <row r="26" spans="2:8" ht="12.75" customHeight="1">
      <c r="C26" t="s">
        <v>29</v>
      </c>
      <c r="F26" s="8">
        <v>0</v>
      </c>
      <c r="G26" s="8">
        <v>0.3</v>
      </c>
      <c r="H26" s="8">
        <v>0.8</v>
      </c>
    </row>
    <row r="27" spans="2:8" ht="12.75" customHeight="1">
      <c r="C27" t="s">
        <v>30</v>
      </c>
      <c r="F27" s="8">
        <v>0.5</v>
      </c>
      <c r="G27" s="8">
        <v>0.2</v>
      </c>
      <c r="H27" s="8">
        <v>0.1</v>
      </c>
    </row>
    <row r="28" spans="2:8" ht="12.75" customHeight="1">
      <c r="C28" t="s">
        <v>31</v>
      </c>
      <c r="F28" s="8">
        <v>0.5</v>
      </c>
      <c r="G28" s="8">
        <v>0.5</v>
      </c>
      <c r="H28" s="8">
        <v>0.1</v>
      </c>
    </row>
    <row r="30" spans="2:8" ht="12.75" customHeight="1">
      <c r="C30" t="s">
        <v>32</v>
      </c>
      <c r="F30" s="8">
        <v>0</v>
      </c>
      <c r="G30" s="8">
        <v>0</v>
      </c>
      <c r="H30" s="8">
        <v>0</v>
      </c>
    </row>
    <row r="31" spans="2:8" ht="12.75" customHeight="1">
      <c r="C31" t="s">
        <v>33</v>
      </c>
      <c r="F31" s="8">
        <v>1.79</v>
      </c>
      <c r="G31" s="8">
        <v>1.9</v>
      </c>
      <c r="H31" s="8">
        <v>2</v>
      </c>
    </row>
    <row r="32" spans="2:8" ht="12.75" customHeight="1">
      <c r="C32" t="s">
        <v>34</v>
      </c>
      <c r="F32" s="8">
        <v>3</v>
      </c>
      <c r="G32" s="8">
        <v>2.5</v>
      </c>
      <c r="H32" s="8">
        <v>2</v>
      </c>
    </row>
    <row r="33" spans="1:8" ht="12.75" customHeight="1">
      <c r="C33" t="s">
        <v>35</v>
      </c>
      <c r="F33" s="6">
        <f>((F26*F30)+(F27*F31))+(F28*F32)</f>
        <v>2.395</v>
      </c>
      <c r="G33" s="6">
        <f>((G26*G30)+(G27*G31))+(G28*G32)</f>
        <v>1.63</v>
      </c>
      <c r="H33" s="6">
        <f>((H26*H30)+(H27*H31))+(H28*H32)</f>
        <v>0.4</v>
      </c>
    </row>
    <row r="34" spans="1:8" ht="12.75" customHeight="1">
      <c r="C34" t="s">
        <v>36</v>
      </c>
      <c r="F34">
        <v>1E-3</v>
      </c>
      <c r="G34">
        <v>6.9999999999999999E-4</v>
      </c>
      <c r="H34">
        <v>5.0000000000000001E-4</v>
      </c>
    </row>
    <row r="35" spans="1:8" ht="12.75" customHeight="1">
      <c r="C35" s="11" t="s">
        <v>37</v>
      </c>
      <c r="D35" s="11"/>
      <c r="E35" s="11"/>
      <c r="F35" s="11">
        <f>F33+F34</f>
        <v>2.3959999999999999</v>
      </c>
      <c r="G35" s="11">
        <f>G33+G34</f>
        <v>1.6306999999999998</v>
      </c>
      <c r="H35" s="11">
        <f>H33+H34</f>
        <v>0.40050000000000002</v>
      </c>
    </row>
    <row r="37" spans="1:8" ht="12.75" customHeight="1">
      <c r="A37" s="11" t="s">
        <v>38</v>
      </c>
      <c r="F37" s="11" t="s">
        <v>6</v>
      </c>
      <c r="G37" s="11" t="s">
        <v>7</v>
      </c>
      <c r="H37" s="11" t="s">
        <v>8</v>
      </c>
    </row>
    <row r="38" spans="1:8" ht="12.75" customHeight="1">
      <c r="C38" t="s">
        <v>39</v>
      </c>
      <c r="F38" s="5" t="e">
        <f>#REF!</f>
        <v>#REF!</v>
      </c>
      <c r="G38" s="5" t="e">
        <f>#REF!</f>
        <v>#REF!</v>
      </c>
      <c r="H38" s="5" t="e">
        <f>#REF!</f>
        <v>#REF!</v>
      </c>
    </row>
    <row r="39" spans="1:8" ht="12.75" customHeight="1">
      <c r="C39" t="s">
        <v>40</v>
      </c>
      <c r="F39" s="5" t="e">
        <f>#REF!</f>
        <v>#REF!</v>
      </c>
      <c r="G39" s="5" t="e">
        <f>#REF!</f>
        <v>#REF!</v>
      </c>
      <c r="H39" s="5" t="e">
        <f>#REF!</f>
        <v>#REF!</v>
      </c>
    </row>
    <row r="40" spans="1:8" ht="12.75" customHeight="1">
      <c r="C40" t="s">
        <v>41</v>
      </c>
      <c r="F40" s="10">
        <f>-1*F23</f>
        <v>-440000.00000000006</v>
      </c>
      <c r="G40" s="10">
        <f>-1*G23</f>
        <v>-1184500</v>
      </c>
      <c r="H40" s="10">
        <f>-1*H23</f>
        <v>-2546160</v>
      </c>
    </row>
    <row r="41" spans="1:8" ht="12.75" customHeight="1">
      <c r="F41" s="7" t="e">
        <f>SUM(F38:F40)</f>
        <v>#REF!</v>
      </c>
      <c r="G41" s="7" t="e">
        <f>SUM(G38:G40)</f>
        <v>#REF!</v>
      </c>
      <c r="H41" s="7" t="e">
        <f>SUM(H38:H40)</f>
        <v>#REF!</v>
      </c>
    </row>
  </sheetData>
  <mergeCells count="2">
    <mergeCell ref="B1:G1"/>
    <mergeCell ref="B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:G34"/>
    </sheetView>
  </sheetViews>
  <sheetFormatPr baseColWidth="10" defaultRowHeight="12" x14ac:dyDescent="0"/>
  <cols>
    <col min="1" max="2" width="10.8320312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quiybo simpson </cp:lastModifiedBy>
  <dcterms:created xsi:type="dcterms:W3CDTF">2014-07-17T18:15:03Z</dcterms:created>
  <dcterms:modified xsi:type="dcterms:W3CDTF">2014-08-09T15:10:16Z</dcterms:modified>
</cp:coreProperties>
</file>