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de\Desktop\"/>
    </mc:Choice>
  </mc:AlternateContent>
  <bookViews>
    <workbookView xWindow="0" yWindow="0" windowWidth="28800" windowHeight="12435" tabRatio="934"/>
  </bookViews>
  <sheets>
    <sheet name="Totals" sheetId="2" r:id="rId1"/>
    <sheet name="Work" sheetId="3" r:id="rId2"/>
    <sheet name="Week 1" sheetId="4" r:id="rId3"/>
    <sheet name="Week 2" sheetId="34" r:id="rId4"/>
    <sheet name="Week 3" sheetId="62" r:id="rId5"/>
    <sheet name="Week 4" sheetId="35" r:id="rId6"/>
    <sheet name="Week 5" sheetId="36" r:id="rId7"/>
    <sheet name="Week 6" sheetId="37" r:id="rId8"/>
    <sheet name="Week 7" sheetId="38" r:id="rId9"/>
    <sheet name="Week 8" sheetId="39" r:id="rId10"/>
    <sheet name="Week 9" sheetId="32" r:id="rId11"/>
    <sheet name="Week 10" sheetId="42" r:id="rId12"/>
    <sheet name="Week 11" sheetId="43" r:id="rId13"/>
    <sheet name="Week 12" sheetId="44" r:id="rId14"/>
    <sheet name="Week 13" sheetId="45" r:id="rId15"/>
    <sheet name="Week 14" sheetId="46" r:id="rId16"/>
    <sheet name="Week 15" sheetId="47" r:id="rId17"/>
    <sheet name="Week 16" sheetId="48" r:id="rId18"/>
    <sheet name="Week 17" sheetId="52" r:id="rId19"/>
    <sheet name="Week 18" sheetId="53" r:id="rId20"/>
    <sheet name="Empty Week" sheetId="41" r:id="rId21"/>
  </sheets>
  <definedNames>
    <definedName name="ListeTaches">'Week 1'!$G$5:$G$7</definedName>
  </definedNames>
  <calcPr calcId="152511"/>
</workbook>
</file>

<file path=xl/calcChain.xml><?xml version="1.0" encoding="utf-8"?>
<calcChain xmlns="http://schemas.openxmlformats.org/spreadsheetml/2006/main">
  <c r="H21" i="3" l="1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F7" i="2"/>
  <c r="D11" i="2" l="1"/>
  <c r="F11" i="2"/>
  <c r="H11" i="2"/>
  <c r="D19" i="2"/>
  <c r="I7" i="47"/>
  <c r="I5" i="47"/>
  <c r="I8" i="46"/>
  <c r="I5" i="46"/>
  <c r="I7" i="45"/>
  <c r="I5" i="45"/>
  <c r="I5" i="44"/>
  <c r="I10" i="44"/>
  <c r="I7" i="43"/>
  <c r="I5" i="43"/>
  <c r="I7" i="42"/>
  <c r="I5" i="42"/>
  <c r="I7" i="38"/>
  <c r="I5" i="38"/>
  <c r="I7" i="37"/>
  <c r="I5" i="37"/>
  <c r="I9" i="35"/>
  <c r="I7" i="35"/>
  <c r="I5" i="35"/>
  <c r="I9" i="62"/>
  <c r="I5" i="62"/>
  <c r="I7" i="34"/>
  <c r="I5" i="34"/>
  <c r="I7" i="4"/>
  <c r="I5" i="4"/>
  <c r="I9" i="38" l="1"/>
  <c r="I9" i="37"/>
  <c r="I10" i="35"/>
  <c r="I8" i="47"/>
  <c r="I9" i="46"/>
  <c r="I8" i="45"/>
  <c r="I13" i="44"/>
  <c r="I9" i="43"/>
  <c r="I9" i="42"/>
  <c r="F6" i="2"/>
  <c r="F12" i="44"/>
  <c r="F8" i="38"/>
  <c r="F6" i="4"/>
  <c r="F5" i="4"/>
  <c r="F8" i="34" l="1"/>
  <c r="F9" i="35" l="1"/>
  <c r="F17" i="2" l="1"/>
  <c r="H6" i="2"/>
  <c r="H5" i="2"/>
  <c r="F12" i="41" l="1"/>
  <c r="F11" i="41"/>
  <c r="F10" i="41"/>
  <c r="I10" i="41" s="1"/>
  <c r="F9" i="41"/>
  <c r="F8" i="41"/>
  <c r="F7" i="41"/>
  <c r="F6" i="41"/>
  <c r="I5" i="41"/>
  <c r="I13" i="41" s="1"/>
  <c r="F5" i="41"/>
  <c r="F12" i="53"/>
  <c r="F11" i="53"/>
  <c r="F10" i="53"/>
  <c r="I10" i="53" s="1"/>
  <c r="F9" i="53"/>
  <c r="F8" i="53"/>
  <c r="F7" i="53"/>
  <c r="F6" i="53"/>
  <c r="F5" i="53"/>
  <c r="I5" i="53" s="1"/>
  <c r="F9" i="52"/>
  <c r="F8" i="52"/>
  <c r="F7" i="52"/>
  <c r="I7" i="52" s="1"/>
  <c r="F6" i="52"/>
  <c r="F5" i="52"/>
  <c r="F9" i="48"/>
  <c r="F8" i="48"/>
  <c r="F7" i="48"/>
  <c r="F6" i="48"/>
  <c r="F5" i="48"/>
  <c r="F7" i="47"/>
  <c r="F6" i="47"/>
  <c r="F5" i="47"/>
  <c r="F8" i="46"/>
  <c r="F7" i="46"/>
  <c r="F6" i="46"/>
  <c r="F5" i="46"/>
  <c r="F7" i="45"/>
  <c r="F6" i="45"/>
  <c r="F5" i="45"/>
  <c r="F11" i="44"/>
  <c r="F10" i="44"/>
  <c r="F9" i="44"/>
  <c r="F8" i="44"/>
  <c r="F7" i="44"/>
  <c r="F6" i="44"/>
  <c r="F5" i="44"/>
  <c r="F8" i="43"/>
  <c r="F7" i="43"/>
  <c r="F6" i="43"/>
  <c r="F5" i="43"/>
  <c r="F8" i="42"/>
  <c r="F7" i="42"/>
  <c r="F6" i="42"/>
  <c r="F5" i="42"/>
  <c r="F12" i="32"/>
  <c r="F11" i="32"/>
  <c r="F10" i="32"/>
  <c r="I10" i="32" s="1"/>
  <c r="F9" i="32"/>
  <c r="F8" i="32"/>
  <c r="F7" i="32"/>
  <c r="I5" i="32" s="1"/>
  <c r="I13" i="32" s="1"/>
  <c r="F6" i="32"/>
  <c r="F5" i="32"/>
  <c r="F12" i="39"/>
  <c r="F11" i="39"/>
  <c r="F10" i="39"/>
  <c r="I10" i="39" s="1"/>
  <c r="F9" i="39"/>
  <c r="F8" i="39"/>
  <c r="F7" i="39"/>
  <c r="F6" i="39"/>
  <c r="I5" i="39"/>
  <c r="F5" i="39"/>
  <c r="F7" i="38"/>
  <c r="F6" i="38"/>
  <c r="F5" i="38"/>
  <c r="F8" i="37"/>
  <c r="F7" i="37"/>
  <c r="F6" i="37"/>
  <c r="F5" i="37"/>
  <c r="F6" i="36"/>
  <c r="I6" i="36" s="1"/>
  <c r="F5" i="36"/>
  <c r="I5" i="36" s="1"/>
  <c r="F8" i="35"/>
  <c r="F7" i="35"/>
  <c r="F6" i="35"/>
  <c r="F5" i="35"/>
  <c r="F11" i="62"/>
  <c r="F10" i="62"/>
  <c r="F9" i="62"/>
  <c r="F8" i="62"/>
  <c r="F7" i="62"/>
  <c r="F6" i="62"/>
  <c r="F5" i="62"/>
  <c r="F7" i="34"/>
  <c r="F6" i="34"/>
  <c r="F5" i="34"/>
  <c r="F6" i="3"/>
  <c r="I5" i="52" l="1"/>
  <c r="I8" i="48"/>
  <c r="I5" i="48"/>
  <c r="D16" i="2"/>
  <c r="D15" i="2"/>
  <c r="H7" i="2"/>
  <c r="F7" i="3"/>
  <c r="G6" i="3"/>
  <c r="I6" i="3" s="1"/>
  <c r="I12" i="62"/>
  <c r="I9" i="34"/>
  <c r="I13" i="53"/>
  <c r="I10" i="52"/>
  <c r="F16" i="2" s="1"/>
  <c r="F14" i="2"/>
  <c r="D17" i="2"/>
  <c r="I13" i="39"/>
  <c r="I7" i="36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5" i="3"/>
  <c r="G4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5" i="3"/>
  <c r="F4" i="3"/>
  <c r="I10" i="48" l="1"/>
  <c r="F15" i="2" s="1"/>
  <c r="F19" i="2"/>
  <c r="F22" i="3"/>
  <c r="D14" i="2"/>
  <c r="H4" i="2"/>
  <c r="F5" i="2"/>
  <c r="F4" i="2"/>
  <c r="F7" i="4" l="1"/>
  <c r="F9" i="4" l="1"/>
  <c r="F8" i="4"/>
  <c r="D22" i="3" l="1"/>
  <c r="I19" i="3"/>
  <c r="I20" i="3"/>
  <c r="I21" i="3"/>
  <c r="D5" i="2" l="1"/>
  <c r="E22" i="3" l="1"/>
  <c r="I15" i="3"/>
  <c r="I9" i="3" l="1"/>
  <c r="I10" i="3" l="1"/>
  <c r="I11" i="3"/>
  <c r="I12" i="3"/>
  <c r="I13" i="3"/>
  <c r="I14" i="3"/>
  <c r="I16" i="3"/>
  <c r="I17" i="3"/>
  <c r="I18" i="3"/>
  <c r="I10" i="4"/>
  <c r="D4" i="2" s="1"/>
  <c r="I4" i="3" l="1"/>
  <c r="E28" i="3"/>
  <c r="F21" i="2"/>
  <c r="I7" i="3" l="1"/>
  <c r="I5" i="3" l="1"/>
  <c r="I8" i="3" l="1"/>
  <c r="E29" i="3" l="1"/>
  <c r="E30" i="3"/>
  <c r="G22" i="3"/>
  <c r="E31" i="3" s="1"/>
  <c r="H22" i="3" l="1"/>
  <c r="E32" i="3" s="1"/>
  <c r="E33" i="3" l="1"/>
  <c r="F28" i="3" s="1"/>
  <c r="I22" i="3"/>
  <c r="F33" i="3" l="1"/>
  <c r="D25" i="2"/>
  <c r="F31" i="3"/>
  <c r="F30" i="3"/>
  <c r="F29" i="3"/>
  <c r="F32" i="3"/>
  <c r="D29" i="2" s="1"/>
  <c r="D27" i="2" l="1"/>
  <c r="D28" i="2"/>
  <c r="D26" i="2"/>
</calcChain>
</file>

<file path=xl/sharedStrings.xml><?xml version="1.0" encoding="utf-8"?>
<sst xmlns="http://schemas.openxmlformats.org/spreadsheetml/2006/main" count="451" uniqueCount="152">
  <si>
    <t>DATE</t>
  </si>
  <si>
    <t>TYPE</t>
  </si>
  <si>
    <t>Total</t>
  </si>
  <si>
    <t>TOTAL</t>
  </si>
  <si>
    <t xml:space="preserve">Total   :     </t>
  </si>
  <si>
    <t>Doc</t>
  </si>
  <si>
    <t>C#</t>
  </si>
  <si>
    <t>MAW 1.1</t>
  </si>
  <si>
    <t>25 sept - 01 oct</t>
  </si>
  <si>
    <t>04 sept - 10 sept</t>
  </si>
  <si>
    <t>11 sept - 17 sept</t>
  </si>
  <si>
    <t>18 sept - 24 sept</t>
  </si>
  <si>
    <t>Add photo and rename</t>
  </si>
  <si>
    <t>Class ImageMetadata</t>
  </si>
  <si>
    <t>Treeview directories</t>
  </si>
  <si>
    <t>Introduction on the project and video</t>
  </si>
  <si>
    <t>make group for MAW</t>
  </si>
  <si>
    <t>Write the Use Case</t>
  </si>
  <si>
    <t>Write scenarii</t>
  </si>
  <si>
    <t>Write Use Case and scenarii</t>
  </si>
  <si>
    <t>Write specification</t>
  </si>
  <si>
    <t>Specification</t>
  </si>
  <si>
    <t>Update logbook</t>
  </si>
  <si>
    <t>Send specifiation</t>
  </si>
  <si>
    <t>Study trip</t>
  </si>
  <si>
    <t>Holiday</t>
  </si>
  <si>
    <t>Workshop presentation</t>
  </si>
  <si>
    <t>Week 1</t>
  </si>
  <si>
    <t>Week 3</t>
  </si>
  <si>
    <t>Week 2</t>
  </si>
  <si>
    <t>Week 4</t>
  </si>
  <si>
    <t>Week 6</t>
  </si>
  <si>
    <t>Week 5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</si>
  <si>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</si>
  <si>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</si>
  <si>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</si>
  <si>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</si>
  <si>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</si>
  <si>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</si>
  <si>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</si>
  <si>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</si>
  <si>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</si>
  <si>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</si>
  <si>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</si>
  <si>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</si>
  <si>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Table of value</t>
  </si>
  <si>
    <t>Work</t>
  </si>
  <si>
    <t>Time %</t>
  </si>
  <si>
    <t>Domain</t>
  </si>
  <si>
    <t>Time</t>
  </si>
  <si>
    <t>Percentage</t>
  </si>
  <si>
    <t>Back to Totals</t>
  </si>
  <si>
    <t>MAW 1.1 -Week 1</t>
  </si>
  <si>
    <t>START</t>
  </si>
  <si>
    <t>END</t>
  </si>
  <si>
    <t>TIME</t>
  </si>
  <si>
    <t>WORK</t>
  </si>
  <si>
    <t xml:space="preserve">Total Week : </t>
  </si>
  <si>
    <t>MAW 1.1 - Week 1</t>
  </si>
  <si>
    <t>MAW 1.1 - Week 18</t>
  </si>
  <si>
    <t>MAW 1.1 - Week 17</t>
  </si>
  <si>
    <t>MAW 1.1 - Week 16</t>
  </si>
  <si>
    <t>MAW 1.1 - Week 15</t>
  </si>
  <si>
    <t>MAW 1.1 - Week 14</t>
  </si>
  <si>
    <t>MAW 1.1 - Week 13</t>
  </si>
  <si>
    <t>MAW 1.1 - Week 12</t>
  </si>
  <si>
    <t>MAW 1.1 - Week 11</t>
  </si>
  <si>
    <t>MAW 1.1 - Week 10</t>
  </si>
  <si>
    <t>MAW 1.1 - Week 9</t>
  </si>
  <si>
    <t>MAW 1.1 - Week 8</t>
  </si>
  <si>
    <t>MAW 1.1 - Week 7</t>
  </si>
  <si>
    <t>MAW 1.1 - Week 6</t>
  </si>
  <si>
    <t>MAW 1.1 - Week 5</t>
  </si>
  <si>
    <t>MAW 1.1 - Week 4</t>
  </si>
  <si>
    <t>MAW 1.1 - Week 3</t>
  </si>
  <si>
    <t>MAW 1.1 - Week 2</t>
  </si>
  <si>
    <t>Project management</t>
  </si>
  <si>
    <t>Other</t>
  </si>
  <si>
    <t>Layout</t>
  </si>
  <si>
    <t>August</t>
  </si>
  <si>
    <t>September</t>
  </si>
  <si>
    <t>October</t>
  </si>
  <si>
    <t>November</t>
  </si>
  <si>
    <t>December</t>
  </si>
  <si>
    <t>21 august -27 august</t>
  </si>
  <si>
    <t>28 august - 3 sept</t>
  </si>
  <si>
    <t>02 october - 08 october</t>
  </si>
  <si>
    <t>09 october - 15 october</t>
  </si>
  <si>
    <t>16 october - 22 october</t>
  </si>
  <si>
    <t>23 october - 29 october</t>
  </si>
  <si>
    <t>30 october - 05 november</t>
  </si>
  <si>
    <t>06 november - 12 november</t>
  </si>
  <si>
    <t>13 november - 19 november</t>
  </si>
  <si>
    <t>20 november - 26 november</t>
  </si>
  <si>
    <t>21 november -27 november</t>
  </si>
  <si>
    <t>27 november - 03 december</t>
  </si>
  <si>
    <t>04 december - 10 december</t>
  </si>
  <si>
    <t>11 december - 17 december</t>
  </si>
  <si>
    <t>18 december - 24 december</t>
  </si>
  <si>
    <t>Monday 21 august</t>
  </si>
  <si>
    <t>Thuesday 22 august</t>
  </si>
  <si>
    <t>Monday 28 august</t>
  </si>
  <si>
    <t>Tuesday 29 august</t>
  </si>
  <si>
    <t>Monday 2 september</t>
  </si>
  <si>
    <t>Tuesday 3 september</t>
  </si>
  <si>
    <t>Monday 11 september</t>
  </si>
  <si>
    <t>Tuesday 12 september</t>
  </si>
  <si>
    <t>Friday 15 september</t>
  </si>
  <si>
    <t>Monday 18 september</t>
  </si>
  <si>
    <t>Tuesday 19 september</t>
  </si>
  <si>
    <t>Monday 25 september</t>
  </si>
  <si>
    <t>Tuesday 26 september</t>
  </si>
  <si>
    <t>Monday 2 october</t>
  </si>
  <si>
    <t>Tuesday 3 october</t>
  </si>
  <si>
    <t>Monday 9 october</t>
  </si>
  <si>
    <t>Tuesday 10 october</t>
  </si>
  <si>
    <t>Monday 16 october</t>
  </si>
  <si>
    <t>Tuesday 17 october</t>
  </si>
  <si>
    <t>Monday 23 october</t>
  </si>
  <si>
    <t>Tuesday 24 october</t>
  </si>
  <si>
    <t>Monday 30 october</t>
  </si>
  <si>
    <t>Tuesday 31 october</t>
  </si>
  <si>
    <t>Monday 6 november</t>
  </si>
  <si>
    <t>Tuesday 7 november</t>
  </si>
  <si>
    <t>Thursday 16 november</t>
  </si>
  <si>
    <t>Friday 17 november</t>
  </si>
  <si>
    <t>Thursday 23 november</t>
  </si>
  <si>
    <t>Friday 24 november</t>
  </si>
  <si>
    <t>Thursday 30 november</t>
  </si>
  <si>
    <t>Friday 1 december</t>
  </si>
  <si>
    <t>Thursday 7 december</t>
  </si>
  <si>
    <t>Friday 8 december</t>
  </si>
  <si>
    <t>Thursday 14 december</t>
  </si>
  <si>
    <t>Friday 15 december</t>
  </si>
  <si>
    <t>Tuesday 19 december</t>
  </si>
  <si>
    <t>List image</t>
  </si>
  <si>
    <t>Interface app</t>
  </si>
  <si>
    <t>Optimizations</t>
  </si>
  <si>
    <t>Edit metadata</t>
  </si>
  <si>
    <t>Rename files</t>
  </si>
  <si>
    <t>List image in thread</t>
  </si>
  <si>
    <t>Thread</t>
  </si>
  <si>
    <t>Add place for metadata</t>
  </si>
  <si>
    <t>Log for long process</t>
  </si>
  <si>
    <t>Page size</t>
  </si>
  <si>
    <t>Logbook</t>
  </si>
  <si>
    <t>Page layout</t>
  </si>
  <si>
    <t>Remove Hungarian notation</t>
  </si>
  <si>
    <t>Save page</t>
  </si>
  <si>
    <t>Correct Debug</t>
  </si>
  <si>
    <t>Add photo</t>
  </si>
  <si>
    <t>MAW 1.1 - Benjamin Delacombaz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</si>
</sst>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h:mm"/>
    <numFmt numFmtId="166" formatCode="[h]:mm"/>
    <numFmt numFmtId="167" formatCode="[$-F800]dddd\,\ mmmm\ dd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79A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DC0FF"/>
      <name val="Calibri"/>
      <family val="2"/>
      <scheme val="minor"/>
    </font>
    <font>
      <b/>
      <sz val="11"/>
      <color rgb="FF3B05FF"/>
      <name val="Calibri"/>
      <family val="2"/>
      <scheme val="minor"/>
    </font>
    <font>
      <b/>
      <sz val="11"/>
      <color rgb="FFA005FF"/>
      <name val="Calibri"/>
      <family val="2"/>
      <scheme val="minor"/>
    </font>
    <font>
      <b/>
      <sz val="11"/>
      <color rgb="FFFF05F3"/>
      <name val="Calibri"/>
      <family val="2"/>
      <scheme val="minor"/>
    </font>
    <font>
      <b/>
      <sz val="11"/>
      <color rgb="FFFF057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sz val="9"/>
      <color rgb="FF333333"/>
      <name val="Courier New"/>
      <family val="3"/>
    </font>
    <font>
      <b/>
      <sz val="10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rgb="FFFF057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rgb="FFFF05F3"/>
      <name val="Calibri"/>
      <family val="2"/>
      <scheme val="minor"/>
    </font>
    <font>
      <b/>
      <sz val="10"/>
      <color rgb="FF0DC0FF"/>
      <name val="Calibri"/>
      <family val="2"/>
      <scheme val="minor"/>
    </font>
    <font>
      <b/>
      <sz val="10"/>
      <color rgb="FF3B05FF"/>
      <name val="Calibri"/>
      <family val="2"/>
      <scheme val="minor"/>
    </font>
    <font>
      <b/>
      <sz val="10"/>
      <color rgb="FFA005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6" fillId="0" borderId="0" xfId="0" applyFont="1" applyAlignment="1">
      <alignment vertical="center"/>
    </xf>
    <xf numFmtId="166" fontId="1" fillId="0" borderId="15" xfId="0" applyNumberFormat="1" applyFont="1" applyBorder="1" applyAlignment="1">
      <alignment horizontal="center"/>
    </xf>
    <xf numFmtId="166" fontId="1" fillId="0" borderId="16" xfId="0" applyNumberFormat="1" applyFont="1" applyBorder="1" applyAlignment="1">
      <alignment horizontal="center"/>
    </xf>
    <xf numFmtId="165" fontId="0" fillId="0" borderId="20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0" xfId="0" applyFont="1"/>
    <xf numFmtId="0" fontId="7" fillId="0" borderId="0" xfId="0" applyFont="1" applyAlignment="1">
      <alignment textRotation="90" wrapText="1"/>
    </xf>
    <xf numFmtId="0" fontId="7" fillId="0" borderId="0" xfId="0" applyFont="1"/>
    <xf numFmtId="0" fontId="0" fillId="0" borderId="0" xfId="0" applyBorder="1"/>
    <xf numFmtId="0" fontId="0" fillId="0" borderId="0" xfId="0" applyFont="1" applyAlignment="1">
      <alignment horizontal="center"/>
    </xf>
    <xf numFmtId="0" fontId="14" fillId="0" borderId="0" xfId="0" applyFont="1" applyProtection="1"/>
    <xf numFmtId="20" fontId="14" fillId="0" borderId="20" xfId="0" applyNumberFormat="1" applyFont="1" applyFill="1" applyBorder="1" applyAlignment="1" applyProtection="1">
      <alignment horizontal="center" vertical="center"/>
    </xf>
    <xf numFmtId="49" fontId="14" fillId="0" borderId="29" xfId="0" applyNumberFormat="1" applyFont="1" applyBorder="1" applyAlignment="1" applyProtection="1">
      <alignment horizontal="left" vertical="center" wrapText="1"/>
    </xf>
    <xf numFmtId="20" fontId="14" fillId="0" borderId="18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Alignment="1" applyProtection="1">
      <alignment horizontal="center"/>
    </xf>
    <xf numFmtId="0" fontId="8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 applyFill="1"/>
    <xf numFmtId="0" fontId="12" fillId="0" borderId="0" xfId="0" applyFont="1" applyFill="1" applyBorder="1"/>
    <xf numFmtId="0" fontId="2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/>
    </xf>
    <xf numFmtId="166" fontId="9" fillId="0" borderId="0" xfId="0" applyNumberFormat="1" applyFont="1" applyFill="1" applyBorder="1" applyAlignment="1">
      <alignment horizontal="center" vertical="center"/>
    </xf>
    <xf numFmtId="0" fontId="1" fillId="2" borderId="3" xfId="0" applyFont="1" applyFill="1" applyBorder="1"/>
    <xf numFmtId="0" fontId="15" fillId="2" borderId="5" xfId="0" applyFont="1" applyFill="1" applyBorder="1"/>
    <xf numFmtId="10" fontId="0" fillId="2" borderId="27" xfId="0" applyNumberFormat="1" applyFill="1" applyBorder="1" applyAlignment="1">
      <alignment horizontal="center"/>
    </xf>
    <xf numFmtId="0" fontId="16" fillId="2" borderId="5" xfId="0" applyFont="1" applyFill="1" applyBorder="1"/>
    <xf numFmtId="0" fontId="17" fillId="2" borderId="5" xfId="0" applyFont="1" applyFill="1" applyBorder="1"/>
    <xf numFmtId="0" fontId="18" fillId="2" borderId="5" xfId="0" applyFont="1" applyFill="1" applyBorder="1"/>
    <xf numFmtId="0" fontId="19" fillId="2" borderId="25" xfId="0" applyFont="1" applyFill="1" applyBorder="1"/>
    <xf numFmtId="10" fontId="0" fillId="2" borderId="17" xfId="0" applyNumberFormat="1" applyFill="1" applyBorder="1" applyAlignment="1">
      <alignment horizontal="center"/>
    </xf>
    <xf numFmtId="0" fontId="21" fillId="0" borderId="11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1" fillId="2" borderId="25" xfId="0" applyFont="1" applyFill="1" applyBorder="1"/>
    <xf numFmtId="166" fontId="8" fillId="2" borderId="36" xfId="0" applyNumberFormat="1" applyFont="1" applyFill="1" applyBorder="1" applyAlignment="1">
      <alignment horizontal="right"/>
    </xf>
    <xf numFmtId="166" fontId="1" fillId="2" borderId="13" xfId="0" applyNumberFormat="1" applyFont="1" applyFill="1" applyBorder="1" applyAlignment="1">
      <alignment horizontal="right"/>
    </xf>
    <xf numFmtId="166" fontId="1" fillId="2" borderId="4" xfId="0" applyNumberFormat="1" applyFont="1" applyFill="1" applyBorder="1" applyAlignment="1">
      <alignment horizontal="right"/>
    </xf>
    <xf numFmtId="166" fontId="8" fillId="2" borderId="35" xfId="0" applyNumberFormat="1" applyFont="1" applyFill="1" applyBorder="1" applyAlignment="1">
      <alignment horizontal="right"/>
    </xf>
    <xf numFmtId="0" fontId="15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22" fillId="0" borderId="0" xfId="0" applyFont="1"/>
    <xf numFmtId="166" fontId="0" fillId="0" borderId="0" xfId="0" applyNumberFormat="1" applyFill="1"/>
    <xf numFmtId="166" fontId="0" fillId="0" borderId="0" xfId="0" applyNumberFormat="1" applyFill="1" applyBorder="1"/>
    <xf numFmtId="0" fontId="11" fillId="0" borderId="0" xfId="1" applyFont="1" applyFill="1" applyBorder="1" applyAlignment="1"/>
    <xf numFmtId="0" fontId="13" fillId="3" borderId="14" xfId="0" applyFont="1" applyFill="1" applyBorder="1" applyAlignment="1" applyProtection="1">
      <alignment horizontal="center" vertical="center"/>
    </xf>
    <xf numFmtId="0" fontId="13" fillId="3" borderId="8" xfId="0" applyFont="1" applyFill="1" applyBorder="1" applyAlignment="1" applyProtection="1">
      <alignment horizontal="center" vertical="center"/>
    </xf>
    <xf numFmtId="0" fontId="13" fillId="3" borderId="4" xfId="0" applyFont="1" applyFill="1" applyBorder="1" applyAlignment="1" applyProtection="1">
      <alignment horizontal="center" vertical="center" shrinkToFit="1"/>
    </xf>
    <xf numFmtId="0" fontId="24" fillId="0" borderId="0" xfId="1" applyFont="1" applyFill="1" applyBorder="1" applyAlignment="1" applyProtection="1">
      <alignment horizontal="left"/>
    </xf>
    <xf numFmtId="0" fontId="10" fillId="2" borderId="37" xfId="1" applyFont="1" applyFill="1" applyBorder="1"/>
    <xf numFmtId="0" fontId="9" fillId="3" borderId="14" xfId="0" applyFont="1" applyFill="1" applyBorder="1" applyAlignment="1" applyProtection="1">
      <alignment horizontal="center" vertical="center"/>
    </xf>
    <xf numFmtId="0" fontId="0" fillId="3" borderId="14" xfId="0" applyFont="1" applyFill="1" applyBorder="1"/>
    <xf numFmtId="0" fontId="9" fillId="3" borderId="2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21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center" vertical="center"/>
    </xf>
    <xf numFmtId="166" fontId="9" fillId="3" borderId="8" xfId="0" applyNumberFormat="1" applyFont="1" applyFill="1" applyBorder="1" applyAlignment="1">
      <alignment horizontal="center" vertical="center"/>
    </xf>
    <xf numFmtId="166" fontId="9" fillId="3" borderId="30" xfId="0" applyNumberFormat="1" applyFont="1" applyFill="1" applyBorder="1" applyAlignment="1">
      <alignment horizontal="center" vertical="center"/>
    </xf>
    <xf numFmtId="166" fontId="9" fillId="3" borderId="31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5" fillId="3" borderId="3" xfId="0" applyFont="1" applyFill="1" applyBorder="1" applyAlignment="1" applyProtection="1">
      <alignment horizontal="right" vertical="center"/>
    </xf>
    <xf numFmtId="0" fontId="5" fillId="3" borderId="9" xfId="0" applyFont="1" applyFill="1" applyBorder="1" applyAlignment="1" applyProtection="1">
      <alignment horizontal="right" vertical="center"/>
    </xf>
    <xf numFmtId="166" fontId="5" fillId="3" borderId="9" xfId="0" applyNumberFormat="1" applyFont="1" applyFill="1" applyBorder="1" applyAlignment="1" applyProtection="1">
      <alignment horizontal="left" vertical="center"/>
    </xf>
    <xf numFmtId="166" fontId="5" fillId="3" borderId="4" xfId="0" applyNumberFormat="1" applyFont="1" applyFill="1" applyBorder="1" applyAlignment="1" applyProtection="1">
      <alignment horizontal="left" vertical="center"/>
    </xf>
    <xf numFmtId="0" fontId="0" fillId="4" borderId="5" xfId="0" applyFill="1" applyBorder="1"/>
    <xf numFmtId="0" fontId="0" fillId="4" borderId="0" xfId="0" applyFill="1" applyBorder="1"/>
    <xf numFmtId="0" fontId="10" fillId="4" borderId="25" xfId="1" applyFont="1" applyFill="1" applyBorder="1"/>
    <xf numFmtId="166" fontId="8" fillId="4" borderId="12" xfId="0" applyNumberFormat="1" applyFont="1" applyFill="1" applyBorder="1" applyAlignment="1">
      <alignment horizontal="right"/>
    </xf>
    <xf numFmtId="166" fontId="8" fillId="2" borderId="44" xfId="0" applyNumberFormat="1" applyFont="1" applyFill="1" applyBorder="1" applyAlignment="1">
      <alignment horizontal="right"/>
    </xf>
    <xf numFmtId="0" fontId="10" fillId="4" borderId="5" xfId="1" applyFont="1" applyFill="1" applyBorder="1"/>
    <xf numFmtId="166" fontId="8" fillId="4" borderId="6" xfId="0" applyNumberFormat="1" applyFont="1" applyFill="1" applyBorder="1" applyAlignment="1">
      <alignment horizontal="right"/>
    </xf>
    <xf numFmtId="166" fontId="8" fillId="4" borderId="13" xfId="0" applyNumberFormat="1" applyFont="1" applyFill="1" applyBorder="1" applyAlignment="1">
      <alignment horizontal="right"/>
    </xf>
    <xf numFmtId="0" fontId="10" fillId="4" borderId="34" xfId="1" applyFont="1" applyFill="1" applyBorder="1"/>
    <xf numFmtId="166" fontId="8" fillId="4" borderId="44" xfId="0" applyNumberFormat="1" applyFont="1" applyFill="1" applyBorder="1" applyAlignment="1">
      <alignment horizontal="right"/>
    </xf>
    <xf numFmtId="0" fontId="24" fillId="0" borderId="0" xfId="1" applyFont="1" applyFill="1" applyBorder="1" applyAlignment="1"/>
    <xf numFmtId="20" fontId="14" fillId="0" borderId="1" xfId="0" applyNumberFormat="1" applyFont="1" applyFill="1" applyBorder="1" applyAlignment="1" applyProtection="1">
      <alignment horizontal="center" vertical="center"/>
    </xf>
    <xf numFmtId="20" fontId="14" fillId="0" borderId="10" xfId="0" applyNumberFormat="1" applyFont="1" applyFill="1" applyBorder="1" applyAlignment="1" applyProtection="1">
      <alignment horizontal="center" vertical="center"/>
    </xf>
    <xf numFmtId="0" fontId="25" fillId="0" borderId="18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49" fontId="14" fillId="0" borderId="41" xfId="0" applyNumberFormat="1" applyFont="1" applyBorder="1" applyAlignment="1" applyProtection="1">
      <alignment horizontal="left" vertical="center" wrapText="1"/>
    </xf>
    <xf numFmtId="166" fontId="20" fillId="0" borderId="7" xfId="0" applyNumberFormat="1" applyFont="1" applyFill="1" applyBorder="1" applyAlignment="1">
      <alignment horizontal="right"/>
    </xf>
    <xf numFmtId="166" fontId="20" fillId="0" borderId="2" xfId="0" applyNumberFormat="1" applyFont="1" applyFill="1" applyBorder="1" applyAlignment="1">
      <alignment horizontal="right"/>
    </xf>
    <xf numFmtId="10" fontId="10" fillId="0" borderId="44" xfId="0" applyNumberFormat="1" applyFont="1" applyFill="1" applyBorder="1"/>
    <xf numFmtId="10" fontId="10" fillId="0" borderId="6" xfId="0" applyNumberFormat="1" applyFont="1" applyFill="1" applyBorder="1"/>
    <xf numFmtId="166" fontId="10" fillId="0" borderId="32" xfId="0" applyNumberFormat="1" applyFont="1" applyFill="1" applyBorder="1" applyAlignment="1">
      <alignment horizontal="right"/>
    </xf>
    <xf numFmtId="10" fontId="10" fillId="0" borderId="13" xfId="0" applyNumberFormat="1" applyFont="1" applyFill="1" applyBorder="1"/>
    <xf numFmtId="166" fontId="20" fillId="0" borderId="33" xfId="0" applyNumberFormat="1" applyFont="1" applyFill="1" applyBorder="1" applyAlignment="1">
      <alignment horizontal="right"/>
    </xf>
    <xf numFmtId="10" fontId="10" fillId="0" borderId="46" xfId="0" applyNumberFormat="1" applyFont="1" applyFill="1" applyBorder="1"/>
    <xf numFmtId="0" fontId="9" fillId="3" borderId="25" xfId="0" applyFont="1" applyFill="1" applyBorder="1" applyAlignment="1" applyProtection="1">
      <alignment horizontal="right" vertical="center" wrapText="1"/>
    </xf>
    <xf numFmtId="20" fontId="3" fillId="0" borderId="18" xfId="0" applyNumberFormat="1" applyFont="1" applyFill="1" applyBorder="1" applyAlignment="1" applyProtection="1">
      <alignment horizontal="center" vertical="center"/>
    </xf>
    <xf numFmtId="20" fontId="20" fillId="0" borderId="20" xfId="0" applyNumberFormat="1" applyFont="1" applyFill="1" applyBorder="1" applyAlignment="1" applyProtection="1">
      <alignment horizontal="center" vertical="center"/>
    </xf>
    <xf numFmtId="166" fontId="9" fillId="3" borderId="13" xfId="0" applyNumberFormat="1" applyFont="1" applyFill="1" applyBorder="1" applyAlignment="1" applyProtection="1">
      <alignment horizontal="center" vertical="center" wrapText="1"/>
    </xf>
    <xf numFmtId="20" fontId="14" fillId="0" borderId="45" xfId="0" applyNumberFormat="1" applyFont="1" applyFill="1" applyBorder="1" applyAlignment="1" applyProtection="1">
      <alignment horizontal="center" vertical="center"/>
    </xf>
    <xf numFmtId="20" fontId="14" fillId="0" borderId="19" xfId="0" applyNumberFormat="1" applyFont="1" applyFill="1" applyBorder="1" applyAlignment="1" applyProtection="1">
      <alignment horizontal="center" vertical="center"/>
    </xf>
    <xf numFmtId="20" fontId="3" fillId="0" borderId="19" xfId="0" applyNumberFormat="1" applyFont="1" applyFill="1" applyBorder="1" applyAlignment="1" applyProtection="1">
      <alignment horizontal="center" vertical="center"/>
    </xf>
    <xf numFmtId="49" fontId="14" fillId="0" borderId="42" xfId="0" applyNumberFormat="1" applyFont="1" applyBorder="1" applyAlignment="1" applyProtection="1">
      <alignment horizontal="left" vertical="center" wrapText="1"/>
    </xf>
    <xf numFmtId="49" fontId="14" fillId="0" borderId="40" xfId="0" applyNumberFormat="1" applyFont="1" applyBorder="1" applyAlignment="1" applyProtection="1">
      <alignment horizontal="left" vertical="center" wrapText="1"/>
    </xf>
    <xf numFmtId="20" fontId="14" fillId="0" borderId="39" xfId="0" applyNumberFormat="1" applyFont="1" applyFill="1" applyBorder="1" applyAlignment="1" applyProtection="1">
      <alignment horizontal="center" vertical="center"/>
    </xf>
    <xf numFmtId="0" fontId="9" fillId="3" borderId="38" xfId="0" applyFont="1" applyFill="1" applyBorder="1" applyAlignment="1" applyProtection="1">
      <alignment horizontal="center" vertical="center"/>
    </xf>
    <xf numFmtId="0" fontId="9" fillId="3" borderId="43" xfId="0" applyFont="1" applyFill="1" applyBorder="1" applyAlignment="1" applyProtection="1">
      <alignment horizontal="center" vertical="center"/>
    </xf>
    <xf numFmtId="0" fontId="0" fillId="4" borderId="6" xfId="0" applyFill="1" applyBorder="1"/>
    <xf numFmtId="166" fontId="1" fillId="2" borderId="9" xfId="0" applyNumberFormat="1" applyFont="1" applyFill="1" applyBorder="1" applyAlignment="1">
      <alignment horizontal="right"/>
    </xf>
    <xf numFmtId="0" fontId="1" fillId="4" borderId="3" xfId="0" applyFont="1" applyFill="1" applyBorder="1"/>
    <xf numFmtId="166" fontId="1" fillId="4" borderId="4" xfId="0" applyNumberFormat="1" applyFont="1" applyFill="1" applyBorder="1" applyAlignment="1">
      <alignment horizontal="right"/>
    </xf>
    <xf numFmtId="166" fontId="3" fillId="0" borderId="4" xfId="0" applyNumberFormat="1" applyFont="1" applyBorder="1" applyAlignment="1" applyProtection="1">
      <alignment horizontal="center" wrapText="1"/>
    </xf>
    <xf numFmtId="164" fontId="1" fillId="0" borderId="3" xfId="0" applyNumberFormat="1" applyFont="1" applyBorder="1" applyAlignment="1" applyProtection="1">
      <alignment horizontal="center" vertical="center"/>
    </xf>
    <xf numFmtId="20" fontId="14" fillId="0" borderId="7" xfId="0" applyNumberFormat="1" applyFont="1" applyFill="1" applyBorder="1" applyAlignment="1" applyProtection="1">
      <alignment horizontal="center" vertical="center"/>
    </xf>
    <xf numFmtId="20" fontId="14" fillId="0" borderId="47" xfId="0" applyNumberFormat="1" applyFont="1" applyFill="1" applyBorder="1" applyAlignment="1" applyProtection="1">
      <alignment horizontal="center" vertical="center"/>
    </xf>
    <xf numFmtId="20" fontId="14" fillId="0" borderId="48" xfId="0" applyNumberFormat="1" applyFont="1" applyFill="1" applyBorder="1" applyAlignment="1" applyProtection="1">
      <alignment horizontal="center" vertical="center"/>
    </xf>
    <xf numFmtId="20" fontId="14" fillId="0" borderId="30" xfId="0" applyNumberFormat="1" applyFont="1" applyFill="1" applyBorder="1" applyAlignment="1" applyProtection="1">
      <alignment horizontal="center" vertical="center"/>
    </xf>
    <xf numFmtId="49" fontId="14" fillId="0" borderId="31" xfId="0" applyNumberFormat="1" applyFont="1" applyBorder="1" applyAlignment="1" applyProtection="1">
      <alignment horizontal="left" vertical="center" wrapText="1"/>
    </xf>
    <xf numFmtId="20" fontId="0" fillId="0" borderId="0" xfId="0" applyNumberFormat="1"/>
    <xf numFmtId="20" fontId="20" fillId="0" borderId="52" xfId="0" applyNumberFormat="1" applyFont="1" applyFill="1" applyBorder="1" applyAlignment="1" applyProtection="1">
      <alignment horizontal="center" vertical="center"/>
    </xf>
    <xf numFmtId="49" fontId="14" fillId="0" borderId="53" xfId="0" applyNumberFormat="1" applyFont="1" applyBorder="1" applyAlignment="1" applyProtection="1">
      <alignment horizontal="left" vertical="center" wrapText="1"/>
    </xf>
    <xf numFmtId="20" fontId="14" fillId="0" borderId="54" xfId="0" applyNumberFormat="1" applyFont="1" applyFill="1" applyBorder="1" applyAlignment="1" applyProtection="1">
      <alignment horizontal="center" vertical="center"/>
    </xf>
    <xf numFmtId="20" fontId="14" fillId="0" borderId="55" xfId="0" applyNumberFormat="1" applyFont="1" applyFill="1" applyBorder="1" applyAlignment="1" applyProtection="1">
      <alignment horizontal="center" vertical="center"/>
    </xf>
    <xf numFmtId="0" fontId="25" fillId="0" borderId="55" xfId="0" applyFont="1" applyBorder="1" applyAlignment="1">
      <alignment horizontal="center"/>
    </xf>
    <xf numFmtId="49" fontId="14" fillId="0" borderId="56" xfId="0" applyNumberFormat="1" applyFont="1" applyBorder="1" applyAlignment="1" applyProtection="1">
      <alignment horizontal="left" vertical="center" wrapText="1"/>
    </xf>
    <xf numFmtId="166" fontId="3" fillId="0" borderId="26" xfId="0" applyNumberFormat="1" applyFont="1" applyBorder="1" applyAlignment="1" applyProtection="1">
      <alignment horizontal="center" wrapText="1"/>
    </xf>
    <xf numFmtId="167" fontId="1" fillId="0" borderId="27" xfId="0" applyNumberFormat="1" applyFont="1" applyBorder="1" applyAlignment="1" applyProtection="1">
      <alignment horizontal="center" vertical="center"/>
    </xf>
    <xf numFmtId="49" fontId="14" fillId="0" borderId="49" xfId="0" applyNumberFormat="1" applyFont="1" applyBorder="1" applyAlignment="1" applyProtection="1">
      <alignment horizontal="center" vertical="center" wrapText="1"/>
    </xf>
    <xf numFmtId="20" fontId="14" fillId="0" borderId="57" xfId="0" applyNumberFormat="1" applyFont="1" applyFill="1" applyBorder="1" applyAlignment="1" applyProtection="1">
      <alignment horizontal="center" vertical="center"/>
    </xf>
    <xf numFmtId="20" fontId="20" fillId="0" borderId="55" xfId="0" applyNumberFormat="1" applyFont="1" applyFill="1" applyBorder="1" applyAlignment="1" applyProtection="1">
      <alignment horizontal="center" vertical="center"/>
    </xf>
    <xf numFmtId="49" fontId="14" fillId="0" borderId="58" xfId="0" applyNumberFormat="1" applyFont="1" applyBorder="1" applyAlignment="1" applyProtection="1">
      <alignment horizontal="left" vertical="center" wrapText="1"/>
    </xf>
    <xf numFmtId="20" fontId="14" fillId="0" borderId="32" xfId="0" applyNumberFormat="1" applyFont="1" applyFill="1" applyBorder="1" applyAlignment="1" applyProtection="1">
      <alignment horizontal="center" vertical="center"/>
    </xf>
    <xf numFmtId="20" fontId="14" fillId="0" borderId="59" xfId="0" applyNumberFormat="1" applyFont="1" applyFill="1" applyBorder="1" applyAlignment="1" applyProtection="1">
      <alignment horizontal="center" vertical="center"/>
    </xf>
    <xf numFmtId="20" fontId="20" fillId="0" borderId="59" xfId="0" applyNumberFormat="1" applyFont="1" applyFill="1" applyBorder="1" applyAlignment="1" applyProtection="1">
      <alignment horizontal="center" vertical="center"/>
    </xf>
    <xf numFmtId="49" fontId="14" fillId="0" borderId="60" xfId="0" applyNumberFormat="1" applyFont="1" applyBorder="1" applyAlignment="1" applyProtection="1">
      <alignment horizontal="left" vertical="center" wrapText="1"/>
    </xf>
    <xf numFmtId="0" fontId="25" fillId="0" borderId="19" xfId="0" applyFont="1" applyBorder="1" applyAlignment="1">
      <alignment horizontal="center"/>
    </xf>
    <xf numFmtId="20" fontId="14" fillId="0" borderId="2" xfId="0" applyNumberFormat="1" applyFont="1" applyFill="1" applyBorder="1" applyAlignment="1" applyProtection="1">
      <alignment horizontal="center" vertical="center"/>
    </xf>
    <xf numFmtId="20" fontId="14" fillId="0" borderId="52" xfId="0" applyNumberFormat="1" applyFont="1" applyFill="1" applyBorder="1" applyAlignment="1" applyProtection="1">
      <alignment horizontal="center" vertical="center"/>
    </xf>
    <xf numFmtId="164" fontId="1" fillId="0" borderId="14" xfId="0" applyNumberFormat="1" applyFont="1" applyBorder="1" applyAlignment="1" applyProtection="1">
      <alignment horizontal="center" vertical="center"/>
    </xf>
    <xf numFmtId="20" fontId="14" fillId="0" borderId="8" xfId="0" applyNumberFormat="1" applyFont="1" applyFill="1" applyBorder="1" applyAlignment="1" applyProtection="1">
      <alignment horizontal="center" vertical="center"/>
    </xf>
    <xf numFmtId="0" fontId="25" fillId="0" borderId="30" xfId="0" applyFont="1" applyBorder="1" applyAlignment="1">
      <alignment horizontal="center"/>
    </xf>
    <xf numFmtId="49" fontId="14" fillId="0" borderId="31" xfId="0" applyNumberFormat="1" applyFont="1" applyBorder="1" applyAlignment="1" applyProtection="1">
      <alignment horizontal="center" vertical="center" wrapText="1"/>
    </xf>
    <xf numFmtId="166" fontId="3" fillId="0" borderId="14" xfId="0" applyNumberFormat="1" applyFont="1" applyBorder="1" applyAlignment="1" applyProtection="1">
      <alignment horizontal="center" wrapText="1"/>
    </xf>
    <xf numFmtId="49" fontId="14" fillId="0" borderId="51" xfId="0" applyNumberFormat="1" applyFont="1" applyBorder="1" applyAlignment="1" applyProtection="1">
      <alignment horizontal="left" vertical="center" wrapText="1"/>
    </xf>
    <xf numFmtId="165" fontId="0" fillId="0" borderId="0" xfId="0" applyNumberFormat="1"/>
    <xf numFmtId="166" fontId="0" fillId="0" borderId="0" xfId="0" applyNumberFormat="1"/>
    <xf numFmtId="0" fontId="25" fillId="0" borderId="30" xfId="0" applyFont="1" applyBorder="1" applyAlignment="1">
      <alignment horizontal="center" vertical="center"/>
    </xf>
    <xf numFmtId="49" fontId="14" fillId="0" borderId="56" xfId="0" applyNumberFormat="1" applyFont="1" applyBorder="1" applyAlignment="1" applyProtection="1">
      <alignment vertical="center" wrapText="1"/>
    </xf>
    <xf numFmtId="0" fontId="9" fillId="0" borderId="0" xfId="0" applyFont="1" applyFill="1" applyBorder="1" applyAlignment="1">
      <alignment vertical="center"/>
    </xf>
    <xf numFmtId="0" fontId="23" fillId="0" borderId="0" xfId="0" applyFont="1" applyFill="1" applyBorder="1" applyAlignment="1" applyProtection="1">
      <alignment vertical="center" wrapText="1"/>
    </xf>
    <xf numFmtId="0" fontId="10" fillId="2" borderId="61" xfId="1" applyFont="1" applyFill="1" applyBorder="1"/>
    <xf numFmtId="166" fontId="8" fillId="2" borderId="62" xfId="0" applyNumberFormat="1" applyFont="1" applyFill="1" applyBorder="1" applyAlignment="1">
      <alignment horizontal="right"/>
    </xf>
    <xf numFmtId="20" fontId="25" fillId="0" borderId="30" xfId="0" applyNumberFormat="1" applyFont="1" applyFill="1" applyBorder="1" applyAlignment="1" applyProtection="1">
      <alignment horizontal="center" vertical="center"/>
    </xf>
    <xf numFmtId="20" fontId="28" fillId="0" borderId="19" xfId="0" applyNumberFormat="1" applyFont="1" applyFill="1" applyBorder="1" applyAlignment="1" applyProtection="1">
      <alignment horizontal="center" vertical="center"/>
    </xf>
    <xf numFmtId="20" fontId="28" fillId="0" borderId="55" xfId="0" applyNumberFormat="1" applyFont="1" applyFill="1" applyBorder="1" applyAlignment="1" applyProtection="1">
      <alignment horizontal="center" vertical="center"/>
    </xf>
    <xf numFmtId="20" fontId="28" fillId="0" borderId="20" xfId="0" applyNumberFormat="1" applyFont="1" applyFill="1" applyBorder="1" applyAlignment="1" applyProtection="1">
      <alignment horizontal="center" vertical="center"/>
    </xf>
    <xf numFmtId="20" fontId="27" fillId="0" borderId="20" xfId="0" applyNumberFormat="1" applyFont="1" applyFill="1" applyBorder="1" applyAlignment="1" applyProtection="1">
      <alignment horizontal="center" vertical="center"/>
    </xf>
    <xf numFmtId="20" fontId="25" fillId="0" borderId="20" xfId="0" applyNumberFormat="1" applyFont="1" applyFill="1" applyBorder="1" applyAlignment="1" applyProtection="1">
      <alignment horizontal="center" vertical="center"/>
    </xf>
    <xf numFmtId="166" fontId="8" fillId="2" borderId="63" xfId="0" applyNumberFormat="1" applyFont="1" applyFill="1" applyBorder="1" applyAlignment="1">
      <alignment horizontal="right"/>
    </xf>
    <xf numFmtId="0" fontId="9" fillId="3" borderId="38" xfId="0" applyFont="1" applyFill="1" applyBorder="1" applyAlignment="1" applyProtection="1">
      <alignment horizontal="center" vertical="center"/>
    </xf>
    <xf numFmtId="0" fontId="9" fillId="3" borderId="43" xfId="0" applyFont="1" applyFill="1" applyBorder="1" applyAlignment="1" applyProtection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left"/>
    </xf>
    <xf numFmtId="0" fontId="30" fillId="0" borderId="2" xfId="0" applyFont="1" applyFill="1" applyBorder="1" applyAlignment="1">
      <alignment horizontal="left"/>
    </xf>
    <xf numFmtId="0" fontId="27" fillId="0" borderId="5" xfId="0" applyFont="1" applyFill="1" applyBorder="1" applyAlignment="1">
      <alignment horizontal="left"/>
    </xf>
    <xf numFmtId="0" fontId="27" fillId="0" borderId="2" xfId="0" applyFont="1" applyFill="1" applyBorder="1" applyAlignment="1">
      <alignment horizontal="left"/>
    </xf>
    <xf numFmtId="0" fontId="25" fillId="0" borderId="28" xfId="0" applyFont="1" applyFill="1" applyBorder="1" applyAlignment="1">
      <alignment horizontal="left"/>
    </xf>
    <xf numFmtId="0" fontId="25" fillId="0" borderId="33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left"/>
    </xf>
    <xf numFmtId="0" fontId="10" fillId="0" borderId="32" xfId="0" applyFont="1" applyFill="1" applyBorder="1" applyAlignment="1">
      <alignment horizontal="left"/>
    </xf>
    <xf numFmtId="0" fontId="21" fillId="0" borderId="0" xfId="0" applyFont="1" applyBorder="1" applyAlignment="1">
      <alignment horizontal="center" vertical="center"/>
    </xf>
    <xf numFmtId="0" fontId="28" fillId="0" borderId="34" xfId="0" applyFont="1" applyFill="1" applyBorder="1" applyAlignment="1">
      <alignment horizontal="left"/>
    </xf>
    <xf numFmtId="0" fontId="28" fillId="0" borderId="7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0" fontId="5" fillId="3" borderId="23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25" xfId="0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24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164" fontId="1" fillId="0" borderId="27" xfId="0" applyNumberFormat="1" applyFont="1" applyBorder="1" applyAlignment="1" applyProtection="1">
      <alignment horizontal="center" vertical="center"/>
    </xf>
    <xf numFmtId="164" fontId="1" fillId="0" borderId="17" xfId="0" applyNumberFormat="1" applyFont="1" applyBorder="1" applyAlignment="1" applyProtection="1">
      <alignment horizontal="center" vertical="center"/>
    </xf>
    <xf numFmtId="166" fontId="3" fillId="0" borderId="27" xfId="0" applyNumberFormat="1" applyFont="1" applyBorder="1" applyAlignment="1" applyProtection="1">
      <alignment horizontal="center" wrapText="1"/>
    </xf>
    <xf numFmtId="166" fontId="3" fillId="0" borderId="17" xfId="0" applyNumberFormat="1" applyFont="1" applyBorder="1" applyAlignment="1" applyProtection="1">
      <alignment horizontal="center" wrapText="1"/>
    </xf>
    <xf numFmtId="166" fontId="3" fillId="0" borderId="26" xfId="0" applyNumberFormat="1" applyFont="1" applyBorder="1" applyAlignment="1" applyProtection="1">
      <alignment horizontal="center" wrapText="1"/>
    </xf>
    <xf numFmtId="167" fontId="1" fillId="0" borderId="26" xfId="0" applyNumberFormat="1" applyFont="1" applyBorder="1" applyAlignment="1" applyProtection="1">
      <alignment horizontal="center" vertical="center"/>
    </xf>
    <xf numFmtId="167" fontId="1" fillId="0" borderId="17" xfId="0" applyNumberFormat="1" applyFont="1" applyBorder="1" applyAlignment="1" applyProtection="1">
      <alignment horizontal="center" vertical="center"/>
    </xf>
    <xf numFmtId="167" fontId="1" fillId="0" borderId="27" xfId="0" applyNumberFormat="1" applyFont="1" applyBorder="1" applyAlignment="1" applyProtection="1">
      <alignment horizontal="center" vertical="center"/>
    </xf>
    <xf numFmtId="164" fontId="1" fillId="0" borderId="26" xfId="0" applyNumberFormat="1" applyFont="1" applyBorder="1" applyAlignment="1" applyProtection="1">
      <alignment horizontal="center" vertical="center"/>
    </xf>
    <xf numFmtId="49" fontId="14" fillId="0" borderId="49" xfId="0" applyNumberFormat="1" applyFont="1" applyBorder="1" applyAlignment="1" applyProtection="1">
      <alignment horizontal="center" vertical="center" wrapText="1"/>
    </xf>
    <xf numFmtId="49" fontId="14" fillId="0" borderId="50" xfId="0" applyNumberFormat="1" applyFont="1" applyBorder="1" applyAlignment="1" applyProtection="1">
      <alignment horizontal="center" vertical="center" wrapText="1"/>
    </xf>
    <xf numFmtId="49" fontId="14" fillId="0" borderId="51" xfId="0" applyNumberFormat="1" applyFont="1" applyBorder="1" applyAlignment="1" applyProtection="1">
      <alignment horizontal="center" vertical="center" wrapText="1"/>
    </xf>
    <xf numFmtId="49" fontId="14" fillId="0" borderId="50" xfId="0" applyNumberFormat="1" applyFont="1" applyBorder="1" applyAlignment="1" applyProtection="1">
      <alignment vertical="center" wrapText="1"/>
    </xf>
  </cellXfs>
  <cellStyles count="2">
    <cellStyle name="Lien hypertexte" xfId="1" builtinId="8"/>
    <cellStyle name="Normal" xfId="0" builtinId="0"/>
  </cellStyles>
  <dxfs count="180"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3B05FF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  <dxf>
      <font>
        <color rgb="FF0DC0FF"/>
      </font>
    </dxf>
    <dxf>
      <font>
        <color rgb="FF3B05FF"/>
      </font>
    </dxf>
    <dxf>
      <font>
        <color rgb="FFA005FF"/>
      </font>
    </dxf>
    <dxf>
      <font>
        <color rgb="FFFF05F3"/>
      </font>
    </dxf>
    <dxf>
      <font>
        <color rgb="FFFF0570"/>
      </font>
    </dxf>
  </dxfs>
  <tableStyles count="0" defaultTableStyle="TableStyleMedium2" defaultPivotStyle="PivotStyleLight16"/>
  <colors>
    <mruColors>
      <color rgb="FFFF0570"/>
      <color rgb="FFFF05F3"/>
      <color rgb="FF0DC0FF"/>
      <color rgb="FFA005FF"/>
      <color rgb="FF066AFE"/>
      <color rgb="FF3B05FF"/>
      <color rgb="FF00A7E2"/>
      <color rgb="FF00A1DA"/>
      <color rgb="FF009BD2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Totals!$C$25</c:f>
              <c:strCache>
                <c:ptCount val="1"/>
                <c:pt idx="0">
                  <c:v>Project management</c:v>
                </c:pt>
              </c:strCache>
            </c:strRef>
          </c:tx>
          <c:spPr>
            <a:solidFill>
              <a:srgbClr val="0DC0FF"/>
            </a:solidFill>
          </c:spPr>
          <c:invertIfNegative val="0"/>
          <c:dLbls>
            <c:spPr>
              <a:noFill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Totals!$D$25</c:f>
              <c:numCache>
                <c:formatCode>0.00%</c:formatCode>
                <c:ptCount val="1"/>
                <c:pt idx="0">
                  <c:v>0.19289340101522845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DA-429A-8742-8FE8C63D9EB8}"/>
            </c:ext>
          </c:extLst>
        </c:ser>
        <c:ser>
          <c:idx val="1"/>
          <c:order val="1"/>
          <c:tx>
            <c:strRef>
              <c:f>Totals!$C$26</c:f>
              <c:strCache>
                <c:ptCount val="1"/>
                <c:pt idx="0">
                  <c:v>Layout</c:v>
                </c:pt>
              </c:strCache>
            </c:strRef>
          </c:tx>
          <c:spPr>
            <a:solidFill>
              <a:srgbClr val="3B05FF"/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 algn="ctr">
                  <a:defRPr lang="fr-CH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Totals!$D$26</c:f>
              <c:numCache>
                <c:formatCode>0.00%</c:formatCode>
                <c:ptCount val="1"/>
                <c:pt idx="0">
                  <c:v>1.2690355329949256E-2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BDA-429A-8742-8FE8C63D9EB8}"/>
            </c:ext>
          </c:extLst>
        </c:ser>
        <c:ser>
          <c:idx val="2"/>
          <c:order val="2"/>
          <c:tx>
            <c:strRef>
              <c:f>Totals!$C$27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rgbClr val="A005FF"/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 algn="ctr">
                  <a:defRPr lang="fr-CH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Totals!$D$27</c:f>
              <c:numCache>
                <c:formatCode>0.00%</c:formatCode>
                <c:ptCount val="1"/>
                <c:pt idx="0">
                  <c:v>0.65355329949238583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BDA-429A-8742-8FE8C63D9EB8}"/>
            </c:ext>
          </c:extLst>
        </c:ser>
        <c:ser>
          <c:idx val="3"/>
          <c:order val="3"/>
          <c:tx>
            <c:strRef>
              <c:f>Totals!$C$28</c:f>
              <c:strCache>
                <c:ptCount val="1"/>
                <c:pt idx="0">
                  <c:v>Doc</c:v>
                </c:pt>
              </c:strCache>
            </c:strRef>
          </c:tx>
          <c:spPr>
            <a:solidFill>
              <a:srgbClr val="FF05F3"/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 algn="ctr">
                  <a:defRPr lang="fr-CH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Totals!$D$28</c:f>
              <c:numCache>
                <c:formatCode>0.00%</c:formatCode>
                <c:ptCount val="1"/>
                <c:pt idx="0">
                  <c:v>7.6142131979695452E-2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BDA-429A-8742-8FE8C63D9EB8}"/>
            </c:ext>
          </c:extLst>
        </c:ser>
        <c:ser>
          <c:idx val="4"/>
          <c:order val="4"/>
          <c:tx>
            <c:strRef>
              <c:f>Totals!$C$29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0570"/>
            </a:solidFill>
          </c:spPr>
          <c:invertIfNegative val="0"/>
          <c:dLbls>
            <c:spPr>
              <a:noFill/>
            </c:spPr>
            <c:txPr>
              <a:bodyPr/>
              <a:lstStyle/>
              <a:p>
                <a:pPr algn="ctr">
                  <a:defRPr lang="fr-CH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Totals!$D$29</c:f>
              <c:numCache>
                <c:formatCode>0.00%</c:formatCode>
                <c:ptCount val="1"/>
                <c:pt idx="0">
                  <c:v>6.4720812182741103E-2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BDA-429A-8742-8FE8C63D9E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4743888"/>
        <c:axId val="824738992"/>
      </c:barChart>
      <c:catAx>
        <c:axId val="824743888"/>
        <c:scaling>
          <c:orientation val="minMax"/>
        </c:scaling>
        <c:delete val="1"/>
        <c:axPos val="b"/>
        <c:majorTickMark val="out"/>
        <c:minorTickMark val="none"/>
        <c:tickLblPos val="nextTo"/>
        <c:crossAx val="824738992"/>
        <c:crosses val="autoZero"/>
        <c:auto val="1"/>
        <c:lblAlgn val="ctr"/>
        <c:lblOffset val="100"/>
        <c:noMultiLvlLbl val="0"/>
      </c:catAx>
      <c:valAx>
        <c:axId val="82473899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247438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 w="38100"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066AFE"/>
            </a:solidFill>
          </c:spPr>
          <c:explosion val="25"/>
          <c:dPt>
            <c:idx val="0"/>
            <c:bubble3D val="0"/>
            <c:spPr>
              <a:solidFill>
                <a:srgbClr val="0DC0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F16-4300-83EE-099FBFABC4C3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AF16-4300-83EE-099FBFABC4C3}"/>
              </c:ext>
            </c:extLst>
          </c:dPt>
          <c:dPt>
            <c:idx val="2"/>
            <c:bubble3D val="0"/>
            <c:spPr>
              <a:solidFill>
                <a:srgbClr val="A005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F16-4300-83EE-099FBFABC4C3}"/>
              </c:ext>
            </c:extLst>
          </c:dPt>
          <c:dPt>
            <c:idx val="3"/>
            <c:bubble3D val="0"/>
            <c:spPr>
              <a:solidFill>
                <a:srgbClr val="FF05F3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F16-4300-83EE-099FBFABC4C3}"/>
              </c:ext>
            </c:extLst>
          </c:dPt>
          <c:dPt>
            <c:idx val="4"/>
            <c:bubble3D val="0"/>
            <c:spPr>
              <a:solidFill>
                <a:srgbClr val="FF057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F16-4300-83EE-099FBFABC4C3}"/>
              </c:ext>
            </c:extLst>
          </c:dPt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AF16-4300-83EE-099FBFABC4C3}"/>
              </c:ext>
            </c:extLst>
          </c:dPt>
          <c:dLbls>
            <c:dLbl>
              <c:idx val="0"/>
              <c:layout>
                <c:manualLayout>
                  <c:x val="1.689780712894759E-2"/>
                  <c:y val="-6.588210219447457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F16-4300-83EE-099FBFABC4C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2503876059231012E-2"/>
                  <c:y val="8.482037013793007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F16-4300-83EE-099FBFABC4C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4689608866692774E-2"/>
                  <c:y val="6.29215885899706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AF16-4300-83EE-099FBFABC4C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8061041316298515E-2"/>
                  <c:y val="5.872429791408077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AF16-4300-83EE-099FBFABC4C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380073003233728E-2"/>
                  <c:y val="-5.573685898776899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AF16-4300-83EE-099FBFABC4C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6327757417419596E-2"/>
                  <c:y val="-3.55867209859105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AF16-4300-83EE-099FBFABC4C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Work!$C$28:$C$32</c:f>
              <c:strCache>
                <c:ptCount val="5"/>
                <c:pt idx="0">
                  <c:v>Project management</c:v>
                </c:pt>
                <c:pt idx="1">
                  <c:v>Layout</c:v>
                </c:pt>
                <c:pt idx="2">
                  <c:v>C#</c:v>
                </c:pt>
                <c:pt idx="3">
                  <c:v>Doc</c:v>
                </c:pt>
                <c:pt idx="4">
                  <c:v>Other</c:v>
                </c:pt>
              </c:strCache>
            </c:strRef>
          </c:cat>
          <c:val>
            <c:numRef>
              <c:f>Work!$F$28:$F$32</c:f>
              <c:numCache>
                <c:formatCode>0.00%</c:formatCode>
                <c:ptCount val="5"/>
                <c:pt idx="0">
                  <c:v>0.19289340101522845</c:v>
                </c:pt>
                <c:pt idx="1">
                  <c:v>1.2690355329949256E-2</c:v>
                </c:pt>
                <c:pt idx="2">
                  <c:v>0.65355329949238583</c:v>
                </c:pt>
                <c:pt idx="3">
                  <c:v>7.6142131979695452E-2</c:v>
                </c:pt>
                <c:pt idx="4">
                  <c:v>6.4720812182741103E-2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F16-4300-83EE-099FBFABC4C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spPr>
    <a:solidFill>
      <a:schemeClr val="bg1"/>
    </a:solidFill>
    <a:ln w="38100" cmpd="sng">
      <a:solidFill>
        <a:schemeClr val="bg1">
          <a:lumMod val="50000"/>
          <a:alpha val="85000"/>
        </a:schemeClr>
      </a:solidFill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 b="1">
          <a:ln w="3175">
            <a:noFill/>
          </a:ln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22</xdr:row>
      <xdr:rowOff>9525</xdr:rowOff>
    </xdr:from>
    <xdr:to>
      <xdr:col>8</xdr:col>
      <xdr:colOff>0</xdr:colOff>
      <xdr:row>32</xdr:row>
      <xdr:rowOff>165711</xdr:rowOff>
    </xdr:to>
    <xdr:graphicFrame macro="">
      <xdr:nvGraphicFramePr>
        <xdr:cNvPr id="4" name="Graphique" descr="Graphique tâche en %&#10;" title="Graphiqu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24</xdr:row>
      <xdr:rowOff>188889</xdr:rowOff>
    </xdr:from>
    <xdr:to>
      <xdr:col>9</xdr:col>
      <xdr:colOff>0</xdr:colOff>
      <xdr:row>33</xdr:row>
      <xdr:rowOff>4761</xdr:rowOff>
    </xdr:to>
    <xdr:graphicFrame macro="">
      <xdr:nvGraphicFramePr>
        <xdr:cNvPr id="4" name="Graphique" descr="Graphique tâche en %&#10;" title="Graphiqu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M47"/>
  <sheetViews>
    <sheetView tabSelected="1" zoomScaleNormal="100" workbookViewId="0">
      <selection activeCell="K16" sqref="K16"/>
    </sheetView>
  </sheetViews>
  <sheetFormatPr baseColWidth="10" defaultRowHeight="15" x14ac:dyDescent="0.25"/>
  <cols>
    <col min="1" max="1" width="10.7109375" style="26" customWidth="1"/>
    <col min="2" max="2" width="5.28515625" style="26" customWidth="1"/>
    <col min="3" max="3" width="19.5703125" style="26" bestFit="1" customWidth="1"/>
    <col min="4" max="4" width="12.7109375" style="26" customWidth="1"/>
    <col min="5" max="5" width="17.7109375" style="26" customWidth="1"/>
    <col min="6" max="6" width="12.7109375" style="26" customWidth="1"/>
    <col min="7" max="7" width="17.7109375" style="26" customWidth="1"/>
    <col min="8" max="8" width="12.7109375" style="26" customWidth="1"/>
    <col min="9" max="9" width="5.28515625" style="26" customWidth="1"/>
    <col min="10" max="10" width="10.7109375" style="26" customWidth="1"/>
    <col min="11" max="16384" width="11.42578125" style="26"/>
  </cols>
  <sheetData>
    <row r="1" spans="1:13" ht="15" customHeight="1" x14ac:dyDescent="0.25">
      <c r="A1" s="23"/>
      <c r="B1" s="41"/>
      <c r="C1" s="168" t="s">
        <v>151</v>
      </c>
      <c r="D1" s="168"/>
      <c r="E1" s="168"/>
      <c r="F1" s="168"/>
      <c r="G1" s="168"/>
      <c r="H1" s="168"/>
      <c r="I1" s="41"/>
      <c r="J1" s="24"/>
      <c r="K1" s="25"/>
      <c r="L1" s="25"/>
    </row>
    <row r="2" spans="1:13" ht="15" customHeight="1" thickBot="1" x14ac:dyDescent="0.3">
      <c r="A2" s="23"/>
      <c r="B2" s="42"/>
      <c r="C2" s="169"/>
      <c r="D2" s="169"/>
      <c r="E2" s="169"/>
      <c r="F2" s="169"/>
      <c r="G2" s="169"/>
      <c r="H2" s="169"/>
      <c r="I2" s="42"/>
      <c r="J2" s="24"/>
      <c r="K2" s="25"/>
      <c r="L2" s="25"/>
    </row>
    <row r="3" spans="1:13" ht="15" customHeight="1" x14ac:dyDescent="0.25">
      <c r="A3" s="23"/>
      <c r="B3" s="23"/>
      <c r="C3" s="166" t="s">
        <v>79</v>
      </c>
      <c r="D3" s="167"/>
      <c r="E3" s="166" t="s">
        <v>80</v>
      </c>
      <c r="F3" s="167"/>
      <c r="G3" s="166" t="s">
        <v>81</v>
      </c>
      <c r="H3" s="167"/>
      <c r="I3" s="23"/>
      <c r="J3" s="23"/>
    </row>
    <row r="4" spans="1:13" ht="15" customHeight="1" x14ac:dyDescent="0.25">
      <c r="A4" s="23"/>
      <c r="B4" s="23"/>
      <c r="C4" s="157" t="s">
        <v>27</v>
      </c>
      <c r="D4" s="158">
        <f>'Week 1'!I10</f>
        <v>0.19444444444444436</v>
      </c>
      <c r="E4" s="157" t="s">
        <v>28</v>
      </c>
      <c r="F4" s="158">
        <f>'Week 3'!I12</f>
        <v>0.17708333333333337</v>
      </c>
      <c r="G4" s="157" t="s">
        <v>33</v>
      </c>
      <c r="H4" s="158">
        <f>'Week 7'!I9</f>
        <v>0.20833333333333326</v>
      </c>
      <c r="I4" s="23"/>
      <c r="J4" s="23"/>
    </row>
    <row r="5" spans="1:13" ht="15" customHeight="1" x14ac:dyDescent="0.25">
      <c r="A5" s="23"/>
      <c r="B5" s="23"/>
      <c r="C5" s="62" t="s">
        <v>29</v>
      </c>
      <c r="D5" s="44">
        <f>'Week 2'!I9</f>
        <v>0.24305555555555552</v>
      </c>
      <c r="E5" s="62" t="s">
        <v>30</v>
      </c>
      <c r="F5" s="47">
        <f>'Week 4'!I10</f>
        <v>0.21527777777777773</v>
      </c>
      <c r="G5" s="62" t="s">
        <v>34</v>
      </c>
      <c r="H5" s="44">
        <f>'Week 8'!I13</f>
        <v>0</v>
      </c>
      <c r="I5" s="23"/>
      <c r="J5" s="23"/>
    </row>
    <row r="6" spans="1:13" ht="15" customHeight="1" x14ac:dyDescent="0.25">
      <c r="A6" s="23"/>
      <c r="B6" s="23"/>
      <c r="C6" s="78"/>
      <c r="D6" s="79"/>
      <c r="E6" s="62" t="s">
        <v>32</v>
      </c>
      <c r="F6" s="47">
        <f>'Week 5'!I7</f>
        <v>0</v>
      </c>
      <c r="G6" s="62" t="s">
        <v>35</v>
      </c>
      <c r="H6" s="44">
        <f>'Week 9'!I13</f>
        <v>0</v>
      </c>
      <c r="I6" s="23"/>
      <c r="J6" s="23"/>
    </row>
    <row r="7" spans="1:13" ht="15" customHeight="1" x14ac:dyDescent="0.25">
      <c r="A7" s="23"/>
      <c r="B7" s="23"/>
      <c r="C7" s="78"/>
      <c r="D7" s="79"/>
      <c r="E7" s="62" t="s">
        <v>31</v>
      </c>
      <c r="F7" s="47">
        <f>'Week 6'!I9</f>
        <v>0.18749999999999994</v>
      </c>
      <c r="G7" s="62" t="s">
        <v>36</v>
      </c>
      <c r="H7" s="82">
        <f>'Week 10'!I9</f>
        <v>0.21180555555555552</v>
      </c>
      <c r="I7" s="23"/>
      <c r="J7" s="23"/>
    </row>
    <row r="8" spans="1:13" ht="15" customHeight="1" x14ac:dyDescent="0.25">
      <c r="A8" s="23"/>
      <c r="B8" s="23"/>
      <c r="C8" s="78"/>
      <c r="D8" s="79"/>
      <c r="E8" s="78"/>
      <c r="F8" s="79"/>
      <c r="G8" s="86"/>
      <c r="H8" s="87"/>
      <c r="I8" s="23"/>
      <c r="J8" s="23"/>
    </row>
    <row r="9" spans="1:13" ht="15" customHeight="1" x14ac:dyDescent="0.25">
      <c r="A9" s="23"/>
      <c r="B9" s="23"/>
      <c r="C9" s="78"/>
      <c r="D9" s="79"/>
      <c r="E9" s="78"/>
      <c r="F9" s="79"/>
      <c r="G9" s="83"/>
      <c r="H9" s="84"/>
      <c r="I9" s="23"/>
      <c r="J9" s="23"/>
    </row>
    <row r="10" spans="1:13" ht="15" customHeight="1" thickBot="1" x14ac:dyDescent="0.3">
      <c r="A10" s="23"/>
      <c r="B10" s="23"/>
      <c r="C10" s="78"/>
      <c r="D10" s="79"/>
      <c r="E10" s="80"/>
      <c r="F10" s="81"/>
      <c r="G10" s="80"/>
      <c r="H10" s="85"/>
      <c r="I10" s="23"/>
      <c r="J10" s="23"/>
    </row>
    <row r="11" spans="1:13" ht="15" customHeight="1" thickBot="1" x14ac:dyDescent="0.3">
      <c r="A11" s="23"/>
      <c r="B11" s="23"/>
      <c r="C11" s="33" t="s">
        <v>2</v>
      </c>
      <c r="D11" s="46">
        <f>SUM(D4:D5)</f>
        <v>0.43749999999999989</v>
      </c>
      <c r="E11" s="43" t="s">
        <v>2</v>
      </c>
      <c r="F11" s="45">
        <f>SUM(F4:F7)</f>
        <v>0.57986111111111105</v>
      </c>
      <c r="G11" s="43" t="s">
        <v>2</v>
      </c>
      <c r="H11" s="45">
        <f>SUM(H4:H7)</f>
        <v>0.42013888888888878</v>
      </c>
      <c r="I11" s="23"/>
      <c r="J11" s="23"/>
    </row>
    <row r="12" spans="1:13" ht="15" customHeight="1" thickBot="1" x14ac:dyDescent="0.3">
      <c r="A12" s="23"/>
      <c r="B12" s="23"/>
      <c r="C12" s="22"/>
      <c r="D12" s="22"/>
      <c r="E12" s="22"/>
      <c r="F12" s="22"/>
      <c r="G12" s="22"/>
      <c r="H12" s="22"/>
      <c r="I12" s="23"/>
      <c r="J12" s="23"/>
    </row>
    <row r="13" spans="1:13" ht="15" customHeight="1" x14ac:dyDescent="0.25">
      <c r="A13" s="23"/>
      <c r="B13" s="23"/>
      <c r="C13" s="166" t="s">
        <v>82</v>
      </c>
      <c r="D13" s="167"/>
      <c r="E13" s="166" t="s">
        <v>83</v>
      </c>
      <c r="F13" s="167"/>
      <c r="G13" s="112"/>
      <c r="H13" s="113"/>
      <c r="I13" s="23"/>
      <c r="J13" s="23"/>
      <c r="M13" s="27"/>
    </row>
    <row r="14" spans="1:13" ht="15" customHeight="1" x14ac:dyDescent="0.25">
      <c r="A14" s="23"/>
      <c r="B14" s="23"/>
      <c r="C14" s="157" t="s">
        <v>37</v>
      </c>
      <c r="D14" s="47">
        <f>'Week 11'!I9</f>
        <v>0.21180555555555552</v>
      </c>
      <c r="E14" s="157" t="s">
        <v>41</v>
      </c>
      <c r="F14" s="165">
        <f>'Week 15'!I8</f>
        <v>0.19791666666666669</v>
      </c>
      <c r="G14" s="78"/>
      <c r="H14" s="114"/>
      <c r="I14" s="23"/>
      <c r="J14" s="23"/>
    </row>
    <row r="15" spans="1:13" ht="15" customHeight="1" x14ac:dyDescent="0.25">
      <c r="A15" s="23"/>
      <c r="B15" s="23"/>
      <c r="C15" s="62" t="s">
        <v>38</v>
      </c>
      <c r="D15" s="47">
        <f>'Week 12'!I13</f>
        <v>9.722222222222221E-2</v>
      </c>
      <c r="E15" s="62" t="s">
        <v>42</v>
      </c>
      <c r="F15" s="47">
        <f>'Week 16'!I10</f>
        <v>0.19444444444444453</v>
      </c>
      <c r="G15" s="78"/>
      <c r="H15" s="114"/>
      <c r="I15" s="23"/>
      <c r="J15" s="23"/>
    </row>
    <row r="16" spans="1:13" ht="15" customHeight="1" x14ac:dyDescent="0.25">
      <c r="A16" s="23"/>
      <c r="B16" s="23"/>
      <c r="C16" s="62" t="s">
        <v>39</v>
      </c>
      <c r="D16" s="47">
        <f>'Week 13'!I8</f>
        <v>0.19791666666666669</v>
      </c>
      <c r="E16" s="62" t="s">
        <v>43</v>
      </c>
      <c r="F16" s="47">
        <f>'Week 17'!I10</f>
        <v>0.19097222222222221</v>
      </c>
      <c r="G16" s="78"/>
      <c r="H16" s="114"/>
      <c r="I16" s="23"/>
      <c r="J16" s="23"/>
    </row>
    <row r="17" spans="1:10" ht="15" customHeight="1" x14ac:dyDescent="0.25">
      <c r="A17" s="23"/>
      <c r="B17" s="23"/>
      <c r="C17" s="62" t="s">
        <v>40</v>
      </c>
      <c r="D17" s="47">
        <f>'Week 14'!I9</f>
        <v>0.20833333333333331</v>
      </c>
      <c r="E17" s="62" t="s">
        <v>44</v>
      </c>
      <c r="F17" s="47">
        <f>'Week 18'!I13</f>
        <v>0</v>
      </c>
      <c r="G17" s="78"/>
      <c r="H17" s="114"/>
      <c r="I17" s="23"/>
      <c r="J17" s="23"/>
    </row>
    <row r="18" spans="1:10" ht="15" customHeight="1" thickBot="1" x14ac:dyDescent="0.3">
      <c r="A18" s="23"/>
      <c r="B18" s="23"/>
      <c r="C18" s="78"/>
      <c r="D18" s="79"/>
      <c r="E18" s="78"/>
      <c r="F18" s="79"/>
      <c r="G18" s="78"/>
      <c r="H18" s="114"/>
      <c r="I18" s="23"/>
      <c r="J18" s="23"/>
    </row>
    <row r="19" spans="1:10" ht="15" customHeight="1" thickBot="1" x14ac:dyDescent="0.3">
      <c r="A19" s="23"/>
      <c r="B19" s="23"/>
      <c r="C19" s="33" t="s">
        <v>2</v>
      </c>
      <c r="D19" s="46">
        <f>SUM(D14:D17)</f>
        <v>0.71527777777777768</v>
      </c>
      <c r="E19" s="33" t="s">
        <v>2</v>
      </c>
      <c r="F19" s="115">
        <f>SUM(F14:F17)</f>
        <v>0.58333333333333348</v>
      </c>
      <c r="G19" s="116"/>
      <c r="H19" s="117"/>
      <c r="I19" s="23"/>
      <c r="J19" s="23"/>
    </row>
    <row r="20" spans="1:10" ht="15" customHeight="1" thickBot="1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</row>
    <row r="21" spans="1:10" ht="15" customHeight="1" thickBot="1" x14ac:dyDescent="0.3">
      <c r="A21" s="23"/>
      <c r="B21" s="23"/>
      <c r="C21" s="74" t="s">
        <v>4</v>
      </c>
      <c r="D21" s="75"/>
      <c r="E21" s="75"/>
      <c r="F21" s="76">
        <f>D11+F11+H11+D19+F19</f>
        <v>2.7361111111111112</v>
      </c>
      <c r="G21" s="76"/>
      <c r="H21" s="77"/>
      <c r="I21" s="23"/>
      <c r="J21" s="23"/>
    </row>
    <row r="22" spans="1:10" ht="15" customHeight="1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</row>
    <row r="23" spans="1:10" ht="15" customHeight="1" thickBot="1" x14ac:dyDescent="0.3">
      <c r="A23" s="23"/>
      <c r="B23" s="28"/>
      <c r="C23" s="23"/>
      <c r="D23" s="23"/>
      <c r="E23" s="23"/>
      <c r="F23" s="23"/>
      <c r="G23" s="23"/>
      <c r="H23" s="23"/>
      <c r="I23" s="23"/>
      <c r="J23" s="23"/>
    </row>
    <row r="24" spans="1:10" ht="15" customHeight="1" thickBot="1" x14ac:dyDescent="0.3">
      <c r="A24" s="23"/>
      <c r="B24" s="23"/>
      <c r="C24" s="63" t="s">
        <v>46</v>
      </c>
      <c r="D24" s="63" t="s">
        <v>47</v>
      </c>
      <c r="E24" s="23"/>
      <c r="F24" s="23"/>
      <c r="G24" s="23"/>
      <c r="H24" s="23"/>
      <c r="I24" s="23"/>
      <c r="J24" s="23"/>
    </row>
    <row r="25" spans="1:10" ht="15" customHeight="1" x14ac:dyDescent="0.25">
      <c r="A25" s="23"/>
      <c r="B25" s="23"/>
      <c r="C25" s="34" t="s">
        <v>76</v>
      </c>
      <c r="D25" s="35">
        <f>Work!F28</f>
        <v>0.19289340101522845</v>
      </c>
      <c r="E25" s="23"/>
      <c r="F25" s="23"/>
      <c r="G25" s="23"/>
      <c r="H25" s="23"/>
      <c r="I25" s="23"/>
      <c r="J25" s="23"/>
    </row>
    <row r="26" spans="1:10" ht="15" customHeight="1" x14ac:dyDescent="0.25">
      <c r="A26" s="23"/>
      <c r="B26" s="23"/>
      <c r="C26" s="36" t="s">
        <v>78</v>
      </c>
      <c r="D26" s="35">
        <f>Work!F29</f>
        <v>1.2690355329949256E-2</v>
      </c>
      <c r="E26" s="23"/>
      <c r="F26" s="23"/>
      <c r="G26" s="23"/>
      <c r="H26" s="23"/>
      <c r="I26" s="23"/>
      <c r="J26" s="23"/>
    </row>
    <row r="27" spans="1:10" ht="15" customHeight="1" x14ac:dyDescent="0.25">
      <c r="A27" s="23"/>
      <c r="B27" s="23"/>
      <c r="C27" s="37" t="s">
        <v>6</v>
      </c>
      <c r="D27" s="35">
        <f>Work!F30</f>
        <v>0.65355329949238583</v>
      </c>
      <c r="E27" s="23"/>
      <c r="F27" s="23"/>
      <c r="G27" s="23"/>
      <c r="H27" s="23"/>
      <c r="I27" s="23"/>
      <c r="J27" s="23"/>
    </row>
    <row r="28" spans="1:10" ht="15" customHeight="1" x14ac:dyDescent="0.25">
      <c r="A28" s="23"/>
      <c r="B28" s="23"/>
      <c r="C28" s="38" t="s">
        <v>5</v>
      </c>
      <c r="D28" s="35">
        <f>Work!F31</f>
        <v>7.6142131979695452E-2</v>
      </c>
      <c r="E28" s="23"/>
      <c r="F28" s="23"/>
      <c r="G28" s="23"/>
      <c r="H28" s="23"/>
      <c r="I28" s="23"/>
      <c r="J28" s="23"/>
    </row>
    <row r="29" spans="1:10" ht="15" customHeight="1" thickBot="1" x14ac:dyDescent="0.3">
      <c r="A29" s="23"/>
      <c r="B29" s="23"/>
      <c r="C29" s="39" t="s">
        <v>77</v>
      </c>
      <c r="D29" s="40">
        <f>Work!F32</f>
        <v>6.4720812182741103E-2</v>
      </c>
      <c r="E29" s="23"/>
      <c r="F29" s="23"/>
      <c r="G29" s="23"/>
      <c r="H29" s="23"/>
      <c r="I29" s="23"/>
      <c r="J29" s="23"/>
    </row>
    <row r="30" spans="1:10" ht="15" customHeight="1" x14ac:dyDescent="0.25">
      <c r="A30" s="23"/>
      <c r="B30" s="23"/>
      <c r="C30" s="23"/>
      <c r="D30" s="23"/>
      <c r="E30" s="23"/>
      <c r="F30" s="23"/>
      <c r="G30" s="23"/>
      <c r="H30" s="23"/>
    </row>
    <row r="31" spans="1:10" ht="15" customHeight="1" x14ac:dyDescent="0.25">
      <c r="A31" s="23"/>
      <c r="B31" s="56"/>
      <c r="C31" s="88"/>
      <c r="D31" s="88"/>
      <c r="E31" s="23"/>
      <c r="F31" s="23"/>
      <c r="G31" s="23"/>
      <c r="H31" s="23"/>
    </row>
    <row r="32" spans="1:10" ht="15.75" customHeight="1" x14ac:dyDescent="0.25">
      <c r="A32" s="23"/>
      <c r="B32" s="23"/>
      <c r="C32" s="23"/>
      <c r="D32" s="23"/>
      <c r="E32" s="23"/>
      <c r="F32" s="23"/>
    </row>
    <row r="33" spans="1:5" ht="15" customHeight="1" x14ac:dyDescent="0.25">
      <c r="A33" s="23"/>
      <c r="B33" s="23"/>
      <c r="C33" s="23"/>
      <c r="D33" s="23"/>
      <c r="E33" s="23"/>
    </row>
    <row r="34" spans="1:5" ht="15" customHeight="1" x14ac:dyDescent="0.25">
      <c r="A34" s="23"/>
      <c r="C34" s="55"/>
    </row>
    <row r="35" spans="1:5" ht="15" customHeight="1" x14ac:dyDescent="0.25">
      <c r="A35" s="23"/>
      <c r="C35" s="57"/>
    </row>
    <row r="36" spans="1:5" ht="15" customHeight="1" x14ac:dyDescent="0.25">
      <c r="A36" s="23"/>
    </row>
    <row r="37" spans="1:5" ht="15" customHeight="1" x14ac:dyDescent="0.25">
      <c r="A37" s="23"/>
    </row>
    <row r="38" spans="1:5" ht="15" customHeight="1" x14ac:dyDescent="0.25"/>
    <row r="39" spans="1:5" ht="15" customHeight="1" x14ac:dyDescent="0.25"/>
    <row r="40" spans="1:5" ht="15" customHeight="1" x14ac:dyDescent="0.25"/>
    <row r="41" spans="1:5" ht="15" customHeight="1" x14ac:dyDescent="0.25"/>
    <row r="42" spans="1:5" ht="15" customHeight="1" x14ac:dyDescent="0.25"/>
    <row r="43" spans="1:5" ht="15" customHeight="1" x14ac:dyDescent="0.25"/>
    <row r="44" spans="1:5" ht="15" customHeight="1" x14ac:dyDescent="0.25"/>
    <row r="45" spans="1:5" ht="15" customHeight="1" x14ac:dyDescent="0.25"/>
    <row r="46" spans="1:5" ht="15" customHeight="1" x14ac:dyDescent="0.25">
      <c r="D46" s="54"/>
    </row>
    <row r="47" spans="1:5" ht="15" customHeight="1" x14ac:dyDescent="0.25"/>
  </sheetData>
  <mergeCells count="6">
    <mergeCell ref="C13:D13"/>
    <mergeCell ref="E13:F13"/>
    <mergeCell ref="C1:H2"/>
    <mergeCell ref="C3:D3"/>
    <mergeCell ref="E3:F3"/>
    <mergeCell ref="G3:H3"/>
  </mergeCells>
  <hyperlinks>
    <hyperlink ref="C4" location="'Week 1'!A1" display="Week 1"/>
    <hyperlink ref="C5" location="'Week 2'!A1" display="Week 2"/>
    <hyperlink ref="E4" location="'Week 3'!A1" display="Week 3"/>
    <hyperlink ref="E5" location="'Week 4'!A1" display="Week 4"/>
    <hyperlink ref="C24" location="Work!A1" display="Work"/>
    <hyperlink ref="E6" location="'Week 5'!A1" display="Week 5"/>
    <hyperlink ref="E7" location="'Week 6'!A1" display="Week 6"/>
    <hyperlink ref="G4" location="'Week 7'!A1" display="Week 7"/>
    <hyperlink ref="G5" location="'Week 8'!A1" display="Week 8"/>
    <hyperlink ref="G6" location="'Week 9'!A1" display="Week 9"/>
    <hyperlink ref="G7" location="'Week 10'!A1" display="Week 10"/>
    <hyperlink ref="C14" location="'Week 11'!A1" display="Week 11"/>
    <hyperlink ref="C15" location="'Week 12'!A1" display="Week 12"/>
    <hyperlink ref="C16" location="'Week 13'!A1" display="Week 13"/>
    <hyperlink ref="C17" location="'Week 14'!A1" display="Week 14"/>
    <hyperlink ref="E14" location="'Week 15'!A1" display="Week 15"/>
    <hyperlink ref="E15" location="'Week 16'!A1" display="Week 16"/>
    <hyperlink ref="E16" location="'Week 17'!A1" display="Week 17"/>
    <hyperlink ref="E17" location="'Week 18'!A1" display="Week 18"/>
  </hyperlinks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pageSetUpPr fitToPage="1"/>
  </sheetPr>
  <dimension ref="B1:N26"/>
  <sheetViews>
    <sheetView workbookViewId="0">
      <selection activeCell="C13" sqref="C13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3:13" ht="15" customHeight="1" x14ac:dyDescent="0.25">
      <c r="C1" s="188" t="s">
        <v>69</v>
      </c>
      <c r="D1" s="189"/>
      <c r="E1" s="189"/>
      <c r="F1" s="189"/>
      <c r="G1" s="189"/>
      <c r="H1" s="189" t="s">
        <v>87</v>
      </c>
      <c r="I1" s="192"/>
      <c r="L1" s="3"/>
      <c r="M1" s="3"/>
    </row>
    <row r="2" spans="3:13" ht="15" customHeight="1" thickBot="1" x14ac:dyDescent="0.3">
      <c r="C2" s="190"/>
      <c r="D2" s="191"/>
      <c r="E2" s="191"/>
      <c r="F2" s="191"/>
      <c r="G2" s="191"/>
      <c r="H2" s="191"/>
      <c r="I2" s="193"/>
      <c r="L2" s="3"/>
      <c r="M2" s="3"/>
    </row>
    <row r="3" spans="3:13" ht="15" customHeight="1" thickBot="1" x14ac:dyDescent="0.3">
      <c r="C3" s="15"/>
      <c r="D3" s="15"/>
      <c r="E3" s="15"/>
      <c r="F3" s="15"/>
      <c r="G3" s="15"/>
      <c r="H3" s="15"/>
      <c r="I3" s="15"/>
    </row>
    <row r="4" spans="3:13" ht="15.75" thickBot="1" x14ac:dyDescent="0.3">
      <c r="C4" s="58" t="s">
        <v>0</v>
      </c>
      <c r="D4" s="59" t="s">
        <v>53</v>
      </c>
      <c r="E4" s="59" t="s">
        <v>54</v>
      </c>
      <c r="F4" s="59" t="s">
        <v>55</v>
      </c>
      <c r="G4" s="59" t="s">
        <v>1</v>
      </c>
      <c r="H4" s="60" t="s">
        <v>56</v>
      </c>
      <c r="I4" s="60" t="s">
        <v>3</v>
      </c>
    </row>
    <row r="5" spans="3:13" ht="15" customHeight="1" x14ac:dyDescent="0.25">
      <c r="C5" s="201" t="s">
        <v>114</v>
      </c>
      <c r="D5" s="89">
        <v>0</v>
      </c>
      <c r="E5" s="16">
        <v>0</v>
      </c>
      <c r="F5" s="16">
        <f>(E5)-(D5)</f>
        <v>0</v>
      </c>
      <c r="G5" s="164" t="s">
        <v>77</v>
      </c>
      <c r="H5" s="203" t="s">
        <v>25</v>
      </c>
      <c r="I5" s="198">
        <f>SUM(F5:F9)</f>
        <v>0</v>
      </c>
      <c r="J5" s="11"/>
    </row>
    <row r="6" spans="3:13" ht="15" customHeight="1" x14ac:dyDescent="0.25">
      <c r="C6" s="201"/>
      <c r="D6" s="90">
        <v>0</v>
      </c>
      <c r="E6" s="18">
        <v>0</v>
      </c>
      <c r="F6" s="18">
        <f t="shared" ref="F6:F7" si="0">(E6)-(D6)</f>
        <v>0</v>
      </c>
      <c r="G6" s="163" t="s">
        <v>77</v>
      </c>
      <c r="H6" s="204"/>
      <c r="I6" s="196"/>
      <c r="J6" s="11"/>
    </row>
    <row r="7" spans="3:13" ht="15" customHeight="1" x14ac:dyDescent="0.25">
      <c r="C7" s="201"/>
      <c r="D7" s="90">
        <v>0</v>
      </c>
      <c r="E7" s="18">
        <v>0</v>
      </c>
      <c r="F7" s="18">
        <f t="shared" si="0"/>
        <v>0</v>
      </c>
      <c r="G7" s="103" t="s">
        <v>77</v>
      </c>
      <c r="H7" s="204"/>
      <c r="I7" s="196"/>
      <c r="J7" s="11"/>
    </row>
    <row r="8" spans="3:13" ht="15" customHeight="1" x14ac:dyDescent="0.25">
      <c r="C8" s="201"/>
      <c r="D8" s="90">
        <v>0</v>
      </c>
      <c r="E8" s="18">
        <v>0</v>
      </c>
      <c r="F8" s="18">
        <f>(E8-D8)</f>
        <v>0</v>
      </c>
      <c r="G8" s="103" t="s">
        <v>77</v>
      </c>
      <c r="H8" s="204"/>
      <c r="I8" s="196"/>
      <c r="J8" s="11"/>
    </row>
    <row r="9" spans="3:13" ht="15.75" thickBot="1" x14ac:dyDescent="0.3">
      <c r="C9" s="200"/>
      <c r="D9" s="111">
        <v>0</v>
      </c>
      <c r="E9" s="107">
        <v>0</v>
      </c>
      <c r="F9" s="107">
        <f>(E9-D9)</f>
        <v>0</v>
      </c>
      <c r="G9" s="108" t="s">
        <v>77</v>
      </c>
      <c r="H9" s="204"/>
      <c r="I9" s="196"/>
      <c r="J9" s="11"/>
    </row>
    <row r="10" spans="3:13" ht="15" customHeight="1" x14ac:dyDescent="0.25">
      <c r="C10" s="202" t="s">
        <v>115</v>
      </c>
      <c r="D10" s="89">
        <v>0</v>
      </c>
      <c r="E10" s="16">
        <v>0</v>
      </c>
      <c r="F10" s="16">
        <f>(E10-D10)</f>
        <v>0</v>
      </c>
      <c r="G10" s="92" t="s">
        <v>77</v>
      </c>
      <c r="H10" s="204"/>
      <c r="I10" s="198">
        <f>SUM(F10:F12)</f>
        <v>0</v>
      </c>
      <c r="J10" s="11"/>
    </row>
    <row r="11" spans="3:13" ht="15" customHeight="1" x14ac:dyDescent="0.25">
      <c r="C11" s="194"/>
      <c r="D11" s="90">
        <v>0</v>
      </c>
      <c r="E11" s="18">
        <v>0</v>
      </c>
      <c r="F11" s="18">
        <f t="shared" ref="F11:F12" si="1">(E11)-(D11)</f>
        <v>0</v>
      </c>
      <c r="G11" s="91" t="s">
        <v>77</v>
      </c>
      <c r="H11" s="204"/>
      <c r="I11" s="196"/>
      <c r="J11" s="11"/>
    </row>
    <row r="12" spans="3:13" ht="15.75" thickBot="1" x14ac:dyDescent="0.3">
      <c r="C12" s="195"/>
      <c r="D12" s="106">
        <v>0</v>
      </c>
      <c r="E12" s="107">
        <v>0</v>
      </c>
      <c r="F12" s="107">
        <f t="shared" si="1"/>
        <v>0</v>
      </c>
      <c r="G12" s="108" t="s">
        <v>77</v>
      </c>
      <c r="H12" s="205"/>
      <c r="I12" s="197"/>
      <c r="J12" s="11"/>
    </row>
    <row r="13" spans="3:13" ht="15.75" thickBot="1" x14ac:dyDescent="0.3">
      <c r="C13" s="19"/>
      <c r="D13" s="19"/>
      <c r="E13" s="19"/>
      <c r="F13" s="19"/>
      <c r="G13" s="19"/>
      <c r="H13" s="102" t="s">
        <v>57</v>
      </c>
      <c r="I13" s="105">
        <f>SUM(I5:I12)</f>
        <v>0</v>
      </c>
    </row>
    <row r="14" spans="3:13" ht="15" customHeight="1" x14ac:dyDescent="0.25">
      <c r="C14" s="61" t="s">
        <v>51</v>
      </c>
      <c r="D14" s="20"/>
      <c r="E14" s="20"/>
      <c r="F14" s="20"/>
      <c r="G14" s="21"/>
      <c r="H14" s="20"/>
      <c r="I14" s="20"/>
    </row>
    <row r="15" spans="3:13" ht="15" customHeight="1" x14ac:dyDescent="0.25">
      <c r="D15" s="10"/>
      <c r="E15" s="10"/>
      <c r="F15" s="10"/>
      <c r="G15" s="14"/>
      <c r="H15" s="10"/>
      <c r="I15" s="10"/>
      <c r="J15" s="11"/>
      <c r="L15" s="10"/>
    </row>
    <row r="16" spans="3:13" ht="15" customHeight="1" x14ac:dyDescent="0.25">
      <c r="C16" s="155"/>
      <c r="D16" s="156"/>
      <c r="E16" s="156"/>
      <c r="F16" s="156"/>
      <c r="G16" s="156"/>
      <c r="H16" s="156"/>
      <c r="I16" s="156"/>
      <c r="J16" s="11"/>
    </row>
    <row r="17" spans="2:14" ht="15" customHeight="1" x14ac:dyDescent="0.25">
      <c r="C17" s="155"/>
      <c r="D17" s="156"/>
      <c r="E17" s="156"/>
      <c r="F17" s="156"/>
      <c r="G17" s="156"/>
      <c r="H17" s="156"/>
      <c r="I17" s="156"/>
      <c r="J17" s="11"/>
      <c r="N17" s="4"/>
    </row>
    <row r="18" spans="2:14" ht="15" customHeight="1" x14ac:dyDescent="0.25">
      <c r="B18" s="13"/>
      <c r="C18" s="10"/>
      <c r="D18" s="10"/>
      <c r="E18" s="10"/>
      <c r="F18" s="10"/>
      <c r="G18" s="14"/>
      <c r="H18" s="10"/>
      <c r="I18" s="10"/>
      <c r="J18" s="11"/>
    </row>
    <row r="19" spans="2:14" ht="15" customHeight="1" x14ac:dyDescent="0.25">
      <c r="J19" s="11"/>
    </row>
    <row r="20" spans="2:14" ht="15" customHeight="1" x14ac:dyDescent="0.25">
      <c r="J20" s="11"/>
    </row>
    <row r="21" spans="2:14" ht="15" customHeight="1" x14ac:dyDescent="0.25">
      <c r="J21" s="11"/>
    </row>
    <row r="22" spans="2:14" ht="13.5" customHeight="1" x14ac:dyDescent="0.25">
      <c r="J22" s="12"/>
    </row>
    <row r="26" spans="2:14" x14ac:dyDescent="0.25">
      <c r="K26" s="10"/>
    </row>
  </sheetData>
  <sheetProtection formatCells="0" formatColumns="0" formatRows="0" insertColumns="0" insertRows="0" insertHyperlinks="0" deleteColumns="0" deleteRows="0" sort="0" autoFilter="0" pivotTables="0"/>
  <mergeCells count="7">
    <mergeCell ref="C1:G2"/>
    <mergeCell ref="H1:I2"/>
    <mergeCell ref="C5:C9"/>
    <mergeCell ref="I5:I9"/>
    <mergeCell ref="C10:C12"/>
    <mergeCell ref="I10:I12"/>
    <mergeCell ref="H5:H12"/>
  </mergeCells>
  <conditionalFormatting sqref="G12 G5:G10">
    <cfRule type="containsText" dxfId="114" priority="6" operator="containsText" text="Autres">
      <formula>NOT(ISERROR(SEARCH("Autres",G5)))</formula>
    </cfRule>
    <cfRule type="containsText" dxfId="113" priority="7" operator="containsText" text="Doc">
      <formula>NOT(ISERROR(SEARCH("Doc",G5)))</formula>
    </cfRule>
    <cfRule type="containsText" dxfId="112" priority="8" operator="containsText" text="C#">
      <formula>NOT(ISERROR(SEARCH("C#",G5)))</formula>
    </cfRule>
    <cfRule type="containsText" dxfId="111" priority="9" operator="containsText" text="Mise en page">
      <formula>NOT(ISERROR(SEARCH("Mise en page",G5)))</formula>
    </cfRule>
    <cfRule type="containsText" dxfId="110" priority="10" operator="containsText" text="Gestion de projet">
      <formula>NOT(ISERROR(SEARCH("Gestion de projet",G5)))</formula>
    </cfRule>
  </conditionalFormatting>
  <hyperlinks>
    <hyperlink ref="C14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33E60ED-DBBA-42CD-A175-0F636C0BA682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10E979D2-45A1-49F6-930A-B02FA31D1057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24E8CE13-B6FA-41DC-824D-F29ADDD3E2B5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69FDA4B4-7476-434C-BE1E-8D476354B405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D5E5C619-FCB0-4D37-A693-2100A63557C9}">
            <xm:f>NOT(ISERROR(SEARCH(Work!$C$28,G5)))</xm:f>
            <xm:f>Work!$C$28</xm:f>
            <x14:dxf>
              <font>
                <color rgb="FF0DC0FF"/>
              </font>
            </x14:dxf>
          </x14:cfRule>
          <xm:sqref>G5:G12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B1:N26"/>
  <sheetViews>
    <sheetView workbookViewId="0">
      <selection activeCell="H25" sqref="H25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3:13" ht="15" customHeight="1" x14ac:dyDescent="0.25">
      <c r="C1" s="188" t="s">
        <v>68</v>
      </c>
      <c r="D1" s="189"/>
      <c r="E1" s="189"/>
      <c r="F1" s="189"/>
      <c r="G1" s="189"/>
      <c r="H1" s="189" t="s">
        <v>88</v>
      </c>
      <c r="I1" s="192"/>
      <c r="L1" s="3"/>
      <c r="M1" s="3"/>
    </row>
    <row r="2" spans="3:13" ht="15" customHeight="1" thickBot="1" x14ac:dyDescent="0.3">
      <c r="C2" s="190"/>
      <c r="D2" s="191"/>
      <c r="E2" s="191"/>
      <c r="F2" s="191"/>
      <c r="G2" s="191"/>
      <c r="H2" s="191"/>
      <c r="I2" s="193"/>
      <c r="L2" s="3"/>
      <c r="M2" s="3"/>
    </row>
    <row r="3" spans="3:13" ht="15" customHeight="1" thickBot="1" x14ac:dyDescent="0.3">
      <c r="C3" s="15"/>
      <c r="D3" s="15"/>
      <c r="E3" s="15"/>
      <c r="F3" s="15"/>
      <c r="G3" s="15"/>
      <c r="H3" s="15"/>
      <c r="I3" s="15"/>
    </row>
    <row r="4" spans="3:13" ht="15.75" thickBot="1" x14ac:dyDescent="0.3">
      <c r="C4" s="58" t="s">
        <v>0</v>
      </c>
      <c r="D4" s="59" t="s">
        <v>53</v>
      </c>
      <c r="E4" s="59" t="s">
        <v>54</v>
      </c>
      <c r="F4" s="59" t="s">
        <v>55</v>
      </c>
      <c r="G4" s="59" t="s">
        <v>1</v>
      </c>
      <c r="H4" s="60" t="s">
        <v>56</v>
      </c>
      <c r="I4" s="60" t="s">
        <v>3</v>
      </c>
    </row>
    <row r="5" spans="3:13" ht="15" customHeight="1" x14ac:dyDescent="0.25">
      <c r="C5" s="201" t="s">
        <v>116</v>
      </c>
      <c r="D5" s="89">
        <v>0</v>
      </c>
      <c r="E5" s="16">
        <v>0</v>
      </c>
      <c r="F5" s="16">
        <f>(E5)-(D5)</f>
        <v>0</v>
      </c>
      <c r="G5" s="104" t="s">
        <v>77</v>
      </c>
      <c r="H5" s="203" t="s">
        <v>25</v>
      </c>
      <c r="I5" s="198">
        <f>SUM(F5:F9)</f>
        <v>0</v>
      </c>
      <c r="J5" s="11"/>
    </row>
    <row r="6" spans="3:13" ht="15" customHeight="1" x14ac:dyDescent="0.25">
      <c r="C6" s="201"/>
      <c r="D6" s="90">
        <v>0</v>
      </c>
      <c r="E6" s="18">
        <v>0</v>
      </c>
      <c r="F6" s="18">
        <f t="shared" ref="F6:F7" si="0">(E6)-(D6)</f>
        <v>0</v>
      </c>
      <c r="G6" s="104" t="s">
        <v>77</v>
      </c>
      <c r="H6" s="204"/>
      <c r="I6" s="196"/>
      <c r="J6" s="11"/>
    </row>
    <row r="7" spans="3:13" ht="15" customHeight="1" x14ac:dyDescent="0.25">
      <c r="C7" s="201"/>
      <c r="D7" s="90">
        <v>0</v>
      </c>
      <c r="E7" s="18">
        <v>0</v>
      </c>
      <c r="F7" s="18">
        <f t="shared" si="0"/>
        <v>0</v>
      </c>
      <c r="G7" s="103" t="s">
        <v>77</v>
      </c>
      <c r="H7" s="204"/>
      <c r="I7" s="196"/>
      <c r="J7" s="11"/>
    </row>
    <row r="8" spans="3:13" ht="15" customHeight="1" x14ac:dyDescent="0.25">
      <c r="C8" s="201"/>
      <c r="D8" s="90">
        <v>0</v>
      </c>
      <c r="E8" s="18">
        <v>0</v>
      </c>
      <c r="F8" s="18">
        <f>(E8-D8)</f>
        <v>0</v>
      </c>
      <c r="G8" s="103" t="s">
        <v>77</v>
      </c>
      <c r="H8" s="204"/>
      <c r="I8" s="196"/>
      <c r="J8" s="11"/>
    </row>
    <row r="9" spans="3:13" ht="15.75" thickBot="1" x14ac:dyDescent="0.3">
      <c r="C9" s="200"/>
      <c r="D9" s="111">
        <v>0</v>
      </c>
      <c r="E9" s="107">
        <v>0</v>
      </c>
      <c r="F9" s="107">
        <f>(E9-D9)</f>
        <v>0</v>
      </c>
      <c r="G9" s="108" t="s">
        <v>77</v>
      </c>
      <c r="H9" s="204"/>
      <c r="I9" s="196"/>
      <c r="J9" s="11"/>
    </row>
    <row r="10" spans="3:13" ht="15" customHeight="1" x14ac:dyDescent="0.25">
      <c r="C10" s="202" t="s">
        <v>117</v>
      </c>
      <c r="D10" s="89">
        <v>0</v>
      </c>
      <c r="E10" s="16">
        <v>0</v>
      </c>
      <c r="F10" s="16">
        <f>(E10-D10)</f>
        <v>0</v>
      </c>
      <c r="G10" s="92" t="s">
        <v>77</v>
      </c>
      <c r="H10" s="204"/>
      <c r="I10" s="198">
        <f>SUM(F10:F12)</f>
        <v>0</v>
      </c>
      <c r="J10" s="11"/>
    </row>
    <row r="11" spans="3:13" ht="15" customHeight="1" x14ac:dyDescent="0.25">
      <c r="C11" s="194"/>
      <c r="D11" s="90">
        <v>0</v>
      </c>
      <c r="E11" s="18">
        <v>0</v>
      </c>
      <c r="F11" s="18">
        <f t="shared" ref="F11:F12" si="1">(E11)-(D11)</f>
        <v>0</v>
      </c>
      <c r="G11" s="91" t="s">
        <v>77</v>
      </c>
      <c r="H11" s="204"/>
      <c r="I11" s="196"/>
      <c r="J11" s="11"/>
    </row>
    <row r="12" spans="3:13" ht="15.75" thickBot="1" x14ac:dyDescent="0.3">
      <c r="C12" s="195"/>
      <c r="D12" s="106">
        <v>0</v>
      </c>
      <c r="E12" s="107">
        <v>0</v>
      </c>
      <c r="F12" s="107">
        <f t="shared" si="1"/>
        <v>0</v>
      </c>
      <c r="G12" s="108" t="s">
        <v>77</v>
      </c>
      <c r="H12" s="205"/>
      <c r="I12" s="197"/>
      <c r="J12" s="11"/>
    </row>
    <row r="13" spans="3:13" ht="15.75" thickBot="1" x14ac:dyDescent="0.3">
      <c r="C13" s="19"/>
      <c r="D13" s="19"/>
      <c r="E13" s="19"/>
      <c r="F13" s="19"/>
      <c r="G13" s="19"/>
      <c r="H13" s="102" t="s">
        <v>57</v>
      </c>
      <c r="I13" s="105">
        <f>SUM(I5:I12)</f>
        <v>0</v>
      </c>
    </row>
    <row r="14" spans="3:13" ht="15" customHeight="1" x14ac:dyDescent="0.25">
      <c r="C14" s="61" t="s">
        <v>51</v>
      </c>
      <c r="D14" s="20"/>
      <c r="E14" s="20"/>
      <c r="F14" s="20"/>
      <c r="G14" s="21"/>
      <c r="H14" s="20"/>
      <c r="I14" s="20"/>
    </row>
    <row r="15" spans="3:13" ht="15" customHeight="1" x14ac:dyDescent="0.25">
      <c r="D15" s="10"/>
      <c r="E15" s="10"/>
      <c r="F15" s="10"/>
      <c r="G15" s="14"/>
      <c r="H15" s="10"/>
      <c r="I15" s="10"/>
      <c r="J15" s="11"/>
      <c r="L15" s="10"/>
    </row>
    <row r="16" spans="3:13" ht="15" customHeight="1" x14ac:dyDescent="0.25">
      <c r="C16" s="155"/>
      <c r="D16" s="156"/>
      <c r="E16" s="156"/>
      <c r="F16" s="156"/>
      <c r="G16" s="156"/>
      <c r="H16" s="156"/>
      <c r="I16" s="156"/>
      <c r="J16" s="11"/>
    </row>
    <row r="17" spans="2:14" ht="15" customHeight="1" x14ac:dyDescent="0.25">
      <c r="C17" s="155"/>
      <c r="D17" s="156"/>
      <c r="E17" s="156"/>
      <c r="F17" s="156"/>
      <c r="G17" s="156"/>
      <c r="H17" s="156"/>
      <c r="I17" s="156"/>
      <c r="J17" s="11"/>
      <c r="N17" s="4"/>
    </row>
    <row r="18" spans="2:14" ht="15" customHeight="1" x14ac:dyDescent="0.25">
      <c r="B18" s="13"/>
      <c r="C18" s="10"/>
      <c r="D18" s="10"/>
      <c r="E18" s="10"/>
      <c r="F18" s="10"/>
      <c r="G18" s="14"/>
      <c r="H18" s="10"/>
      <c r="I18" s="10"/>
      <c r="J18" s="11"/>
    </row>
    <row r="19" spans="2:14" ht="15" customHeight="1" x14ac:dyDescent="0.25">
      <c r="J19" s="11"/>
    </row>
    <row r="20" spans="2:14" ht="15" customHeight="1" x14ac:dyDescent="0.25">
      <c r="J20" s="11"/>
    </row>
    <row r="21" spans="2:14" ht="15" customHeight="1" x14ac:dyDescent="0.25">
      <c r="J21" s="11"/>
    </row>
    <row r="22" spans="2:14" ht="13.5" customHeight="1" x14ac:dyDescent="0.25">
      <c r="J22" s="12"/>
    </row>
    <row r="26" spans="2:14" x14ac:dyDescent="0.25">
      <c r="K26" s="10"/>
    </row>
  </sheetData>
  <sheetProtection formatCells="0" formatColumns="0" formatRows="0" insertColumns="0" insertRows="0" insertHyperlinks="0" deleteColumns="0" deleteRows="0" sort="0" autoFilter="0" pivotTables="0"/>
  <mergeCells count="7">
    <mergeCell ref="C1:G2"/>
    <mergeCell ref="H1:I2"/>
    <mergeCell ref="C10:C12"/>
    <mergeCell ref="I10:I12"/>
    <mergeCell ref="C5:C9"/>
    <mergeCell ref="I5:I9"/>
    <mergeCell ref="H5:H12"/>
  </mergeCells>
  <conditionalFormatting sqref="G12 G5:G10">
    <cfRule type="containsText" dxfId="104" priority="6" operator="containsText" text="Autres">
      <formula>NOT(ISERROR(SEARCH("Autres",G5)))</formula>
    </cfRule>
    <cfRule type="containsText" dxfId="103" priority="7" operator="containsText" text="Doc">
      <formula>NOT(ISERROR(SEARCH("Doc",G5)))</formula>
    </cfRule>
    <cfRule type="containsText" dxfId="102" priority="8" operator="containsText" text="C#">
      <formula>NOT(ISERROR(SEARCH("C#",G5)))</formula>
    </cfRule>
    <cfRule type="containsText" dxfId="101" priority="9" operator="containsText" text="Mise en page">
      <formula>NOT(ISERROR(SEARCH("Mise en page",G5)))</formula>
    </cfRule>
    <cfRule type="containsText" dxfId="100" priority="10" operator="containsText" text="Gestion de projet">
      <formula>NOT(ISERROR(SEARCH("Gestion de projet",G5)))</formula>
    </cfRule>
  </conditionalFormatting>
  <hyperlinks>
    <hyperlink ref="C14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812B4C6F-C9E7-4143-97E9-E77F10A66C04}">
            <xm:f>NOT(ISERROR(SEARCH(Work!$C$29,G11)))</xm:f>
            <xm:f>Work!$C$29</xm:f>
            <x14:dxf>
              <font>
                <color rgb="FF3B05FF"/>
              </font>
            </x14:dxf>
          </x14:cfRule>
          <xm:sqref>G11</xm:sqref>
        </x14:conditionalFormatting>
        <x14:conditionalFormatting xmlns:xm="http://schemas.microsoft.com/office/excel/2006/main">
          <x14:cfRule type="containsText" priority="1" operator="containsText" id="{7FAA463C-4D37-40A0-9FCB-20EAF9E77428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289546BD-51C0-4965-ABF7-AAA3017735C3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416DDEFA-54E6-4795-A197-28552063C866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5" operator="containsText" id="{8547A947-CADE-41A3-A46F-603F56215BD5}">
            <xm:f>NOT(ISERROR(SEARCH(Work!$C$28,G5)))</xm:f>
            <xm:f>Work!$C$28</xm:f>
            <x14:dxf>
              <font>
                <color rgb="FF0DC0FF"/>
              </font>
            </x14:dxf>
          </x14:cfRule>
          <xm:sqref>G5:G12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2"/>
  <sheetViews>
    <sheetView workbookViewId="0">
      <selection activeCell="H5" sqref="H5:H8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88" t="s">
        <v>67</v>
      </c>
      <c r="D1" s="189"/>
      <c r="E1" s="189"/>
      <c r="F1" s="189"/>
      <c r="G1" s="189"/>
      <c r="H1" s="189" t="s">
        <v>89</v>
      </c>
      <c r="I1" s="192"/>
      <c r="L1" s="3"/>
      <c r="M1" s="3"/>
    </row>
    <row r="2" spans="2:14" ht="15" customHeight="1" thickBot="1" x14ac:dyDescent="0.3">
      <c r="C2" s="190"/>
      <c r="D2" s="191"/>
      <c r="E2" s="191"/>
      <c r="F2" s="191"/>
      <c r="G2" s="191"/>
      <c r="H2" s="191"/>
      <c r="I2" s="193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53</v>
      </c>
      <c r="E4" s="59" t="s">
        <v>54</v>
      </c>
      <c r="F4" s="59" t="s">
        <v>55</v>
      </c>
      <c r="G4" s="59" t="s">
        <v>1</v>
      </c>
      <c r="H4" s="60" t="s">
        <v>56</v>
      </c>
      <c r="I4" s="60" t="s">
        <v>3</v>
      </c>
    </row>
    <row r="5" spans="2:14" ht="15" customHeight="1" x14ac:dyDescent="0.25">
      <c r="C5" s="201" t="s">
        <v>118</v>
      </c>
      <c r="D5" s="89">
        <v>0.33680555555555558</v>
      </c>
      <c r="E5" s="16">
        <v>0.40277777777777773</v>
      </c>
      <c r="F5" s="16">
        <f>(E5)-(D5)</f>
        <v>6.5972222222222154E-2</v>
      </c>
      <c r="G5" s="104" t="s">
        <v>6</v>
      </c>
      <c r="H5" s="17" t="s">
        <v>12</v>
      </c>
      <c r="I5" s="198">
        <f>SUM(F5:F6)</f>
        <v>0.11458333333333331</v>
      </c>
      <c r="J5" s="11"/>
    </row>
    <row r="6" spans="2:14" ht="15" customHeight="1" thickBot="1" x14ac:dyDescent="0.3">
      <c r="C6" s="201"/>
      <c r="D6" s="120">
        <v>0.41319444444444442</v>
      </c>
      <c r="E6" s="121">
        <v>0.46180555555555558</v>
      </c>
      <c r="F6" s="121">
        <f t="shared" ref="F6" si="0">(E6)-(D6)</f>
        <v>4.861111111111116E-2</v>
      </c>
      <c r="G6" s="126" t="s">
        <v>6</v>
      </c>
      <c r="H6" s="127" t="s">
        <v>12</v>
      </c>
      <c r="I6" s="196"/>
      <c r="J6" s="11"/>
    </row>
    <row r="7" spans="2:14" ht="15" customHeight="1" x14ac:dyDescent="0.25">
      <c r="C7" s="202" t="s">
        <v>119</v>
      </c>
      <c r="D7" s="135">
        <v>0.55902777777777779</v>
      </c>
      <c r="E7" s="129">
        <v>0.625</v>
      </c>
      <c r="F7" s="129">
        <f>(E7-D7)</f>
        <v>6.597222222222221E-2</v>
      </c>
      <c r="G7" s="130" t="s">
        <v>6</v>
      </c>
      <c r="H7" s="131" t="s">
        <v>13</v>
      </c>
      <c r="I7" s="198">
        <f>SUM(F7:F8)</f>
        <v>9.722222222222221E-2</v>
      </c>
      <c r="J7" s="11"/>
    </row>
    <row r="8" spans="2:14" ht="15" customHeight="1" thickBot="1" x14ac:dyDescent="0.3">
      <c r="C8" s="195"/>
      <c r="D8" s="106">
        <v>0.63541666666666663</v>
      </c>
      <c r="E8" s="107">
        <v>0.66666666666666663</v>
      </c>
      <c r="F8" s="107">
        <f t="shared" ref="F8" si="1">(E8)-(D8)</f>
        <v>3.125E-2</v>
      </c>
      <c r="G8" s="142" t="s">
        <v>6</v>
      </c>
      <c r="H8" s="110" t="s">
        <v>13</v>
      </c>
      <c r="I8" s="197"/>
      <c r="J8" s="11"/>
    </row>
    <row r="9" spans="2:14" ht="15.75" thickBot="1" x14ac:dyDescent="0.3">
      <c r="C9" s="19"/>
      <c r="D9" s="19"/>
      <c r="E9" s="19"/>
      <c r="F9" s="19"/>
      <c r="G9" s="19"/>
      <c r="H9" s="102" t="s">
        <v>57</v>
      </c>
      <c r="I9" s="105">
        <f>SUM(I5:I8)</f>
        <v>0.21180555555555552</v>
      </c>
    </row>
    <row r="10" spans="2:14" ht="15" customHeight="1" x14ac:dyDescent="0.25">
      <c r="C10" s="61" t="s">
        <v>51</v>
      </c>
      <c r="D10" s="20"/>
      <c r="E10" s="20"/>
      <c r="F10" s="20"/>
      <c r="G10" s="21"/>
      <c r="H10" s="20"/>
      <c r="I10" s="20"/>
    </row>
    <row r="11" spans="2:14" ht="15" customHeight="1" x14ac:dyDescent="0.25">
      <c r="D11" s="10"/>
      <c r="E11" s="10"/>
      <c r="F11" s="10"/>
      <c r="G11" s="14"/>
      <c r="H11" s="10"/>
      <c r="I11" s="10"/>
      <c r="J11" s="11"/>
      <c r="L11" s="10"/>
    </row>
    <row r="12" spans="2:14" ht="15" customHeight="1" x14ac:dyDescent="0.25">
      <c r="C12" s="155"/>
      <c r="D12" s="156"/>
      <c r="E12" s="156"/>
      <c r="F12" s="156"/>
      <c r="G12" s="156"/>
      <c r="H12" s="156"/>
      <c r="I12" s="156"/>
      <c r="J12" s="11"/>
    </row>
    <row r="13" spans="2:14" ht="15" customHeight="1" x14ac:dyDescent="0.25">
      <c r="C13" s="155"/>
      <c r="D13" s="156"/>
      <c r="E13" s="156"/>
      <c r="F13" s="156"/>
      <c r="G13" s="156"/>
      <c r="H13" s="156"/>
      <c r="I13" s="156"/>
      <c r="J13" s="11"/>
      <c r="N13" s="4"/>
    </row>
    <row r="14" spans="2:14" ht="15" customHeight="1" x14ac:dyDescent="0.25">
      <c r="B14" s="13"/>
      <c r="C14" s="10"/>
      <c r="D14" s="10"/>
      <c r="E14" s="10"/>
      <c r="F14" s="10"/>
      <c r="G14" s="14"/>
      <c r="H14" s="10"/>
      <c r="I14" s="10"/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3.5" customHeight="1" x14ac:dyDescent="0.25">
      <c r="J18" s="12"/>
    </row>
    <row r="22" spans="10:11" x14ac:dyDescent="0.25">
      <c r="K22" s="10"/>
    </row>
  </sheetData>
  <sheetProtection formatCells="0" formatColumns="0" formatRows="0" insertColumns="0" insertRows="0" insertHyperlinks="0" deleteColumns="0" deleteRows="0" sort="0" autoFilter="0" pivotTables="0"/>
  <mergeCells count="6">
    <mergeCell ref="C1:G2"/>
    <mergeCell ref="H1:I2"/>
    <mergeCell ref="C5:C6"/>
    <mergeCell ref="I5:I6"/>
    <mergeCell ref="C7:C8"/>
    <mergeCell ref="I7:I8"/>
  </mergeCells>
  <conditionalFormatting sqref="G5:G7">
    <cfRule type="containsText" dxfId="94" priority="6" operator="containsText" text="Autres">
      <formula>NOT(ISERROR(SEARCH("Autres",G5)))</formula>
    </cfRule>
    <cfRule type="containsText" dxfId="93" priority="7" operator="containsText" text="Doc">
      <formula>NOT(ISERROR(SEARCH("Doc",G5)))</formula>
    </cfRule>
    <cfRule type="containsText" dxfId="92" priority="8" operator="containsText" text="C#">
      <formula>NOT(ISERROR(SEARCH("C#",G5)))</formula>
    </cfRule>
    <cfRule type="containsText" dxfId="91" priority="9" operator="containsText" text="Mise en page">
      <formula>NOT(ISERROR(SEARCH("Mise en page",G5)))</formula>
    </cfRule>
    <cfRule type="containsText" dxfId="90" priority="10" operator="containsText" text="Gestion de projet">
      <formula>NOT(ISERROR(SEARCH("Gestion de projet",G5)))</formula>
    </cfRule>
  </conditionalFormatting>
  <hyperlinks>
    <hyperlink ref="C10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18BD1E9-BA00-441C-BE6D-D03442BF5BBB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8F4C58DE-983E-44D7-9BF8-40C8DEDC8966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ABD10310-1A54-489A-A6C3-18BBF2854AF3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A56CFC52-FBFE-4BEC-8263-3706D2E6FA30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DEAB54E7-60E2-445E-99B5-C186A42E8FB4}">
            <xm:f>NOT(ISERROR(SEARCH(Work!$C$28,G5)))</xm:f>
            <xm:f>Work!$C$28</xm:f>
            <x14:dxf>
              <font>
                <color rgb="FF0DC0FF"/>
              </font>
            </x14:dxf>
          </x14:cfRule>
          <xm:sqref>G5:G8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2"/>
  <sheetViews>
    <sheetView workbookViewId="0">
      <selection activeCell="H5" sqref="H5:H8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88" t="s">
        <v>66</v>
      </c>
      <c r="D1" s="189"/>
      <c r="E1" s="189"/>
      <c r="F1" s="189"/>
      <c r="G1" s="189"/>
      <c r="H1" s="189" t="s">
        <v>90</v>
      </c>
      <c r="I1" s="192"/>
      <c r="L1" s="3"/>
      <c r="M1" s="3"/>
    </row>
    <row r="2" spans="2:14" ht="15" customHeight="1" thickBot="1" x14ac:dyDescent="0.3">
      <c r="C2" s="190"/>
      <c r="D2" s="191"/>
      <c r="E2" s="191"/>
      <c r="F2" s="191"/>
      <c r="G2" s="191"/>
      <c r="H2" s="191"/>
      <c r="I2" s="193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53</v>
      </c>
      <c r="E4" s="59" t="s">
        <v>54</v>
      </c>
      <c r="F4" s="59" t="s">
        <v>55</v>
      </c>
      <c r="G4" s="59" t="s">
        <v>1</v>
      </c>
      <c r="H4" s="60" t="s">
        <v>56</v>
      </c>
      <c r="I4" s="60" t="s">
        <v>3</v>
      </c>
    </row>
    <row r="5" spans="2:14" ht="15" customHeight="1" x14ac:dyDescent="0.25">
      <c r="C5" s="201" t="s">
        <v>120</v>
      </c>
      <c r="D5" s="89">
        <v>0.33680555555555558</v>
      </c>
      <c r="E5" s="16">
        <v>0.40277777777777773</v>
      </c>
      <c r="F5" s="16">
        <f>(E5)-(D5)</f>
        <v>6.5972222222222154E-2</v>
      </c>
      <c r="G5" s="104" t="s">
        <v>6</v>
      </c>
      <c r="H5" s="17" t="s">
        <v>13</v>
      </c>
      <c r="I5" s="198">
        <f>SUM(F5:F6)</f>
        <v>0.11458333333333331</v>
      </c>
      <c r="J5" s="11"/>
    </row>
    <row r="6" spans="2:14" ht="15" customHeight="1" thickBot="1" x14ac:dyDescent="0.3">
      <c r="C6" s="201"/>
      <c r="D6" s="120">
        <v>0.41319444444444442</v>
      </c>
      <c r="E6" s="121">
        <v>0.46180555555555558</v>
      </c>
      <c r="F6" s="121">
        <f t="shared" ref="F6" si="0">(E6)-(D6)</f>
        <v>4.861111111111116E-2</v>
      </c>
      <c r="G6" s="126" t="s">
        <v>6</v>
      </c>
      <c r="H6" s="127" t="s">
        <v>13</v>
      </c>
      <c r="I6" s="196"/>
      <c r="J6" s="11"/>
    </row>
    <row r="7" spans="2:14" ht="15" customHeight="1" x14ac:dyDescent="0.25">
      <c r="C7" s="202" t="s">
        <v>121</v>
      </c>
      <c r="D7" s="135">
        <v>0.55902777777777779</v>
      </c>
      <c r="E7" s="129">
        <v>0.625</v>
      </c>
      <c r="F7" s="129">
        <f>(E7-D7)</f>
        <v>6.597222222222221E-2</v>
      </c>
      <c r="G7" s="130" t="s">
        <v>6</v>
      </c>
      <c r="H7" s="131" t="s">
        <v>13</v>
      </c>
      <c r="I7" s="198">
        <f>SUM(F7:F8)</f>
        <v>9.722222222222221E-2</v>
      </c>
      <c r="J7" s="11"/>
    </row>
    <row r="8" spans="2:14" ht="15" customHeight="1" thickBot="1" x14ac:dyDescent="0.3">
      <c r="C8" s="195"/>
      <c r="D8" s="106">
        <v>0.63541666666666663</v>
      </c>
      <c r="E8" s="107">
        <v>0.66666666666666663</v>
      </c>
      <c r="F8" s="107">
        <f t="shared" ref="F8" si="1">(E8)-(D8)</f>
        <v>3.125E-2</v>
      </c>
      <c r="G8" s="142" t="s">
        <v>6</v>
      </c>
      <c r="H8" s="110" t="s">
        <v>13</v>
      </c>
      <c r="I8" s="197"/>
      <c r="J8" s="11"/>
    </row>
    <row r="9" spans="2:14" ht="15.75" thickBot="1" x14ac:dyDescent="0.3">
      <c r="C9" s="19"/>
      <c r="D9" s="19"/>
      <c r="E9" s="19"/>
      <c r="F9" s="19"/>
      <c r="G9" s="19"/>
      <c r="H9" s="102" t="s">
        <v>57</v>
      </c>
      <c r="I9" s="105">
        <f>SUM(I5:I8)</f>
        <v>0.21180555555555552</v>
      </c>
    </row>
    <row r="10" spans="2:14" ht="15" customHeight="1" x14ac:dyDescent="0.25">
      <c r="C10" s="61" t="s">
        <v>51</v>
      </c>
      <c r="D10" s="20"/>
      <c r="E10" s="20"/>
      <c r="F10" s="20"/>
      <c r="G10" s="21"/>
      <c r="H10" s="20"/>
      <c r="I10" s="20"/>
    </row>
    <row r="11" spans="2:14" ht="15" customHeight="1" x14ac:dyDescent="0.25">
      <c r="D11" s="10"/>
      <c r="E11" s="10"/>
      <c r="F11" s="10"/>
      <c r="G11" s="14"/>
      <c r="H11" s="10"/>
      <c r="I11" s="10"/>
      <c r="J11" s="11"/>
      <c r="L11" s="10"/>
    </row>
    <row r="12" spans="2:14" ht="15" customHeight="1" x14ac:dyDescent="0.25">
      <c r="C12" s="155"/>
      <c r="D12" s="156"/>
      <c r="E12" s="156"/>
      <c r="F12" s="156"/>
      <c r="G12" s="156"/>
      <c r="H12" s="156"/>
      <c r="I12" s="156"/>
      <c r="J12" s="11"/>
    </row>
    <row r="13" spans="2:14" ht="15" customHeight="1" x14ac:dyDescent="0.25">
      <c r="C13" s="155"/>
      <c r="D13" s="156"/>
      <c r="E13" s="156"/>
      <c r="F13" s="156"/>
      <c r="G13" s="156"/>
      <c r="H13" s="156"/>
      <c r="I13" s="156"/>
      <c r="J13" s="11"/>
      <c r="N13" s="4"/>
    </row>
    <row r="14" spans="2:14" ht="15" customHeight="1" x14ac:dyDescent="0.25">
      <c r="B14" s="13"/>
      <c r="C14" s="10"/>
      <c r="D14" s="10"/>
      <c r="E14" s="10"/>
      <c r="F14" s="10"/>
      <c r="G14" s="14"/>
      <c r="H14" s="10"/>
      <c r="I14" s="10"/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3.5" customHeight="1" x14ac:dyDescent="0.25">
      <c r="J18" s="12"/>
    </row>
    <row r="22" spans="10:11" x14ac:dyDescent="0.25">
      <c r="K22" s="10"/>
    </row>
  </sheetData>
  <mergeCells count="6">
    <mergeCell ref="C1:G2"/>
    <mergeCell ref="H1:I2"/>
    <mergeCell ref="C5:C6"/>
    <mergeCell ref="I5:I6"/>
    <mergeCell ref="C7:C8"/>
    <mergeCell ref="I7:I8"/>
  </mergeCells>
  <conditionalFormatting sqref="G5:G7">
    <cfRule type="containsText" dxfId="84" priority="6" operator="containsText" text="Autres">
      <formula>NOT(ISERROR(SEARCH("Autres",G5)))</formula>
    </cfRule>
    <cfRule type="containsText" dxfId="83" priority="7" operator="containsText" text="Doc">
      <formula>NOT(ISERROR(SEARCH("Doc",G5)))</formula>
    </cfRule>
    <cfRule type="containsText" dxfId="82" priority="8" operator="containsText" text="C#">
      <formula>NOT(ISERROR(SEARCH("C#",G5)))</formula>
    </cfRule>
    <cfRule type="containsText" dxfId="81" priority="9" operator="containsText" text="Mise en page">
      <formula>NOT(ISERROR(SEARCH("Mise en page",G5)))</formula>
    </cfRule>
    <cfRule type="containsText" dxfId="80" priority="10" operator="containsText" text="Gestion de projet">
      <formula>NOT(ISERROR(SEARCH("Gestion de projet",G5)))</formula>
    </cfRule>
  </conditionalFormatting>
  <hyperlinks>
    <hyperlink ref="C10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CAA5AE9-51D9-4A6A-B74F-416249C36EB0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35275E52-FB31-41DB-BC2F-FEEDA18BA851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A0EC2F43-62D0-45E8-A8ED-1087F101CD02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BC886897-FEBF-4A64-87B2-D4E7B2A6776C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E122808E-A396-49A0-BCAE-65A8DD2A6DB0}">
            <xm:f>NOT(ISERROR(SEARCH(Work!$C$28,G5)))</xm:f>
            <xm:f>Work!$C$28</xm:f>
            <x14:dxf>
              <font>
                <color rgb="FF0DC0FF"/>
              </font>
            </x14:dxf>
          </x14:cfRule>
          <xm:sqref>G5:G8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6"/>
  <sheetViews>
    <sheetView workbookViewId="0">
      <selection activeCell="C13" sqref="C13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3:13" ht="15" customHeight="1" x14ac:dyDescent="0.25">
      <c r="C1" s="188" t="s">
        <v>65</v>
      </c>
      <c r="D1" s="189"/>
      <c r="E1" s="189"/>
      <c r="F1" s="189"/>
      <c r="G1" s="189"/>
      <c r="H1" s="189" t="s">
        <v>91</v>
      </c>
      <c r="I1" s="192"/>
      <c r="L1" s="3"/>
      <c r="M1" s="3"/>
    </row>
    <row r="2" spans="3:13" ht="15" customHeight="1" thickBot="1" x14ac:dyDescent="0.3">
      <c r="C2" s="190"/>
      <c r="D2" s="191"/>
      <c r="E2" s="191"/>
      <c r="F2" s="191"/>
      <c r="G2" s="191"/>
      <c r="H2" s="191"/>
      <c r="I2" s="193"/>
      <c r="L2" s="3"/>
      <c r="M2" s="3"/>
    </row>
    <row r="3" spans="3:13" ht="15" customHeight="1" thickBot="1" x14ac:dyDescent="0.3">
      <c r="C3" s="15"/>
      <c r="D3" s="15"/>
      <c r="E3" s="15"/>
      <c r="F3" s="15"/>
      <c r="G3" s="15"/>
      <c r="H3" s="15"/>
      <c r="I3" s="15"/>
    </row>
    <row r="4" spans="3:13" ht="15.75" thickBot="1" x14ac:dyDescent="0.3">
      <c r="C4" s="58" t="s">
        <v>0</v>
      </c>
      <c r="D4" s="59" t="s">
        <v>53</v>
      </c>
      <c r="E4" s="59" t="s">
        <v>54</v>
      </c>
      <c r="F4" s="59" t="s">
        <v>55</v>
      </c>
      <c r="G4" s="59" t="s">
        <v>1</v>
      </c>
      <c r="H4" s="60" t="s">
        <v>56</v>
      </c>
      <c r="I4" s="60" t="s">
        <v>3</v>
      </c>
    </row>
    <row r="5" spans="3:13" ht="15" customHeight="1" x14ac:dyDescent="0.25">
      <c r="C5" s="201" t="s">
        <v>122</v>
      </c>
      <c r="D5" s="89">
        <v>0</v>
      </c>
      <c r="E5" s="16">
        <v>0</v>
      </c>
      <c r="F5" s="16">
        <f>(E5)-(D5)</f>
        <v>0</v>
      </c>
      <c r="G5" s="104"/>
      <c r="H5" s="17"/>
      <c r="I5" s="198">
        <f>SUM(F5:F9)</f>
        <v>0</v>
      </c>
      <c r="J5" s="11"/>
    </row>
    <row r="6" spans="3:13" ht="15" customHeight="1" x14ac:dyDescent="0.25">
      <c r="C6" s="201"/>
      <c r="D6" s="90">
        <v>0</v>
      </c>
      <c r="E6" s="18">
        <v>0</v>
      </c>
      <c r="F6" s="18">
        <f t="shared" ref="F6:F7" si="0">(E6)-(D6)</f>
        <v>0</v>
      </c>
      <c r="G6" s="104"/>
      <c r="H6" s="17"/>
      <c r="I6" s="196"/>
      <c r="J6" s="11"/>
    </row>
    <row r="7" spans="3:13" ht="15" customHeight="1" x14ac:dyDescent="0.25">
      <c r="C7" s="201"/>
      <c r="D7" s="90">
        <v>0</v>
      </c>
      <c r="E7" s="18">
        <v>0</v>
      </c>
      <c r="F7" s="18">
        <f t="shared" si="0"/>
        <v>0</v>
      </c>
      <c r="G7" s="103"/>
      <c r="H7" s="93"/>
      <c r="I7" s="196"/>
      <c r="J7" s="11"/>
    </row>
    <row r="8" spans="3:13" ht="15" customHeight="1" x14ac:dyDescent="0.25">
      <c r="C8" s="201"/>
      <c r="D8" s="90">
        <v>0</v>
      </c>
      <c r="E8" s="18">
        <v>0</v>
      </c>
      <c r="F8" s="18">
        <f>(E8-D8)</f>
        <v>0</v>
      </c>
      <c r="G8" s="103"/>
      <c r="H8" s="93"/>
      <c r="I8" s="196"/>
      <c r="J8" s="11"/>
    </row>
    <row r="9" spans="3:13" ht="15.75" thickBot="1" x14ac:dyDescent="0.3">
      <c r="C9" s="200"/>
      <c r="D9" s="111">
        <v>0</v>
      </c>
      <c r="E9" s="107">
        <v>0</v>
      </c>
      <c r="F9" s="107">
        <f>(E9-D9)</f>
        <v>0</v>
      </c>
      <c r="G9" s="108"/>
      <c r="H9" s="110"/>
      <c r="I9" s="196"/>
      <c r="J9" s="11"/>
    </row>
    <row r="10" spans="3:13" ht="15" customHeight="1" x14ac:dyDescent="0.25">
      <c r="C10" s="202" t="s">
        <v>123</v>
      </c>
      <c r="D10" s="89">
        <v>0.55902777777777779</v>
      </c>
      <c r="E10" s="16">
        <v>0.58333333333333337</v>
      </c>
      <c r="F10" s="16">
        <f>(E10-D10)</f>
        <v>2.430555555555558E-2</v>
      </c>
      <c r="G10" s="92" t="s">
        <v>6</v>
      </c>
      <c r="H10" s="17" t="s">
        <v>13</v>
      </c>
      <c r="I10" s="198">
        <f>SUM(F10:F12)</f>
        <v>9.722222222222221E-2</v>
      </c>
      <c r="J10" s="11"/>
    </row>
    <row r="11" spans="3:13" ht="15" customHeight="1" x14ac:dyDescent="0.25">
      <c r="C11" s="194"/>
      <c r="D11" s="90">
        <v>0.58333333333333337</v>
      </c>
      <c r="E11" s="18">
        <v>0.625</v>
      </c>
      <c r="F11" s="18">
        <f t="shared" ref="F11:F12" si="1">(E11)-(D11)</f>
        <v>4.166666666666663E-2</v>
      </c>
      <c r="G11" s="91" t="s">
        <v>6</v>
      </c>
      <c r="H11" s="93" t="s">
        <v>14</v>
      </c>
      <c r="I11" s="196"/>
      <c r="J11" s="11"/>
    </row>
    <row r="12" spans="3:13" ht="15.75" thickBot="1" x14ac:dyDescent="0.3">
      <c r="C12" s="195"/>
      <c r="D12" s="106">
        <v>0.63541666666666663</v>
      </c>
      <c r="E12" s="107">
        <v>0.66666666666666663</v>
      </c>
      <c r="F12" s="107">
        <f t="shared" si="1"/>
        <v>3.125E-2</v>
      </c>
      <c r="G12" s="108" t="s">
        <v>6</v>
      </c>
      <c r="H12" s="109" t="s">
        <v>14</v>
      </c>
      <c r="I12" s="197"/>
      <c r="J12" s="11"/>
    </row>
    <row r="13" spans="3:13" ht="15.75" thickBot="1" x14ac:dyDescent="0.3">
      <c r="C13" s="19"/>
      <c r="D13" s="19"/>
      <c r="E13" s="19"/>
      <c r="F13" s="19"/>
      <c r="G13" s="19"/>
      <c r="H13" s="102" t="s">
        <v>57</v>
      </c>
      <c r="I13" s="105">
        <f>SUM(I5:I12)</f>
        <v>9.722222222222221E-2</v>
      </c>
    </row>
    <row r="14" spans="3:13" ht="15" customHeight="1" x14ac:dyDescent="0.25">
      <c r="C14" s="61" t="s">
        <v>51</v>
      </c>
      <c r="D14" s="20"/>
      <c r="E14" s="20"/>
      <c r="F14" s="20"/>
      <c r="G14" s="21"/>
      <c r="H14" s="20"/>
      <c r="I14" s="20"/>
    </row>
    <row r="15" spans="3:13" ht="15" customHeight="1" x14ac:dyDescent="0.25">
      <c r="D15" s="10"/>
      <c r="E15" s="10"/>
      <c r="F15" s="10"/>
      <c r="G15" s="14"/>
      <c r="H15" s="10"/>
      <c r="I15" s="10"/>
      <c r="J15" s="11"/>
      <c r="L15" s="10"/>
    </row>
    <row r="16" spans="3:13" ht="15" customHeight="1" x14ac:dyDescent="0.25">
      <c r="C16" s="155"/>
      <c r="D16" s="156"/>
      <c r="E16" s="156"/>
      <c r="F16" s="156"/>
      <c r="G16" s="156"/>
      <c r="H16" s="156"/>
      <c r="I16" s="156"/>
      <c r="J16" s="11"/>
    </row>
    <row r="17" spans="2:14" ht="15" customHeight="1" x14ac:dyDescent="0.25">
      <c r="C17" s="155"/>
      <c r="D17" s="156"/>
      <c r="E17" s="156"/>
      <c r="F17" s="156"/>
      <c r="G17" s="156"/>
      <c r="H17" s="156"/>
      <c r="I17" s="156"/>
      <c r="J17" s="11"/>
      <c r="N17" s="4"/>
    </row>
    <row r="18" spans="2:14" ht="15" customHeight="1" x14ac:dyDescent="0.25">
      <c r="B18" s="13"/>
      <c r="C18" s="10"/>
      <c r="D18" s="10"/>
      <c r="E18" s="10"/>
      <c r="F18" s="10"/>
      <c r="G18" s="14"/>
      <c r="H18" s="10"/>
      <c r="I18" s="10"/>
      <c r="J18" s="11"/>
    </row>
    <row r="19" spans="2:14" ht="15" customHeight="1" x14ac:dyDescent="0.25">
      <c r="J19" s="11"/>
    </row>
    <row r="20" spans="2:14" ht="15" customHeight="1" x14ac:dyDescent="0.25">
      <c r="J20" s="11"/>
    </row>
    <row r="21" spans="2:14" ht="15" customHeight="1" x14ac:dyDescent="0.25">
      <c r="J21" s="11"/>
    </row>
    <row r="22" spans="2:14" ht="13.5" customHeight="1" x14ac:dyDescent="0.25">
      <c r="J22" s="12"/>
    </row>
    <row r="26" spans="2:14" x14ac:dyDescent="0.25">
      <c r="K26" s="10"/>
    </row>
  </sheetData>
  <mergeCells count="6">
    <mergeCell ref="C1:G2"/>
    <mergeCell ref="H1:I2"/>
    <mergeCell ref="C5:C9"/>
    <mergeCell ref="I5:I9"/>
    <mergeCell ref="C10:C12"/>
    <mergeCell ref="I10:I12"/>
  </mergeCells>
  <conditionalFormatting sqref="G12 G5:G10">
    <cfRule type="containsText" dxfId="74" priority="6" operator="containsText" text="Autres">
      <formula>NOT(ISERROR(SEARCH("Autres",G5)))</formula>
    </cfRule>
    <cfRule type="containsText" dxfId="73" priority="7" operator="containsText" text="Doc">
      <formula>NOT(ISERROR(SEARCH("Doc",G5)))</formula>
    </cfRule>
    <cfRule type="containsText" dxfId="72" priority="8" operator="containsText" text="C#">
      <formula>NOT(ISERROR(SEARCH("C#",G5)))</formula>
    </cfRule>
    <cfRule type="containsText" dxfId="71" priority="9" operator="containsText" text="Mise en page">
      <formula>NOT(ISERROR(SEARCH("Mise en page",G5)))</formula>
    </cfRule>
    <cfRule type="containsText" dxfId="70" priority="10" operator="containsText" text="Gestion de projet">
      <formula>NOT(ISERROR(SEARCH("Gestion de projet",G5)))</formula>
    </cfRule>
  </conditionalFormatting>
  <hyperlinks>
    <hyperlink ref="C14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D7655FD-3489-4FED-98FE-8BF5D51F0AF0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6063292C-13BD-4FD9-B495-DE8D7AE4966B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9785E16B-0C6E-4C15-8F1B-2AABABF959FA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D87C0BB2-0C38-4E32-A8F6-E459C298644C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3A43F58B-442B-4F97-B2BE-6951F2046FCB}">
            <xm:f>NOT(ISERROR(SEARCH(Work!$C$28,G5)))</xm:f>
            <xm:f>Work!$C$28</xm:f>
            <x14:dxf>
              <font>
                <color rgb="FF0DC0FF"/>
              </font>
            </x14:dxf>
          </x14:cfRule>
          <xm:sqref>G5:G12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1"/>
  <sheetViews>
    <sheetView workbookViewId="0">
      <selection activeCell="H5" sqref="H5:H7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5.710937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88" t="s">
        <v>64</v>
      </c>
      <c r="D1" s="189"/>
      <c r="E1" s="189"/>
      <c r="F1" s="189"/>
      <c r="G1" s="189"/>
      <c r="H1" s="189" t="s">
        <v>92</v>
      </c>
      <c r="I1" s="192"/>
      <c r="L1" s="3"/>
      <c r="M1" s="3"/>
    </row>
    <row r="2" spans="2:14" ht="15" customHeight="1" thickBot="1" x14ac:dyDescent="0.3">
      <c r="C2" s="190"/>
      <c r="D2" s="191"/>
      <c r="E2" s="191"/>
      <c r="F2" s="191"/>
      <c r="G2" s="191"/>
      <c r="H2" s="191"/>
      <c r="I2" s="193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53</v>
      </c>
      <c r="E4" s="59" t="s">
        <v>54</v>
      </c>
      <c r="F4" s="59" t="s">
        <v>55</v>
      </c>
      <c r="G4" s="59" t="s">
        <v>1</v>
      </c>
      <c r="H4" s="60" t="s">
        <v>56</v>
      </c>
      <c r="I4" s="60" t="s">
        <v>3</v>
      </c>
    </row>
    <row r="5" spans="2:14" ht="15" customHeight="1" x14ac:dyDescent="0.25">
      <c r="C5" s="199" t="s">
        <v>124</v>
      </c>
      <c r="D5" s="135">
        <v>0.33680555555555558</v>
      </c>
      <c r="E5" s="129">
        <v>0.40277777777777773</v>
      </c>
      <c r="F5" s="129">
        <f>(E5)-(D5)</f>
        <v>6.5972222222222154E-2</v>
      </c>
      <c r="G5" s="136" t="s">
        <v>6</v>
      </c>
      <c r="H5" s="131" t="s">
        <v>135</v>
      </c>
      <c r="I5" s="198">
        <f>SUM(F5:F6)</f>
        <v>9.7222222222222154E-2</v>
      </c>
      <c r="J5" s="11"/>
    </row>
    <row r="6" spans="2:14" ht="15" customHeight="1" thickBot="1" x14ac:dyDescent="0.3">
      <c r="C6" s="200"/>
      <c r="D6" s="106">
        <v>0.41319444444444442</v>
      </c>
      <c r="E6" s="107">
        <v>0.44444444444444442</v>
      </c>
      <c r="F6" s="107">
        <f t="shared" ref="F6" si="0">(E6)-(D6)</f>
        <v>3.125E-2</v>
      </c>
      <c r="G6" s="140" t="s">
        <v>6</v>
      </c>
      <c r="H6" s="150" t="s">
        <v>135</v>
      </c>
      <c r="I6" s="196"/>
      <c r="J6" s="11"/>
    </row>
    <row r="7" spans="2:14" ht="15.75" thickBot="1" x14ac:dyDescent="0.3">
      <c r="C7" s="145" t="s">
        <v>125</v>
      </c>
      <c r="D7" s="146">
        <v>0.41319444444444442</v>
      </c>
      <c r="E7" s="123">
        <v>0.51388888888888895</v>
      </c>
      <c r="F7" s="123">
        <f>(E7-D7)</f>
        <v>0.10069444444444453</v>
      </c>
      <c r="G7" s="153" t="s">
        <v>6</v>
      </c>
      <c r="H7" s="124" t="s">
        <v>136</v>
      </c>
      <c r="I7" s="149">
        <f>SUM(F7:F7)</f>
        <v>0.10069444444444453</v>
      </c>
      <c r="J7" s="11"/>
    </row>
    <row r="8" spans="2:14" ht="15.75" thickBot="1" x14ac:dyDescent="0.3">
      <c r="C8" s="19"/>
      <c r="D8" s="19"/>
      <c r="E8" s="19"/>
      <c r="F8" s="19"/>
      <c r="G8" s="19"/>
      <c r="H8" s="102" t="s">
        <v>57</v>
      </c>
      <c r="I8" s="105">
        <f>SUM(I5:I7)</f>
        <v>0.19791666666666669</v>
      </c>
    </row>
    <row r="9" spans="2:14" ht="15" customHeight="1" x14ac:dyDescent="0.25">
      <c r="C9" s="61" t="s">
        <v>51</v>
      </c>
      <c r="D9" s="20"/>
      <c r="E9" s="20"/>
      <c r="F9" s="20"/>
      <c r="G9" s="21"/>
      <c r="H9" s="20"/>
      <c r="I9" s="20"/>
    </row>
    <row r="10" spans="2:14" ht="15" customHeight="1" x14ac:dyDescent="0.25">
      <c r="D10" s="10"/>
      <c r="E10" s="10"/>
      <c r="F10" s="10"/>
      <c r="G10" s="14"/>
      <c r="H10" s="10"/>
      <c r="I10" s="10"/>
      <c r="J10" s="11"/>
      <c r="L10" s="10"/>
    </row>
    <row r="11" spans="2:14" ht="15" customHeight="1" x14ac:dyDescent="0.25">
      <c r="C11" s="155"/>
      <c r="D11" s="156"/>
      <c r="E11" s="156"/>
      <c r="F11" s="156"/>
      <c r="G11" s="156"/>
      <c r="H11" s="156"/>
      <c r="I11" s="156"/>
      <c r="J11" s="11"/>
    </row>
    <row r="12" spans="2:14" ht="15" customHeight="1" x14ac:dyDescent="0.25">
      <c r="C12" s="155"/>
      <c r="D12" s="156"/>
      <c r="E12" s="156"/>
      <c r="F12" s="156"/>
      <c r="G12" s="156"/>
      <c r="H12" s="156"/>
      <c r="I12" s="156"/>
      <c r="J12" s="11"/>
      <c r="N12" s="4"/>
    </row>
    <row r="13" spans="2:14" ht="15" customHeight="1" x14ac:dyDescent="0.25">
      <c r="B13" s="13"/>
      <c r="C13" s="10"/>
      <c r="D13" s="10"/>
      <c r="E13" s="10"/>
      <c r="F13" s="10"/>
      <c r="G13" s="14"/>
      <c r="H13" s="10"/>
      <c r="I13" s="10"/>
      <c r="J13" s="11"/>
    </row>
    <row r="14" spans="2:14" ht="15" customHeight="1" x14ac:dyDescent="0.25"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3.5" customHeight="1" x14ac:dyDescent="0.25">
      <c r="J17" s="12"/>
    </row>
    <row r="21" spans="10:11" x14ac:dyDescent="0.25">
      <c r="K21" s="10"/>
    </row>
  </sheetData>
  <mergeCells count="4">
    <mergeCell ref="C1:G2"/>
    <mergeCell ref="H1:I2"/>
    <mergeCell ref="C5:C6"/>
    <mergeCell ref="I5:I6"/>
  </mergeCells>
  <hyperlinks>
    <hyperlink ref="C9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7D6F10F-1D76-4300-B82A-FAC8934FB963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7" operator="containsText" id="{09513E70-1D4C-4123-99F5-91A687DC341C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8" operator="containsText" id="{B0FB3E6E-F5B3-44CA-B978-5A748B5A801C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9" operator="containsText" id="{36DA56D8-7FD3-4EC1-8E07-A3A44CD72F4E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10" operator="containsText" id="{C38E3DBE-FA1A-4B96-8BDE-D6C9EA733D72}">
            <xm:f>NOT(ISERROR(SEARCH(Work!$C$28,G5)))</xm:f>
            <xm:f>Work!$C$28</xm:f>
            <x14:dxf>
              <font>
                <color rgb="FF0DC0FF"/>
              </font>
            </x14:dxf>
          </x14:cfRule>
          <xm:sqref>G5:G7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2"/>
  <sheetViews>
    <sheetView workbookViewId="0">
      <selection activeCell="G8" sqref="G8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5.710937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88" t="s">
        <v>63</v>
      </c>
      <c r="D1" s="189"/>
      <c r="E1" s="189"/>
      <c r="F1" s="189"/>
      <c r="G1" s="189"/>
      <c r="H1" s="189" t="s">
        <v>93</v>
      </c>
      <c r="I1" s="192"/>
      <c r="L1" s="3"/>
      <c r="M1" s="3"/>
    </row>
    <row r="2" spans="2:14" ht="15" customHeight="1" thickBot="1" x14ac:dyDescent="0.3">
      <c r="C2" s="190"/>
      <c r="D2" s="191"/>
      <c r="E2" s="191"/>
      <c r="F2" s="191"/>
      <c r="G2" s="191"/>
      <c r="H2" s="191"/>
      <c r="I2" s="193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53</v>
      </c>
      <c r="E4" s="59" t="s">
        <v>54</v>
      </c>
      <c r="F4" s="59" t="s">
        <v>55</v>
      </c>
      <c r="G4" s="59" t="s">
        <v>1</v>
      </c>
      <c r="H4" s="60" t="s">
        <v>56</v>
      </c>
      <c r="I4" s="60" t="s">
        <v>3</v>
      </c>
    </row>
    <row r="5" spans="2:14" ht="15" customHeight="1" x14ac:dyDescent="0.25">
      <c r="C5" s="199" t="s">
        <v>126</v>
      </c>
      <c r="D5" s="135">
        <v>0.33680555555555558</v>
      </c>
      <c r="E5" s="129">
        <v>0.40277777777777773</v>
      </c>
      <c r="F5" s="129">
        <f>(E5)-(D5)</f>
        <v>6.5972222222222154E-2</v>
      </c>
      <c r="G5" s="136" t="s">
        <v>6</v>
      </c>
      <c r="H5" s="137" t="s">
        <v>137</v>
      </c>
      <c r="I5" s="198">
        <f>SUM(F5:F7)</f>
        <v>0.10763888888888878</v>
      </c>
      <c r="J5" s="11"/>
    </row>
    <row r="6" spans="2:14" ht="15" customHeight="1" x14ac:dyDescent="0.25">
      <c r="C6" s="201"/>
      <c r="D6" s="90">
        <v>0.41319444444444442</v>
      </c>
      <c r="E6" s="18">
        <v>0.42708333333333331</v>
      </c>
      <c r="F6" s="18">
        <f t="shared" ref="F6:F7" si="0">(E6)-(D6)</f>
        <v>1.3888888888888895E-2</v>
      </c>
      <c r="G6" s="104" t="s">
        <v>6</v>
      </c>
      <c r="H6" s="17" t="s">
        <v>138</v>
      </c>
      <c r="I6" s="196"/>
      <c r="J6" s="11"/>
    </row>
    <row r="7" spans="2:14" ht="15" customHeight="1" thickBot="1" x14ac:dyDescent="0.3">
      <c r="C7" s="200"/>
      <c r="D7" s="106">
        <v>0.41666666666666669</v>
      </c>
      <c r="E7" s="107">
        <v>0.44444444444444442</v>
      </c>
      <c r="F7" s="107">
        <f t="shared" si="0"/>
        <v>2.7777777777777735E-2</v>
      </c>
      <c r="G7" s="108" t="s">
        <v>6</v>
      </c>
      <c r="H7" s="109" t="s">
        <v>139</v>
      </c>
      <c r="I7" s="197"/>
      <c r="J7" s="11"/>
    </row>
    <row r="8" spans="2:14" ht="15" customHeight="1" thickBot="1" x14ac:dyDescent="0.3">
      <c r="C8" s="145" t="s">
        <v>127</v>
      </c>
      <c r="D8" s="146">
        <v>0.41319444444444442</v>
      </c>
      <c r="E8" s="123">
        <v>0.51388888888888895</v>
      </c>
      <c r="F8" s="123">
        <f>(E8-D8)</f>
        <v>0.10069444444444453</v>
      </c>
      <c r="G8" s="147" t="s">
        <v>6</v>
      </c>
      <c r="H8" s="124" t="s">
        <v>140</v>
      </c>
      <c r="I8" s="149">
        <f>SUM(F8:F8)</f>
        <v>0.10069444444444453</v>
      </c>
      <c r="J8" s="11"/>
    </row>
    <row r="9" spans="2:14" ht="15.75" thickBot="1" x14ac:dyDescent="0.3">
      <c r="C9" s="19"/>
      <c r="D9" s="19"/>
      <c r="E9" s="19"/>
      <c r="F9" s="19"/>
      <c r="G9" s="19"/>
      <c r="H9" s="102" t="s">
        <v>57</v>
      </c>
      <c r="I9" s="105">
        <f>SUM(I5:I8)</f>
        <v>0.20833333333333331</v>
      </c>
    </row>
    <row r="10" spans="2:14" ht="15" customHeight="1" x14ac:dyDescent="0.25">
      <c r="C10" s="61" t="s">
        <v>51</v>
      </c>
      <c r="D10" s="20"/>
      <c r="E10" s="20"/>
      <c r="F10" s="20"/>
      <c r="G10" s="21"/>
      <c r="H10" s="20"/>
      <c r="I10" s="20"/>
    </row>
    <row r="11" spans="2:14" ht="15" customHeight="1" x14ac:dyDescent="0.25">
      <c r="D11" s="10"/>
      <c r="E11" s="10"/>
      <c r="F11" s="10"/>
      <c r="G11" s="14"/>
      <c r="H11" s="10"/>
      <c r="I11" s="10"/>
      <c r="J11" s="11"/>
      <c r="L11" s="10"/>
    </row>
    <row r="12" spans="2:14" ht="15" customHeight="1" x14ac:dyDescent="0.25">
      <c r="C12" s="155"/>
      <c r="D12" s="156"/>
      <c r="E12" s="156"/>
      <c r="F12" s="156"/>
      <c r="G12" s="156"/>
      <c r="H12" s="156"/>
      <c r="I12" s="156"/>
      <c r="J12" s="11"/>
    </row>
    <row r="13" spans="2:14" ht="15" customHeight="1" x14ac:dyDescent="0.25">
      <c r="C13" s="155"/>
      <c r="D13" s="156"/>
      <c r="E13" s="156"/>
      <c r="F13" s="156"/>
      <c r="G13" s="156"/>
      <c r="H13" s="156"/>
      <c r="I13" s="156"/>
      <c r="J13" s="11"/>
      <c r="N13" s="4"/>
    </row>
    <row r="14" spans="2:14" ht="15" customHeight="1" x14ac:dyDescent="0.25">
      <c r="B14" s="13"/>
      <c r="C14" s="10"/>
      <c r="D14" s="10"/>
      <c r="E14" s="10"/>
      <c r="F14" s="10"/>
      <c r="G14" s="14"/>
      <c r="H14" s="10"/>
      <c r="I14" s="10"/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3.5" customHeight="1" x14ac:dyDescent="0.25">
      <c r="J18" s="12"/>
    </row>
    <row r="22" spans="10:11" x14ac:dyDescent="0.25">
      <c r="K22" s="10"/>
    </row>
  </sheetData>
  <mergeCells count="4">
    <mergeCell ref="C1:G2"/>
    <mergeCell ref="H1:I2"/>
    <mergeCell ref="C5:C7"/>
    <mergeCell ref="I5:I7"/>
  </mergeCells>
  <hyperlinks>
    <hyperlink ref="C10" location="Totals!A1" display="Back to Totals"/>
  </hyperlinks>
  <pageMargins left="0.7" right="0.7" top="0.75" bottom="0.75" header="0.3" footer="0.3"/>
  <pageSetup scale="84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C188F28E-70CA-40D1-8D4F-2A77D2D7D5C7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7" operator="containsText" id="{068B139B-56D7-4484-975C-B21722B1DF50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8" operator="containsText" id="{6609CE98-B3F4-4EFF-AF30-3A8C47B8849F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9" operator="containsText" id="{6ACD64AA-497E-40FD-9314-672FE138E115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10" operator="containsText" id="{1AEAF357-C302-47DB-9EE0-060EE2EC86AF}">
            <xm:f>NOT(ISERROR(SEARCH(Work!$C$28,G5)))</xm:f>
            <xm:f>Work!$C$28</xm:f>
            <x14:dxf>
              <font>
                <color rgb="FF0DC0FF"/>
              </font>
            </x14:dxf>
          </x14:cfRule>
          <xm:sqref>G5:G8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1"/>
  <sheetViews>
    <sheetView workbookViewId="0">
      <selection activeCell="H5" sqref="H5:H7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4.570312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88" t="s">
        <v>62</v>
      </c>
      <c r="D1" s="189"/>
      <c r="E1" s="189"/>
      <c r="F1" s="189"/>
      <c r="G1" s="189"/>
      <c r="H1" s="189" t="s">
        <v>95</v>
      </c>
      <c r="I1" s="192"/>
      <c r="L1" s="3"/>
      <c r="M1" s="3"/>
    </row>
    <row r="2" spans="2:14" ht="15" customHeight="1" thickBot="1" x14ac:dyDescent="0.3">
      <c r="C2" s="190"/>
      <c r="D2" s="191"/>
      <c r="E2" s="191"/>
      <c r="F2" s="191"/>
      <c r="G2" s="191"/>
      <c r="H2" s="191"/>
      <c r="I2" s="193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53</v>
      </c>
      <c r="E4" s="59" t="s">
        <v>54</v>
      </c>
      <c r="F4" s="59" t="s">
        <v>55</v>
      </c>
      <c r="G4" s="59" t="s">
        <v>1</v>
      </c>
      <c r="H4" s="60" t="s">
        <v>56</v>
      </c>
      <c r="I4" s="60" t="s">
        <v>3</v>
      </c>
    </row>
    <row r="5" spans="2:14" ht="15" customHeight="1" x14ac:dyDescent="0.25">
      <c r="C5" s="201" t="s">
        <v>128</v>
      </c>
      <c r="D5" s="89">
        <v>0.33680555555555558</v>
      </c>
      <c r="E5" s="16">
        <v>0.40277777777777773</v>
      </c>
      <c r="F5" s="16">
        <f>(E5)-(D5)</f>
        <v>6.5972222222222154E-2</v>
      </c>
      <c r="G5" s="104" t="s">
        <v>5</v>
      </c>
      <c r="H5" s="17" t="s">
        <v>141</v>
      </c>
      <c r="I5" s="198">
        <f>SUM(F5:F6)</f>
        <v>9.7222222222222154E-2</v>
      </c>
      <c r="J5" s="11"/>
    </row>
    <row r="6" spans="2:14" ht="15" customHeight="1" thickBot="1" x14ac:dyDescent="0.3">
      <c r="C6" s="201"/>
      <c r="D6" s="120">
        <v>0.41319444444444442</v>
      </c>
      <c r="E6" s="121">
        <v>0.44444444444444442</v>
      </c>
      <c r="F6" s="121">
        <f t="shared" ref="F6" si="0">(E6)-(D6)</f>
        <v>3.125E-2</v>
      </c>
      <c r="G6" s="126" t="s">
        <v>5</v>
      </c>
      <c r="H6" s="127" t="s">
        <v>142</v>
      </c>
      <c r="I6" s="196"/>
      <c r="J6" s="11"/>
    </row>
    <row r="7" spans="2:14" ht="15" customHeight="1" thickBot="1" x14ac:dyDescent="0.3">
      <c r="C7" s="145" t="s">
        <v>129</v>
      </c>
      <c r="D7" s="146">
        <v>0.41319444444444442</v>
      </c>
      <c r="E7" s="123">
        <v>0.51388888888888895</v>
      </c>
      <c r="F7" s="123">
        <f>(E7-D7)</f>
        <v>0.10069444444444453</v>
      </c>
      <c r="G7" s="147" t="s">
        <v>5</v>
      </c>
      <c r="H7" s="124" t="s">
        <v>143</v>
      </c>
      <c r="I7" s="149">
        <f>SUM(F7:F7)</f>
        <v>0.10069444444444453</v>
      </c>
      <c r="J7" s="11"/>
    </row>
    <row r="8" spans="2:14" ht="15.75" thickBot="1" x14ac:dyDescent="0.3">
      <c r="C8" s="19"/>
      <c r="D8" s="19"/>
      <c r="E8" s="19"/>
      <c r="F8" s="19"/>
      <c r="G8" s="19"/>
      <c r="H8" s="102" t="s">
        <v>57</v>
      </c>
      <c r="I8" s="105">
        <f>SUM(I5:I7)</f>
        <v>0.19791666666666669</v>
      </c>
    </row>
    <row r="9" spans="2:14" ht="15" customHeight="1" x14ac:dyDescent="0.25">
      <c r="C9" s="61" t="s">
        <v>51</v>
      </c>
      <c r="D9" s="20"/>
      <c r="E9" s="20"/>
      <c r="F9" s="20"/>
      <c r="G9" s="21"/>
      <c r="H9" s="20"/>
      <c r="I9" s="20"/>
    </row>
    <row r="10" spans="2:14" ht="15" customHeight="1" x14ac:dyDescent="0.25">
      <c r="D10" s="10"/>
      <c r="E10" s="10"/>
      <c r="F10" s="10"/>
      <c r="G10" s="14"/>
      <c r="H10" s="10"/>
      <c r="I10" s="10"/>
      <c r="J10" s="11"/>
      <c r="L10" s="10"/>
    </row>
    <row r="11" spans="2:14" ht="15" customHeight="1" x14ac:dyDescent="0.25">
      <c r="C11" s="155"/>
      <c r="D11" s="156"/>
      <c r="E11" s="156"/>
      <c r="F11" s="156"/>
      <c r="G11" s="156"/>
      <c r="H11" s="156"/>
      <c r="I11" s="156"/>
      <c r="J11" s="11"/>
    </row>
    <row r="12" spans="2:14" ht="15" customHeight="1" x14ac:dyDescent="0.25">
      <c r="C12" s="155"/>
      <c r="D12" s="156"/>
      <c r="E12" s="156"/>
      <c r="F12" s="156"/>
      <c r="G12" s="156"/>
      <c r="H12" s="156"/>
      <c r="I12" s="156"/>
      <c r="J12" s="11"/>
      <c r="N12" s="4"/>
    </row>
    <row r="13" spans="2:14" ht="15" customHeight="1" x14ac:dyDescent="0.25">
      <c r="B13" s="13"/>
      <c r="C13" s="10"/>
      <c r="D13" s="10"/>
      <c r="E13" s="10"/>
      <c r="F13" s="10"/>
      <c r="G13" s="14"/>
      <c r="H13" s="10"/>
      <c r="I13" s="10"/>
      <c r="J13" s="11"/>
    </row>
    <row r="14" spans="2:14" ht="15" customHeight="1" x14ac:dyDescent="0.25"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3.5" customHeight="1" x14ac:dyDescent="0.25">
      <c r="J17" s="12"/>
    </row>
    <row r="21" spans="10:11" x14ac:dyDescent="0.25">
      <c r="K21" s="10"/>
    </row>
  </sheetData>
  <mergeCells count="4">
    <mergeCell ref="C1:G2"/>
    <mergeCell ref="H1:I2"/>
    <mergeCell ref="C5:C6"/>
    <mergeCell ref="I5:I6"/>
  </mergeCells>
  <hyperlinks>
    <hyperlink ref="C9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3D9C21DE-6E2E-43EE-9872-859F9B594B7B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7" operator="containsText" id="{492D4749-B6C5-4669-83D4-52CEE41FECDA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8" operator="containsText" id="{E7115E87-2725-4D15-ADE8-20924B3BF10A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9" operator="containsText" id="{BD4A6ABF-2A57-42D3-B883-7AF3B17E3489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10" operator="containsText" id="{0FE6356E-3CDF-459A-9E38-DB93DE7661C8}">
            <xm:f>NOT(ISERROR(SEARCH(Work!$C$28,G5)))</xm:f>
            <xm:f>Work!$C$28</xm:f>
            <x14:dxf>
              <font>
                <color rgb="FF0DC0FF"/>
              </font>
            </x14:dxf>
          </x14:cfRule>
          <xm:sqref>G5:G7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3"/>
  <sheetViews>
    <sheetView workbookViewId="0">
      <selection activeCell="H9" sqref="H9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4.570312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88" t="s">
        <v>61</v>
      </c>
      <c r="D1" s="189"/>
      <c r="E1" s="189"/>
      <c r="F1" s="189"/>
      <c r="G1" s="189"/>
      <c r="H1" s="189" t="s">
        <v>96</v>
      </c>
      <c r="I1" s="192"/>
      <c r="L1" s="3"/>
      <c r="M1" s="3"/>
    </row>
    <row r="2" spans="2:14" ht="15" customHeight="1" thickBot="1" x14ac:dyDescent="0.3">
      <c r="C2" s="190"/>
      <c r="D2" s="191"/>
      <c r="E2" s="191"/>
      <c r="F2" s="191"/>
      <c r="G2" s="191"/>
      <c r="H2" s="191"/>
      <c r="I2" s="193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53</v>
      </c>
      <c r="E4" s="59" t="s">
        <v>54</v>
      </c>
      <c r="F4" s="59" t="s">
        <v>55</v>
      </c>
      <c r="G4" s="59" t="s">
        <v>1</v>
      </c>
      <c r="H4" s="60" t="s">
        <v>56</v>
      </c>
      <c r="I4" s="60" t="s">
        <v>3</v>
      </c>
    </row>
    <row r="5" spans="2:14" ht="15" customHeight="1" x14ac:dyDescent="0.25">
      <c r="C5" s="201" t="s">
        <v>130</v>
      </c>
      <c r="D5" s="89">
        <v>0.33680555555555558</v>
      </c>
      <c r="E5" s="16">
        <v>0.36805555555555558</v>
      </c>
      <c r="F5" s="16">
        <f>(E5)-(D5)</f>
        <v>3.125E-2</v>
      </c>
      <c r="G5" s="104" t="s">
        <v>6</v>
      </c>
      <c r="H5" s="17" t="s">
        <v>144</v>
      </c>
      <c r="I5" s="198">
        <f>SUM(F5:F7)</f>
        <v>9.375E-2</v>
      </c>
      <c r="J5" s="11"/>
    </row>
    <row r="6" spans="2:14" ht="15" customHeight="1" x14ac:dyDescent="0.25">
      <c r="C6" s="201"/>
      <c r="D6" s="90">
        <v>0.37152777777777773</v>
      </c>
      <c r="E6" s="18">
        <v>0.40277777777777773</v>
      </c>
      <c r="F6" s="18">
        <f t="shared" ref="F6:F7" si="0">(E6)-(D6)</f>
        <v>3.125E-2</v>
      </c>
      <c r="G6" s="104" t="s">
        <v>76</v>
      </c>
      <c r="H6" s="17" t="s">
        <v>145</v>
      </c>
      <c r="I6" s="196"/>
      <c r="J6" s="11"/>
    </row>
    <row r="7" spans="2:14" ht="15" customHeight="1" thickBot="1" x14ac:dyDescent="0.3">
      <c r="C7" s="201"/>
      <c r="D7" s="90">
        <v>0.41319444444444442</v>
      </c>
      <c r="E7" s="18">
        <v>0.44444444444444442</v>
      </c>
      <c r="F7" s="18">
        <f t="shared" si="0"/>
        <v>3.125E-2</v>
      </c>
      <c r="G7" s="103" t="s">
        <v>6</v>
      </c>
      <c r="H7" s="93" t="s">
        <v>146</v>
      </c>
      <c r="I7" s="196"/>
      <c r="J7" s="11"/>
    </row>
    <row r="8" spans="2:14" ht="15" customHeight="1" x14ac:dyDescent="0.25">
      <c r="C8" s="202" t="s">
        <v>131</v>
      </c>
      <c r="D8" s="135">
        <v>0.41319444444444442</v>
      </c>
      <c r="E8" s="129">
        <v>0.47916666666666669</v>
      </c>
      <c r="F8" s="129">
        <f>(E8-D8)</f>
        <v>6.5972222222222265E-2</v>
      </c>
      <c r="G8" s="130" t="s">
        <v>77</v>
      </c>
      <c r="H8" s="154" t="s">
        <v>26</v>
      </c>
      <c r="I8" s="198">
        <f>SUM(F8:F9)</f>
        <v>0.10069444444444453</v>
      </c>
      <c r="J8" s="11"/>
    </row>
    <row r="9" spans="2:14" ht="15" customHeight="1" thickBot="1" x14ac:dyDescent="0.3">
      <c r="C9" s="195"/>
      <c r="D9" s="106">
        <v>0.47916666666666669</v>
      </c>
      <c r="E9" s="107">
        <v>0.51388888888888895</v>
      </c>
      <c r="F9" s="107">
        <f t="shared" ref="F9" si="1">(E9)-(D9)</f>
        <v>3.4722222222222265E-2</v>
      </c>
      <c r="G9" s="142" t="s">
        <v>78</v>
      </c>
      <c r="H9" s="206" t="s">
        <v>147</v>
      </c>
      <c r="I9" s="197"/>
      <c r="J9" s="11"/>
    </row>
    <row r="10" spans="2:14" ht="15.75" thickBot="1" x14ac:dyDescent="0.3">
      <c r="C10" s="19"/>
      <c r="D10" s="19"/>
      <c r="E10" s="19"/>
      <c r="F10" s="19"/>
      <c r="G10" s="19"/>
      <c r="H10" s="102" t="s">
        <v>57</v>
      </c>
      <c r="I10" s="105">
        <f>SUM(I5:I9)</f>
        <v>0.19444444444444453</v>
      </c>
    </row>
    <row r="11" spans="2:14" ht="15" customHeight="1" x14ac:dyDescent="0.25">
      <c r="C11" s="61" t="s">
        <v>51</v>
      </c>
      <c r="D11" s="20"/>
      <c r="E11" s="20"/>
      <c r="F11" s="20"/>
      <c r="G11" s="21"/>
      <c r="H11" s="20"/>
      <c r="I11" s="20"/>
    </row>
    <row r="12" spans="2:14" ht="15" customHeight="1" x14ac:dyDescent="0.25">
      <c r="D12" s="10"/>
      <c r="E12" s="10"/>
      <c r="F12" s="10"/>
      <c r="G12" s="14"/>
      <c r="H12" s="10"/>
      <c r="I12" s="10"/>
      <c r="J12" s="11"/>
      <c r="L12" s="10"/>
    </row>
    <row r="13" spans="2:14" ht="15" customHeight="1" x14ac:dyDescent="0.25">
      <c r="C13" s="155"/>
      <c r="D13" s="156"/>
      <c r="E13" s="156"/>
      <c r="F13" s="156"/>
      <c r="G13" s="156"/>
      <c r="H13" s="156"/>
      <c r="I13" s="156"/>
      <c r="J13" s="11"/>
    </row>
    <row r="14" spans="2:14" ht="15" customHeight="1" x14ac:dyDescent="0.25">
      <c r="C14" s="155"/>
      <c r="D14" s="156"/>
      <c r="E14" s="156"/>
      <c r="F14" s="156"/>
      <c r="G14" s="156"/>
      <c r="H14" s="156"/>
      <c r="I14" s="156"/>
      <c r="J14" s="11"/>
      <c r="N14" s="4"/>
    </row>
    <row r="15" spans="2:14" ht="15" customHeight="1" x14ac:dyDescent="0.25">
      <c r="B15" s="13"/>
      <c r="C15" s="10"/>
      <c r="D15" s="10"/>
      <c r="E15" s="10"/>
      <c r="F15" s="10"/>
      <c r="G15" s="14"/>
      <c r="H15" s="10"/>
      <c r="I15" s="10"/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5" customHeight="1" x14ac:dyDescent="0.25">
      <c r="J18" s="11"/>
    </row>
    <row r="19" spans="10:11" ht="13.5" customHeight="1" x14ac:dyDescent="0.25">
      <c r="J19" s="12"/>
    </row>
    <row r="23" spans="10:11" x14ac:dyDescent="0.25">
      <c r="K23" s="10"/>
    </row>
  </sheetData>
  <mergeCells count="6">
    <mergeCell ref="C1:G2"/>
    <mergeCell ref="H1:I2"/>
    <mergeCell ref="C5:C7"/>
    <mergeCell ref="I5:I7"/>
    <mergeCell ref="C8:C9"/>
    <mergeCell ref="I8:I9"/>
  </mergeCells>
  <conditionalFormatting sqref="G5:G8">
    <cfRule type="containsText" dxfId="49" priority="6" operator="containsText" text="Autres">
      <formula>NOT(ISERROR(SEARCH("Autres",G5)))</formula>
    </cfRule>
    <cfRule type="containsText" dxfId="48" priority="7" operator="containsText" text="Doc">
      <formula>NOT(ISERROR(SEARCH("Doc",G5)))</formula>
    </cfRule>
    <cfRule type="containsText" dxfId="47" priority="8" operator="containsText" text="C#">
      <formula>NOT(ISERROR(SEARCH("C#",G5)))</formula>
    </cfRule>
    <cfRule type="containsText" dxfId="46" priority="9" operator="containsText" text="Mise en page">
      <formula>NOT(ISERROR(SEARCH("Mise en page",G5)))</formula>
    </cfRule>
    <cfRule type="containsText" dxfId="45" priority="10" operator="containsText" text="Gestion de projet">
      <formula>NOT(ISERROR(SEARCH("Gestion de projet",G5)))</formula>
    </cfRule>
  </conditionalFormatting>
  <hyperlinks>
    <hyperlink ref="C11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FA9A120-117C-4586-AE2B-ACBCC016C4B2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32E38195-9037-43D5-8EB4-72F348E672E8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618A80DF-4869-4416-A725-D351744DA8A0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440F1A94-1514-424C-8F5B-007EEFD8FF33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F6185FA6-3F44-49E7-A396-2C085BCE5E52}">
            <xm:f>NOT(ISERROR(SEARCH(Work!$C$28,G5)))</xm:f>
            <xm:f>Work!$C$28</xm:f>
            <x14:dxf>
              <font>
                <color rgb="FF0DC0FF"/>
              </font>
            </x14:dxf>
          </x14:cfRule>
          <xm:sqref>G5:G9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3"/>
  <sheetViews>
    <sheetView workbookViewId="0">
      <selection activeCell="H8" sqref="H8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5.570312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88" t="s">
        <v>60</v>
      </c>
      <c r="D1" s="189"/>
      <c r="E1" s="189"/>
      <c r="F1" s="189"/>
      <c r="G1" s="189"/>
      <c r="H1" s="189" t="s">
        <v>97</v>
      </c>
      <c r="I1" s="192"/>
      <c r="L1" s="3"/>
      <c r="M1" s="3"/>
    </row>
    <row r="2" spans="2:14" ht="15" customHeight="1" thickBot="1" x14ac:dyDescent="0.3">
      <c r="C2" s="190"/>
      <c r="D2" s="191"/>
      <c r="E2" s="191"/>
      <c r="F2" s="191"/>
      <c r="G2" s="191"/>
      <c r="H2" s="191"/>
      <c r="I2" s="193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53</v>
      </c>
      <c r="E4" s="59" t="s">
        <v>54</v>
      </c>
      <c r="F4" s="59" t="s">
        <v>55</v>
      </c>
      <c r="G4" s="59" t="s">
        <v>1</v>
      </c>
      <c r="H4" s="60" t="s">
        <v>56</v>
      </c>
      <c r="I4" s="60" t="s">
        <v>3</v>
      </c>
    </row>
    <row r="5" spans="2:14" ht="15" customHeight="1" x14ac:dyDescent="0.25">
      <c r="C5" s="201" t="s">
        <v>132</v>
      </c>
      <c r="D5" s="89">
        <v>0.33333333333333331</v>
      </c>
      <c r="E5" s="16">
        <v>0.39930555555555558</v>
      </c>
      <c r="F5" s="16">
        <f>(E5)-(D5)</f>
        <v>6.5972222222222265E-2</v>
      </c>
      <c r="G5" s="104" t="s">
        <v>6</v>
      </c>
      <c r="H5" s="17" t="s">
        <v>148</v>
      </c>
      <c r="I5" s="198">
        <f>SUM(F5:F6)</f>
        <v>9.7222222222222265E-2</v>
      </c>
      <c r="J5" s="11"/>
    </row>
    <row r="6" spans="2:14" ht="15" customHeight="1" thickBot="1" x14ac:dyDescent="0.3">
      <c r="C6" s="201"/>
      <c r="D6" s="111">
        <v>0.40972222222222227</v>
      </c>
      <c r="E6" s="107">
        <v>0.44097222222222227</v>
      </c>
      <c r="F6" s="107">
        <f t="shared" ref="F6" si="0">(E6)-(D6)</f>
        <v>3.125E-2</v>
      </c>
      <c r="G6" s="92" t="s">
        <v>6</v>
      </c>
      <c r="H6" s="17" t="s">
        <v>150</v>
      </c>
      <c r="I6" s="196"/>
      <c r="J6" s="11"/>
    </row>
    <row r="7" spans="2:14" ht="15" customHeight="1" x14ac:dyDescent="0.25">
      <c r="C7" s="202" t="s">
        <v>133</v>
      </c>
      <c r="D7" s="89">
        <v>0.41666666666666669</v>
      </c>
      <c r="E7" s="16">
        <v>0.51041666666666663</v>
      </c>
      <c r="F7" s="16">
        <f>(E7-D7)</f>
        <v>9.3749999999999944E-2</v>
      </c>
      <c r="G7" s="92" t="s">
        <v>6</v>
      </c>
      <c r="H7" s="17" t="s">
        <v>149</v>
      </c>
      <c r="I7" s="198">
        <f>SUM(F7:F9)</f>
        <v>9.3749999999999944E-2</v>
      </c>
      <c r="J7" s="11"/>
    </row>
    <row r="8" spans="2:14" ht="15" customHeight="1" x14ac:dyDescent="0.25">
      <c r="C8" s="194"/>
      <c r="D8" s="90">
        <v>0</v>
      </c>
      <c r="E8" s="18">
        <v>0</v>
      </c>
      <c r="F8" s="18">
        <f t="shared" ref="F8:F9" si="1">(E8)-(D8)</f>
        <v>0</v>
      </c>
      <c r="G8" s="91"/>
      <c r="H8" s="93"/>
      <c r="I8" s="196"/>
      <c r="J8" s="11"/>
    </row>
    <row r="9" spans="2:14" ht="15.75" thickBot="1" x14ac:dyDescent="0.3">
      <c r="C9" s="195"/>
      <c r="D9" s="106">
        <v>0</v>
      </c>
      <c r="E9" s="107">
        <v>0</v>
      </c>
      <c r="F9" s="107">
        <f t="shared" si="1"/>
        <v>0</v>
      </c>
      <c r="G9" s="108"/>
      <c r="H9" s="109"/>
      <c r="I9" s="197"/>
      <c r="J9" s="11"/>
    </row>
    <row r="10" spans="2:14" ht="15.75" thickBot="1" x14ac:dyDescent="0.3">
      <c r="C10" s="19"/>
      <c r="D10" s="19"/>
      <c r="E10" s="19"/>
      <c r="F10" s="19"/>
      <c r="G10" s="19"/>
      <c r="H10" s="102" t="s">
        <v>57</v>
      </c>
      <c r="I10" s="105">
        <f>SUM(I5:I9)</f>
        <v>0.19097222222222221</v>
      </c>
    </row>
    <row r="11" spans="2:14" ht="15" customHeight="1" x14ac:dyDescent="0.25">
      <c r="C11" s="61" t="s">
        <v>51</v>
      </c>
      <c r="D11" s="20"/>
      <c r="E11" s="20"/>
      <c r="F11" s="20"/>
      <c r="G11" s="21"/>
      <c r="H11" s="20"/>
      <c r="I11" s="20"/>
    </row>
    <row r="12" spans="2:14" ht="15" customHeight="1" x14ac:dyDescent="0.25">
      <c r="D12" s="10"/>
      <c r="E12" s="10"/>
      <c r="F12" s="10"/>
      <c r="G12" s="14"/>
      <c r="H12" s="10"/>
      <c r="I12" s="10"/>
      <c r="J12" s="11"/>
      <c r="L12" s="10"/>
    </row>
    <row r="13" spans="2:14" ht="15" customHeight="1" x14ac:dyDescent="0.25">
      <c r="C13" s="155"/>
      <c r="D13" s="156"/>
      <c r="E13" s="156"/>
      <c r="F13" s="156"/>
      <c r="G13" s="156"/>
      <c r="H13" s="156"/>
      <c r="I13" s="156"/>
      <c r="J13" s="11"/>
    </row>
    <row r="14" spans="2:14" ht="15" customHeight="1" x14ac:dyDescent="0.25">
      <c r="C14" s="155"/>
      <c r="D14" s="156"/>
      <c r="E14" s="156"/>
      <c r="F14" s="156"/>
      <c r="G14" s="156"/>
      <c r="H14" s="156"/>
      <c r="I14" s="156"/>
      <c r="J14" s="11"/>
      <c r="N14" s="4"/>
    </row>
    <row r="15" spans="2:14" ht="15" customHeight="1" x14ac:dyDescent="0.25">
      <c r="B15" s="13"/>
      <c r="C15" s="10"/>
      <c r="D15" s="10"/>
      <c r="E15" s="10"/>
      <c r="F15" s="10"/>
      <c r="G15" s="14"/>
      <c r="H15" s="10"/>
      <c r="I15" s="10"/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5" customHeight="1" x14ac:dyDescent="0.25">
      <c r="J18" s="11"/>
    </row>
    <row r="19" spans="10:11" ht="13.5" customHeight="1" x14ac:dyDescent="0.25">
      <c r="J19" s="12"/>
    </row>
    <row r="23" spans="10:11" x14ac:dyDescent="0.25">
      <c r="K23" s="10"/>
    </row>
  </sheetData>
  <mergeCells count="6">
    <mergeCell ref="C7:C9"/>
    <mergeCell ref="I7:I9"/>
    <mergeCell ref="C1:G2"/>
    <mergeCell ref="H1:I2"/>
    <mergeCell ref="C5:C6"/>
    <mergeCell ref="I5:I6"/>
  </mergeCells>
  <conditionalFormatting sqref="G9 G5 G7">
    <cfRule type="containsText" dxfId="39" priority="16" operator="containsText" text="Autres">
      <formula>NOT(ISERROR(SEARCH("Autres",G5)))</formula>
    </cfRule>
    <cfRule type="containsText" dxfId="38" priority="17" operator="containsText" text="Doc">
      <formula>NOT(ISERROR(SEARCH("Doc",G5)))</formula>
    </cfRule>
    <cfRule type="containsText" dxfId="37" priority="18" operator="containsText" text="C#">
      <formula>NOT(ISERROR(SEARCH("C#",G5)))</formula>
    </cfRule>
    <cfRule type="containsText" dxfId="36" priority="19" operator="containsText" text="Mise en page">
      <formula>NOT(ISERROR(SEARCH("Mise en page",G5)))</formula>
    </cfRule>
    <cfRule type="containsText" dxfId="35" priority="20" operator="containsText" text="Gestion de projet">
      <formula>NOT(ISERROR(SEARCH("Gestion de projet",G5)))</formula>
    </cfRule>
  </conditionalFormatting>
  <conditionalFormatting sqref="G6">
    <cfRule type="containsText" dxfId="9" priority="6" operator="containsText" text="Autres">
      <formula>NOT(ISERROR(SEARCH("Autres",G6)))</formula>
    </cfRule>
    <cfRule type="containsText" dxfId="8" priority="7" operator="containsText" text="Doc">
      <formula>NOT(ISERROR(SEARCH("Doc",G6)))</formula>
    </cfRule>
    <cfRule type="containsText" dxfId="7" priority="8" operator="containsText" text="C#">
      <formula>NOT(ISERROR(SEARCH("C#",G6)))</formula>
    </cfRule>
    <cfRule type="containsText" dxfId="6" priority="9" operator="containsText" text="Mise en page">
      <formula>NOT(ISERROR(SEARCH("Mise en page",G6)))</formula>
    </cfRule>
    <cfRule type="containsText" dxfId="5" priority="10" operator="containsText" text="Gestion de projet">
      <formula>NOT(ISERROR(SEARCH("Gestion de projet",G6)))</formula>
    </cfRule>
  </conditionalFormatting>
  <hyperlinks>
    <hyperlink ref="C11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8D02363C-5B1F-4359-BB0F-933950353D0D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12" operator="containsText" id="{705EFDE3-81E5-44B8-B689-EF91DE81D98B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13" operator="containsText" id="{8C4494F5-D52F-45FF-8343-811533D817FF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14" operator="containsText" id="{FAF179BF-5548-4089-BAC2-2DEB1C77C413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15" operator="containsText" id="{6F884046-420F-4CBF-851F-221E7F0A0465}">
            <xm:f>NOT(ISERROR(SEARCH(Work!$C$28,G5)))</xm:f>
            <xm:f>Work!$C$28</xm:f>
            <x14:dxf>
              <font>
                <color rgb="FF0DC0FF"/>
              </font>
            </x14:dxf>
          </x14:cfRule>
          <xm:sqref>G5 G7:G9</xm:sqref>
        </x14:conditionalFormatting>
        <x14:conditionalFormatting xmlns:xm="http://schemas.microsoft.com/office/excel/2006/main">
          <x14:cfRule type="containsText" priority="1" operator="containsText" id="{7C3B5A94-21B3-4A5A-84EF-D045CE853651}">
            <xm:f>NOT(ISERROR(SEARCH(Work!$C$32,G6)))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729A403D-C69D-4C66-9659-E077D3936B91}">
            <xm:f>NOT(ISERROR(SEARCH(Work!$C$31,G6)))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35C705C5-5178-4EAD-8D63-390526D20916}">
            <xm:f>NOT(ISERROR(SEARCH(Work!$C$30,G6)))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93B4C9E6-33E6-43E5-9968-E3C1678881B2}">
            <xm:f>NOT(ISERROR(SEARCH(Work!$C$29,G6)))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3915F23E-1495-46BA-9FFC-4A1D75DB5076}">
            <xm:f>NOT(ISERROR(SEARCH(Work!$C$28,G6)))</xm:f>
            <xm:f>Work!$C$28</xm:f>
            <x14:dxf>
              <font>
                <color rgb="FF0DC0FF"/>
              </font>
            </x14:dxf>
          </x14:cfRule>
          <xm:sqref>G6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P38"/>
  <sheetViews>
    <sheetView zoomScale="85" zoomScaleNormal="85" workbookViewId="0">
      <selection activeCell="H22" sqref="H22"/>
    </sheetView>
  </sheetViews>
  <sheetFormatPr baseColWidth="10" defaultRowHeight="15" x14ac:dyDescent="0.25"/>
  <cols>
    <col min="1" max="1" width="10.7109375" customWidth="1"/>
    <col min="2" max="2" width="5.28515625" customWidth="1"/>
    <col min="4" max="4" width="19.5703125" bestFit="1" customWidth="1"/>
    <col min="5" max="9" width="17.7109375" customWidth="1"/>
    <col min="10" max="10" width="5.28515625" customWidth="1"/>
    <col min="11" max="11" width="10.7109375" customWidth="1"/>
  </cols>
  <sheetData>
    <row r="1" spans="3:16" ht="15" customHeight="1" x14ac:dyDescent="0.25">
      <c r="C1" s="178" t="s">
        <v>7</v>
      </c>
      <c r="D1" s="178"/>
      <c r="E1" s="178"/>
      <c r="F1" s="178"/>
      <c r="G1" s="178"/>
      <c r="H1" s="178"/>
      <c r="I1" s="178"/>
      <c r="J1" s="29"/>
      <c r="K1" s="5"/>
      <c r="L1" s="5"/>
      <c r="M1" s="5"/>
    </row>
    <row r="2" spans="3:16" ht="15" customHeight="1" thickBot="1" x14ac:dyDescent="0.3">
      <c r="C2" s="178"/>
      <c r="D2" s="178"/>
      <c r="E2" s="178"/>
      <c r="F2" s="178"/>
      <c r="G2" s="178"/>
      <c r="H2" s="178"/>
      <c r="I2" s="178"/>
      <c r="J2" s="29"/>
      <c r="K2" s="5"/>
      <c r="L2" s="5"/>
      <c r="M2" s="5"/>
    </row>
    <row r="3" spans="3:16" ht="15" customHeight="1" thickBot="1" x14ac:dyDescent="0.3">
      <c r="C3" s="64"/>
      <c r="D3" s="48" t="s">
        <v>76</v>
      </c>
      <c r="E3" s="49" t="s">
        <v>78</v>
      </c>
      <c r="F3" s="50" t="s">
        <v>6</v>
      </c>
      <c r="G3" s="51" t="s">
        <v>5</v>
      </c>
      <c r="H3" s="52" t="s">
        <v>77</v>
      </c>
      <c r="I3" s="53" t="s">
        <v>3</v>
      </c>
      <c r="J3" s="30"/>
    </row>
    <row r="4" spans="3:16" ht="15" customHeight="1" x14ac:dyDescent="0.25">
      <c r="C4" s="65" t="s">
        <v>27</v>
      </c>
      <c r="D4" s="9">
        <f>SUMIF('Week 1'!G:G,"Project management",'Week 1'!F:F)</f>
        <v>8.680555555555558E-2</v>
      </c>
      <c r="E4" s="8">
        <f>SUMIF('Week 1'!G:G,"Layout",'Week 1'!F:F)</f>
        <v>0</v>
      </c>
      <c r="F4" s="8">
        <f>SUMIF('Week 1'!G:G,"C#",'Week 1'!F:F)</f>
        <v>0</v>
      </c>
      <c r="G4" s="8">
        <f>SUMIF('Week 1'!G:G,"Doc",'Week 1'!F:F)</f>
        <v>0</v>
      </c>
      <c r="H4" s="8">
        <f>SUMIF('Week 1'!G:G,"Other",'Week 1'!F:F)</f>
        <v>0.10763888888888878</v>
      </c>
      <c r="I4" s="7">
        <f>SUM(D4:H4)</f>
        <v>0.19444444444444436</v>
      </c>
      <c r="J4" s="31"/>
    </row>
    <row r="5" spans="3:16" ht="15" customHeight="1" x14ac:dyDescent="0.25">
      <c r="C5" s="66" t="s">
        <v>29</v>
      </c>
      <c r="D5" s="9">
        <f>SUMIF('Week 2'!G:G,"Project management",'Week 2'!F:F)</f>
        <v>0.24305555555555552</v>
      </c>
      <c r="E5" s="8">
        <f>SUMIF('Week 2'!G:G,"Layout",'Week 2'!F:F)</f>
        <v>0</v>
      </c>
      <c r="F5" s="8">
        <f>SUMIF('Week 2'!G:G,"C#",'Week 2'!F:F)</f>
        <v>0</v>
      </c>
      <c r="G5" s="8">
        <f>SUMIF('Week 2'!G:G,"Doc",'Week 2'!F:F)</f>
        <v>0</v>
      </c>
      <c r="H5" s="8">
        <f>SUMIF('Week 2'!G:G,"Other",'Week 2'!F:F)</f>
        <v>0</v>
      </c>
      <c r="I5" s="6">
        <f t="shared" ref="I5:I22" si="0">SUM(D5:H5)</f>
        <v>0.24305555555555552</v>
      </c>
      <c r="J5" s="31"/>
    </row>
    <row r="6" spans="3:16" ht="15" customHeight="1" x14ac:dyDescent="0.25">
      <c r="C6" s="67" t="s">
        <v>28</v>
      </c>
      <c r="D6" s="9">
        <f>SUMIF('Week 3'!G:G,"Project management",'Week 3'!F:F)</f>
        <v>0.16666666666666669</v>
      </c>
      <c r="E6" s="8">
        <f>SUMIF('Week 3'!G:G,"Layout",'Week 3'!F:F)</f>
        <v>0</v>
      </c>
      <c r="F6" s="8">
        <f>SUMIF('Week 3'!G:G,"C#",'Week 3'!F:F)</f>
        <v>0</v>
      </c>
      <c r="G6" s="8">
        <f>SUMIF('Week 3'!G:G,"Doc",'Week 3'!F:F)</f>
        <v>1.0416666666666685E-2</v>
      </c>
      <c r="H6" s="8">
        <f>SUMIF('Week 3'!G:G,"Other",'Week 3'!F:F)</f>
        <v>0</v>
      </c>
      <c r="I6" s="6">
        <f t="shared" si="0"/>
        <v>0.17708333333333337</v>
      </c>
      <c r="J6" s="31"/>
    </row>
    <row r="7" spans="3:16" ht="15" customHeight="1" x14ac:dyDescent="0.25">
      <c r="C7" s="67" t="s">
        <v>30</v>
      </c>
      <c r="D7" s="9">
        <f>SUMIF('Week 4'!G:G,"Project management",'Week 4'!F:F)</f>
        <v>0</v>
      </c>
      <c r="E7" s="8">
        <f>SUMIF('Week 4'!G:G,"Layout",'Week 4'!F:F)</f>
        <v>0</v>
      </c>
      <c r="F7" s="8">
        <f>SUMIF('Week 4'!G:G,"C#",'Week 4'!F:F)</f>
        <v>0.21180555555555552</v>
      </c>
      <c r="G7" s="8">
        <f>SUMIF('Week 4'!G:G,"Doc",'Week 4'!F:F)</f>
        <v>0</v>
      </c>
      <c r="H7" s="8">
        <f>SUMIF('Week 4'!G:G,"Other",'Week 4'!F:F)</f>
        <v>3.4722222222222099E-3</v>
      </c>
      <c r="I7" s="6">
        <f t="shared" si="0"/>
        <v>0.21527777777777773</v>
      </c>
      <c r="J7" s="31"/>
    </row>
    <row r="8" spans="3:16" ht="15" customHeight="1" x14ac:dyDescent="0.25">
      <c r="C8" s="66" t="s">
        <v>32</v>
      </c>
      <c r="D8" s="9">
        <f>SUMIF('Week 5'!G:G,"Project management",'Week 5'!F:F)</f>
        <v>0</v>
      </c>
      <c r="E8" s="8">
        <f>SUMIF('Week 5'!G:G,"Layout",'Week 5'!F:F)</f>
        <v>0</v>
      </c>
      <c r="F8" s="8">
        <f>SUMIF('Week 5'!G:G,"C#",'Week 5'!F:F)</f>
        <v>0</v>
      </c>
      <c r="G8" s="8">
        <f>SUMIF('Week 5'!G:G,"Doc",'Week 5'!F:F)</f>
        <v>0</v>
      </c>
      <c r="H8" s="8">
        <f>SUMIF('Week 5'!G:G,"Other",'Week 5'!F:F)</f>
        <v>0</v>
      </c>
      <c r="I8" s="6">
        <f t="shared" si="0"/>
        <v>0</v>
      </c>
      <c r="J8" s="31"/>
      <c r="N8" s="151"/>
      <c r="P8" s="152"/>
    </row>
    <row r="9" spans="3:16" ht="15" customHeight="1" x14ac:dyDescent="0.25">
      <c r="C9" s="66" t="s">
        <v>31</v>
      </c>
      <c r="D9" s="9">
        <f>SUMIF('Week 6'!G:G,"Project management",'Week 6'!F:F)</f>
        <v>0</v>
      </c>
      <c r="E9" s="8">
        <f>SUMIF('Week 6'!G:G,"Layout",'Week 6'!F:F)</f>
        <v>0</v>
      </c>
      <c r="F9" s="8">
        <f>SUMIF('Week 6'!G:G,"C#",'Week 6'!F:F)</f>
        <v>0.18749999999999994</v>
      </c>
      <c r="G9" s="8">
        <f>SUMIF('Week 6'!G:G,"Doc",'Week 6'!F:F)</f>
        <v>0</v>
      </c>
      <c r="H9" s="8">
        <f>SUMIF('Week 6'!G:G,"Other",'Week 6'!F:F)</f>
        <v>0</v>
      </c>
      <c r="I9" s="6">
        <f t="shared" si="0"/>
        <v>0.18749999999999994</v>
      </c>
      <c r="J9" s="31"/>
    </row>
    <row r="10" spans="3:16" ht="15" customHeight="1" x14ac:dyDescent="0.25">
      <c r="C10" s="66" t="s">
        <v>33</v>
      </c>
      <c r="D10" s="9">
        <f>SUMIF('Week 7'!G:G,"Project managementt",'Week 7'!F:F)</f>
        <v>0</v>
      </c>
      <c r="E10" s="8">
        <f>SUMIF('Week 7'!G:G,"Layout",'Week 7'!F:F)</f>
        <v>0</v>
      </c>
      <c r="F10" s="8">
        <f>SUMIF('Week 7'!G:G,"C#",'Week 7'!F:F)</f>
        <v>0.20833333333333326</v>
      </c>
      <c r="G10" s="8">
        <f>SUMIF('Week 7'!G:G,"Doc",'Week 7'!F:F)</f>
        <v>0</v>
      </c>
      <c r="H10" s="8">
        <f>SUMIF('Week 7'!G:G,"Other",'Week 7'!F:F)</f>
        <v>0</v>
      </c>
      <c r="I10" s="6">
        <f t="shared" si="0"/>
        <v>0.20833333333333326</v>
      </c>
      <c r="J10" s="31"/>
    </row>
    <row r="11" spans="3:16" ht="15" customHeight="1" x14ac:dyDescent="0.25">
      <c r="C11" s="66" t="s">
        <v>34</v>
      </c>
      <c r="D11" s="9">
        <f>SUMIF('Week 8'!G:G,"Project management",'Week 8'!F:F)</f>
        <v>0</v>
      </c>
      <c r="E11" s="8">
        <f>SUMIF('Week 8'!G:G,"Layout",'Week 8'!F:F)</f>
        <v>0</v>
      </c>
      <c r="F11" s="8">
        <f>SUMIF('Week 8'!G:G,"C#",'Week 8'!F:F)</f>
        <v>0</v>
      </c>
      <c r="G11" s="8">
        <f>SUMIF('Week 8'!G:G,"Doc",'Week 8'!F:F)</f>
        <v>0</v>
      </c>
      <c r="H11" s="8">
        <f>SUMIF('Week 8'!G:G,"Other",'Week 8'!F:F)</f>
        <v>0</v>
      </c>
      <c r="I11" s="6">
        <f t="shared" si="0"/>
        <v>0</v>
      </c>
      <c r="J11" s="31"/>
    </row>
    <row r="12" spans="3:16" ht="15" customHeight="1" x14ac:dyDescent="0.25">
      <c r="C12" s="66" t="s">
        <v>35</v>
      </c>
      <c r="D12" s="9">
        <f>SUMIF('Week 9'!G:G,"Project management",'Week 9'!F:F)</f>
        <v>0</v>
      </c>
      <c r="E12" s="8">
        <f>SUMIF('Week 9'!G:G,"Layout",'Week 9'!F:F)</f>
        <v>0</v>
      </c>
      <c r="F12" s="8">
        <f>SUMIF('Week 9'!G:G,"C#",'Week 9'!F:F)</f>
        <v>0</v>
      </c>
      <c r="G12" s="8">
        <f>SUMIF('Week 9'!G:G,"Doc",'Week 9'!F:F)</f>
        <v>0</v>
      </c>
      <c r="H12" s="8">
        <f>SUMIF('Week 9'!G:G,"Other",'Week 9'!F:F)</f>
        <v>0</v>
      </c>
      <c r="I12" s="6">
        <f t="shared" si="0"/>
        <v>0</v>
      </c>
      <c r="J12" s="31"/>
    </row>
    <row r="13" spans="3:16" ht="15" customHeight="1" x14ac:dyDescent="0.25">
      <c r="C13" s="66" t="s">
        <v>36</v>
      </c>
      <c r="D13" s="9">
        <f>SUMIF('Week 10'!G:G,"Project management",'Week 10'!F:F)</f>
        <v>0</v>
      </c>
      <c r="E13" s="8">
        <f>SUMIF('Week 10'!G:G,"Layout",'Week 10'!F:F)</f>
        <v>0</v>
      </c>
      <c r="F13" s="8">
        <f>SUMIF('Week 10'!G:G,"C#",'Week 10'!F:F)</f>
        <v>0.21180555555555552</v>
      </c>
      <c r="G13" s="8">
        <f>SUMIF('Week 10'!G:G,"Doc",'Week 10'!F:F)</f>
        <v>0</v>
      </c>
      <c r="H13" s="8">
        <f>SUMIF('Week 10'!G:G,"Other",'Week 10'!F:F)</f>
        <v>0</v>
      </c>
      <c r="I13" s="6">
        <f t="shared" si="0"/>
        <v>0.21180555555555552</v>
      </c>
      <c r="J13" s="31"/>
    </row>
    <row r="14" spans="3:16" ht="15" customHeight="1" x14ac:dyDescent="0.25">
      <c r="C14" s="66" t="s">
        <v>37</v>
      </c>
      <c r="D14" s="9">
        <f>SUMIF('Week 11'!G:G,"Project management",'Week 11'!F:F)</f>
        <v>0</v>
      </c>
      <c r="E14" s="8">
        <f>SUMIF('Week 11'!G:G,"Layout",'Week 11'!F:F)</f>
        <v>0</v>
      </c>
      <c r="F14" s="8">
        <f>SUMIF('Week 11'!G:G,"C#",'Week 11'!F:F)</f>
        <v>0.21180555555555552</v>
      </c>
      <c r="G14" s="8">
        <f>SUMIF('Week 11'!G:G,"Doc",'Week 11'!F:F)</f>
        <v>0</v>
      </c>
      <c r="H14" s="8">
        <f>SUMIF('Week 11'!G:G,"Other",'Week 11'!F:F)</f>
        <v>0</v>
      </c>
      <c r="I14" s="6">
        <f t="shared" si="0"/>
        <v>0.21180555555555552</v>
      </c>
      <c r="J14" s="31"/>
    </row>
    <row r="15" spans="3:16" ht="15" customHeight="1" x14ac:dyDescent="0.25">
      <c r="C15" s="66" t="s">
        <v>38</v>
      </c>
      <c r="D15" s="9">
        <f>SUMIF('Week 12'!G:G,"Project management",'Week 12'!F:F)</f>
        <v>0</v>
      </c>
      <c r="E15" s="8">
        <f>SUMIF('Week 12'!G:G,"Layout",'Week 12'!F:F)</f>
        <v>0</v>
      </c>
      <c r="F15" s="8">
        <f>SUMIF('Week 12'!G:G,"C#",'Week 12'!F:F)</f>
        <v>9.722222222222221E-2</v>
      </c>
      <c r="G15" s="8">
        <f>SUMIF('Week 12'!G:G,"Doc",'Week 12'!F:F)</f>
        <v>0</v>
      </c>
      <c r="H15" s="8">
        <f>SUMIF('Week 12'!G:G,"Other",'Week 12'!F:F)</f>
        <v>0</v>
      </c>
      <c r="I15" s="6">
        <f t="shared" si="0"/>
        <v>9.722222222222221E-2</v>
      </c>
      <c r="J15" s="31"/>
    </row>
    <row r="16" spans="3:16" ht="15" customHeight="1" x14ac:dyDescent="0.25">
      <c r="C16" s="66" t="s">
        <v>39</v>
      </c>
      <c r="D16" s="9">
        <f>SUMIF('Week 13'!G:G,"Project management",'Week 13'!F:F)</f>
        <v>0</v>
      </c>
      <c r="E16" s="8">
        <f>SUMIF('Week 13'!G:G,"Layout",'Week 13'!F:F)</f>
        <v>0</v>
      </c>
      <c r="F16" s="8">
        <f>SUMIF('Week 13'!G:G,"C#",'Week 13'!F:F)</f>
        <v>0.19791666666666669</v>
      </c>
      <c r="G16" s="8">
        <f>SUMIF('Week 13'!G:G,"Doc",'Week 13'!F:F)</f>
        <v>0</v>
      </c>
      <c r="H16" s="8">
        <f>SUMIF('Week 13'!G:G,"Other",'Week 13'!F:F)</f>
        <v>0</v>
      </c>
      <c r="I16" s="6">
        <f t="shared" si="0"/>
        <v>0.19791666666666669</v>
      </c>
      <c r="J16" s="31"/>
    </row>
    <row r="17" spans="1:14" ht="15" customHeight="1" x14ac:dyDescent="0.25">
      <c r="C17" s="66" t="s">
        <v>40</v>
      </c>
      <c r="D17" s="9">
        <f>SUMIF('Week 14'!G:G,"Project management",'Week 14'!F:F)</f>
        <v>0</v>
      </c>
      <c r="E17" s="8">
        <f>SUMIF('Week 14'!G:G,"Layout",'Week 14'!F:F)</f>
        <v>0</v>
      </c>
      <c r="F17" s="8">
        <f>SUMIF('Week 14'!G:G,"C#",'Week 14'!F:F)</f>
        <v>0.20833333333333331</v>
      </c>
      <c r="G17" s="8">
        <f>SUMIF('Week 14'!G:G,"Doc",'Week 14'!F:F)</f>
        <v>0</v>
      </c>
      <c r="H17" s="8">
        <f>SUMIF('Week 14'!G:G,"Other",'Week 14'!F:F)</f>
        <v>0</v>
      </c>
      <c r="I17" s="6">
        <f t="shared" si="0"/>
        <v>0.20833333333333331</v>
      </c>
      <c r="J17" s="31"/>
      <c r="N17" s="10"/>
    </row>
    <row r="18" spans="1:14" ht="15" customHeight="1" x14ac:dyDescent="0.25">
      <c r="C18" s="66" t="s">
        <v>41</v>
      </c>
      <c r="D18" s="9">
        <f>SUMIF('Week 15'!G:G,"Project management",'Week 15'!F:F)</f>
        <v>0</v>
      </c>
      <c r="E18" s="8">
        <f>SUMIF('Week 15'!G:G,"Layout",'Week 15'!F:F)</f>
        <v>0</v>
      </c>
      <c r="F18" s="8">
        <f>SUMIF('Week 15'!G:G,"C#",'Week 15'!F:F)</f>
        <v>0</v>
      </c>
      <c r="G18" s="8">
        <f>SUMIF('Week 15'!G:G,"Doc",'Week 15'!F:F)</f>
        <v>0.19791666666666669</v>
      </c>
      <c r="H18" s="8">
        <f>SUMIF('Week 15'!G:G,"Other",'Week 15'!F:F)</f>
        <v>0</v>
      </c>
      <c r="I18" s="6">
        <f t="shared" si="0"/>
        <v>0.19791666666666669</v>
      </c>
      <c r="J18" s="31"/>
    </row>
    <row r="19" spans="1:14" ht="15" customHeight="1" x14ac:dyDescent="0.25">
      <c r="C19" s="66" t="s">
        <v>42</v>
      </c>
      <c r="D19" s="9">
        <f>SUMIF('Week 16'!G:G,"Project management",'Week 16'!F:F)</f>
        <v>3.125E-2</v>
      </c>
      <c r="E19" s="8">
        <f>SUMIF('Week 16'!G:G,"Layout",'Week 16'!F:F)</f>
        <v>3.4722222222222265E-2</v>
      </c>
      <c r="F19" s="8">
        <f>SUMIF('Week 16'!G:G,"C#",'Week 16'!F:F)</f>
        <v>6.25E-2</v>
      </c>
      <c r="G19" s="8">
        <f>SUMIF('Week 16'!G:G,"Doc",'Week 16'!F:F)</f>
        <v>0</v>
      </c>
      <c r="H19" s="8">
        <f>SUMIF('Week 16'!G:G,"Other",'Week 16'!F:F)</f>
        <v>6.5972222222222265E-2</v>
      </c>
      <c r="I19" s="6">
        <f t="shared" si="0"/>
        <v>0.19444444444444453</v>
      </c>
      <c r="J19" s="31"/>
    </row>
    <row r="20" spans="1:14" ht="15" customHeight="1" x14ac:dyDescent="0.25">
      <c r="C20" s="66" t="s">
        <v>43</v>
      </c>
      <c r="D20" s="9">
        <f>SUMIF('Week 17'!G:G,"Project management",'Week 17'!F:F)</f>
        <v>0</v>
      </c>
      <c r="E20" s="8">
        <f>SUMIF('Week 17'!G:G,"Layout",'Week 17'!F:F)</f>
        <v>0</v>
      </c>
      <c r="F20" s="8">
        <f>SUMIF('Week 17'!G:G,"C#",'Week 17'!F:F)</f>
        <v>0.19097222222222221</v>
      </c>
      <c r="G20" s="8">
        <f>SUMIF('Week 17'!G:G,"Doc",'Week 17'!F:F)</f>
        <v>0</v>
      </c>
      <c r="H20" s="8">
        <f>SUMIF('Week 17'!G:G,"Other",'Week 17'!F:F)</f>
        <v>0</v>
      </c>
      <c r="I20" s="6">
        <f t="shared" si="0"/>
        <v>0.19097222222222221</v>
      </c>
      <c r="J20" s="31"/>
    </row>
    <row r="21" spans="1:14" ht="15" customHeight="1" thickBot="1" x14ac:dyDescent="0.3">
      <c r="C21" s="66" t="s">
        <v>44</v>
      </c>
      <c r="D21" s="9">
        <f>SUMIF('Week 18'!G:G,"Project management",'Week 18'!F:F)</f>
        <v>0</v>
      </c>
      <c r="E21" s="8">
        <f>SUMIF('Week 18'!G:G,"Layout",'Week 18'!F:F)</f>
        <v>0</v>
      </c>
      <c r="F21" s="8">
        <f>SUMIF('Week 18'!G:G,"C#",'Week 18'!F:F)</f>
        <v>0</v>
      </c>
      <c r="G21" s="8">
        <f>SUMIF('Week 18'!G:G,"Doc",'Week 18'!F:F)</f>
        <v>0</v>
      </c>
      <c r="H21" s="8">
        <f>SUMIF('Week 18'!G:G,"Other",'Week 18'!F:F)</f>
        <v>0</v>
      </c>
      <c r="I21" s="6">
        <f t="shared" si="0"/>
        <v>0</v>
      </c>
      <c r="J21" s="31"/>
    </row>
    <row r="22" spans="1:14" ht="15" customHeight="1" thickBot="1" x14ac:dyDescent="0.3">
      <c r="C22" s="68" t="s">
        <v>3</v>
      </c>
      <c r="D22" s="69">
        <f>SUM(D4:D21)</f>
        <v>0.52777777777777779</v>
      </c>
      <c r="E22" s="70">
        <f>SUM(E4:E21)</f>
        <v>3.4722222222222265E-2</v>
      </c>
      <c r="F22" s="70">
        <f>SUM(F4:F21)</f>
        <v>1.7881944444444442</v>
      </c>
      <c r="G22" s="70">
        <f>SUM(G4:G21)</f>
        <v>0.20833333333333337</v>
      </c>
      <c r="H22" s="70">
        <f>SUM(H4:H21)</f>
        <v>0.17708333333333326</v>
      </c>
      <c r="I22" s="71">
        <f t="shared" si="0"/>
        <v>2.7361111111111107</v>
      </c>
      <c r="J22" s="32"/>
    </row>
    <row r="23" spans="1:14" ht="15" customHeight="1" x14ac:dyDescent="0.25">
      <c r="C23" s="10"/>
      <c r="D23" s="1"/>
      <c r="E23" s="1"/>
      <c r="F23" s="1"/>
      <c r="G23" s="1"/>
      <c r="H23" s="1"/>
      <c r="I23" s="1"/>
      <c r="J23" s="1"/>
    </row>
    <row r="24" spans="1:14" ht="15" customHeight="1" x14ac:dyDescent="0.25">
      <c r="A24" s="13"/>
      <c r="B24" s="13"/>
      <c r="C24" s="61" t="s">
        <v>51</v>
      </c>
      <c r="D24" s="61"/>
      <c r="E24" s="10"/>
      <c r="F24" s="10"/>
      <c r="G24" s="10"/>
      <c r="H24" s="10"/>
      <c r="I24" s="10"/>
      <c r="J24" s="10"/>
    </row>
    <row r="25" spans="1:14" ht="15" customHeight="1" thickBot="1" x14ac:dyDescent="0.3">
      <c r="C25" s="10"/>
      <c r="D25" s="10"/>
      <c r="E25" s="10"/>
      <c r="F25" s="10"/>
      <c r="G25" s="10"/>
      <c r="H25" s="10"/>
      <c r="I25" s="10"/>
      <c r="J25" s="10"/>
    </row>
    <row r="26" spans="1:14" ht="15" customHeight="1" x14ac:dyDescent="0.25">
      <c r="C26" s="183" t="s">
        <v>45</v>
      </c>
      <c r="D26" s="184"/>
      <c r="E26" s="184"/>
      <c r="F26" s="185"/>
      <c r="H26" s="10"/>
      <c r="I26" s="10"/>
      <c r="J26" s="10"/>
    </row>
    <row r="27" spans="1:14" ht="15" customHeight="1" x14ac:dyDescent="0.25">
      <c r="C27" s="181" t="s">
        <v>48</v>
      </c>
      <c r="D27" s="182"/>
      <c r="E27" s="72" t="s">
        <v>49</v>
      </c>
      <c r="F27" s="73" t="s">
        <v>50</v>
      </c>
      <c r="H27" s="10"/>
      <c r="I27" s="10"/>
      <c r="J27" s="10"/>
    </row>
    <row r="28" spans="1:14" ht="15" customHeight="1" x14ac:dyDescent="0.25">
      <c r="C28" s="179" t="s">
        <v>76</v>
      </c>
      <c r="D28" s="180"/>
      <c r="E28" s="94">
        <f>D22</f>
        <v>0.52777777777777779</v>
      </c>
      <c r="F28" s="96">
        <f>E28/$E$33</f>
        <v>0.19289340101522845</v>
      </c>
      <c r="I28" s="10"/>
    </row>
    <row r="29" spans="1:14" ht="15" customHeight="1" x14ac:dyDescent="0.25">
      <c r="C29" s="186" t="s">
        <v>78</v>
      </c>
      <c r="D29" s="187"/>
      <c r="E29" s="95">
        <f>E22</f>
        <v>3.4722222222222265E-2</v>
      </c>
      <c r="F29" s="97">
        <f>E29/$E$33</f>
        <v>1.2690355329949256E-2</v>
      </c>
      <c r="I29" s="10"/>
    </row>
    <row r="30" spans="1:14" ht="15" customHeight="1" x14ac:dyDescent="0.25">
      <c r="C30" s="170" t="s">
        <v>6</v>
      </c>
      <c r="D30" s="171"/>
      <c r="E30" s="95">
        <f>F22</f>
        <v>1.7881944444444442</v>
      </c>
      <c r="F30" s="97">
        <f t="shared" ref="F30:F33" si="1">E30/$E$33</f>
        <v>0.65355329949238583</v>
      </c>
      <c r="I30" s="10"/>
    </row>
    <row r="31" spans="1:14" ht="15" customHeight="1" x14ac:dyDescent="0.25">
      <c r="C31" s="172" t="s">
        <v>5</v>
      </c>
      <c r="D31" s="173"/>
      <c r="E31" s="95">
        <f>G22</f>
        <v>0.20833333333333337</v>
      </c>
      <c r="F31" s="97">
        <f t="shared" si="1"/>
        <v>7.6142131979695452E-2</v>
      </c>
      <c r="I31" s="10"/>
    </row>
    <row r="32" spans="1:14" ht="15" customHeight="1" thickBot="1" x14ac:dyDescent="0.3">
      <c r="C32" s="174" t="s">
        <v>77</v>
      </c>
      <c r="D32" s="175"/>
      <c r="E32" s="100">
        <f>H22</f>
        <v>0.17708333333333326</v>
      </c>
      <c r="F32" s="101">
        <f t="shared" si="1"/>
        <v>6.4720812182741103E-2</v>
      </c>
      <c r="I32" s="10"/>
    </row>
    <row r="33" spans="3:10" ht="15" customHeight="1" thickTop="1" thickBot="1" x14ac:dyDescent="0.3">
      <c r="C33" s="176" t="s">
        <v>3</v>
      </c>
      <c r="D33" s="177"/>
      <c r="E33" s="98">
        <f>SUM(E28:E32)</f>
        <v>2.7361111111111107</v>
      </c>
      <c r="F33" s="99">
        <f t="shared" si="1"/>
        <v>1</v>
      </c>
      <c r="I33" s="10"/>
    </row>
    <row r="34" spans="3:10" x14ac:dyDescent="0.25">
      <c r="C34" s="10"/>
      <c r="D34" s="10"/>
      <c r="E34" s="10"/>
      <c r="F34" s="10"/>
      <c r="G34" s="10"/>
      <c r="H34" s="10"/>
      <c r="I34" s="10"/>
      <c r="J34" s="10"/>
    </row>
    <row r="35" spans="3:10" x14ac:dyDescent="0.25">
      <c r="C35" s="10"/>
      <c r="D35" s="10"/>
      <c r="E35" s="10"/>
      <c r="F35" s="10"/>
      <c r="G35" s="10"/>
      <c r="H35" s="10"/>
      <c r="I35" s="10"/>
      <c r="J35" s="10"/>
    </row>
    <row r="36" spans="3:10" x14ac:dyDescent="0.25">
      <c r="C36" s="10"/>
      <c r="D36" s="10"/>
      <c r="E36" s="10"/>
      <c r="F36" s="10"/>
      <c r="G36" s="10"/>
      <c r="H36" s="10"/>
      <c r="I36" s="10"/>
      <c r="J36" s="10"/>
    </row>
    <row r="37" spans="3:10" x14ac:dyDescent="0.25">
      <c r="C37" s="10"/>
      <c r="D37" s="10"/>
      <c r="E37" s="10"/>
      <c r="F37" s="10"/>
      <c r="G37" s="10"/>
      <c r="H37" s="10"/>
      <c r="I37" s="10"/>
      <c r="J37" s="10"/>
    </row>
    <row r="38" spans="3:10" x14ac:dyDescent="0.25">
      <c r="C38" s="10"/>
      <c r="D38" s="10"/>
      <c r="E38" s="10"/>
      <c r="F38" s="10"/>
      <c r="G38" s="10"/>
      <c r="H38" s="10"/>
      <c r="I38" s="10"/>
      <c r="J38" s="10"/>
    </row>
  </sheetData>
  <mergeCells count="9">
    <mergeCell ref="C30:D30"/>
    <mergeCell ref="C31:D31"/>
    <mergeCell ref="C32:D32"/>
    <mergeCell ref="C33:D33"/>
    <mergeCell ref="C1:I2"/>
    <mergeCell ref="C28:D28"/>
    <mergeCell ref="C27:D27"/>
    <mergeCell ref="C26:F26"/>
    <mergeCell ref="C29:D29"/>
  </mergeCells>
  <hyperlinks>
    <hyperlink ref="C24" location="Totaux!A1" display="RETOUR"/>
    <hyperlink ref="C24:D24" location="Totals!A1" display="Back to Totals"/>
  </hyperlinks>
  <pageMargins left="0.7" right="0.7" top="0.75" bottom="0.75" header="0.3" footer="0.3"/>
  <pageSetup scale="78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6"/>
  <sheetViews>
    <sheetView zoomScaleNormal="100" workbookViewId="0">
      <selection activeCell="C10" sqref="C10:C12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3:13" ht="15" customHeight="1" x14ac:dyDescent="0.25">
      <c r="C1" s="188" t="s">
        <v>59</v>
      </c>
      <c r="D1" s="189"/>
      <c r="E1" s="189"/>
      <c r="F1" s="189"/>
      <c r="G1" s="189"/>
      <c r="H1" s="189" t="s">
        <v>98</v>
      </c>
      <c r="I1" s="192"/>
      <c r="L1" s="3"/>
      <c r="M1" s="3"/>
    </row>
    <row r="2" spans="3:13" ht="15" customHeight="1" thickBot="1" x14ac:dyDescent="0.3">
      <c r="C2" s="190"/>
      <c r="D2" s="191"/>
      <c r="E2" s="191"/>
      <c r="F2" s="191"/>
      <c r="G2" s="191"/>
      <c r="H2" s="191"/>
      <c r="I2" s="193"/>
      <c r="L2" s="3"/>
      <c r="M2" s="3"/>
    </row>
    <row r="3" spans="3:13" ht="15" customHeight="1" thickBot="1" x14ac:dyDescent="0.3">
      <c r="C3" s="15"/>
      <c r="D3" s="15"/>
      <c r="E3" s="15"/>
      <c r="F3" s="15"/>
      <c r="G3" s="15"/>
      <c r="H3" s="15"/>
      <c r="I3" s="15"/>
    </row>
    <row r="4" spans="3:13" ht="15.75" thickBot="1" x14ac:dyDescent="0.3">
      <c r="C4" s="58" t="s">
        <v>0</v>
      </c>
      <c r="D4" s="59" t="s">
        <v>53</v>
      </c>
      <c r="E4" s="59" t="s">
        <v>54</v>
      </c>
      <c r="F4" s="59" t="s">
        <v>55</v>
      </c>
      <c r="G4" s="59" t="s">
        <v>1</v>
      </c>
      <c r="H4" s="60" t="s">
        <v>56</v>
      </c>
      <c r="I4" s="60" t="s">
        <v>3</v>
      </c>
    </row>
    <row r="5" spans="3:13" ht="15" customHeight="1" x14ac:dyDescent="0.25">
      <c r="C5" s="201" t="s">
        <v>134</v>
      </c>
      <c r="D5" s="89">
        <v>0</v>
      </c>
      <c r="E5" s="16">
        <v>0</v>
      </c>
      <c r="F5" s="16">
        <f>(E5)-(D5)</f>
        <v>0</v>
      </c>
      <c r="G5" s="104"/>
      <c r="H5" s="17"/>
      <c r="I5" s="198">
        <f>SUM(F5:F9)</f>
        <v>0</v>
      </c>
      <c r="J5" s="11"/>
    </row>
    <row r="6" spans="3:13" ht="15" customHeight="1" x14ac:dyDescent="0.25">
      <c r="C6" s="201"/>
      <c r="D6" s="90">
        <v>0</v>
      </c>
      <c r="E6" s="18">
        <v>0</v>
      </c>
      <c r="F6" s="18">
        <f t="shared" ref="F6:F7" si="0">(E6)-(D6)</f>
        <v>0</v>
      </c>
      <c r="G6" s="104"/>
      <c r="H6" s="17"/>
      <c r="I6" s="196"/>
      <c r="J6" s="11"/>
    </row>
    <row r="7" spans="3:13" ht="15" customHeight="1" x14ac:dyDescent="0.25">
      <c r="C7" s="201"/>
      <c r="D7" s="90">
        <v>0</v>
      </c>
      <c r="E7" s="18">
        <v>0</v>
      </c>
      <c r="F7" s="18">
        <f t="shared" si="0"/>
        <v>0</v>
      </c>
      <c r="G7" s="103"/>
      <c r="H7" s="93"/>
      <c r="I7" s="196"/>
      <c r="J7" s="11"/>
    </row>
    <row r="8" spans="3:13" ht="15" customHeight="1" x14ac:dyDescent="0.25">
      <c r="C8" s="201"/>
      <c r="D8" s="90">
        <v>0</v>
      </c>
      <c r="E8" s="18">
        <v>0</v>
      </c>
      <c r="F8" s="18">
        <f>(E8-D8)</f>
        <v>0</v>
      </c>
      <c r="G8" s="103"/>
      <c r="H8" s="93"/>
      <c r="I8" s="196"/>
      <c r="J8" s="11"/>
    </row>
    <row r="9" spans="3:13" ht="15.75" thickBot="1" x14ac:dyDescent="0.3">
      <c r="C9" s="200"/>
      <c r="D9" s="111">
        <v>0</v>
      </c>
      <c r="E9" s="107">
        <v>0</v>
      </c>
      <c r="F9" s="107">
        <f>(E9-D9)</f>
        <v>0</v>
      </c>
      <c r="G9" s="108"/>
      <c r="H9" s="110"/>
      <c r="I9" s="196"/>
      <c r="J9" s="11"/>
    </row>
    <row r="10" spans="3:13" ht="15" customHeight="1" x14ac:dyDescent="0.25">
      <c r="C10" s="202"/>
      <c r="D10" s="89">
        <v>0</v>
      </c>
      <c r="E10" s="16">
        <v>0</v>
      </c>
      <c r="F10" s="16">
        <f>(E10-D10)</f>
        <v>0</v>
      </c>
      <c r="G10" s="92"/>
      <c r="H10" s="17"/>
      <c r="I10" s="198">
        <f>SUM(F10:F12)</f>
        <v>0</v>
      </c>
      <c r="J10" s="11"/>
    </row>
    <row r="11" spans="3:13" ht="15" customHeight="1" x14ac:dyDescent="0.25">
      <c r="C11" s="194"/>
      <c r="D11" s="90">
        <v>0</v>
      </c>
      <c r="E11" s="18">
        <v>0</v>
      </c>
      <c r="F11" s="18">
        <f t="shared" ref="F11:F12" si="1">(E11)-(D11)</f>
        <v>0</v>
      </c>
      <c r="G11" s="91"/>
      <c r="H11" s="93"/>
      <c r="I11" s="196"/>
      <c r="J11" s="11"/>
    </row>
    <row r="12" spans="3:13" ht="15.75" thickBot="1" x14ac:dyDescent="0.3">
      <c r="C12" s="195"/>
      <c r="D12" s="106">
        <v>0</v>
      </c>
      <c r="E12" s="107">
        <v>0</v>
      </c>
      <c r="F12" s="107">
        <f t="shared" si="1"/>
        <v>0</v>
      </c>
      <c r="G12" s="108"/>
      <c r="H12" s="109"/>
      <c r="I12" s="197"/>
      <c r="J12" s="11"/>
    </row>
    <row r="13" spans="3:13" ht="15.75" thickBot="1" x14ac:dyDescent="0.3">
      <c r="C13" s="19"/>
      <c r="D13" s="19"/>
      <c r="E13" s="19"/>
      <c r="F13" s="19"/>
      <c r="G13" s="19"/>
      <c r="H13" s="102" t="s">
        <v>57</v>
      </c>
      <c r="I13" s="105">
        <f>SUM(I5:I12)</f>
        <v>0</v>
      </c>
    </row>
    <row r="14" spans="3:13" ht="15" customHeight="1" x14ac:dyDescent="0.25">
      <c r="C14" s="61" t="s">
        <v>51</v>
      </c>
      <c r="D14" s="20"/>
      <c r="E14" s="20"/>
      <c r="F14" s="20"/>
      <c r="G14" s="21"/>
      <c r="H14" s="20"/>
      <c r="I14" s="20"/>
    </row>
    <row r="15" spans="3:13" ht="15" customHeight="1" x14ac:dyDescent="0.25">
      <c r="D15" s="10"/>
      <c r="E15" s="10"/>
      <c r="F15" s="10"/>
      <c r="G15" s="14"/>
      <c r="H15" s="10"/>
      <c r="I15" s="10"/>
      <c r="J15" s="11"/>
      <c r="L15" s="10"/>
    </row>
    <row r="16" spans="3:13" ht="15" customHeight="1" x14ac:dyDescent="0.25">
      <c r="C16" s="155"/>
      <c r="D16" s="156"/>
      <c r="E16" s="156"/>
      <c r="F16" s="156"/>
      <c r="G16" s="156"/>
      <c r="H16" s="156"/>
      <c r="I16" s="156"/>
      <c r="J16" s="11"/>
    </row>
    <row r="17" spans="2:14" ht="15" customHeight="1" x14ac:dyDescent="0.25">
      <c r="C17" s="155"/>
      <c r="D17" s="156"/>
      <c r="E17" s="156"/>
      <c r="F17" s="156"/>
      <c r="G17" s="156"/>
      <c r="H17" s="156"/>
      <c r="I17" s="156"/>
      <c r="J17" s="11"/>
      <c r="N17" s="4"/>
    </row>
    <row r="18" spans="2:14" ht="15" customHeight="1" x14ac:dyDescent="0.25">
      <c r="B18" s="13"/>
      <c r="C18" s="10"/>
      <c r="D18" s="10"/>
      <c r="E18" s="10"/>
      <c r="F18" s="10"/>
      <c r="G18" s="14"/>
      <c r="H18" s="10"/>
      <c r="I18" s="10"/>
      <c r="J18" s="11"/>
    </row>
    <row r="19" spans="2:14" ht="15" customHeight="1" x14ac:dyDescent="0.25">
      <c r="J19" s="11"/>
    </row>
    <row r="20" spans="2:14" ht="15" customHeight="1" x14ac:dyDescent="0.25">
      <c r="J20" s="11"/>
    </row>
    <row r="21" spans="2:14" ht="15" customHeight="1" x14ac:dyDescent="0.25">
      <c r="J21" s="11"/>
    </row>
    <row r="22" spans="2:14" ht="13.5" customHeight="1" x14ac:dyDescent="0.25">
      <c r="J22" s="12"/>
    </row>
    <row r="26" spans="2:14" x14ac:dyDescent="0.25">
      <c r="K26" s="10"/>
    </row>
  </sheetData>
  <mergeCells count="6">
    <mergeCell ref="C10:C12"/>
    <mergeCell ref="I10:I12"/>
    <mergeCell ref="C1:G2"/>
    <mergeCell ref="H1:I2"/>
    <mergeCell ref="C5:C9"/>
    <mergeCell ref="I5:I9"/>
  </mergeCells>
  <conditionalFormatting sqref="G12 G5:G10">
    <cfRule type="containsText" dxfId="29" priority="6" operator="containsText" text="Autres">
      <formula>NOT(ISERROR(SEARCH("Autres",G5)))</formula>
    </cfRule>
    <cfRule type="containsText" dxfId="28" priority="7" operator="containsText" text="Doc">
      <formula>NOT(ISERROR(SEARCH("Doc",G5)))</formula>
    </cfRule>
    <cfRule type="containsText" dxfId="27" priority="8" operator="containsText" text="C#">
      <formula>NOT(ISERROR(SEARCH("C#",G5)))</formula>
    </cfRule>
    <cfRule type="containsText" dxfId="26" priority="9" operator="containsText" text="Mise en page">
      <formula>NOT(ISERROR(SEARCH("Mise en page",G5)))</formula>
    </cfRule>
    <cfRule type="containsText" dxfId="25" priority="10" operator="containsText" text="Gestion de projet">
      <formula>NOT(ISERROR(SEARCH("Gestion de projet",G5)))</formula>
    </cfRule>
  </conditionalFormatting>
  <hyperlinks>
    <hyperlink ref="C14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1FFEAD2-6C8C-4361-8B21-70CC7B03C159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6C3A2A8B-0498-46BC-B04F-042341FA832B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2230FC6E-F342-4F21-95EB-5DED0B9CAACF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BFE68878-FA6D-405F-AC09-7D52EA6F8D03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3C6C5261-7502-454D-88B9-3ECF37DB299D}">
            <xm:f>NOT(ISERROR(SEARCH(Work!$C$28,G5)))</xm:f>
            <xm:f>Work!$C$28</xm:f>
            <x14:dxf>
              <font>
                <color rgb="FF0DC0FF"/>
              </font>
            </x14:dxf>
          </x14:cfRule>
          <xm:sqref>G5:G12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6"/>
  <sheetViews>
    <sheetView workbookViewId="0">
      <selection activeCell="H1" sqref="H1:I2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3:13" ht="15" customHeight="1" x14ac:dyDescent="0.25">
      <c r="C1" s="188" t="s">
        <v>58</v>
      </c>
      <c r="D1" s="189"/>
      <c r="E1" s="189"/>
      <c r="F1" s="189"/>
      <c r="G1" s="189"/>
      <c r="H1" s="189" t="s">
        <v>94</v>
      </c>
      <c r="I1" s="192"/>
      <c r="L1" s="3"/>
      <c r="M1" s="3"/>
    </row>
    <row r="2" spans="3:13" ht="15" customHeight="1" thickBot="1" x14ac:dyDescent="0.3">
      <c r="C2" s="190"/>
      <c r="D2" s="191"/>
      <c r="E2" s="191"/>
      <c r="F2" s="191"/>
      <c r="G2" s="191"/>
      <c r="H2" s="191"/>
      <c r="I2" s="193"/>
      <c r="L2" s="3"/>
      <c r="M2" s="3"/>
    </row>
    <row r="3" spans="3:13" ht="15" customHeight="1" thickBot="1" x14ac:dyDescent="0.3">
      <c r="C3" s="15"/>
      <c r="D3" s="15"/>
      <c r="E3" s="15"/>
      <c r="F3" s="15"/>
      <c r="G3" s="15"/>
      <c r="H3" s="15"/>
      <c r="I3" s="15"/>
    </row>
    <row r="4" spans="3:13" ht="15.75" thickBot="1" x14ac:dyDescent="0.3">
      <c r="C4" s="58" t="s">
        <v>0</v>
      </c>
      <c r="D4" s="59" t="s">
        <v>53</v>
      </c>
      <c r="E4" s="59" t="s">
        <v>54</v>
      </c>
      <c r="F4" s="59" t="s">
        <v>55</v>
      </c>
      <c r="G4" s="59" t="s">
        <v>1</v>
      </c>
      <c r="H4" s="60" t="s">
        <v>56</v>
      </c>
      <c r="I4" s="60" t="s">
        <v>3</v>
      </c>
    </row>
    <row r="5" spans="3:13" ht="15" customHeight="1" x14ac:dyDescent="0.25">
      <c r="C5" s="201">
        <v>42968</v>
      </c>
      <c r="D5" s="89">
        <v>0</v>
      </c>
      <c r="E5" s="16">
        <v>0</v>
      </c>
      <c r="F5" s="16">
        <f>(E5)-(D5)</f>
        <v>0</v>
      </c>
      <c r="G5" s="104"/>
      <c r="H5" s="17"/>
      <c r="I5" s="198">
        <f>SUM(F5:F9)</f>
        <v>0</v>
      </c>
      <c r="J5" s="11"/>
    </row>
    <row r="6" spans="3:13" ht="15" customHeight="1" x14ac:dyDescent="0.25">
      <c r="C6" s="201"/>
      <c r="D6" s="90">
        <v>0</v>
      </c>
      <c r="E6" s="18">
        <v>0</v>
      </c>
      <c r="F6" s="18">
        <f t="shared" ref="F6:F7" si="0">(E6)-(D6)</f>
        <v>0</v>
      </c>
      <c r="G6" s="104"/>
      <c r="H6" s="17"/>
      <c r="I6" s="196"/>
      <c r="J6" s="11"/>
    </row>
    <row r="7" spans="3:13" ht="15" customHeight="1" x14ac:dyDescent="0.25">
      <c r="C7" s="201"/>
      <c r="D7" s="90">
        <v>0</v>
      </c>
      <c r="E7" s="18">
        <v>0</v>
      </c>
      <c r="F7" s="18">
        <f t="shared" si="0"/>
        <v>0</v>
      </c>
      <c r="G7" s="103"/>
      <c r="H7" s="93"/>
      <c r="I7" s="196"/>
      <c r="J7" s="11"/>
    </row>
    <row r="8" spans="3:13" ht="15" customHeight="1" x14ac:dyDescent="0.25">
      <c r="C8" s="201"/>
      <c r="D8" s="90">
        <v>0</v>
      </c>
      <c r="E8" s="18">
        <v>0</v>
      </c>
      <c r="F8" s="18">
        <f>(E8-D8)</f>
        <v>0</v>
      </c>
      <c r="G8" s="103"/>
      <c r="H8" s="93"/>
      <c r="I8" s="196"/>
      <c r="J8" s="11"/>
    </row>
    <row r="9" spans="3:13" ht="15.75" thickBot="1" x14ac:dyDescent="0.3">
      <c r="C9" s="200"/>
      <c r="D9" s="111">
        <v>0</v>
      </c>
      <c r="E9" s="107">
        <v>0</v>
      </c>
      <c r="F9" s="107">
        <f>(E9-D9)</f>
        <v>0</v>
      </c>
      <c r="G9" s="108"/>
      <c r="H9" s="110"/>
      <c r="I9" s="196"/>
      <c r="J9" s="11"/>
    </row>
    <row r="10" spans="3:13" ht="15" customHeight="1" x14ac:dyDescent="0.25">
      <c r="C10" s="202">
        <v>42969</v>
      </c>
      <c r="D10" s="89">
        <v>0</v>
      </c>
      <c r="E10" s="16">
        <v>0</v>
      </c>
      <c r="F10" s="16">
        <f>(E10-D10)</f>
        <v>0</v>
      </c>
      <c r="G10" s="92"/>
      <c r="H10" s="17"/>
      <c r="I10" s="198">
        <f>SUM(F10:F12)</f>
        <v>0</v>
      </c>
      <c r="J10" s="11"/>
    </row>
    <row r="11" spans="3:13" ht="15" customHeight="1" x14ac:dyDescent="0.25">
      <c r="C11" s="194"/>
      <c r="D11" s="90">
        <v>0</v>
      </c>
      <c r="E11" s="18">
        <v>0</v>
      </c>
      <c r="F11" s="18">
        <f t="shared" ref="F11:F12" si="1">(E11)-(D11)</f>
        <v>0</v>
      </c>
      <c r="G11" s="91"/>
      <c r="H11" s="93"/>
      <c r="I11" s="196"/>
      <c r="J11" s="11"/>
    </row>
    <row r="12" spans="3:13" ht="15.75" thickBot="1" x14ac:dyDescent="0.3">
      <c r="C12" s="195"/>
      <c r="D12" s="106">
        <v>0</v>
      </c>
      <c r="E12" s="107">
        <v>0</v>
      </c>
      <c r="F12" s="107">
        <f t="shared" si="1"/>
        <v>0</v>
      </c>
      <c r="G12" s="108"/>
      <c r="H12" s="109"/>
      <c r="I12" s="197"/>
      <c r="J12" s="11"/>
    </row>
    <row r="13" spans="3:13" ht="15.75" thickBot="1" x14ac:dyDescent="0.3">
      <c r="C13" s="19"/>
      <c r="D13" s="19"/>
      <c r="E13" s="19"/>
      <c r="F13" s="19"/>
      <c r="G13" s="19"/>
      <c r="H13" s="102" t="s">
        <v>57</v>
      </c>
      <c r="I13" s="105">
        <f>SUM(I5:I12)</f>
        <v>0</v>
      </c>
    </row>
    <row r="14" spans="3:13" ht="15" customHeight="1" x14ac:dyDescent="0.25">
      <c r="C14" s="61" t="s">
        <v>51</v>
      </c>
      <c r="D14" s="20"/>
      <c r="E14" s="20"/>
      <c r="F14" s="20"/>
      <c r="G14" s="21"/>
      <c r="H14" s="20"/>
      <c r="I14" s="20"/>
    </row>
    <row r="15" spans="3:13" ht="15" customHeight="1" x14ac:dyDescent="0.25">
      <c r="D15" s="10"/>
      <c r="E15" s="10"/>
      <c r="F15" s="10"/>
      <c r="G15" s="14"/>
      <c r="H15" s="10"/>
      <c r="I15" s="10"/>
      <c r="J15" s="11"/>
      <c r="L15" s="10"/>
    </row>
    <row r="16" spans="3:13" ht="15" customHeight="1" x14ac:dyDescent="0.25">
      <c r="C16" s="155"/>
      <c r="D16" s="156"/>
      <c r="E16" s="156"/>
      <c r="F16" s="156"/>
      <c r="G16" s="156"/>
      <c r="H16" s="156"/>
      <c r="I16" s="156"/>
      <c r="J16" s="11"/>
    </row>
    <row r="17" spans="2:14" ht="15" customHeight="1" x14ac:dyDescent="0.25">
      <c r="C17" s="155"/>
      <c r="D17" s="156"/>
      <c r="E17" s="156"/>
      <c r="F17" s="156"/>
      <c r="G17" s="156"/>
      <c r="H17" s="156"/>
      <c r="I17" s="156"/>
      <c r="J17" s="11"/>
      <c r="N17" s="4"/>
    </row>
    <row r="18" spans="2:14" ht="15" customHeight="1" x14ac:dyDescent="0.25">
      <c r="B18" s="13"/>
      <c r="C18" s="10"/>
      <c r="D18" s="10"/>
      <c r="E18" s="10"/>
      <c r="F18" s="10"/>
      <c r="G18" s="14"/>
      <c r="H18" s="10"/>
      <c r="I18" s="10"/>
      <c r="J18" s="11"/>
    </row>
    <row r="19" spans="2:14" ht="15" customHeight="1" x14ac:dyDescent="0.25">
      <c r="J19" s="11"/>
    </row>
    <row r="20" spans="2:14" ht="15" customHeight="1" x14ac:dyDescent="0.25">
      <c r="J20" s="11"/>
    </row>
    <row r="21" spans="2:14" ht="15" customHeight="1" x14ac:dyDescent="0.25">
      <c r="J21" s="11"/>
    </row>
    <row r="22" spans="2:14" ht="13.5" customHeight="1" x14ac:dyDescent="0.25">
      <c r="J22" s="12"/>
    </row>
    <row r="26" spans="2:14" x14ac:dyDescent="0.25">
      <c r="K26" s="10"/>
    </row>
  </sheetData>
  <mergeCells count="6">
    <mergeCell ref="C1:G2"/>
    <mergeCell ref="H1:I2"/>
    <mergeCell ref="C5:C9"/>
    <mergeCell ref="I5:I9"/>
    <mergeCell ref="C10:C12"/>
    <mergeCell ref="I10:I12"/>
  </mergeCells>
  <conditionalFormatting sqref="G12 G5:G10">
    <cfRule type="containsText" dxfId="19" priority="6" operator="containsText" text="Autres">
      <formula>NOT(ISERROR(SEARCH("Autres",G5)))</formula>
    </cfRule>
    <cfRule type="containsText" dxfId="18" priority="7" operator="containsText" text="Doc">
      <formula>NOT(ISERROR(SEARCH("Doc",G5)))</formula>
    </cfRule>
    <cfRule type="containsText" dxfId="17" priority="8" operator="containsText" text="C#">
      <formula>NOT(ISERROR(SEARCH("C#",G5)))</formula>
    </cfRule>
    <cfRule type="containsText" dxfId="16" priority="9" operator="containsText" text="Mise en page">
      <formula>NOT(ISERROR(SEARCH("Mise en page",G5)))</formula>
    </cfRule>
    <cfRule type="containsText" dxfId="15" priority="10" operator="containsText" text="Gestion de projet">
      <formula>NOT(ISERROR(SEARCH("Gestion de projet",G5)))</formula>
    </cfRule>
  </conditionalFormatting>
  <pageMargins left="0.7" right="0.7" top="0.75" bottom="0.75" header="0.3" footer="0.3"/>
  <pageSetup scale="7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557822B-C55B-4BD1-8CFA-7308C4BBA4BD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D3E14EEA-FFA7-4068-B2C9-1C73A44631F9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1FE14034-311A-4ECC-8289-0EF516C3A05C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3C51BA2A-F1B0-4D63-9344-546FB0A16F38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68A7533C-0FD5-43F0-A411-32F1A24A450A}">
            <xm:f>NOT(ISERROR(SEARCH(Work!$C$28,G5)))</xm:f>
            <xm:f>Work!$C$28</xm:f>
            <x14:dxf>
              <font>
                <color rgb="FF0DC0FF"/>
              </font>
            </x14:dxf>
          </x14:cfRule>
          <xm:sqref>G5:G12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B1:N23"/>
  <sheetViews>
    <sheetView workbookViewId="0">
      <selection activeCell="C7" sqref="C7:C9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88" t="s">
        <v>52</v>
      </c>
      <c r="D1" s="189"/>
      <c r="E1" s="189"/>
      <c r="F1" s="189"/>
      <c r="G1" s="189"/>
      <c r="H1" s="189" t="s">
        <v>84</v>
      </c>
      <c r="I1" s="192"/>
      <c r="L1" s="3"/>
      <c r="M1" s="3"/>
    </row>
    <row r="2" spans="2:14" ht="15" customHeight="1" thickBot="1" x14ac:dyDescent="0.3">
      <c r="C2" s="190"/>
      <c r="D2" s="191"/>
      <c r="E2" s="191"/>
      <c r="F2" s="191"/>
      <c r="G2" s="191"/>
      <c r="H2" s="191"/>
      <c r="I2" s="193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53</v>
      </c>
      <c r="E4" s="59" t="s">
        <v>54</v>
      </c>
      <c r="F4" s="59" t="s">
        <v>55</v>
      </c>
      <c r="G4" s="59" t="s">
        <v>1</v>
      </c>
      <c r="H4" s="60" t="s">
        <v>56</v>
      </c>
      <c r="I4" s="60" t="s">
        <v>3</v>
      </c>
    </row>
    <row r="5" spans="2:14" x14ac:dyDescent="0.25">
      <c r="C5" s="199" t="s">
        <v>99</v>
      </c>
      <c r="D5" s="135">
        <v>0.33680555555555558</v>
      </c>
      <c r="E5" s="129">
        <v>0.40277777777777773</v>
      </c>
      <c r="F5" s="129">
        <f>(E5)-(D5)</f>
        <v>6.5972222222222154E-2</v>
      </c>
      <c r="G5" s="92" t="s">
        <v>77</v>
      </c>
      <c r="H5" s="137" t="s">
        <v>15</v>
      </c>
      <c r="I5" s="198">
        <f>SUM(F5:F6)</f>
        <v>9.7222222222222154E-2</v>
      </c>
      <c r="J5" s="11"/>
    </row>
    <row r="6" spans="2:14" ht="15.75" thickBot="1" x14ac:dyDescent="0.3">
      <c r="C6" s="200"/>
      <c r="D6" s="138">
        <v>0.41319444444444442</v>
      </c>
      <c r="E6" s="139">
        <v>0.44444444444444442</v>
      </c>
      <c r="F6" s="139">
        <f>(E6)-(D6)</f>
        <v>3.125E-2</v>
      </c>
      <c r="G6" s="142" t="s">
        <v>77</v>
      </c>
      <c r="H6" s="141" t="s">
        <v>15</v>
      </c>
      <c r="I6" s="197"/>
      <c r="J6" s="11"/>
    </row>
    <row r="7" spans="2:14" ht="15" customHeight="1" x14ac:dyDescent="0.25">
      <c r="C7" s="194" t="s">
        <v>100</v>
      </c>
      <c r="D7" s="89">
        <v>0.55902777777777779</v>
      </c>
      <c r="E7" s="16">
        <v>0.56944444444444442</v>
      </c>
      <c r="F7" s="16">
        <f>(E7-D7)</f>
        <v>1.041666666666663E-2</v>
      </c>
      <c r="G7" s="92" t="s">
        <v>77</v>
      </c>
      <c r="H7" s="17" t="s">
        <v>16</v>
      </c>
      <c r="I7" s="196">
        <f>SUM(F7:F9)</f>
        <v>9.722222222222221E-2</v>
      </c>
      <c r="J7" s="11"/>
    </row>
    <row r="8" spans="2:14" ht="15" customHeight="1" x14ac:dyDescent="0.25">
      <c r="C8" s="194"/>
      <c r="D8" s="90">
        <v>0.56944444444444442</v>
      </c>
      <c r="E8" s="18">
        <v>0.625</v>
      </c>
      <c r="F8" s="18">
        <f t="shared" ref="F8:F9" si="0">(E8)-(D8)</f>
        <v>5.555555555555558E-2</v>
      </c>
      <c r="G8" s="91" t="s">
        <v>76</v>
      </c>
      <c r="H8" s="93" t="s">
        <v>17</v>
      </c>
      <c r="I8" s="196"/>
      <c r="J8" s="11"/>
    </row>
    <row r="9" spans="2:14" ht="15.75" thickBot="1" x14ac:dyDescent="0.3">
      <c r="C9" s="195"/>
      <c r="D9" s="106">
        <v>0.63541666666666663</v>
      </c>
      <c r="E9" s="107">
        <v>0.66666666666666663</v>
      </c>
      <c r="F9" s="107">
        <f t="shared" si="0"/>
        <v>3.125E-2</v>
      </c>
      <c r="G9" s="142" t="s">
        <v>76</v>
      </c>
      <c r="H9" s="109" t="s">
        <v>18</v>
      </c>
      <c r="I9" s="197"/>
      <c r="J9" s="11"/>
    </row>
    <row r="10" spans="2:14" ht="15.75" thickBot="1" x14ac:dyDescent="0.3">
      <c r="C10" s="19"/>
      <c r="D10" s="19"/>
      <c r="E10" s="19"/>
      <c r="F10" s="19"/>
      <c r="G10" s="19"/>
      <c r="H10" s="102" t="s">
        <v>57</v>
      </c>
      <c r="I10" s="105">
        <f>SUM(I5:I9)</f>
        <v>0.19444444444444436</v>
      </c>
      <c r="L10" s="125"/>
      <c r="M10" s="125"/>
    </row>
    <row r="11" spans="2:14" ht="15" customHeight="1" x14ac:dyDescent="0.25">
      <c r="C11" s="61" t="s">
        <v>51</v>
      </c>
      <c r="D11" s="20"/>
      <c r="E11" s="20"/>
      <c r="F11" s="20"/>
      <c r="G11" s="21"/>
      <c r="H11" s="20"/>
      <c r="I11" s="20"/>
    </row>
    <row r="12" spans="2:14" ht="15" customHeight="1" x14ac:dyDescent="0.25">
      <c r="D12" s="10"/>
      <c r="E12" s="10"/>
      <c r="F12" s="10"/>
      <c r="G12" s="14"/>
      <c r="H12" s="10"/>
      <c r="I12" s="10"/>
      <c r="J12" s="11"/>
      <c r="L12" s="10"/>
    </row>
    <row r="13" spans="2:14" ht="15" customHeight="1" x14ac:dyDescent="0.25">
      <c r="C13" s="155"/>
      <c r="D13" s="156"/>
      <c r="E13" s="156"/>
      <c r="F13" s="156"/>
      <c r="G13" s="156"/>
      <c r="H13" s="156"/>
      <c r="I13" s="156"/>
      <c r="J13" s="11"/>
    </row>
    <row r="14" spans="2:14" ht="15" customHeight="1" x14ac:dyDescent="0.25">
      <c r="C14" s="155"/>
      <c r="D14" s="156"/>
      <c r="E14" s="156"/>
      <c r="F14" s="156"/>
      <c r="G14" s="156"/>
      <c r="H14" s="156"/>
      <c r="I14" s="156"/>
      <c r="J14" s="11"/>
      <c r="N14" s="4"/>
    </row>
    <row r="15" spans="2:14" ht="15" customHeight="1" x14ac:dyDescent="0.25">
      <c r="B15" s="13"/>
      <c r="C15" s="10"/>
      <c r="D15" s="10"/>
      <c r="E15" s="10"/>
      <c r="F15" s="10"/>
      <c r="G15" s="14"/>
      <c r="H15" s="10"/>
      <c r="I15" s="10"/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5" customHeight="1" x14ac:dyDescent="0.25">
      <c r="J18" s="11"/>
    </row>
    <row r="19" spans="10:11" ht="13.5" customHeight="1" x14ac:dyDescent="0.25">
      <c r="J19" s="12"/>
    </row>
    <row r="23" spans="10:11" x14ac:dyDescent="0.25">
      <c r="K23" s="10"/>
    </row>
  </sheetData>
  <sheetProtection formatCells="0" formatColumns="0" formatRows="0" insertColumns="0" insertRows="0" insertHyperlinks="0" deleteColumns="0" deleteRows="0" sort="0" autoFilter="0" pivotTables="0"/>
  <mergeCells count="6">
    <mergeCell ref="C1:G2"/>
    <mergeCell ref="H1:I2"/>
    <mergeCell ref="C7:C9"/>
    <mergeCell ref="I7:I9"/>
    <mergeCell ref="I5:I6"/>
    <mergeCell ref="C5:C6"/>
  </mergeCells>
  <conditionalFormatting sqref="G5:G7">
    <cfRule type="containsText" dxfId="179" priority="19" operator="containsText" text="Autres">
      <formula>NOT(ISERROR(SEARCH("Autres",G5)))</formula>
    </cfRule>
    <cfRule type="containsText" dxfId="178" priority="20" operator="containsText" text="Doc">
      <formula>NOT(ISERROR(SEARCH("Doc",G5)))</formula>
    </cfRule>
    <cfRule type="containsText" dxfId="177" priority="21" operator="containsText" text="C#">
      <formula>NOT(ISERROR(SEARCH("C#",G5)))</formula>
    </cfRule>
    <cfRule type="containsText" dxfId="176" priority="22" operator="containsText" text="Mise en page">
      <formula>NOT(ISERROR(SEARCH("Mise en page",G5)))</formula>
    </cfRule>
    <cfRule type="containsText" dxfId="175" priority="24" operator="containsText" text="Gestion de projet">
      <formula>NOT(ISERROR(SEARCH("Gestion de projet",G5)))</formula>
    </cfRule>
  </conditionalFormatting>
  <conditionalFormatting sqref="G8">
    <cfRule type="containsText" dxfId="174" priority="6" operator="containsText" text="Autres">
      <formula>NOT(ISERROR(SEARCH("Autres",G8)))</formula>
    </cfRule>
    <cfRule type="containsText" dxfId="173" priority="7" operator="containsText" text="Doc">
      <formula>NOT(ISERROR(SEARCH("Doc",G8)))</formula>
    </cfRule>
    <cfRule type="containsText" dxfId="172" priority="8" operator="containsText" text="C#">
      <formula>NOT(ISERROR(SEARCH("C#",G8)))</formula>
    </cfRule>
    <cfRule type="containsText" dxfId="171" priority="9" operator="containsText" text="Mise en page">
      <formula>NOT(ISERROR(SEARCH("Mise en page",G8)))</formula>
    </cfRule>
    <cfRule type="containsText" dxfId="170" priority="11" operator="containsText" text="Project management">
      <formula>NOT(ISERROR(SEARCH("Project management",G8)))</formula>
    </cfRule>
  </conditionalFormatting>
  <hyperlinks>
    <hyperlink ref="C11" location="Totals!A1" display="Retour à l'onglet Totaux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517D2EB-54CA-47A9-A9D6-DDA28803586C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348889CB-3942-4D46-8CC3-CE72D080861E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54BDF070-AD78-4820-93CF-16BD23FDC7E5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2A3D5876-46C5-4B8B-968B-CC01070826D3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814B324C-C74C-4AA6-A17F-72C72F0F68A6}">
            <xm:f>NOT(ISERROR(SEARCH(Work!$C$28,G5)))</xm:f>
            <xm:f>Work!$C$28</xm:f>
            <x14:dxf>
              <font>
                <color rgb="FF0DC0FF"/>
              </font>
            </x14:dxf>
          </x14:cfRule>
          <xm:sqref>G5:G9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B1:N22"/>
  <sheetViews>
    <sheetView workbookViewId="0">
      <selection activeCell="C9" sqref="C9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88" t="s">
        <v>75</v>
      </c>
      <c r="D1" s="189"/>
      <c r="E1" s="189"/>
      <c r="F1" s="189"/>
      <c r="G1" s="189"/>
      <c r="H1" s="189" t="s">
        <v>85</v>
      </c>
      <c r="I1" s="192"/>
      <c r="L1" s="3"/>
      <c r="M1" s="3"/>
    </row>
    <row r="2" spans="2:14" ht="15" customHeight="1" thickBot="1" x14ac:dyDescent="0.3">
      <c r="C2" s="190"/>
      <c r="D2" s="191"/>
      <c r="E2" s="191"/>
      <c r="F2" s="191"/>
      <c r="G2" s="191"/>
      <c r="H2" s="191"/>
      <c r="I2" s="193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53</v>
      </c>
      <c r="E4" s="59" t="s">
        <v>54</v>
      </c>
      <c r="F4" s="59" t="s">
        <v>55</v>
      </c>
      <c r="G4" s="59" t="s">
        <v>1</v>
      </c>
      <c r="H4" s="60" t="s">
        <v>56</v>
      </c>
      <c r="I4" s="60" t="s">
        <v>3</v>
      </c>
    </row>
    <row r="5" spans="2:14" ht="15" customHeight="1" x14ac:dyDescent="0.25">
      <c r="C5" s="201" t="s">
        <v>101</v>
      </c>
      <c r="D5" s="89">
        <v>0.33680555555555558</v>
      </c>
      <c r="E5" s="16">
        <v>0.40277777777777773</v>
      </c>
      <c r="F5" s="16">
        <f>(E5)-(D5)</f>
        <v>6.5972222222222154E-2</v>
      </c>
      <c r="G5" s="104" t="s">
        <v>76</v>
      </c>
      <c r="H5" s="17" t="s">
        <v>19</v>
      </c>
      <c r="I5" s="198">
        <f>SUM(F5:F6)</f>
        <v>0.14583333333333331</v>
      </c>
      <c r="J5" s="11"/>
    </row>
    <row r="6" spans="2:14" ht="15" customHeight="1" thickBot="1" x14ac:dyDescent="0.3">
      <c r="C6" s="201"/>
      <c r="D6" s="120">
        <v>0.41319444444444442</v>
      </c>
      <c r="E6" s="121">
        <v>0.49305555555555558</v>
      </c>
      <c r="F6" s="121">
        <f t="shared" ref="F6" si="0">(E6)-(D6)</f>
        <v>7.986111111111116E-2</v>
      </c>
      <c r="G6" s="126" t="s">
        <v>76</v>
      </c>
      <c r="H6" s="127" t="s">
        <v>19</v>
      </c>
      <c r="I6" s="196"/>
      <c r="J6" s="11"/>
    </row>
    <row r="7" spans="2:14" ht="15" customHeight="1" x14ac:dyDescent="0.25">
      <c r="C7" s="202" t="s">
        <v>102</v>
      </c>
      <c r="D7" s="128">
        <v>0.55902777777777779</v>
      </c>
      <c r="E7" s="129">
        <v>0.625</v>
      </c>
      <c r="F7" s="129">
        <f>(E7-D7)</f>
        <v>6.597222222222221E-2</v>
      </c>
      <c r="G7" s="130" t="s">
        <v>76</v>
      </c>
      <c r="H7" s="131" t="s">
        <v>19</v>
      </c>
      <c r="I7" s="198">
        <f>SUM(F7:F8)</f>
        <v>9.722222222222221E-2</v>
      </c>
      <c r="J7" s="11"/>
    </row>
    <row r="8" spans="2:14" ht="15.75" thickBot="1" x14ac:dyDescent="0.3">
      <c r="C8" s="195"/>
      <c r="D8" s="111">
        <v>0.63541666666666663</v>
      </c>
      <c r="E8" s="107">
        <v>0.66666666666666663</v>
      </c>
      <c r="F8" s="107">
        <f t="shared" ref="F8" si="1">(E8)-(D8)</f>
        <v>3.125E-2</v>
      </c>
      <c r="G8" s="108" t="s">
        <v>76</v>
      </c>
      <c r="H8" s="110" t="s">
        <v>19</v>
      </c>
      <c r="I8" s="197"/>
      <c r="J8" s="11"/>
    </row>
    <row r="9" spans="2:14" ht="15.75" thickBot="1" x14ac:dyDescent="0.3">
      <c r="C9" s="19"/>
      <c r="D9" s="19"/>
      <c r="E9" s="19"/>
      <c r="F9" s="19"/>
      <c r="G9" s="19"/>
      <c r="H9" s="102" t="s">
        <v>57</v>
      </c>
      <c r="I9" s="105">
        <f>SUM(I5:I8)</f>
        <v>0.24305555555555552</v>
      </c>
    </row>
    <row r="10" spans="2:14" ht="15" customHeight="1" x14ac:dyDescent="0.25">
      <c r="C10" s="61" t="s">
        <v>51</v>
      </c>
      <c r="D10" s="20"/>
      <c r="E10" s="20"/>
      <c r="F10" s="20"/>
      <c r="G10" s="21"/>
      <c r="H10" s="20"/>
      <c r="I10" s="20"/>
    </row>
    <row r="11" spans="2:14" ht="15" customHeight="1" x14ac:dyDescent="0.25">
      <c r="D11" s="10"/>
      <c r="E11" s="10"/>
      <c r="F11" s="10"/>
      <c r="G11" s="14"/>
      <c r="H11" s="10"/>
      <c r="I11" s="10"/>
      <c r="J11" s="11"/>
      <c r="L11" s="10"/>
    </row>
    <row r="12" spans="2:14" ht="15" customHeight="1" x14ac:dyDescent="0.25">
      <c r="C12" s="155"/>
      <c r="D12" s="156"/>
      <c r="E12" s="156"/>
      <c r="F12" s="156"/>
      <c r="G12" s="156"/>
      <c r="H12" s="156"/>
      <c r="I12" s="156"/>
      <c r="J12" s="11"/>
    </row>
    <row r="13" spans="2:14" ht="15" customHeight="1" x14ac:dyDescent="0.25">
      <c r="C13" s="155"/>
      <c r="D13" s="156"/>
      <c r="E13" s="156"/>
      <c r="F13" s="156"/>
      <c r="G13" s="156"/>
      <c r="H13" s="156"/>
      <c r="I13" s="156"/>
      <c r="J13" s="11"/>
      <c r="N13" s="4"/>
    </row>
    <row r="14" spans="2:14" ht="15" customHeight="1" x14ac:dyDescent="0.25">
      <c r="B14" s="13"/>
      <c r="C14" s="10"/>
      <c r="D14" s="10"/>
      <c r="E14" s="10"/>
      <c r="F14" s="10"/>
      <c r="G14" s="14"/>
      <c r="H14" s="10"/>
      <c r="I14" s="10"/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3.5" customHeight="1" x14ac:dyDescent="0.25">
      <c r="J18" s="12"/>
    </row>
    <row r="22" spans="10:11" x14ac:dyDescent="0.25">
      <c r="K22" s="10"/>
    </row>
  </sheetData>
  <sheetProtection formatCells="0" formatColumns="0" formatRows="0" insertColumns="0" insertRows="0" insertHyperlinks="0" deleteColumns="0" deleteRows="0" sort="0" autoFilter="0" pivotTables="0"/>
  <mergeCells count="6">
    <mergeCell ref="C1:G2"/>
    <mergeCell ref="H1:I2"/>
    <mergeCell ref="C5:C6"/>
    <mergeCell ref="I5:I6"/>
    <mergeCell ref="C7:C8"/>
    <mergeCell ref="I7:I8"/>
  </mergeCells>
  <hyperlinks>
    <hyperlink ref="C10" location="Totals!A1" display="Back to Totals"/>
  </hyperlinks>
  <pageMargins left="0.7" right="0.7" top="0.75" bottom="0.75" header="0.3" footer="0.3"/>
  <pageSetup scale="6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0444D39-EE3E-4018-9AF7-910D2DDD49D5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7" operator="containsText" id="{85D5DF95-211B-40EF-B5B7-1891474F542C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8" operator="containsText" id="{67BF55E4-46BE-4723-8613-9B32045BD4F5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9" operator="containsText" id="{E7F1F5D2-4CF2-4F42-89F2-D36918E944C1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10" operator="containsText" id="{EE8048F0-0645-4BC3-961D-8DF39602A38A}">
            <xm:f>NOT(ISERROR(SEARCH(Work!$C$28,G5)))</xm:f>
            <xm:f>Work!$C$28</xm:f>
            <x14:dxf>
              <font>
                <color rgb="FF0DC0FF"/>
              </font>
            </x14:dxf>
          </x14:cfRule>
          <xm:sqref>G5:G8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workbookViewId="0">
      <selection activeCell="C12" sqref="C12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3:14" ht="15" customHeight="1" x14ac:dyDescent="0.25">
      <c r="C1" s="188" t="s">
        <v>74</v>
      </c>
      <c r="D1" s="189"/>
      <c r="E1" s="189"/>
      <c r="F1" s="189"/>
      <c r="G1" s="189"/>
      <c r="H1" s="189" t="s">
        <v>9</v>
      </c>
      <c r="I1" s="192"/>
      <c r="L1" s="3"/>
      <c r="M1" s="3"/>
    </row>
    <row r="2" spans="3:14" ht="15" customHeight="1" thickBot="1" x14ac:dyDescent="0.3">
      <c r="C2" s="190"/>
      <c r="D2" s="191"/>
      <c r="E2" s="191"/>
      <c r="F2" s="191"/>
      <c r="G2" s="191"/>
      <c r="H2" s="191"/>
      <c r="I2" s="193"/>
      <c r="L2" s="3"/>
      <c r="M2" s="3"/>
    </row>
    <row r="3" spans="3:14" ht="15" customHeight="1" thickBot="1" x14ac:dyDescent="0.3">
      <c r="C3" s="15"/>
      <c r="D3" s="15"/>
      <c r="E3" s="15"/>
      <c r="F3" s="15"/>
      <c r="G3" s="15"/>
      <c r="H3" s="15"/>
      <c r="I3" s="15"/>
    </row>
    <row r="4" spans="3:14" ht="15.75" thickBot="1" x14ac:dyDescent="0.3">
      <c r="C4" s="58" t="s">
        <v>0</v>
      </c>
      <c r="D4" s="59" t="s">
        <v>53</v>
      </c>
      <c r="E4" s="59" t="s">
        <v>54</v>
      </c>
      <c r="F4" s="59" t="s">
        <v>55</v>
      </c>
      <c r="G4" s="59" t="s">
        <v>1</v>
      </c>
      <c r="H4" s="60" t="s">
        <v>56</v>
      </c>
      <c r="I4" s="60" t="s">
        <v>3</v>
      </c>
    </row>
    <row r="5" spans="3:14" ht="15" customHeight="1" x14ac:dyDescent="0.25">
      <c r="C5" s="199" t="s">
        <v>103</v>
      </c>
      <c r="D5" s="135">
        <v>0.33680555555555558</v>
      </c>
      <c r="E5" s="129">
        <v>0.40277777777777773</v>
      </c>
      <c r="F5" s="129">
        <f>(E5)-(D5)</f>
        <v>6.5972222222222154E-2</v>
      </c>
      <c r="G5" s="161" t="s">
        <v>76</v>
      </c>
      <c r="H5" s="137" t="s">
        <v>20</v>
      </c>
      <c r="I5" s="198">
        <f>SUM(F5:F8)</f>
        <v>0.17708333333333337</v>
      </c>
      <c r="J5" s="11"/>
    </row>
    <row r="6" spans="3:14" ht="15" customHeight="1" x14ac:dyDescent="0.25">
      <c r="C6" s="201"/>
      <c r="D6" s="90">
        <v>0.41319444444444442</v>
      </c>
      <c r="E6" s="18">
        <v>0.46875</v>
      </c>
      <c r="F6" s="18">
        <f t="shared" ref="F6:F7" si="0">(E6)-(D6)</f>
        <v>5.555555555555558E-2</v>
      </c>
      <c r="G6" s="162" t="s">
        <v>76</v>
      </c>
      <c r="H6" s="17" t="s">
        <v>21</v>
      </c>
      <c r="I6" s="196"/>
      <c r="J6" s="11"/>
    </row>
    <row r="7" spans="3:14" ht="15" customHeight="1" x14ac:dyDescent="0.25">
      <c r="C7" s="201"/>
      <c r="D7" s="90">
        <v>0.45833333333333331</v>
      </c>
      <c r="E7" s="18">
        <v>0.46875</v>
      </c>
      <c r="F7" s="18">
        <f t="shared" si="0"/>
        <v>1.0416666666666685E-2</v>
      </c>
      <c r="G7" s="103" t="s">
        <v>5</v>
      </c>
      <c r="H7" s="17" t="s">
        <v>22</v>
      </c>
      <c r="I7" s="196"/>
      <c r="J7" s="11"/>
    </row>
    <row r="8" spans="3:14" ht="15" customHeight="1" thickBot="1" x14ac:dyDescent="0.3">
      <c r="C8" s="200"/>
      <c r="D8" s="106">
        <v>0.46875</v>
      </c>
      <c r="E8" s="107">
        <v>0.51388888888888895</v>
      </c>
      <c r="F8" s="107">
        <f>(E8-D8)</f>
        <v>4.5138888888888951E-2</v>
      </c>
      <c r="G8" s="160" t="s">
        <v>76</v>
      </c>
      <c r="H8" s="109" t="s">
        <v>21</v>
      </c>
      <c r="I8" s="197"/>
      <c r="J8" s="11"/>
    </row>
    <row r="9" spans="3:14" ht="15" customHeight="1" x14ac:dyDescent="0.25">
      <c r="C9" s="194" t="s">
        <v>104</v>
      </c>
      <c r="D9" s="89">
        <v>0</v>
      </c>
      <c r="E9" s="16">
        <v>0</v>
      </c>
      <c r="F9" s="16">
        <f>(E9-D9)</f>
        <v>0</v>
      </c>
      <c r="G9" s="92"/>
      <c r="H9" s="17"/>
      <c r="I9" s="196">
        <f>SUM(F9:F11)</f>
        <v>0</v>
      </c>
      <c r="J9" s="11"/>
    </row>
    <row r="10" spans="3:14" ht="15" customHeight="1" x14ac:dyDescent="0.25">
      <c r="C10" s="194"/>
      <c r="D10" s="90">
        <v>0</v>
      </c>
      <c r="E10" s="18">
        <v>0</v>
      </c>
      <c r="F10" s="18">
        <f t="shared" ref="F10:F11" si="1">(E10)-(D10)</f>
        <v>0</v>
      </c>
      <c r="G10" s="91"/>
      <c r="H10" s="93"/>
      <c r="I10" s="196"/>
      <c r="J10" s="11"/>
    </row>
    <row r="11" spans="3:14" ht="15.75" thickBot="1" x14ac:dyDescent="0.3">
      <c r="C11" s="195"/>
      <c r="D11" s="106">
        <v>0</v>
      </c>
      <c r="E11" s="107">
        <v>0</v>
      </c>
      <c r="F11" s="107">
        <f t="shared" si="1"/>
        <v>0</v>
      </c>
      <c r="G11" s="108"/>
      <c r="H11" s="109"/>
      <c r="I11" s="197"/>
      <c r="J11" s="11"/>
    </row>
    <row r="12" spans="3:14" ht="15.75" thickBot="1" x14ac:dyDescent="0.3">
      <c r="C12" s="19"/>
      <c r="D12" s="19"/>
      <c r="E12" s="19"/>
      <c r="F12" s="19"/>
      <c r="G12" s="19"/>
      <c r="H12" s="102" t="s">
        <v>57</v>
      </c>
      <c r="I12" s="105">
        <f>SUM(I5:I11)</f>
        <v>0.17708333333333337</v>
      </c>
    </row>
    <row r="13" spans="3:14" ht="15" customHeight="1" x14ac:dyDescent="0.25">
      <c r="C13" s="61" t="s">
        <v>51</v>
      </c>
      <c r="D13" s="20"/>
      <c r="E13" s="20"/>
      <c r="F13" s="20"/>
      <c r="G13" s="21"/>
      <c r="H13" s="20"/>
      <c r="I13" s="20"/>
    </row>
    <row r="14" spans="3:14" ht="15" customHeight="1" x14ac:dyDescent="0.25">
      <c r="D14" s="10"/>
      <c r="E14" s="10"/>
      <c r="F14" s="10"/>
      <c r="G14" s="14"/>
      <c r="H14" s="10"/>
      <c r="I14" s="10"/>
      <c r="J14" s="11"/>
      <c r="L14" s="10"/>
    </row>
    <row r="15" spans="3:14" ht="15" customHeight="1" x14ac:dyDescent="0.25">
      <c r="C15" s="155"/>
      <c r="D15" s="156"/>
      <c r="E15" s="156"/>
      <c r="F15" s="156"/>
      <c r="G15" s="156"/>
      <c r="H15" s="156"/>
      <c r="I15" s="156"/>
      <c r="J15" s="11"/>
    </row>
    <row r="16" spans="3:14" ht="15" customHeight="1" x14ac:dyDescent="0.25">
      <c r="C16" s="155"/>
      <c r="D16" s="156"/>
      <c r="E16" s="156"/>
      <c r="F16" s="156"/>
      <c r="G16" s="156"/>
      <c r="H16" s="156"/>
      <c r="I16" s="156"/>
      <c r="J16" s="11"/>
      <c r="N16" s="4"/>
    </row>
    <row r="17" spans="2:11" ht="15" customHeight="1" x14ac:dyDescent="0.25">
      <c r="B17" s="13"/>
      <c r="C17" s="10"/>
      <c r="D17" s="10"/>
      <c r="E17" s="10"/>
      <c r="F17" s="10"/>
      <c r="G17" s="14"/>
      <c r="H17" s="10"/>
      <c r="I17" s="10"/>
      <c r="J17" s="11"/>
    </row>
    <row r="18" spans="2:11" ht="15" customHeight="1" x14ac:dyDescent="0.25">
      <c r="J18" s="11"/>
    </row>
    <row r="19" spans="2:11" ht="15" customHeight="1" x14ac:dyDescent="0.25">
      <c r="J19" s="11"/>
    </row>
    <row r="20" spans="2:11" ht="15" customHeight="1" x14ac:dyDescent="0.25">
      <c r="J20" s="11"/>
    </row>
    <row r="21" spans="2:11" ht="13.5" customHeight="1" x14ac:dyDescent="0.25">
      <c r="J21" s="12"/>
    </row>
    <row r="25" spans="2:11" x14ac:dyDescent="0.25">
      <c r="K25" s="10"/>
    </row>
  </sheetData>
  <mergeCells count="6">
    <mergeCell ref="C1:G2"/>
    <mergeCell ref="H1:I2"/>
    <mergeCell ref="C5:C8"/>
    <mergeCell ref="C9:C11"/>
    <mergeCell ref="I5:I8"/>
    <mergeCell ref="I9:I11"/>
  </mergeCells>
  <conditionalFormatting sqref="G11 G5:G9">
    <cfRule type="containsText" dxfId="159" priority="6" operator="containsText" text="Autres">
      <formula>NOT(ISERROR(SEARCH("Autres",G5)))</formula>
    </cfRule>
    <cfRule type="containsText" dxfId="158" priority="7" operator="containsText" text="Doc">
      <formula>NOT(ISERROR(SEARCH("Doc",G5)))</formula>
    </cfRule>
    <cfRule type="containsText" dxfId="157" priority="8" operator="containsText" text="C#">
      <formula>NOT(ISERROR(SEARCH("C#",G5)))</formula>
    </cfRule>
    <cfRule type="containsText" dxfId="156" priority="9" operator="containsText" text="Mise en page">
      <formula>NOT(ISERROR(SEARCH("Mise en page",G5)))</formula>
    </cfRule>
    <cfRule type="containsText" dxfId="155" priority="10" operator="containsText" text="Gestion de projet">
      <formula>NOT(ISERROR(SEARCH("Gestion de projet",G5)))</formula>
    </cfRule>
  </conditionalFormatting>
  <hyperlinks>
    <hyperlink ref="C13" location="Totals!A1" display="Back to Totals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E521BBBC-6D60-4D4F-9594-F80B166AD97F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80DEF43B-8E31-461C-A819-442CFEFD477D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88D5E0D1-346D-44B6-A91E-A5697CEBC955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0A9C95EB-BDF6-4623-AC2F-BFD11A11436C}">
            <xm:f>NOT(ISERROR(SEARCH(Work!$C$28,G5)))</xm:f>
            <xm:f>Work!$C$28</xm:f>
            <x14:dxf>
              <font>
                <color rgb="FF0DC0FF"/>
              </font>
            </x14:dxf>
          </x14:cfRule>
          <x14:cfRule type="containsText" priority="1" operator="containsText" id="{38908324-DCB4-4A56-97C3-59AC6D667A46}">
            <xm:f>NOT(ISERROR(SEARCH(Work!$C$32,G5)))</xm:f>
            <xm:f>Work!$C$32</xm:f>
            <x14:dxf>
              <font>
                <color rgb="FFFF0570"/>
              </font>
            </x14:dxf>
          </x14:cfRule>
          <xm:sqref>G5:G11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B1:N23"/>
  <sheetViews>
    <sheetView workbookViewId="0">
      <selection activeCell="C10" sqref="C10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6.4257812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88" t="s">
        <v>73</v>
      </c>
      <c r="D1" s="189"/>
      <c r="E1" s="189"/>
      <c r="F1" s="189"/>
      <c r="G1" s="189"/>
      <c r="H1" s="189" t="s">
        <v>10</v>
      </c>
      <c r="I1" s="192"/>
      <c r="L1" s="3"/>
      <c r="M1" s="3"/>
    </row>
    <row r="2" spans="2:14" ht="15" customHeight="1" thickBot="1" x14ac:dyDescent="0.3">
      <c r="C2" s="190"/>
      <c r="D2" s="191"/>
      <c r="E2" s="191"/>
      <c r="F2" s="191"/>
      <c r="G2" s="191"/>
      <c r="H2" s="191"/>
      <c r="I2" s="193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53</v>
      </c>
      <c r="E4" s="59" t="s">
        <v>54</v>
      </c>
      <c r="F4" s="59" t="s">
        <v>55</v>
      </c>
      <c r="G4" s="59" t="s">
        <v>1</v>
      </c>
      <c r="H4" s="60" t="s">
        <v>56</v>
      </c>
      <c r="I4" s="60" t="s">
        <v>3</v>
      </c>
    </row>
    <row r="5" spans="2:14" ht="15" customHeight="1" x14ac:dyDescent="0.25">
      <c r="C5" s="201" t="s">
        <v>105</v>
      </c>
      <c r="D5" s="89">
        <v>0.33680555555555558</v>
      </c>
      <c r="E5" s="16">
        <v>0.40277777777777773</v>
      </c>
      <c r="F5" s="16">
        <f>(E5)-(D5)</f>
        <v>6.5972222222222154E-2</v>
      </c>
      <c r="G5" s="104" t="s">
        <v>6</v>
      </c>
      <c r="H5" s="17" t="s">
        <v>12</v>
      </c>
      <c r="I5" s="198">
        <f>SUM(F5:F6)</f>
        <v>0.11458333333333331</v>
      </c>
      <c r="J5" s="11"/>
    </row>
    <row r="6" spans="2:14" ht="15" customHeight="1" thickBot="1" x14ac:dyDescent="0.3">
      <c r="C6" s="201"/>
      <c r="D6" s="120">
        <v>0.41319444444444442</v>
      </c>
      <c r="E6" s="121">
        <v>0.46180555555555558</v>
      </c>
      <c r="F6" s="121">
        <f t="shared" ref="F6" si="0">(E6)-(D6)</f>
        <v>4.861111111111116E-2</v>
      </c>
      <c r="G6" s="126" t="s">
        <v>6</v>
      </c>
      <c r="H6" s="127" t="s">
        <v>12</v>
      </c>
      <c r="I6" s="196"/>
      <c r="J6" s="11"/>
    </row>
    <row r="7" spans="2:14" ht="15" customHeight="1" x14ac:dyDescent="0.25">
      <c r="C7" s="202" t="s">
        <v>106</v>
      </c>
      <c r="D7" s="135">
        <v>0.55902777777777779</v>
      </c>
      <c r="E7" s="129">
        <v>0.625</v>
      </c>
      <c r="F7" s="129">
        <f>(E7-D7)</f>
        <v>6.597222222222221E-2</v>
      </c>
      <c r="G7" s="130" t="s">
        <v>6</v>
      </c>
      <c r="H7" s="137" t="s">
        <v>12</v>
      </c>
      <c r="I7" s="198">
        <f>SUM(F7:F8)</f>
        <v>9.722222222222221E-2</v>
      </c>
      <c r="J7" s="11"/>
    </row>
    <row r="8" spans="2:14" ht="15" customHeight="1" thickBot="1" x14ac:dyDescent="0.3">
      <c r="C8" s="195"/>
      <c r="D8" s="106">
        <v>0.63541666666666663</v>
      </c>
      <c r="E8" s="107">
        <v>0.66666666666666663</v>
      </c>
      <c r="F8" s="107">
        <f t="shared" ref="F8" si="1">(E8)-(D8)</f>
        <v>3.125E-2</v>
      </c>
      <c r="G8" s="142" t="s">
        <v>6</v>
      </c>
      <c r="H8" s="109" t="s">
        <v>12</v>
      </c>
      <c r="I8" s="197"/>
      <c r="J8" s="11"/>
    </row>
    <row r="9" spans="2:14" ht="15.75" thickBot="1" x14ac:dyDescent="0.3">
      <c r="C9" s="119" t="s">
        <v>107</v>
      </c>
      <c r="D9" s="122">
        <v>0.4236111111111111</v>
      </c>
      <c r="E9" s="123">
        <v>0.42708333333333331</v>
      </c>
      <c r="F9" s="123">
        <f>E9-D9</f>
        <v>3.4722222222222099E-3</v>
      </c>
      <c r="G9" s="159" t="s">
        <v>77</v>
      </c>
      <c r="H9" s="124" t="s">
        <v>23</v>
      </c>
      <c r="I9" s="118">
        <f>F9</f>
        <v>3.4722222222222099E-3</v>
      </c>
      <c r="J9" s="11"/>
    </row>
    <row r="10" spans="2:14" ht="15.75" thickBot="1" x14ac:dyDescent="0.3">
      <c r="C10" s="19"/>
      <c r="D10" s="19"/>
      <c r="E10" s="19"/>
      <c r="F10" s="19"/>
      <c r="G10" s="19"/>
      <c r="H10" s="102" t="s">
        <v>57</v>
      </c>
      <c r="I10" s="105">
        <f>SUM(I5:I9)</f>
        <v>0.21527777777777773</v>
      </c>
    </row>
    <row r="11" spans="2:14" ht="15" customHeight="1" x14ac:dyDescent="0.25">
      <c r="C11" s="61" t="s">
        <v>51</v>
      </c>
      <c r="D11" s="20"/>
      <c r="E11" s="20"/>
      <c r="F11" s="20"/>
      <c r="G11" s="21"/>
      <c r="H11" s="20"/>
      <c r="I11" s="20"/>
    </row>
    <row r="12" spans="2:14" ht="15" customHeight="1" x14ac:dyDescent="0.25">
      <c r="D12" s="10"/>
      <c r="E12" s="10"/>
      <c r="F12" s="10"/>
      <c r="G12" s="14"/>
      <c r="H12" s="10"/>
      <c r="I12" s="10"/>
      <c r="J12" s="11"/>
      <c r="L12" s="10"/>
    </row>
    <row r="13" spans="2:14" ht="15" customHeight="1" x14ac:dyDescent="0.25">
      <c r="C13" s="155"/>
      <c r="D13" s="156"/>
      <c r="E13" s="156"/>
      <c r="F13" s="156"/>
      <c r="G13" s="156"/>
      <c r="H13" s="156"/>
      <c r="I13" s="156"/>
      <c r="J13" s="11"/>
    </row>
    <row r="14" spans="2:14" ht="15" customHeight="1" x14ac:dyDescent="0.25">
      <c r="C14" s="155"/>
      <c r="D14" s="156"/>
      <c r="E14" s="156"/>
      <c r="F14" s="156"/>
      <c r="G14" s="156"/>
      <c r="H14" s="156"/>
      <c r="I14" s="156"/>
      <c r="J14" s="11"/>
      <c r="N14" s="4"/>
    </row>
    <row r="15" spans="2:14" ht="15" customHeight="1" x14ac:dyDescent="0.25">
      <c r="B15" s="13"/>
      <c r="C15" s="10"/>
      <c r="D15" s="10"/>
      <c r="E15" s="10"/>
      <c r="F15" s="10"/>
      <c r="G15" s="14"/>
      <c r="H15" s="10"/>
      <c r="I15" s="10"/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5" customHeight="1" x14ac:dyDescent="0.25">
      <c r="J18" s="11"/>
    </row>
    <row r="19" spans="10:11" ht="13.5" customHeight="1" x14ac:dyDescent="0.25">
      <c r="J19" s="12"/>
    </row>
    <row r="23" spans="10:11" x14ac:dyDescent="0.25">
      <c r="K23" s="10"/>
    </row>
  </sheetData>
  <sheetProtection formatCells="0" formatColumns="0" formatRows="0" insertColumns="0" insertRows="0" insertHyperlinks="0" deleteColumns="0" deleteRows="0" sort="0" autoFilter="0" pivotTables="0"/>
  <mergeCells count="6">
    <mergeCell ref="C5:C6"/>
    <mergeCell ref="C1:G2"/>
    <mergeCell ref="H1:I2"/>
    <mergeCell ref="C7:C8"/>
    <mergeCell ref="I5:I6"/>
    <mergeCell ref="I7:I8"/>
  </mergeCells>
  <conditionalFormatting sqref="G5:G7 G9">
    <cfRule type="containsText" dxfId="149" priority="6" operator="containsText" text="Autres">
      <formula>NOT(ISERROR(SEARCH("Autres",G5)))</formula>
    </cfRule>
    <cfRule type="containsText" dxfId="148" priority="7" operator="containsText" text="Doc">
      <formula>NOT(ISERROR(SEARCH("Doc",G5)))</formula>
    </cfRule>
    <cfRule type="containsText" dxfId="147" priority="8" operator="containsText" text="C#">
      <formula>NOT(ISERROR(SEARCH("C#",G5)))</formula>
    </cfRule>
    <cfRule type="containsText" dxfId="146" priority="9" operator="containsText" text="Mise en page">
      <formula>NOT(ISERROR(SEARCH("Mise en page",G5)))</formula>
    </cfRule>
    <cfRule type="containsText" dxfId="145" priority="10" operator="containsText" text="Gestion de projet">
      <formula>NOT(ISERROR(SEARCH("Gestion de projet",G5)))</formula>
    </cfRule>
  </conditionalFormatting>
  <hyperlinks>
    <hyperlink ref="C11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B3EE4C5-1232-4F9E-940A-AA9E7A4E0D8F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CA97D0CA-31D8-4F52-BA99-888A47694FD8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1E8EACCA-69B8-43CB-BF40-A3C950938A15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AF86D702-C534-4906-87E1-28039B7F3F62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E857F54C-7D57-419C-BC47-CFA0825726E3}">
            <xm:f>NOT(ISERROR(SEARCH(Work!$C$28,G5)))</xm:f>
            <xm:f>Work!$C$28</xm:f>
            <x14:dxf>
              <font>
                <color rgb="FF0DC0FF"/>
              </font>
            </x14:dxf>
          </x14:cfRule>
          <xm:sqref>G5:G9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B1:N20"/>
  <sheetViews>
    <sheetView workbookViewId="0">
      <selection activeCell="C7" sqref="C7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3.4257812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88" t="s">
        <v>72</v>
      </c>
      <c r="D1" s="189"/>
      <c r="E1" s="189"/>
      <c r="F1" s="189"/>
      <c r="G1" s="189"/>
      <c r="H1" s="189" t="s">
        <v>11</v>
      </c>
      <c r="I1" s="192"/>
      <c r="L1" s="3"/>
      <c r="M1" s="3"/>
    </row>
    <row r="2" spans="2:14" ht="15" customHeight="1" thickBot="1" x14ac:dyDescent="0.3">
      <c r="C2" s="190"/>
      <c r="D2" s="191"/>
      <c r="E2" s="191"/>
      <c r="F2" s="191"/>
      <c r="G2" s="191"/>
      <c r="H2" s="191"/>
      <c r="I2" s="193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53</v>
      </c>
      <c r="E4" s="59" t="s">
        <v>54</v>
      </c>
      <c r="F4" s="59" t="s">
        <v>55</v>
      </c>
      <c r="G4" s="59" t="s">
        <v>1</v>
      </c>
      <c r="H4" s="60" t="s">
        <v>56</v>
      </c>
      <c r="I4" s="60" t="s">
        <v>3</v>
      </c>
    </row>
    <row r="5" spans="2:14" ht="15" customHeight="1" thickBot="1" x14ac:dyDescent="0.3">
      <c r="C5" s="133" t="s">
        <v>108</v>
      </c>
      <c r="D5" s="143">
        <v>0</v>
      </c>
      <c r="E5" s="144">
        <v>0</v>
      </c>
      <c r="F5" s="144">
        <f>(E5)-(D5)</f>
        <v>0</v>
      </c>
      <c r="G5" s="126" t="s">
        <v>77</v>
      </c>
      <c r="H5" s="134" t="s">
        <v>24</v>
      </c>
      <c r="I5" s="132">
        <f>SUM(F5:F5)</f>
        <v>0</v>
      </c>
      <c r="J5" s="11"/>
    </row>
    <row r="6" spans="2:14" ht="15" customHeight="1" thickBot="1" x14ac:dyDescent="0.3">
      <c r="C6" s="145" t="s">
        <v>109</v>
      </c>
      <c r="D6" s="146">
        <v>0</v>
      </c>
      <c r="E6" s="123">
        <v>0</v>
      </c>
      <c r="F6" s="123">
        <f>(E6-D6)</f>
        <v>0</v>
      </c>
      <c r="G6" s="147" t="s">
        <v>77</v>
      </c>
      <c r="H6" s="148" t="s">
        <v>24</v>
      </c>
      <c r="I6" s="149">
        <f>SUM(F6:F6)</f>
        <v>0</v>
      </c>
      <c r="J6" s="11"/>
    </row>
    <row r="7" spans="2:14" ht="15.75" thickBot="1" x14ac:dyDescent="0.3">
      <c r="C7" s="19"/>
      <c r="D7" s="19"/>
      <c r="E7" s="19"/>
      <c r="F7" s="19"/>
      <c r="G7" s="19"/>
      <c r="H7" s="102" t="s">
        <v>57</v>
      </c>
      <c r="I7" s="105">
        <f>SUM(I5:I6)</f>
        <v>0</v>
      </c>
    </row>
    <row r="8" spans="2:14" ht="15" customHeight="1" x14ac:dyDescent="0.25">
      <c r="C8" s="61" t="s">
        <v>51</v>
      </c>
      <c r="D8" s="20"/>
      <c r="E8" s="20"/>
      <c r="F8" s="20"/>
      <c r="G8" s="21"/>
      <c r="H8" s="20"/>
      <c r="I8" s="20"/>
    </row>
    <row r="9" spans="2:14" ht="15" customHeight="1" x14ac:dyDescent="0.25">
      <c r="D9" s="10"/>
      <c r="E9" s="10"/>
      <c r="F9" s="10"/>
      <c r="G9" s="14"/>
      <c r="H9" s="10"/>
      <c r="I9" s="10"/>
      <c r="J9" s="11"/>
      <c r="L9" s="10"/>
    </row>
    <row r="10" spans="2:14" ht="15" customHeight="1" x14ac:dyDescent="0.25">
      <c r="C10" s="155"/>
      <c r="D10" s="156"/>
      <c r="E10" s="156"/>
      <c r="F10" s="156"/>
      <c r="G10" s="156"/>
      <c r="H10" s="156"/>
      <c r="I10" s="156"/>
      <c r="J10" s="11"/>
    </row>
    <row r="11" spans="2:14" ht="15" customHeight="1" x14ac:dyDescent="0.25">
      <c r="C11" s="155"/>
      <c r="D11" s="156"/>
      <c r="E11" s="156"/>
      <c r="F11" s="156"/>
      <c r="G11" s="156"/>
      <c r="H11" s="156"/>
      <c r="I11" s="156"/>
      <c r="J11" s="11"/>
      <c r="N11" s="4"/>
    </row>
    <row r="12" spans="2:14" ht="15" customHeight="1" x14ac:dyDescent="0.25">
      <c r="B12" s="13"/>
      <c r="C12" s="10"/>
      <c r="D12" s="10"/>
      <c r="E12" s="10"/>
      <c r="F12" s="10"/>
      <c r="G12" s="14"/>
      <c r="H12" s="10"/>
      <c r="I12" s="10"/>
      <c r="J12" s="11"/>
    </row>
    <row r="13" spans="2:14" ht="15" customHeight="1" x14ac:dyDescent="0.25">
      <c r="J13" s="11"/>
    </row>
    <row r="14" spans="2:14" ht="15" customHeight="1" x14ac:dyDescent="0.25">
      <c r="J14" s="11"/>
    </row>
    <row r="15" spans="2:14" ht="15" customHeight="1" x14ac:dyDescent="0.25">
      <c r="J15" s="11"/>
    </row>
    <row r="16" spans="2:14" ht="13.5" customHeight="1" x14ac:dyDescent="0.25">
      <c r="J16" s="12"/>
    </row>
    <row r="20" spans="11:11" x14ac:dyDescent="0.25">
      <c r="K20" s="10"/>
    </row>
  </sheetData>
  <sheetProtection formatCells="0" formatColumns="0" formatRows="0" insertColumns="0" insertRows="0" insertHyperlinks="0" deleteColumns="0" deleteRows="0" sort="0" autoFilter="0" pivotTables="0"/>
  <mergeCells count="2">
    <mergeCell ref="C1:G2"/>
    <mergeCell ref="H1:I2"/>
  </mergeCells>
  <hyperlinks>
    <hyperlink ref="C8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5A04EC7F-E3BC-42D1-8A39-E35F42E78E7E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7" operator="containsText" id="{EDC3E300-0B5C-4B35-9F0F-8B51BFD0940D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8" operator="containsText" id="{353BC4C5-C648-4CF1-B88C-E5F0AE49FD90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9" operator="containsText" id="{6447D293-5C8B-412D-9405-925A655E71AD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10" operator="containsText" id="{AEE3E442-BBFA-46BE-85F6-0F2D8BD77ADF}">
            <xm:f>NOT(ISERROR(SEARCH(Work!$C$28,G5)))</xm:f>
            <xm:f>Work!$C$28</xm:f>
            <x14:dxf>
              <font>
                <color rgb="FF0DC0FF"/>
              </font>
            </x14:dxf>
          </x14:cfRule>
          <xm:sqref>G5:G6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pageSetUpPr fitToPage="1"/>
  </sheetPr>
  <dimension ref="B1:N22"/>
  <sheetViews>
    <sheetView zoomScaleNormal="100" workbookViewId="0">
      <selection activeCell="H5" sqref="H5:H8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3.42578125" bestFit="1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88" t="s">
        <v>71</v>
      </c>
      <c r="D1" s="189"/>
      <c r="E1" s="189"/>
      <c r="F1" s="189"/>
      <c r="G1" s="189"/>
      <c r="H1" s="189" t="s">
        <v>8</v>
      </c>
      <c r="I1" s="192"/>
      <c r="L1" s="3"/>
      <c r="M1" s="3"/>
    </row>
    <row r="2" spans="2:14" ht="15" customHeight="1" thickBot="1" x14ac:dyDescent="0.3">
      <c r="C2" s="190"/>
      <c r="D2" s="191"/>
      <c r="E2" s="191"/>
      <c r="F2" s="191"/>
      <c r="G2" s="191"/>
      <c r="H2" s="191"/>
      <c r="I2" s="193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53</v>
      </c>
      <c r="E4" s="59" t="s">
        <v>54</v>
      </c>
      <c r="F4" s="59" t="s">
        <v>55</v>
      </c>
      <c r="G4" s="59" t="s">
        <v>1</v>
      </c>
      <c r="H4" s="60" t="s">
        <v>56</v>
      </c>
      <c r="I4" s="60" t="s">
        <v>3</v>
      </c>
    </row>
    <row r="5" spans="2:14" ht="15" customHeight="1" x14ac:dyDescent="0.25">
      <c r="C5" s="199" t="s">
        <v>110</v>
      </c>
      <c r="D5" s="135">
        <v>0.33680555555555558</v>
      </c>
      <c r="E5" s="129">
        <v>0.40277777777777773</v>
      </c>
      <c r="F5" s="129">
        <f>(E5)-(D5)</f>
        <v>6.5972222222222154E-2</v>
      </c>
      <c r="G5" s="136" t="s">
        <v>6</v>
      </c>
      <c r="H5" s="137" t="s">
        <v>12</v>
      </c>
      <c r="I5" s="198">
        <f>SUM(F5:F6)</f>
        <v>9.0277777777777735E-2</v>
      </c>
      <c r="J5" s="11"/>
    </row>
    <row r="6" spans="2:14" ht="15" customHeight="1" thickBot="1" x14ac:dyDescent="0.3">
      <c r="C6" s="200"/>
      <c r="D6" s="106">
        <v>0.41319444444444442</v>
      </c>
      <c r="E6" s="107">
        <v>0.4375</v>
      </c>
      <c r="F6" s="107">
        <f t="shared" ref="F6" si="0">(E6)-(D6)</f>
        <v>2.430555555555558E-2</v>
      </c>
      <c r="G6" s="140" t="s">
        <v>6</v>
      </c>
      <c r="H6" s="141" t="s">
        <v>12</v>
      </c>
      <c r="I6" s="197"/>
      <c r="J6" s="11"/>
    </row>
    <row r="7" spans="2:14" ht="15" customHeight="1" x14ac:dyDescent="0.25">
      <c r="C7" s="202" t="s">
        <v>111</v>
      </c>
      <c r="D7" s="135">
        <v>0.55902777777777779</v>
      </c>
      <c r="E7" s="129">
        <v>0.625</v>
      </c>
      <c r="F7" s="129">
        <f>(E7-D7)</f>
        <v>6.597222222222221E-2</v>
      </c>
      <c r="G7" s="130" t="s">
        <v>6</v>
      </c>
      <c r="H7" s="137" t="s">
        <v>12</v>
      </c>
      <c r="I7" s="198">
        <f>SUM(F7:F8)</f>
        <v>9.722222222222221E-2</v>
      </c>
      <c r="J7" s="11"/>
    </row>
    <row r="8" spans="2:14" ht="15" customHeight="1" thickBot="1" x14ac:dyDescent="0.3">
      <c r="C8" s="195"/>
      <c r="D8" s="106">
        <v>0.63541666666666663</v>
      </c>
      <c r="E8" s="107">
        <v>0.66666666666666663</v>
      </c>
      <c r="F8" s="107">
        <f t="shared" ref="F8" si="1">(E8)-(D8)</f>
        <v>3.125E-2</v>
      </c>
      <c r="G8" s="142" t="s">
        <v>6</v>
      </c>
      <c r="H8" s="109" t="s">
        <v>12</v>
      </c>
      <c r="I8" s="197"/>
      <c r="J8" s="11"/>
    </row>
    <row r="9" spans="2:14" ht="15.75" thickBot="1" x14ac:dyDescent="0.3">
      <c r="C9" s="19"/>
      <c r="D9" s="19"/>
      <c r="E9" s="19"/>
      <c r="F9" s="19"/>
      <c r="G9" s="19"/>
      <c r="H9" s="102" t="s">
        <v>57</v>
      </c>
      <c r="I9" s="105">
        <f>SUM(I5:I8)</f>
        <v>0.18749999999999994</v>
      </c>
    </row>
    <row r="10" spans="2:14" ht="15" customHeight="1" x14ac:dyDescent="0.25">
      <c r="C10" s="61" t="s">
        <v>51</v>
      </c>
      <c r="D10" s="20"/>
      <c r="E10" s="20"/>
      <c r="F10" s="20"/>
      <c r="G10" s="21"/>
      <c r="H10" s="20"/>
      <c r="I10" s="20"/>
    </row>
    <row r="11" spans="2:14" ht="15" customHeight="1" x14ac:dyDescent="0.25">
      <c r="D11" s="10"/>
      <c r="E11" s="10"/>
      <c r="F11" s="10"/>
      <c r="G11" s="14"/>
      <c r="H11" s="10"/>
      <c r="I11" s="10"/>
      <c r="J11" s="11"/>
      <c r="L11" s="10"/>
    </row>
    <row r="12" spans="2:14" ht="15" customHeight="1" x14ac:dyDescent="0.25">
      <c r="C12" s="155"/>
      <c r="D12" s="156"/>
      <c r="E12" s="156"/>
      <c r="F12" s="156"/>
      <c r="G12" s="156"/>
      <c r="H12" s="156"/>
      <c r="I12" s="156"/>
      <c r="J12" s="11"/>
    </row>
    <row r="13" spans="2:14" ht="15" customHeight="1" x14ac:dyDescent="0.25">
      <c r="C13" s="155"/>
      <c r="D13" s="156"/>
      <c r="E13" s="156"/>
      <c r="F13" s="156"/>
      <c r="G13" s="156"/>
      <c r="H13" s="156"/>
      <c r="I13" s="156"/>
      <c r="J13" s="11"/>
      <c r="N13" s="4"/>
    </row>
    <row r="14" spans="2:14" ht="15" customHeight="1" x14ac:dyDescent="0.25">
      <c r="B14" s="13"/>
      <c r="C14" s="10"/>
      <c r="D14" s="10"/>
      <c r="E14" s="10"/>
      <c r="F14" s="10"/>
      <c r="G14" s="14"/>
      <c r="H14" s="10"/>
      <c r="I14" s="10"/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3.5" customHeight="1" x14ac:dyDescent="0.25">
      <c r="J18" s="12"/>
    </row>
    <row r="22" spans="10:11" x14ac:dyDescent="0.25">
      <c r="K22" s="10"/>
    </row>
  </sheetData>
  <sheetProtection formatCells="0" formatColumns="0" formatRows="0" insertColumns="0" insertRows="0" insertHyperlinks="0" deleteColumns="0" deleteRows="0" sort="0" autoFilter="0" pivotTables="0"/>
  <mergeCells count="6">
    <mergeCell ref="C1:G2"/>
    <mergeCell ref="H1:I2"/>
    <mergeCell ref="C5:C6"/>
    <mergeCell ref="I5:I6"/>
    <mergeCell ref="C7:C8"/>
    <mergeCell ref="I7:I8"/>
  </mergeCells>
  <conditionalFormatting sqref="G5:G7">
    <cfRule type="containsText" dxfId="134" priority="6" operator="containsText" text="Autres">
      <formula>NOT(ISERROR(SEARCH("Autres",G5)))</formula>
    </cfRule>
    <cfRule type="containsText" dxfId="133" priority="7" operator="containsText" text="Doc">
      <formula>NOT(ISERROR(SEARCH("Doc",G5)))</formula>
    </cfRule>
    <cfRule type="containsText" dxfId="132" priority="8" operator="containsText" text="C#">
      <formula>NOT(ISERROR(SEARCH("C#",G5)))</formula>
    </cfRule>
    <cfRule type="containsText" dxfId="131" priority="9" operator="containsText" text="Mise en page">
      <formula>NOT(ISERROR(SEARCH("Mise en page",G5)))</formula>
    </cfRule>
    <cfRule type="containsText" dxfId="130" priority="10" operator="containsText" text="Gestion de projet">
      <formula>NOT(ISERROR(SEARCH("Gestion de projet",G5)))</formula>
    </cfRule>
  </conditionalFormatting>
  <hyperlinks>
    <hyperlink ref="C10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88CDB99-CD96-4808-A8D3-AC6E74873D79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438645E9-4E72-4D1B-98E4-D390780C8B6E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B2F98DEC-333F-44B7-8635-E1EEA6FD21A4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072935F0-4CF6-4670-9D6C-BB8595ED2C9F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5AD5B609-1ED6-48D6-9832-1EEA45F86A43}">
            <xm:f>NOT(ISERROR(SEARCH(Work!$C$28,G5)))</xm:f>
            <xm:f>Work!$C$28</xm:f>
            <x14:dxf>
              <font>
                <color rgb="FF0DC0FF"/>
              </font>
            </x14:dxf>
          </x14:cfRule>
          <xm:sqref>G5:G8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pageSetUpPr fitToPage="1"/>
  </sheetPr>
  <dimension ref="B1:N22"/>
  <sheetViews>
    <sheetView workbookViewId="0">
      <selection activeCell="H8" sqref="H5:H8"/>
    </sheetView>
  </sheetViews>
  <sheetFormatPr baseColWidth="10" defaultRowHeight="15" x14ac:dyDescent="0.25"/>
  <cols>
    <col min="1" max="1" width="10.7109375" customWidth="1"/>
    <col min="2" max="2" width="5.28515625" customWidth="1"/>
    <col min="3" max="3" width="22.7109375" customWidth="1"/>
    <col min="4" max="6" width="6.7109375" customWidth="1"/>
    <col min="7" max="7" width="18.140625" style="2" customWidth="1"/>
    <col min="8" max="8" width="53.28515625" customWidth="1"/>
    <col min="9" max="9" width="6.7109375" customWidth="1"/>
    <col min="10" max="10" width="5.28515625" customWidth="1"/>
    <col min="11" max="11" width="10.7109375" customWidth="1"/>
  </cols>
  <sheetData>
    <row r="1" spans="2:14" ht="15" customHeight="1" x14ac:dyDescent="0.25">
      <c r="C1" s="188" t="s">
        <v>70</v>
      </c>
      <c r="D1" s="189"/>
      <c r="E1" s="189"/>
      <c r="F1" s="189"/>
      <c r="G1" s="189"/>
      <c r="H1" s="189" t="s">
        <v>86</v>
      </c>
      <c r="I1" s="192"/>
      <c r="L1" s="3"/>
      <c r="M1" s="3"/>
    </row>
    <row r="2" spans="2:14" ht="15" customHeight="1" thickBot="1" x14ac:dyDescent="0.3">
      <c r="C2" s="190"/>
      <c r="D2" s="191"/>
      <c r="E2" s="191"/>
      <c r="F2" s="191"/>
      <c r="G2" s="191"/>
      <c r="H2" s="191"/>
      <c r="I2" s="193"/>
      <c r="L2" s="3"/>
      <c r="M2" s="3"/>
    </row>
    <row r="3" spans="2:14" ht="15" customHeight="1" thickBot="1" x14ac:dyDescent="0.3">
      <c r="C3" s="15"/>
      <c r="D3" s="15"/>
      <c r="E3" s="15"/>
      <c r="F3" s="15"/>
      <c r="G3" s="15"/>
      <c r="H3" s="15"/>
      <c r="I3" s="15"/>
    </row>
    <row r="4" spans="2:14" ht="15.75" thickBot="1" x14ac:dyDescent="0.3">
      <c r="C4" s="58" t="s">
        <v>0</v>
      </c>
      <c r="D4" s="59" t="s">
        <v>53</v>
      </c>
      <c r="E4" s="59" t="s">
        <v>54</v>
      </c>
      <c r="F4" s="59" t="s">
        <v>55</v>
      </c>
      <c r="G4" s="59" t="s">
        <v>1</v>
      </c>
      <c r="H4" s="60" t="s">
        <v>56</v>
      </c>
      <c r="I4" s="60" t="s">
        <v>3</v>
      </c>
    </row>
    <row r="5" spans="2:14" ht="15" customHeight="1" x14ac:dyDescent="0.25">
      <c r="C5" s="201" t="s">
        <v>112</v>
      </c>
      <c r="D5" s="89">
        <v>0.33680555555555558</v>
      </c>
      <c r="E5" s="16">
        <v>0.40277777777777773</v>
      </c>
      <c r="F5" s="16">
        <f>(E5)-(D5)</f>
        <v>6.5972222222222154E-2</v>
      </c>
      <c r="G5" s="104" t="s">
        <v>6</v>
      </c>
      <c r="H5" s="17" t="s">
        <v>12</v>
      </c>
      <c r="I5" s="198">
        <f>SUM(F5:F6)</f>
        <v>0.11111111111111105</v>
      </c>
      <c r="J5" s="11"/>
    </row>
    <row r="6" spans="2:14" ht="15" customHeight="1" thickBot="1" x14ac:dyDescent="0.3">
      <c r="C6" s="201"/>
      <c r="D6" s="120">
        <v>0.41319444444444442</v>
      </c>
      <c r="E6" s="121">
        <v>0.45833333333333331</v>
      </c>
      <c r="F6" s="121">
        <f t="shared" ref="F6" si="0">(E6)-(D6)</f>
        <v>4.5138888888888895E-2</v>
      </c>
      <c r="G6" s="126" t="s">
        <v>6</v>
      </c>
      <c r="H6" s="127" t="s">
        <v>12</v>
      </c>
      <c r="I6" s="196"/>
      <c r="J6" s="11"/>
    </row>
    <row r="7" spans="2:14" ht="15" customHeight="1" x14ac:dyDescent="0.25">
      <c r="C7" s="202" t="s">
        <v>113</v>
      </c>
      <c r="D7" s="135">
        <v>0.55902777777777779</v>
      </c>
      <c r="E7" s="129">
        <v>0.625</v>
      </c>
      <c r="F7" s="129">
        <f>(E7-D7)</f>
        <v>6.597222222222221E-2</v>
      </c>
      <c r="G7" s="130" t="s">
        <v>6</v>
      </c>
      <c r="H7" s="131" t="s">
        <v>12</v>
      </c>
      <c r="I7" s="198">
        <f>SUM(F7:F8)</f>
        <v>9.722222222222221E-2</v>
      </c>
      <c r="J7" s="11"/>
    </row>
    <row r="8" spans="2:14" ht="15" customHeight="1" thickBot="1" x14ac:dyDescent="0.3">
      <c r="C8" s="195"/>
      <c r="D8" s="106">
        <v>0.63541666666666663</v>
      </c>
      <c r="E8" s="107">
        <v>0.66666666666666663</v>
      </c>
      <c r="F8" s="107">
        <f t="shared" ref="F8" si="1">(E8)-(D8)</f>
        <v>3.125E-2</v>
      </c>
      <c r="G8" s="142" t="s">
        <v>6</v>
      </c>
      <c r="H8" s="110" t="s">
        <v>12</v>
      </c>
      <c r="I8" s="197"/>
      <c r="J8" s="11"/>
    </row>
    <row r="9" spans="2:14" ht="15.75" thickBot="1" x14ac:dyDescent="0.3">
      <c r="C9" s="19"/>
      <c r="D9" s="19"/>
      <c r="E9" s="19"/>
      <c r="F9" s="19"/>
      <c r="G9" s="19"/>
      <c r="H9" s="102" t="s">
        <v>57</v>
      </c>
      <c r="I9" s="105">
        <f>SUM(I5:I8)</f>
        <v>0.20833333333333326</v>
      </c>
    </row>
    <row r="10" spans="2:14" ht="15" customHeight="1" x14ac:dyDescent="0.25">
      <c r="C10" s="61" t="s">
        <v>51</v>
      </c>
      <c r="D10" s="20"/>
      <c r="E10" s="20"/>
      <c r="F10" s="20"/>
      <c r="G10" s="21"/>
      <c r="H10" s="20"/>
      <c r="I10" s="20"/>
    </row>
    <row r="11" spans="2:14" ht="15" customHeight="1" x14ac:dyDescent="0.25">
      <c r="D11" s="10"/>
      <c r="E11" s="10"/>
      <c r="F11" s="10"/>
      <c r="G11" s="14"/>
      <c r="H11" s="10"/>
      <c r="I11" s="10"/>
      <c r="J11" s="11"/>
      <c r="L11" s="10"/>
    </row>
    <row r="12" spans="2:14" ht="15" customHeight="1" x14ac:dyDescent="0.25">
      <c r="C12" s="155"/>
      <c r="D12" s="156"/>
      <c r="E12" s="156"/>
      <c r="F12" s="156"/>
      <c r="G12" s="156"/>
      <c r="H12" s="156"/>
      <c r="I12" s="156"/>
      <c r="J12" s="11"/>
    </row>
    <row r="13" spans="2:14" ht="15" customHeight="1" x14ac:dyDescent="0.25">
      <c r="C13" s="155"/>
      <c r="D13" s="156"/>
      <c r="E13" s="156"/>
      <c r="F13" s="156"/>
      <c r="G13" s="156"/>
      <c r="H13" s="156"/>
      <c r="I13" s="156"/>
      <c r="J13" s="11"/>
      <c r="N13" s="4"/>
    </row>
    <row r="14" spans="2:14" ht="15" customHeight="1" x14ac:dyDescent="0.25">
      <c r="B14" s="13"/>
      <c r="C14" s="10"/>
      <c r="D14" s="10"/>
      <c r="E14" s="10"/>
      <c r="F14" s="10"/>
      <c r="G14" s="14"/>
      <c r="H14" s="10"/>
      <c r="I14" s="10"/>
      <c r="J14" s="11"/>
    </row>
    <row r="15" spans="2:14" ht="15" customHeight="1" x14ac:dyDescent="0.25">
      <c r="J15" s="11"/>
    </row>
    <row r="16" spans="2:14" ht="15" customHeight="1" x14ac:dyDescent="0.25">
      <c r="J16" s="11"/>
    </row>
    <row r="17" spans="10:11" ht="15" customHeight="1" x14ac:dyDescent="0.25">
      <c r="J17" s="11"/>
    </row>
    <row r="18" spans="10:11" ht="13.5" customHeight="1" x14ac:dyDescent="0.25">
      <c r="J18" s="12"/>
    </row>
    <row r="22" spans="10:11" x14ac:dyDescent="0.25">
      <c r="K22" s="10"/>
    </row>
  </sheetData>
  <sheetProtection formatCells="0" formatColumns="0" formatRows="0" insertColumns="0" insertRows="0" insertHyperlinks="0" deleteColumns="0" deleteRows="0" sort="0" autoFilter="0" pivotTables="0"/>
  <mergeCells count="6">
    <mergeCell ref="C1:G2"/>
    <mergeCell ref="H1:I2"/>
    <mergeCell ref="C5:C6"/>
    <mergeCell ref="I5:I6"/>
    <mergeCell ref="C7:C8"/>
    <mergeCell ref="I7:I8"/>
  </mergeCells>
  <conditionalFormatting sqref="G5:G7">
    <cfRule type="containsText" dxfId="124" priority="6" operator="containsText" text="Autres">
      <formula>NOT(ISERROR(SEARCH("Autres",G5)))</formula>
    </cfRule>
    <cfRule type="containsText" dxfId="123" priority="7" operator="containsText" text="Doc">
      <formula>NOT(ISERROR(SEARCH("Doc",G5)))</formula>
    </cfRule>
    <cfRule type="containsText" dxfId="122" priority="8" operator="containsText" text="C#">
      <formula>NOT(ISERROR(SEARCH("C#",G5)))</formula>
    </cfRule>
    <cfRule type="containsText" dxfId="121" priority="9" operator="containsText" text="Mise en page">
      <formula>NOT(ISERROR(SEARCH("Mise en page",G5)))</formula>
    </cfRule>
    <cfRule type="containsText" dxfId="120" priority="10" operator="containsText" text="Gestion de projet">
      <formula>NOT(ISERROR(SEARCH("Gestion de projet",G5)))</formula>
    </cfRule>
  </conditionalFormatting>
  <hyperlinks>
    <hyperlink ref="C10" location="Totals!A1" display="Back to Totals"/>
  </hyperlinks>
  <pageMargins left="0.7" right="0.7" top="0.75" bottom="0.75" header="0.3" footer="0.3"/>
  <pageSetup scale="8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E8132DA-C271-412A-8927-018E4BFACC0D}">
            <xm:f>NOT(ISERROR(SEARCH(Work!$C$32,G5)))</xm:f>
            <xm:f>Work!$C$32</xm:f>
            <x14:dxf>
              <font>
                <color rgb="FFFF0570"/>
              </font>
            </x14:dxf>
          </x14:cfRule>
          <x14:cfRule type="containsText" priority="2" operator="containsText" id="{3807DB59-4AAD-44AE-9098-EE3BA8FA2311}">
            <xm:f>NOT(ISERROR(SEARCH(Work!$C$31,G5)))</xm:f>
            <xm:f>Work!$C$31</xm:f>
            <x14:dxf>
              <font>
                <color rgb="FFFF05F3"/>
              </font>
            </x14:dxf>
          </x14:cfRule>
          <x14:cfRule type="containsText" priority="3" operator="containsText" id="{5C228ABC-E75F-46D5-A752-813981DBC1B8}">
            <xm:f>NOT(ISERROR(SEARCH(Work!$C$30,G5)))</xm:f>
            <xm:f>Work!$C$30</xm:f>
            <x14:dxf>
              <font>
                <color rgb="FFA005FF"/>
              </font>
            </x14:dxf>
          </x14:cfRule>
          <x14:cfRule type="containsText" priority="4" operator="containsText" id="{FF4C9054-CB79-49AD-8B2E-A06F5AAE52FE}">
            <xm:f>NOT(ISERROR(SEARCH(Work!$C$29,G5)))</xm:f>
            <xm:f>Work!$C$29</xm:f>
            <x14:dxf>
              <font>
                <color rgb="FF3B05FF"/>
              </font>
            </x14:dxf>
          </x14:cfRule>
          <x14:cfRule type="containsText" priority="5" operator="containsText" id="{DC806847-1DBD-4090-B5D8-6F968DA679FF}">
            <xm:f>NOT(ISERROR(SEARCH(Work!$C$28,G5)))</xm:f>
            <xm:f>Work!$C$28</xm:f>
            <x14:dxf>
              <font>
                <color rgb="FF0DC0FF"/>
              </font>
            </x14:dxf>
          </x14:cfRule>
          <xm:sqref>G5:G8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Totals!$C$25:$C$29</xm:f>
          </x14:formula1>
          <xm:sqref>G5:G8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Totals</vt:lpstr>
      <vt:lpstr>Work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Empty Week</vt:lpstr>
      <vt:lpstr>ListeTaches</vt:lpstr>
    </vt:vector>
  </TitlesOfParts>
  <Company>CPNV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Nicolas</dc:creator>
  <cp:lastModifiedBy>Benjamin Delacombaz</cp:lastModifiedBy>
  <cp:lastPrinted>2013-01-25T07:40:12Z</cp:lastPrinted>
  <dcterms:created xsi:type="dcterms:W3CDTF">2011-08-02T07:07:53Z</dcterms:created>
  <dcterms:modified xsi:type="dcterms:W3CDTF">2017-12-17T15:52:23Z</dcterms:modified>
</cp:coreProperties>
</file>