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 Ezike\Downloads\"/>
    </mc:Choice>
  </mc:AlternateContent>
  <xr:revisionPtr revIDLastSave="0" documentId="13_ncr:1_{5B4EAD7A-BAD3-432B-9EAB-C93A409F6BDB}" xr6:coauthVersionLast="47" xr6:coauthVersionMax="47" xr10:uidLastSave="{00000000-0000-0000-0000-000000000000}"/>
  <bookViews>
    <workbookView xWindow="-108" yWindow="-108" windowWidth="23256" windowHeight="12456" activeTab="2" xr2:uid="{8E417011-35B1-41A4-BDE0-AC597B2326F2}"/>
  </bookViews>
  <sheets>
    <sheet name="Warm-Up Period" sheetId="7" r:id="rId1"/>
    <sheet name="Model Validation" sheetId="5" r:id="rId2"/>
    <sheet name="Validation after Warm Up" sheetId="9" r:id="rId3"/>
    <sheet name="Sheet1" sheetId="8" r:id="rId4"/>
  </sheets>
  <definedNames>
    <definedName name="_xlnm._FilterDatabase" localSheetId="0" hidden="1">'Warm-Up Period'!$D$4:$M$23</definedName>
    <definedName name="ExternalData_1" localSheetId="1" hidden="1">'Model Validation'!$B$1:$C$52</definedName>
    <definedName name="ExternalData_1" localSheetId="2" hidden="1">'Validation after Warm Up'!$A$1:$B$53</definedName>
    <definedName name="ExternalData_1" localSheetId="0" hidden="1">'Warm-Up Period'!$A$1:$B$170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9" l="1"/>
  <c r="F55" i="9"/>
  <c r="D2" i="9"/>
  <c r="D3" i="9"/>
  <c r="D12" i="9"/>
  <c r="D28" i="9"/>
  <c r="B5" i="9"/>
  <c r="D5" i="9" s="1"/>
  <c r="B6" i="9"/>
  <c r="D6" i="9" s="1"/>
  <c r="B7" i="9"/>
  <c r="D7" i="9" s="1"/>
  <c r="B8" i="9"/>
  <c r="D8" i="9" s="1"/>
  <c r="B9" i="9"/>
  <c r="D9" i="9" s="1"/>
  <c r="B10" i="9"/>
  <c r="D10" i="9" s="1"/>
  <c r="B11" i="9"/>
  <c r="D11" i="9" s="1"/>
  <c r="B12" i="9"/>
  <c r="B13" i="9"/>
  <c r="D13" i="9" s="1"/>
  <c r="B14" i="9"/>
  <c r="D14" i="9" s="1"/>
  <c r="B15" i="9"/>
  <c r="D15" i="9" s="1"/>
  <c r="B16" i="9"/>
  <c r="D16" i="9" s="1"/>
  <c r="B17" i="9"/>
  <c r="D17" i="9" s="1"/>
  <c r="B18" i="9"/>
  <c r="D18" i="9" s="1"/>
  <c r="B19" i="9"/>
  <c r="D19" i="9" s="1"/>
  <c r="B20" i="9"/>
  <c r="D20" i="9" s="1"/>
  <c r="B21" i="9"/>
  <c r="D21" i="9" s="1"/>
  <c r="B22" i="9"/>
  <c r="D22" i="9" s="1"/>
  <c r="B23" i="9"/>
  <c r="D23" i="9" s="1"/>
  <c r="B24" i="9"/>
  <c r="D24" i="9" s="1"/>
  <c r="B25" i="9"/>
  <c r="D25" i="9" s="1"/>
  <c r="B26" i="9"/>
  <c r="D26" i="9" s="1"/>
  <c r="B27" i="9"/>
  <c r="D27" i="9" s="1"/>
  <c r="B28" i="9"/>
  <c r="B29" i="9"/>
  <c r="D29" i="9" s="1"/>
  <c r="B30" i="9"/>
  <c r="D30" i="9" s="1"/>
  <c r="B31" i="9"/>
  <c r="D31" i="9" s="1"/>
  <c r="B32" i="9"/>
  <c r="D32" i="9" s="1"/>
  <c r="B33" i="9"/>
  <c r="D33" i="9" s="1"/>
  <c r="B34" i="9"/>
  <c r="D34" i="9" s="1"/>
  <c r="B35" i="9"/>
  <c r="D35" i="9" s="1"/>
  <c r="B36" i="9"/>
  <c r="D36" i="9" s="1"/>
  <c r="B37" i="9"/>
  <c r="D37" i="9" s="1"/>
  <c r="B38" i="9"/>
  <c r="D38" i="9" s="1"/>
  <c r="B39" i="9"/>
  <c r="D39" i="9" s="1"/>
  <c r="B40" i="9"/>
  <c r="D40" i="9" s="1"/>
  <c r="B41" i="9"/>
  <c r="D41" i="9" s="1"/>
  <c r="B42" i="9"/>
  <c r="D42" i="9" s="1"/>
  <c r="B43" i="9"/>
  <c r="D43" i="9" s="1"/>
  <c r="B44" i="9"/>
  <c r="D44" i="9" s="1"/>
  <c r="B45" i="9"/>
  <c r="D45" i="9" s="1"/>
  <c r="B46" i="9"/>
  <c r="D46" i="9" s="1"/>
  <c r="B47" i="9"/>
  <c r="D47" i="9" s="1"/>
  <c r="B48" i="9"/>
  <c r="D48" i="9" s="1"/>
  <c r="B49" i="9"/>
  <c r="D49" i="9" s="1"/>
  <c r="B50" i="9"/>
  <c r="D50" i="9" s="1"/>
  <c r="B51" i="9"/>
  <c r="D51" i="9" s="1"/>
  <c r="B52" i="9"/>
  <c r="D52" i="9" s="1"/>
  <c r="B53" i="9"/>
  <c r="D53" i="9" s="1"/>
  <c r="B4" i="9"/>
  <c r="D4" i="9" s="1"/>
  <c r="E2" i="5"/>
  <c r="E10" i="5"/>
  <c r="E34" i="5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E26" i="5" s="1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E33" i="5" s="1"/>
  <c r="C34" i="5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3" i="5"/>
  <c r="E3" i="5" s="1"/>
  <c r="D23" i="7"/>
  <c r="L23" i="7" s="1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51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30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09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88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67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46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25" i="7"/>
  <c r="D5" i="7"/>
  <c r="L5" i="7" s="1"/>
  <c r="D6" i="7"/>
  <c r="L6" i="7" s="1"/>
  <c r="D7" i="7"/>
  <c r="L7" i="7" s="1"/>
  <c r="D8" i="7"/>
  <c r="L8" i="7" s="1"/>
  <c r="D9" i="7"/>
  <c r="L9" i="7" s="1"/>
  <c r="D10" i="7"/>
  <c r="L10" i="7" s="1"/>
  <c r="D11" i="7"/>
  <c r="L11" i="7" s="1"/>
  <c r="D12" i="7"/>
  <c r="L12" i="7" s="1"/>
  <c r="D13" i="7"/>
  <c r="L13" i="7" s="1"/>
  <c r="D14" i="7"/>
  <c r="L14" i="7" s="1"/>
  <c r="D15" i="7"/>
  <c r="L15" i="7" s="1"/>
  <c r="D16" i="7"/>
  <c r="L16" i="7" s="1"/>
  <c r="D17" i="7"/>
  <c r="L17" i="7" s="1"/>
  <c r="D18" i="7"/>
  <c r="L18" i="7" s="1"/>
  <c r="D19" i="7"/>
  <c r="L19" i="7" s="1"/>
  <c r="D20" i="7"/>
  <c r="L20" i="7" s="1"/>
  <c r="D21" i="7"/>
  <c r="L21" i="7" s="1"/>
  <c r="D22" i="7"/>
  <c r="L22" i="7" s="1"/>
  <c r="D4" i="7"/>
  <c r="L4" i="7" s="1"/>
  <c r="M5" i="7" s="1"/>
  <c r="D55" i="9" l="1"/>
  <c r="M19" i="7"/>
  <c r="M11" i="7"/>
  <c r="M20" i="7"/>
  <c r="M3" i="5"/>
  <c r="M12" i="7"/>
  <c r="M16" i="7"/>
  <c r="M8" i="7"/>
  <c r="M15" i="7"/>
  <c r="M7" i="7"/>
  <c r="M18" i="7"/>
  <c r="M17" i="7"/>
  <c r="M10" i="7"/>
  <c r="M14" i="7"/>
  <c r="M6" i="7"/>
  <c r="M9" i="7"/>
  <c r="M21" i="7"/>
  <c r="M13" i="7"/>
  <c r="M22" i="7"/>
  <c r="M23" i="7"/>
  <c r="E3" i="9" l="1"/>
  <c r="F3" i="9" s="1"/>
  <c r="E11" i="9"/>
  <c r="F11" i="9" s="1"/>
  <c r="E19" i="9"/>
  <c r="F19" i="9" s="1"/>
  <c r="E27" i="9"/>
  <c r="F27" i="9" s="1"/>
  <c r="E35" i="9"/>
  <c r="F35" i="9" s="1"/>
  <c r="E43" i="9"/>
  <c r="F43" i="9" s="1"/>
  <c r="E51" i="9"/>
  <c r="F51" i="9" s="1"/>
  <c r="E4" i="9"/>
  <c r="F4" i="9" s="1"/>
  <c r="E12" i="9"/>
  <c r="F12" i="9" s="1"/>
  <c r="E20" i="9"/>
  <c r="F20" i="9" s="1"/>
  <c r="E28" i="9"/>
  <c r="F28" i="9" s="1"/>
  <c r="E36" i="9"/>
  <c r="F36" i="9" s="1"/>
  <c r="E44" i="9"/>
  <c r="F44" i="9" s="1"/>
  <c r="E52" i="9"/>
  <c r="F52" i="9" s="1"/>
  <c r="E23" i="9"/>
  <c r="F23" i="9" s="1"/>
  <c r="E39" i="9"/>
  <c r="F39" i="9" s="1"/>
  <c r="E5" i="9"/>
  <c r="F5" i="9" s="1"/>
  <c r="E13" i="9"/>
  <c r="F13" i="9" s="1"/>
  <c r="E21" i="9"/>
  <c r="F21" i="9" s="1"/>
  <c r="E29" i="9"/>
  <c r="F29" i="9" s="1"/>
  <c r="E37" i="9"/>
  <c r="F37" i="9" s="1"/>
  <c r="E45" i="9"/>
  <c r="F45" i="9" s="1"/>
  <c r="E53" i="9"/>
  <c r="F53" i="9" s="1"/>
  <c r="E15" i="9"/>
  <c r="F15" i="9" s="1"/>
  <c r="E47" i="9"/>
  <c r="F47" i="9" s="1"/>
  <c r="E6" i="9"/>
  <c r="F6" i="9" s="1"/>
  <c r="E14" i="9"/>
  <c r="F14" i="9" s="1"/>
  <c r="E22" i="9"/>
  <c r="F22" i="9" s="1"/>
  <c r="E30" i="9"/>
  <c r="F30" i="9" s="1"/>
  <c r="E38" i="9"/>
  <c r="F38" i="9" s="1"/>
  <c r="E46" i="9"/>
  <c r="F46" i="9" s="1"/>
  <c r="E7" i="9"/>
  <c r="F7" i="9" s="1"/>
  <c r="E31" i="9"/>
  <c r="F31" i="9" s="1"/>
  <c r="E8" i="9"/>
  <c r="F8" i="9" s="1"/>
  <c r="E16" i="9"/>
  <c r="F16" i="9" s="1"/>
  <c r="E24" i="9"/>
  <c r="F24" i="9" s="1"/>
  <c r="E32" i="9"/>
  <c r="F32" i="9" s="1"/>
  <c r="E40" i="9"/>
  <c r="F40" i="9" s="1"/>
  <c r="E48" i="9"/>
  <c r="F48" i="9" s="1"/>
  <c r="E9" i="9"/>
  <c r="F9" i="9" s="1"/>
  <c r="E17" i="9"/>
  <c r="F17" i="9" s="1"/>
  <c r="E25" i="9"/>
  <c r="F25" i="9" s="1"/>
  <c r="E33" i="9"/>
  <c r="F33" i="9" s="1"/>
  <c r="E41" i="9"/>
  <c r="F41" i="9" s="1"/>
  <c r="E49" i="9"/>
  <c r="F49" i="9" s="1"/>
  <c r="E2" i="9"/>
  <c r="F2" i="9" s="1"/>
  <c r="E10" i="9"/>
  <c r="F10" i="9" s="1"/>
  <c r="E18" i="9"/>
  <c r="F18" i="9" s="1"/>
  <c r="E26" i="9"/>
  <c r="F26" i="9" s="1"/>
  <c r="E34" i="9"/>
  <c r="F34" i="9" s="1"/>
  <c r="E42" i="9"/>
  <c r="F42" i="9" s="1"/>
  <c r="E50" i="9"/>
  <c r="F50" i="9" s="1"/>
  <c r="F2" i="5"/>
  <c r="G2" i="5" s="1"/>
  <c r="F10" i="5"/>
  <c r="G10" i="5" s="1"/>
  <c r="F18" i="5"/>
  <c r="G18" i="5" s="1"/>
  <c r="F26" i="5"/>
  <c r="G26" i="5" s="1"/>
  <c r="F34" i="5"/>
  <c r="G34" i="5" s="1"/>
  <c r="F42" i="5"/>
  <c r="G42" i="5" s="1"/>
  <c r="F50" i="5"/>
  <c r="G50" i="5" s="1"/>
  <c r="F3" i="5"/>
  <c r="G3" i="5" s="1"/>
  <c r="F11" i="5"/>
  <c r="G11" i="5" s="1"/>
  <c r="F19" i="5"/>
  <c r="G19" i="5" s="1"/>
  <c r="F27" i="5"/>
  <c r="G27" i="5" s="1"/>
  <c r="F35" i="5"/>
  <c r="G35" i="5" s="1"/>
  <c r="F43" i="5"/>
  <c r="G43" i="5" s="1"/>
  <c r="F51" i="5"/>
  <c r="G51" i="5" s="1"/>
  <c r="F4" i="5"/>
  <c r="G4" i="5" s="1"/>
  <c r="F12" i="5"/>
  <c r="G12" i="5" s="1"/>
  <c r="F20" i="5"/>
  <c r="G20" i="5" s="1"/>
  <c r="F28" i="5"/>
  <c r="G28" i="5" s="1"/>
  <c r="F36" i="5"/>
  <c r="G36" i="5" s="1"/>
  <c r="F44" i="5"/>
  <c r="G44" i="5" s="1"/>
  <c r="F52" i="5"/>
  <c r="G52" i="5" s="1"/>
  <c r="F5" i="5"/>
  <c r="G5" i="5" s="1"/>
  <c r="F13" i="5"/>
  <c r="G13" i="5" s="1"/>
  <c r="F21" i="5"/>
  <c r="G21" i="5" s="1"/>
  <c r="F29" i="5"/>
  <c r="G29" i="5" s="1"/>
  <c r="F37" i="5"/>
  <c r="G37" i="5" s="1"/>
  <c r="F45" i="5"/>
  <c r="G45" i="5" s="1"/>
  <c r="F6" i="5"/>
  <c r="G6" i="5" s="1"/>
  <c r="F14" i="5"/>
  <c r="G14" i="5" s="1"/>
  <c r="F22" i="5"/>
  <c r="G22" i="5" s="1"/>
  <c r="F30" i="5"/>
  <c r="G30" i="5" s="1"/>
  <c r="F38" i="5"/>
  <c r="G38" i="5" s="1"/>
  <c r="F46" i="5"/>
  <c r="G46" i="5" s="1"/>
  <c r="F7" i="5"/>
  <c r="G7" i="5" s="1"/>
  <c r="F15" i="5"/>
  <c r="G15" i="5" s="1"/>
  <c r="F23" i="5"/>
  <c r="G23" i="5" s="1"/>
  <c r="F31" i="5"/>
  <c r="G31" i="5" s="1"/>
  <c r="F39" i="5"/>
  <c r="G39" i="5" s="1"/>
  <c r="F47" i="5"/>
  <c r="G47" i="5" s="1"/>
  <c r="F8" i="5"/>
  <c r="G8" i="5" s="1"/>
  <c r="F16" i="5"/>
  <c r="G16" i="5" s="1"/>
  <c r="F24" i="5"/>
  <c r="G24" i="5" s="1"/>
  <c r="F32" i="5"/>
  <c r="G32" i="5" s="1"/>
  <c r="F40" i="5"/>
  <c r="G40" i="5" s="1"/>
  <c r="F48" i="5"/>
  <c r="G48" i="5" s="1"/>
  <c r="F9" i="5"/>
  <c r="G9" i="5" s="1"/>
  <c r="F17" i="5"/>
  <c r="G17" i="5" s="1"/>
  <c r="F25" i="5"/>
  <c r="G25" i="5" s="1"/>
  <c r="F33" i="5"/>
  <c r="G33" i="5" s="1"/>
  <c r="F41" i="5"/>
  <c r="G41" i="5" s="1"/>
  <c r="F49" i="5"/>
  <c r="G49" i="5" s="1"/>
  <c r="G54" i="5" l="1"/>
  <c r="M5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770E5B-4588-4637-9FD6-A9A15213BCB5}" keepAlive="1" name="Query - File 1" description="Connection to the 'File 1' query in the workbook." type="5" refreshedVersion="8" background="1" saveData="1">
    <dbPr connection="Provider=Microsoft.Mashup.OleDb.1;Data Source=$Workbook$;Location=&quot;File 1&quot;;Extended Properties=&quot;&quot;" command="SELECT * FROM [File 1]"/>
  </connection>
  <connection id="2" xr16:uid="{210A635D-100E-4CBE-AC7D-B2F586F4EAE5}" keepAlive="1" name="Query - File 2 for 1034 output" description="Connection to the 'File 2 for 1034 output' query in the workbook." type="5" refreshedVersion="8" background="1" saveData="1">
    <dbPr connection="Provider=Microsoft.Mashup.OleDb.1;Data Source=$Workbook$;Location=&quot;File 2 for 1034 output&quot;;Extended Properties=&quot;&quot;" command="SELECT * FROM [File 2 for 1034 output]"/>
  </connection>
  <connection id="3" xr16:uid="{0555DE35-797D-4C09-8F1E-B71D37AA6DB9}" keepAlive="1" name="Query - File 2, 8 replication for warm up period" description="Connection to the 'File 2, 8 replication for warm up period' query in the workbook." type="5" refreshedVersion="8" background="1" saveData="1">
    <dbPr connection="Provider=Microsoft.Mashup.OleDb.1;Data Source=$Workbook$;Location=&quot;File 2, 8 replication for warm up period&quot;;Extended Properties=&quot;&quot;" command="SELECT * FROM [File 2, 8 replication for warm up period]"/>
  </connection>
  <connection id="4" xr16:uid="{EA67071D-2C1F-4D07-B606-827DA98A5A07}" keepAlive="1" name="Query - File 3 output after warm up" description="Connection to the 'File 3 output after warm up' query in the workbook." type="5" refreshedVersion="8" background="1" saveData="1">
    <dbPr connection="Provider=Microsoft.Mashup.OleDb.1;Data Source=$Workbook$;Location=&quot;File 3 output after warm up&quot;;Extended Properties=&quot;&quot;" command="SELECT * FROM [File 3 output after warm up]"/>
  </connection>
  <connection id="5" xr16:uid="{CB16AEB3-B004-480E-BAC1-5C55570F6995}" keepAlive="1" name="Query - for 50 days validiation" description="Connection to the 'for 50 days validiation' query in the workbook." type="5" refreshedVersion="8" background="1" saveData="1">
    <dbPr connection="Provider=Microsoft.Mashup.OleDb.1;Data Source=$Workbook$;Location=&quot;for 50 days validiation&quot;;Extended Properties=&quot;&quot;" command="SELECT * FROM [for 50 days validiation]"/>
  </connection>
</connections>
</file>

<file path=xl/sharedStrings.xml><?xml version="1.0" encoding="utf-8"?>
<sst xmlns="http://schemas.openxmlformats.org/spreadsheetml/2006/main" count="208" uniqueCount="28">
  <si>
    <t/>
  </si>
  <si>
    <t>SUM</t>
  </si>
  <si>
    <t>Column2</t>
  </si>
  <si>
    <t>R1</t>
  </si>
  <si>
    <t>R2</t>
  </si>
  <si>
    <t>R3</t>
  </si>
  <si>
    <t>Column3</t>
  </si>
  <si>
    <t>R4</t>
  </si>
  <si>
    <t>R5</t>
  </si>
  <si>
    <t>R6</t>
  </si>
  <si>
    <t>R7</t>
  </si>
  <si>
    <t>R8</t>
  </si>
  <si>
    <t>AVG 1</t>
  </si>
  <si>
    <t>T BAR (w = 1)</t>
  </si>
  <si>
    <t>Arena Output</t>
  </si>
  <si>
    <t>Daily Output</t>
  </si>
  <si>
    <t>Arena Output
(Daily Cumulative)</t>
  </si>
  <si>
    <t>Actual Production 
Data (X)</t>
  </si>
  <si>
    <t>Daily Model 
Output (Y)</t>
  </si>
  <si>
    <t>Z = X - Y</t>
  </si>
  <si>
    <t>Z - Z_bar</t>
  </si>
  <si>
    <t>Z_bar</t>
  </si>
  <si>
    <t>(Z - Z_bar)^2</t>
  </si>
  <si>
    <t>Days</t>
  </si>
  <si>
    <t>Hours</t>
  </si>
  <si>
    <t>Actual Production</t>
  </si>
  <si>
    <t>Z - SD</t>
  </si>
  <si>
    <t>(Z-SD)^2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</si>
</sst>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CMR10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2" borderId="1" xfId="0" applyFont="1" applyFill="1" applyBorder="1"/>
    <xf numFmtId="0" fontId="0" fillId="0" borderId="1" xfId="0" applyBorder="1" applyAlignment="1">
      <alignment wrapText="1"/>
    </xf>
    <xf numFmtId="0" fontId="0" fillId="3" borderId="1" xfId="0" applyFont="1" applyFill="1" applyBorder="1"/>
    <xf numFmtId="0" fontId="1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MR10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MR10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to Establish Warm Up Period Using T_ BAR (w =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'Warm-Up Period'!$M$1</c:f>
              <c:strCache>
                <c:ptCount val="1"/>
                <c:pt idx="0">
                  <c:v>T BAR (w =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'Warm-Up Period'!$M$4:$M$23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24</c:v>
                </c:pt>
                <c:pt idx="3">
                  <c:v>36</c:v>
                </c:pt>
                <c:pt idx="4">
                  <c:v>38</c:v>
                </c:pt>
                <c:pt idx="5">
                  <c:v>31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FAA-9F38-0B6F9DB56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6064"/>
        <c:axId val="513107024"/>
      </c:lineChart>
      <c:catAx>
        <c:axId val="51310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7024"/>
        <c:crosses val="autoZero"/>
        <c:auto val="1"/>
        <c:lblAlgn val="ctr"/>
        <c:lblOffset val="100"/>
        <c:noMultiLvlLbl val="0"/>
      </c:catAx>
      <c:valAx>
        <c:axId val="5131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, T_BAR ( w =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</xdr:row>
      <xdr:rowOff>30480</xdr:rowOff>
    </xdr:from>
    <xdr:to>
      <xdr:col>28</xdr:col>
      <xdr:colOff>114300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E1147-281D-8967-A2E9-D1DF8649C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3CB9A4-8523-4831-B92E-5BF965F1A76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BEB4A97-82D3-4EA0-9501-22BBC0C33D80}" autoFormatId="16" applyNumberFormats="0" applyBorderFormats="0" applyFontFormats="0" applyPatternFormats="0" applyAlignmentFormats="0" applyWidthHeightFormats="0">
  <queryTableRefresh nextId="8" unboundColumnsRight="4">
    <queryTableFields count="6">
      <queryTableField id="1" name="Output" tableColumnId="1"/>
      <queryTableField id="2" name="Column1" tableColumnId="2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10A70CC-BCC6-4CC1-8532-931A7CD47E26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16DD3F-154B-458B-A320-C67FA634BC46}" name="Table_File_2__8_replication_for_warm_up_period" displayName="Table_File_2__8_replication_for_warm_up_period" ref="A1:C170" tableType="queryTable" totalsRowShown="0" headerRowDxfId="13">
  <tableColumns count="3">
    <tableColumn id="1" xr3:uid="{9BBA36A9-CFDF-4B12-8FC5-AD54C2D4064C}" uniqueName="1" name="Arena Output" queryTableFieldId="1"/>
    <tableColumn id="2" xr3:uid="{1E558D39-9407-4693-AA95-A5A2EB49E602}" uniqueName="2" name="Column2" queryTableFieldId="2" dataDxfId="12"/>
    <tableColumn id="3" xr3:uid="{FCBD9100-6836-457B-90A8-5C3A3156366B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246967-8338-4E0B-AE00-A6A33490A9CB}" name="Table_File_2_for_1034_output" displayName="Table_File_2_for_1034_output" ref="B1:G52" tableType="queryTable" totalsRowShown="0" headerRowDxfId="5">
  <tableColumns count="6">
    <tableColumn id="1" xr3:uid="{9C24049A-6A70-4637-995A-EC6BB3A2339C}" uniqueName="1" name="Arena Output_x000a_(Daily Cumulative)" queryTableFieldId="1" dataDxfId="11"/>
    <tableColumn id="2" xr3:uid="{53EF7574-AC00-4F50-851C-4DB1AE386E28}" uniqueName="2" name="Daily Model _x000a_Output (Y)" queryTableFieldId="2" dataDxfId="10"/>
    <tableColumn id="4" xr3:uid="{CFB0E065-5B10-4610-BE58-FF45C2B18503}" uniqueName="4" name="Actual Production _x000a_Data (X)" queryTableFieldId="4" dataDxfId="9"/>
    <tableColumn id="5" xr3:uid="{582E5475-407B-4A26-A295-6D64D8307FC8}" uniqueName="5" name="Z = X - Y" queryTableFieldId="5" dataDxfId="8">
      <calculatedColumnFormula>Table_File_2_for_1034_output[[#This Row],[Actual Production 
Data (X)]]-Table_File_2_for_1034_output[[#This Row],[Daily Model 
Output (Y)]]</calculatedColumnFormula>
    </tableColumn>
    <tableColumn id="6" xr3:uid="{6E4BCEF9-6F1F-4DFB-972B-168F0C8A0AF5}" uniqueName="6" name="Z - Z_bar" queryTableFieldId="6" dataDxfId="7">
      <calculatedColumnFormula>Table_File_2_for_1034_output[[#This Row],[Z = X - Y]]-$M$3</calculatedColumnFormula>
    </tableColumn>
    <tableColumn id="7" xr3:uid="{6BA71454-EEBF-4AF2-AE48-A4A726E816A6}" uniqueName="7" name="(Z - Z_bar)^2" queryTableFieldId="7" dataDxfId="6">
      <calculatedColumnFormula>Table_File_2_for_1034_output[[#This Row],[Z - Z_bar]]^2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3921DE-F493-4A6B-955C-C9B8882B3683}" name="Table_File_3_output_after_warm_up" displayName="Table_File_3_output_after_warm_up" ref="A1:F53" tableType="queryTable" totalsRowShown="0">
  <autoFilter ref="A1:F53" xr:uid="{9D3921DE-F493-4A6B-955C-C9B8882B3683}"/>
  <tableColumns count="6">
    <tableColumn id="1" xr3:uid="{791BAF2D-7C09-4626-B1B2-02227D41E3B1}" uniqueName="1" name="Arena Output" queryTableFieldId="1"/>
    <tableColumn id="2" xr3:uid="{1B228882-6C9E-4F3B-A915-4226E6A3912C}" uniqueName="2" name="Daily Output" queryTableFieldId="2" dataDxfId="4"/>
    <tableColumn id="3" xr3:uid="{EF31F4E2-CB07-464F-BC1B-F384427B8764}" uniqueName="3" name="Actual Production" queryTableFieldId="3" dataDxfId="3"/>
    <tableColumn id="4" xr3:uid="{068424FE-A70D-495D-8CE3-2EE4D1587578}" uniqueName="4" name="Z = X - Y" queryTableFieldId="4" dataDxfId="2">
      <calculatedColumnFormula>Table_File_3_output_after_warm_up[[#This Row],[Actual Production]]-Table_File_3_output_after_warm_up[[#This Row],[Daily Output]]</calculatedColumnFormula>
    </tableColumn>
    <tableColumn id="5" xr3:uid="{1543E18B-A29A-4737-BD0E-516273B4B552}" uniqueName="5" name="Z - SD" queryTableFieldId="5" dataDxfId="1">
      <calculatedColumnFormula>Table_File_3_output_after_warm_up[[#This Row],[Z = X - Y]]-$D$55</calculatedColumnFormula>
    </tableColumn>
    <tableColumn id="6" xr3:uid="{A67B06BC-96E1-4EB8-B064-19A3EF865B0E}" uniqueName="6" name="(Z-SD)^2" queryTableFieldId="6" dataDxfId="0">
      <calculatedColumnFormula>Table_File_3_output_after_warm_up[[#This Row],[Z - SD]]^2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C868-B297-4736-922A-AEAD0CC51C51}">
  <dimension ref="A1:O170"/>
  <sheetViews>
    <sheetView workbookViewId="0">
      <selection activeCell="N25" sqref="N25"/>
    </sheetView>
  </sheetViews>
  <sheetFormatPr defaultRowHeight="14.4"/>
  <cols>
    <col min="1" max="1" width="12.44140625" bestFit="1" customWidth="1"/>
    <col min="2" max="2" width="10.77734375" bestFit="1" customWidth="1"/>
    <col min="13" max="13" width="11.6640625" bestFit="1" customWidth="1"/>
    <col min="14" max="14" width="11.6640625" customWidth="1"/>
  </cols>
  <sheetData>
    <row r="1" spans="1:15" s="1" customFormat="1">
      <c r="A1" s="1" t="s">
        <v>14</v>
      </c>
      <c r="B1" s="1" t="s">
        <v>2</v>
      </c>
      <c r="C1" s="1" t="s">
        <v>6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/>
      <c r="O1" s="2" t="s">
        <v>24</v>
      </c>
    </row>
    <row r="2" spans="1:15">
      <c r="B2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>
        <v>0</v>
      </c>
      <c r="B3" t="s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>
        <v>0</v>
      </c>
      <c r="B4" t="s">
        <v>0</v>
      </c>
      <c r="D4" s="3">
        <f>A5-Table_File_2__8_replication_for_warm_up_period[[#This Row],[Arena Output]]</f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f>ROUND(AVERAGE(D4:K4),0)</f>
        <v>0</v>
      </c>
      <c r="M4" s="3">
        <v>0</v>
      </c>
      <c r="N4" s="3"/>
      <c r="O4" s="3">
        <v>1</v>
      </c>
    </row>
    <row r="5" spans="1:15">
      <c r="A5">
        <v>0</v>
      </c>
      <c r="B5" t="s">
        <v>0</v>
      </c>
      <c r="D5" s="3">
        <f>A6-Table_File_2__8_replication_for_warm_up_period[[#This Row],[Arena Output]]</f>
        <v>18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23" si="0">ROUND(AVERAGE(D5:K5),0)</f>
        <v>2</v>
      </c>
      <c r="M5" s="3">
        <f t="shared" ref="M5:M23" si="1">ROUND(AVERAGE(L4:L6),0)</f>
        <v>8</v>
      </c>
      <c r="N5" s="3"/>
      <c r="O5" s="3">
        <v>2</v>
      </c>
    </row>
    <row r="6" spans="1:15">
      <c r="A6">
        <v>18</v>
      </c>
      <c r="B6" t="s">
        <v>0</v>
      </c>
      <c r="D6" s="3">
        <f>A7-Table_File_2__8_replication_for_warm_up_period[[#This Row],[Arena Output]]</f>
        <v>50</v>
      </c>
      <c r="E6" s="3">
        <v>18</v>
      </c>
      <c r="F6" s="3">
        <v>19</v>
      </c>
      <c r="G6" s="3">
        <v>19</v>
      </c>
      <c r="H6" s="3">
        <v>18</v>
      </c>
      <c r="I6" s="3">
        <v>19</v>
      </c>
      <c r="J6" s="3">
        <v>19</v>
      </c>
      <c r="K6" s="3">
        <v>19</v>
      </c>
      <c r="L6" s="3">
        <f t="shared" si="0"/>
        <v>23</v>
      </c>
      <c r="M6" s="3">
        <f t="shared" si="1"/>
        <v>24</v>
      </c>
      <c r="N6" s="3"/>
      <c r="O6" s="3">
        <v>3</v>
      </c>
    </row>
    <row r="7" spans="1:15">
      <c r="A7">
        <v>68</v>
      </c>
      <c r="B7" t="s">
        <v>0</v>
      </c>
      <c r="D7" s="3">
        <f>A8-Table_File_2__8_replication_for_warm_up_period[[#This Row],[Arena Output]]</f>
        <v>37</v>
      </c>
      <c r="E7" s="3">
        <v>49</v>
      </c>
      <c r="F7" s="3">
        <v>48</v>
      </c>
      <c r="G7" s="3">
        <v>48</v>
      </c>
      <c r="H7" s="3">
        <v>48</v>
      </c>
      <c r="I7" s="3">
        <v>49</v>
      </c>
      <c r="J7" s="3">
        <v>48</v>
      </c>
      <c r="K7" s="3">
        <v>48</v>
      </c>
      <c r="L7" s="3">
        <f t="shared" si="0"/>
        <v>47</v>
      </c>
      <c r="M7" s="3">
        <f t="shared" si="1"/>
        <v>36</v>
      </c>
      <c r="N7" s="3"/>
      <c r="O7" s="3">
        <v>4</v>
      </c>
    </row>
    <row r="8" spans="1:15">
      <c r="A8">
        <v>105</v>
      </c>
      <c r="B8" t="s">
        <v>0</v>
      </c>
      <c r="D8" s="3">
        <f>A9-Table_File_2__8_replication_for_warm_up_period[[#This Row],[Arena Output]]</f>
        <v>28</v>
      </c>
      <c r="E8" s="3">
        <v>41</v>
      </c>
      <c r="F8" s="3">
        <v>44</v>
      </c>
      <c r="G8" s="3">
        <v>38</v>
      </c>
      <c r="H8" s="3">
        <v>43</v>
      </c>
      <c r="I8" s="3">
        <v>37</v>
      </c>
      <c r="J8" s="3">
        <v>39</v>
      </c>
      <c r="K8" s="3">
        <v>39</v>
      </c>
      <c r="L8" s="3">
        <f t="shared" si="0"/>
        <v>39</v>
      </c>
      <c r="M8" s="3">
        <f t="shared" si="1"/>
        <v>38</v>
      </c>
      <c r="N8" s="3"/>
      <c r="O8" s="3">
        <v>5</v>
      </c>
    </row>
    <row r="9" spans="1:15">
      <c r="A9">
        <v>133</v>
      </c>
      <c r="B9" t="s">
        <v>0</v>
      </c>
      <c r="D9" s="3">
        <f>A10-Table_File_2__8_replication_for_warm_up_period[[#This Row],[Arena Output]]</f>
        <v>26</v>
      </c>
      <c r="E9" s="3">
        <v>28</v>
      </c>
      <c r="F9" s="3">
        <v>27</v>
      </c>
      <c r="G9" s="3">
        <v>28</v>
      </c>
      <c r="H9" s="3">
        <v>28</v>
      </c>
      <c r="I9" s="3">
        <v>28</v>
      </c>
      <c r="J9" s="3">
        <v>28</v>
      </c>
      <c r="K9" s="3">
        <v>28</v>
      </c>
      <c r="L9" s="3">
        <f t="shared" si="0"/>
        <v>28</v>
      </c>
      <c r="M9" s="3">
        <f t="shared" si="1"/>
        <v>31</v>
      </c>
      <c r="N9" s="3"/>
      <c r="O9" s="3">
        <v>6</v>
      </c>
    </row>
    <row r="10" spans="1:15">
      <c r="A10">
        <v>159</v>
      </c>
      <c r="B10" t="s">
        <v>0</v>
      </c>
      <c r="D10" s="3">
        <f>A11-Table_File_2__8_replication_for_warm_up_period[[#This Row],[Arena Output]]</f>
        <v>27</v>
      </c>
      <c r="E10" s="3">
        <v>25</v>
      </c>
      <c r="F10" s="3">
        <v>26</v>
      </c>
      <c r="G10" s="3">
        <v>26</v>
      </c>
      <c r="H10" s="3">
        <v>25</v>
      </c>
      <c r="I10" s="3">
        <v>25</v>
      </c>
      <c r="J10" s="3">
        <v>26</v>
      </c>
      <c r="K10" s="3">
        <v>26</v>
      </c>
      <c r="L10" s="3">
        <f t="shared" si="0"/>
        <v>26</v>
      </c>
      <c r="M10" s="3">
        <f t="shared" si="1"/>
        <v>27</v>
      </c>
      <c r="N10" s="3"/>
      <c r="O10" s="3">
        <v>7</v>
      </c>
    </row>
    <row r="11" spans="1:15">
      <c r="A11">
        <v>186</v>
      </c>
      <c r="B11" t="s">
        <v>0</v>
      </c>
      <c r="D11" s="3">
        <f>A12-Table_File_2__8_replication_for_warm_up_period[[#This Row],[Arena Output]]</f>
        <v>26</v>
      </c>
      <c r="E11" s="3">
        <v>28</v>
      </c>
      <c r="F11" s="3">
        <v>27</v>
      </c>
      <c r="G11" s="3">
        <v>27</v>
      </c>
      <c r="H11" s="3">
        <v>28</v>
      </c>
      <c r="I11" s="3">
        <v>28</v>
      </c>
      <c r="J11" s="3">
        <v>27</v>
      </c>
      <c r="K11" s="3">
        <v>27</v>
      </c>
      <c r="L11" s="3">
        <f t="shared" si="0"/>
        <v>27</v>
      </c>
      <c r="M11" s="3">
        <f t="shared" si="1"/>
        <v>26</v>
      </c>
      <c r="N11" s="3"/>
      <c r="O11" s="3">
        <v>8</v>
      </c>
    </row>
    <row r="12" spans="1:15">
      <c r="A12">
        <v>212</v>
      </c>
      <c r="B12" t="s">
        <v>0</v>
      </c>
      <c r="D12" s="3">
        <f>A13-Table_File_2__8_replication_for_warm_up_period[[#This Row],[Arena Output]]</f>
        <v>27</v>
      </c>
      <c r="E12" s="3">
        <v>26</v>
      </c>
      <c r="F12" s="3">
        <v>26</v>
      </c>
      <c r="G12" s="3">
        <v>26</v>
      </c>
      <c r="H12" s="3">
        <v>26</v>
      </c>
      <c r="I12" s="3">
        <v>26</v>
      </c>
      <c r="J12" s="3">
        <v>26</v>
      </c>
      <c r="K12" s="3">
        <v>26</v>
      </c>
      <c r="L12" s="3">
        <f t="shared" si="0"/>
        <v>26</v>
      </c>
      <c r="M12" s="3">
        <f t="shared" si="1"/>
        <v>26</v>
      </c>
      <c r="N12" s="3"/>
      <c r="O12" s="3">
        <v>9</v>
      </c>
    </row>
    <row r="13" spans="1:15">
      <c r="A13">
        <v>239</v>
      </c>
      <c r="B13" t="s">
        <v>0</v>
      </c>
      <c r="D13" s="3">
        <f>A14-Table_File_2__8_replication_for_warm_up_period[[#This Row],[Arena Output]]</f>
        <v>25</v>
      </c>
      <c r="E13" s="3">
        <v>26</v>
      </c>
      <c r="F13" s="3">
        <v>26</v>
      </c>
      <c r="G13" s="3">
        <v>27</v>
      </c>
      <c r="H13" s="3">
        <v>26</v>
      </c>
      <c r="I13" s="3">
        <v>27</v>
      </c>
      <c r="J13" s="3">
        <v>26</v>
      </c>
      <c r="K13" s="3">
        <v>26</v>
      </c>
      <c r="L13" s="3">
        <f t="shared" si="0"/>
        <v>26</v>
      </c>
      <c r="M13" s="3">
        <f t="shared" si="1"/>
        <v>26</v>
      </c>
      <c r="N13" s="3"/>
      <c r="O13" s="3">
        <v>10</v>
      </c>
    </row>
    <row r="14" spans="1:15">
      <c r="A14">
        <v>264</v>
      </c>
      <c r="B14" t="s">
        <v>0</v>
      </c>
      <c r="D14" s="3">
        <f>A15-Table_File_2__8_replication_for_warm_up_period[[#This Row],[Arena Output]]</f>
        <v>27</v>
      </c>
      <c r="E14" s="3">
        <v>26</v>
      </c>
      <c r="F14" s="3">
        <v>26</v>
      </c>
      <c r="G14" s="3">
        <v>25</v>
      </c>
      <c r="H14" s="3">
        <v>26</v>
      </c>
      <c r="I14" s="3">
        <v>25</v>
      </c>
      <c r="J14" s="3">
        <v>26</v>
      </c>
      <c r="K14" s="3">
        <v>26</v>
      </c>
      <c r="L14" s="3">
        <f t="shared" si="0"/>
        <v>26</v>
      </c>
      <c r="M14" s="3">
        <f t="shared" si="1"/>
        <v>26</v>
      </c>
      <c r="N14" s="3"/>
      <c r="O14" s="3">
        <v>11</v>
      </c>
    </row>
    <row r="15" spans="1:15">
      <c r="A15">
        <v>291</v>
      </c>
      <c r="B15" t="s">
        <v>0</v>
      </c>
      <c r="D15" s="3">
        <f>A16-Table_File_2__8_replication_for_warm_up_period[[#This Row],[Arena Output]]</f>
        <v>26</v>
      </c>
      <c r="E15" s="3">
        <v>27</v>
      </c>
      <c r="F15" s="3">
        <v>27</v>
      </c>
      <c r="G15" s="3">
        <v>27</v>
      </c>
      <c r="H15" s="3">
        <v>27</v>
      </c>
      <c r="I15" s="3">
        <v>27</v>
      </c>
      <c r="J15" s="3">
        <v>27</v>
      </c>
      <c r="K15" s="3">
        <v>27</v>
      </c>
      <c r="L15" s="3">
        <f t="shared" si="0"/>
        <v>27</v>
      </c>
      <c r="M15" s="3">
        <f t="shared" si="1"/>
        <v>26</v>
      </c>
      <c r="N15" s="3"/>
      <c r="O15" s="3">
        <v>12</v>
      </c>
    </row>
    <row r="16" spans="1:15">
      <c r="A16">
        <v>317</v>
      </c>
      <c r="B16" t="s">
        <v>0</v>
      </c>
      <c r="D16" s="3">
        <f>A17-Table_File_2__8_replication_for_warm_up_period[[#This Row],[Arena Output]]</f>
        <v>27</v>
      </c>
      <c r="E16" s="3">
        <v>26</v>
      </c>
      <c r="F16" s="3">
        <v>26</v>
      </c>
      <c r="G16" s="3">
        <v>26</v>
      </c>
      <c r="H16" s="3">
        <v>26</v>
      </c>
      <c r="I16" s="3">
        <v>26</v>
      </c>
      <c r="J16" s="3">
        <v>26</v>
      </c>
      <c r="K16" s="3">
        <v>26</v>
      </c>
      <c r="L16" s="3">
        <f t="shared" si="0"/>
        <v>26</v>
      </c>
      <c r="M16" s="3">
        <f t="shared" si="1"/>
        <v>27</v>
      </c>
      <c r="N16" s="3"/>
      <c r="O16" s="3">
        <v>13</v>
      </c>
    </row>
    <row r="17" spans="1:15">
      <c r="A17">
        <v>344</v>
      </c>
      <c r="B17" t="s">
        <v>0</v>
      </c>
      <c r="D17" s="3">
        <f>A18-Table_File_2__8_replication_for_warm_up_period[[#This Row],[Arena Output]]</f>
        <v>26</v>
      </c>
      <c r="E17" s="3">
        <v>27</v>
      </c>
      <c r="F17" s="3">
        <v>27</v>
      </c>
      <c r="G17" s="3">
        <v>28</v>
      </c>
      <c r="H17" s="3">
        <v>27</v>
      </c>
      <c r="I17" s="3">
        <v>27</v>
      </c>
      <c r="J17" s="3">
        <v>27</v>
      </c>
      <c r="K17" s="3">
        <v>27</v>
      </c>
      <c r="L17" s="3">
        <f t="shared" si="0"/>
        <v>27</v>
      </c>
      <c r="M17" s="3">
        <f t="shared" si="1"/>
        <v>26</v>
      </c>
      <c r="N17" s="3"/>
      <c r="O17" s="3">
        <v>14</v>
      </c>
    </row>
    <row r="18" spans="1:15">
      <c r="A18">
        <v>370</v>
      </c>
      <c r="B18" t="s">
        <v>0</v>
      </c>
      <c r="D18" s="3">
        <f>A19-Table_File_2__8_replication_for_warm_up_period[[#This Row],[Arena Output]]</f>
        <v>28</v>
      </c>
      <c r="E18" s="3">
        <v>26</v>
      </c>
      <c r="F18" s="3">
        <v>26</v>
      </c>
      <c r="G18" s="3">
        <v>25</v>
      </c>
      <c r="H18" s="3">
        <v>26</v>
      </c>
      <c r="I18" s="3">
        <v>26</v>
      </c>
      <c r="J18" s="3">
        <v>27</v>
      </c>
      <c r="K18" s="3">
        <v>26</v>
      </c>
      <c r="L18" s="3">
        <f t="shared" si="0"/>
        <v>26</v>
      </c>
      <c r="M18" s="3">
        <f t="shared" si="1"/>
        <v>27</v>
      </c>
      <c r="N18" s="3"/>
      <c r="O18" s="3">
        <v>15</v>
      </c>
    </row>
    <row r="19" spans="1:15">
      <c r="A19">
        <v>398</v>
      </c>
      <c r="B19" t="s">
        <v>0</v>
      </c>
      <c r="D19" s="3">
        <f>A20-Table_File_2__8_replication_for_warm_up_period[[#This Row],[Arena Output]]</f>
        <v>26</v>
      </c>
      <c r="E19" s="3">
        <v>28</v>
      </c>
      <c r="F19" s="3">
        <v>28</v>
      </c>
      <c r="G19" s="3">
        <v>28</v>
      </c>
      <c r="H19" s="3">
        <v>28</v>
      </c>
      <c r="I19" s="3">
        <v>28</v>
      </c>
      <c r="J19" s="3">
        <v>27</v>
      </c>
      <c r="K19" s="3">
        <v>28</v>
      </c>
      <c r="L19" s="3">
        <f t="shared" si="0"/>
        <v>28</v>
      </c>
      <c r="M19" s="3">
        <f t="shared" si="1"/>
        <v>27</v>
      </c>
      <c r="N19" s="3"/>
      <c r="O19" s="3">
        <v>16</v>
      </c>
    </row>
    <row r="20" spans="1:15">
      <c r="A20">
        <v>424</v>
      </c>
      <c r="B20" t="s">
        <v>0</v>
      </c>
      <c r="D20" s="3">
        <f>A21-Table_File_2__8_replication_for_warm_up_period[[#This Row],[Arena Output]]</f>
        <v>27</v>
      </c>
      <c r="E20" s="3">
        <v>25</v>
      </c>
      <c r="F20" s="3">
        <v>25</v>
      </c>
      <c r="G20" s="3">
        <v>25</v>
      </c>
      <c r="H20" s="3">
        <v>25</v>
      </c>
      <c r="I20" s="3">
        <v>26</v>
      </c>
      <c r="J20" s="3">
        <v>25</v>
      </c>
      <c r="K20" s="3">
        <v>26</v>
      </c>
      <c r="L20" s="3">
        <f t="shared" si="0"/>
        <v>26</v>
      </c>
      <c r="M20" s="3">
        <f t="shared" si="1"/>
        <v>27</v>
      </c>
      <c r="N20" s="3"/>
      <c r="O20" s="3">
        <v>17</v>
      </c>
    </row>
    <row r="21" spans="1:15">
      <c r="A21">
        <v>451</v>
      </c>
      <c r="B21" t="s">
        <v>0</v>
      </c>
      <c r="D21" s="3">
        <f>A22-Table_File_2__8_replication_for_warm_up_period[[#This Row],[Arena Output]]</f>
        <v>26</v>
      </c>
      <c r="E21" s="3">
        <v>28</v>
      </c>
      <c r="F21" s="3">
        <v>28</v>
      </c>
      <c r="G21" s="3">
        <v>28</v>
      </c>
      <c r="H21" s="3">
        <v>28</v>
      </c>
      <c r="I21" s="3">
        <v>27</v>
      </c>
      <c r="J21" s="3">
        <v>28</v>
      </c>
      <c r="K21" s="3">
        <v>27</v>
      </c>
      <c r="L21" s="3">
        <f t="shared" si="0"/>
        <v>28</v>
      </c>
      <c r="M21" s="3">
        <f t="shared" si="1"/>
        <v>27</v>
      </c>
      <c r="N21" s="3"/>
      <c r="O21" s="3">
        <v>18</v>
      </c>
    </row>
    <row r="22" spans="1:15">
      <c r="A22">
        <v>477</v>
      </c>
      <c r="B22" t="s">
        <v>0</v>
      </c>
      <c r="D22" s="3">
        <f>A23-Table_File_2__8_replication_for_warm_up_period[[#This Row],[Arena Output]]</f>
        <v>27</v>
      </c>
      <c r="E22" s="3">
        <v>25</v>
      </c>
      <c r="F22" s="3">
        <v>26</v>
      </c>
      <c r="G22" s="3">
        <v>25</v>
      </c>
      <c r="H22" s="3">
        <v>26</v>
      </c>
      <c r="I22" s="3">
        <v>26</v>
      </c>
      <c r="J22" s="3">
        <v>26</v>
      </c>
      <c r="K22" s="3">
        <v>26</v>
      </c>
      <c r="L22" s="3">
        <f t="shared" si="0"/>
        <v>26</v>
      </c>
      <c r="M22" s="3">
        <f t="shared" si="1"/>
        <v>27</v>
      </c>
      <c r="N22" s="3"/>
      <c r="O22" s="3">
        <v>19</v>
      </c>
    </row>
    <row r="23" spans="1:15">
      <c r="A23">
        <v>504</v>
      </c>
      <c r="B23" t="s">
        <v>0</v>
      </c>
      <c r="D23" s="3">
        <f>Table_File_2__8_replication_for_warm_up_period[[#This Row],[Arena Output]]-A22</f>
        <v>27</v>
      </c>
      <c r="E23" s="3">
        <v>28</v>
      </c>
      <c r="F23" s="3">
        <v>27</v>
      </c>
      <c r="G23" s="3">
        <v>28</v>
      </c>
      <c r="H23" s="3">
        <v>27</v>
      </c>
      <c r="I23" s="3">
        <v>27</v>
      </c>
      <c r="J23" s="3">
        <v>27</v>
      </c>
      <c r="K23" s="3">
        <v>27</v>
      </c>
      <c r="L23" s="3">
        <f t="shared" si="0"/>
        <v>27</v>
      </c>
      <c r="M23" s="3">
        <f t="shared" si="1"/>
        <v>27</v>
      </c>
      <c r="N23" s="3"/>
      <c r="O23" s="3">
        <v>20</v>
      </c>
    </row>
    <row r="24" spans="1:15">
      <c r="A24">
        <v>0</v>
      </c>
      <c r="B24" t="s">
        <v>0</v>
      </c>
    </row>
    <row r="25" spans="1:15">
      <c r="A25">
        <v>0</v>
      </c>
      <c r="B25" t="s">
        <v>0</v>
      </c>
      <c r="C25" t="s">
        <v>4</v>
      </c>
      <c r="D25">
        <f>Table_File_2__8_replication_for_warm_up_period[[#This Row],[Arena Output]]-A24</f>
        <v>0</v>
      </c>
    </row>
    <row r="26" spans="1:15">
      <c r="A26">
        <v>0</v>
      </c>
      <c r="B26" t="s">
        <v>0</v>
      </c>
      <c r="D26">
        <f>Table_File_2__8_replication_for_warm_up_period[[#This Row],[Arena Output]]-A25</f>
        <v>0</v>
      </c>
    </row>
    <row r="27" spans="1:15">
      <c r="A27">
        <v>18</v>
      </c>
      <c r="B27" t="s">
        <v>0</v>
      </c>
      <c r="D27">
        <f>Table_File_2__8_replication_for_warm_up_period[[#This Row],[Arena Output]]-A26</f>
        <v>18</v>
      </c>
    </row>
    <row r="28" spans="1:15">
      <c r="A28">
        <v>67</v>
      </c>
      <c r="B28" t="s">
        <v>0</v>
      </c>
      <c r="D28">
        <f>Table_File_2__8_replication_for_warm_up_period[[#This Row],[Arena Output]]-A27</f>
        <v>49</v>
      </c>
    </row>
    <row r="29" spans="1:15">
      <c r="A29">
        <v>108</v>
      </c>
      <c r="B29" t="s">
        <v>0</v>
      </c>
      <c r="D29">
        <f>Table_File_2__8_replication_for_warm_up_period[[#This Row],[Arena Output]]-A28</f>
        <v>41</v>
      </c>
    </row>
    <row r="30" spans="1:15">
      <c r="A30">
        <v>136</v>
      </c>
      <c r="B30" t="s">
        <v>0</v>
      </c>
      <c r="D30">
        <f>Table_File_2__8_replication_for_warm_up_period[[#This Row],[Arena Output]]-A29</f>
        <v>28</v>
      </c>
    </row>
    <row r="31" spans="1:15">
      <c r="A31">
        <v>161</v>
      </c>
      <c r="B31" t="s">
        <v>0</v>
      </c>
      <c r="D31">
        <f>Table_File_2__8_replication_for_warm_up_period[[#This Row],[Arena Output]]-A30</f>
        <v>25</v>
      </c>
    </row>
    <row r="32" spans="1:15">
      <c r="A32">
        <v>189</v>
      </c>
      <c r="B32" t="s">
        <v>0</v>
      </c>
      <c r="D32">
        <f>Table_File_2__8_replication_for_warm_up_period[[#This Row],[Arena Output]]-A31</f>
        <v>28</v>
      </c>
    </row>
    <row r="33" spans="1:4">
      <c r="A33">
        <v>215</v>
      </c>
      <c r="B33" t="s">
        <v>0</v>
      </c>
      <c r="D33">
        <f>Table_File_2__8_replication_for_warm_up_period[[#This Row],[Arena Output]]-A32</f>
        <v>26</v>
      </c>
    </row>
    <row r="34" spans="1:4">
      <c r="A34">
        <v>241</v>
      </c>
      <c r="B34" t="s">
        <v>0</v>
      </c>
      <c r="D34">
        <f>Table_File_2__8_replication_for_warm_up_period[[#This Row],[Arena Output]]-A33</f>
        <v>26</v>
      </c>
    </row>
    <row r="35" spans="1:4">
      <c r="A35">
        <v>267</v>
      </c>
      <c r="B35" t="s">
        <v>0</v>
      </c>
      <c r="D35">
        <f>Table_File_2__8_replication_for_warm_up_period[[#This Row],[Arena Output]]-A34</f>
        <v>26</v>
      </c>
    </row>
    <row r="36" spans="1:4">
      <c r="A36">
        <v>294</v>
      </c>
      <c r="B36" t="s">
        <v>0</v>
      </c>
      <c r="D36">
        <f>Table_File_2__8_replication_for_warm_up_period[[#This Row],[Arena Output]]-A35</f>
        <v>27</v>
      </c>
    </row>
    <row r="37" spans="1:4">
      <c r="A37">
        <v>320</v>
      </c>
      <c r="B37" t="s">
        <v>0</v>
      </c>
      <c r="D37">
        <f>Table_File_2__8_replication_for_warm_up_period[[#This Row],[Arena Output]]-A36</f>
        <v>26</v>
      </c>
    </row>
    <row r="38" spans="1:4">
      <c r="A38">
        <v>347</v>
      </c>
      <c r="B38" t="s">
        <v>0</v>
      </c>
      <c r="D38">
        <f>Table_File_2__8_replication_for_warm_up_period[[#This Row],[Arena Output]]-A37</f>
        <v>27</v>
      </c>
    </row>
    <row r="39" spans="1:4">
      <c r="A39">
        <v>373</v>
      </c>
      <c r="B39" t="s">
        <v>0</v>
      </c>
      <c r="D39">
        <f>Table_File_2__8_replication_for_warm_up_period[[#This Row],[Arena Output]]-A38</f>
        <v>26</v>
      </c>
    </row>
    <row r="40" spans="1:4">
      <c r="A40">
        <v>401</v>
      </c>
      <c r="B40" t="s">
        <v>0</v>
      </c>
      <c r="D40">
        <f>Table_File_2__8_replication_for_warm_up_period[[#This Row],[Arena Output]]-A39</f>
        <v>28</v>
      </c>
    </row>
    <row r="41" spans="1:4">
      <c r="A41">
        <v>426</v>
      </c>
      <c r="B41" t="s">
        <v>0</v>
      </c>
      <c r="D41">
        <f>Table_File_2__8_replication_for_warm_up_period[[#This Row],[Arena Output]]-A40</f>
        <v>25</v>
      </c>
    </row>
    <row r="42" spans="1:4">
      <c r="A42">
        <v>454</v>
      </c>
      <c r="B42" t="s">
        <v>0</v>
      </c>
      <c r="D42">
        <f>Table_File_2__8_replication_for_warm_up_period[[#This Row],[Arena Output]]-A41</f>
        <v>28</v>
      </c>
    </row>
    <row r="43" spans="1:4">
      <c r="A43">
        <v>479</v>
      </c>
      <c r="B43" t="s">
        <v>0</v>
      </c>
      <c r="D43">
        <f>Table_File_2__8_replication_for_warm_up_period[[#This Row],[Arena Output]]-A42</f>
        <v>25</v>
      </c>
    </row>
    <row r="44" spans="1:4">
      <c r="A44">
        <v>507</v>
      </c>
      <c r="B44" t="s">
        <v>0</v>
      </c>
      <c r="D44">
        <f>Table_File_2__8_replication_for_warm_up_period[[#This Row],[Arena Output]]-A43</f>
        <v>28</v>
      </c>
    </row>
    <row r="45" spans="1:4">
      <c r="A45">
        <v>0</v>
      </c>
      <c r="B45" t="s">
        <v>0</v>
      </c>
    </row>
    <row r="46" spans="1:4">
      <c r="A46">
        <v>0</v>
      </c>
      <c r="B46" t="s">
        <v>0</v>
      </c>
      <c r="C46" t="s">
        <v>5</v>
      </c>
      <c r="D46">
        <f>Table_File_2__8_replication_for_warm_up_period[[#This Row],[Arena Output]]-A45</f>
        <v>0</v>
      </c>
    </row>
    <row r="47" spans="1:4">
      <c r="A47">
        <v>0</v>
      </c>
      <c r="B47" t="s">
        <v>0</v>
      </c>
      <c r="D47">
        <f>Table_File_2__8_replication_for_warm_up_period[[#This Row],[Arena Output]]-A46</f>
        <v>0</v>
      </c>
    </row>
    <row r="48" spans="1:4">
      <c r="A48">
        <v>19</v>
      </c>
      <c r="B48" t="s">
        <v>0</v>
      </c>
      <c r="D48">
        <f>Table_File_2__8_replication_for_warm_up_period[[#This Row],[Arena Output]]-A47</f>
        <v>19</v>
      </c>
    </row>
    <row r="49" spans="1:4">
      <c r="A49">
        <v>67</v>
      </c>
      <c r="B49" t="s">
        <v>0</v>
      </c>
      <c r="D49">
        <f>Table_File_2__8_replication_for_warm_up_period[[#This Row],[Arena Output]]-A48</f>
        <v>48</v>
      </c>
    </row>
    <row r="50" spans="1:4">
      <c r="A50">
        <v>111</v>
      </c>
      <c r="B50" t="s">
        <v>0</v>
      </c>
      <c r="D50">
        <f>Table_File_2__8_replication_for_warm_up_period[[#This Row],[Arena Output]]-A49</f>
        <v>44</v>
      </c>
    </row>
    <row r="51" spans="1:4">
      <c r="A51">
        <v>138</v>
      </c>
      <c r="B51" t="s">
        <v>0</v>
      </c>
      <c r="D51">
        <f>Table_File_2__8_replication_for_warm_up_period[[#This Row],[Arena Output]]-A50</f>
        <v>27</v>
      </c>
    </row>
    <row r="52" spans="1:4">
      <c r="A52">
        <v>164</v>
      </c>
      <c r="B52" t="s">
        <v>0</v>
      </c>
      <c r="D52">
        <f>Table_File_2__8_replication_for_warm_up_period[[#This Row],[Arena Output]]-A51</f>
        <v>26</v>
      </c>
    </row>
    <row r="53" spans="1:4">
      <c r="A53">
        <v>191</v>
      </c>
      <c r="B53" t="s">
        <v>0</v>
      </c>
      <c r="D53">
        <f>Table_File_2__8_replication_for_warm_up_period[[#This Row],[Arena Output]]-A52</f>
        <v>27</v>
      </c>
    </row>
    <row r="54" spans="1:4">
      <c r="A54">
        <v>217</v>
      </c>
      <c r="B54" t="s">
        <v>0</v>
      </c>
      <c r="D54">
        <f>Table_File_2__8_replication_for_warm_up_period[[#This Row],[Arena Output]]-A53</f>
        <v>26</v>
      </c>
    </row>
    <row r="55" spans="1:4">
      <c r="A55">
        <v>243</v>
      </c>
      <c r="B55" t="s">
        <v>0</v>
      </c>
      <c r="D55">
        <f>Table_File_2__8_replication_for_warm_up_period[[#This Row],[Arena Output]]-A54</f>
        <v>26</v>
      </c>
    </row>
    <row r="56" spans="1:4">
      <c r="A56">
        <v>269</v>
      </c>
      <c r="B56" t="s">
        <v>0</v>
      </c>
      <c r="D56">
        <f>Table_File_2__8_replication_for_warm_up_period[[#This Row],[Arena Output]]-A55</f>
        <v>26</v>
      </c>
    </row>
    <row r="57" spans="1:4">
      <c r="A57">
        <v>296</v>
      </c>
      <c r="B57" t="s">
        <v>0</v>
      </c>
      <c r="D57">
        <f>Table_File_2__8_replication_for_warm_up_period[[#This Row],[Arena Output]]-A56</f>
        <v>27</v>
      </c>
    </row>
    <row r="58" spans="1:4">
      <c r="A58">
        <v>322</v>
      </c>
      <c r="B58" t="s">
        <v>0</v>
      </c>
      <c r="D58">
        <f>Table_File_2__8_replication_for_warm_up_period[[#This Row],[Arena Output]]-A57</f>
        <v>26</v>
      </c>
    </row>
    <row r="59" spans="1:4">
      <c r="A59">
        <v>349</v>
      </c>
      <c r="B59" t="s">
        <v>0</v>
      </c>
      <c r="D59">
        <f>Table_File_2__8_replication_for_warm_up_period[[#This Row],[Arena Output]]-A58</f>
        <v>27</v>
      </c>
    </row>
    <row r="60" spans="1:4">
      <c r="A60">
        <v>375</v>
      </c>
      <c r="B60" t="s">
        <v>0</v>
      </c>
      <c r="D60">
        <f>Table_File_2__8_replication_for_warm_up_period[[#This Row],[Arena Output]]-A59</f>
        <v>26</v>
      </c>
    </row>
    <row r="61" spans="1:4">
      <c r="A61">
        <v>403</v>
      </c>
      <c r="B61" t="s">
        <v>0</v>
      </c>
      <c r="D61">
        <f>Table_File_2__8_replication_for_warm_up_period[[#This Row],[Arena Output]]-A60</f>
        <v>28</v>
      </c>
    </row>
    <row r="62" spans="1:4">
      <c r="A62">
        <v>428</v>
      </c>
      <c r="B62" t="s">
        <v>0</v>
      </c>
      <c r="D62">
        <f>Table_File_2__8_replication_for_warm_up_period[[#This Row],[Arena Output]]-A61</f>
        <v>25</v>
      </c>
    </row>
    <row r="63" spans="1:4">
      <c r="A63">
        <v>456</v>
      </c>
      <c r="B63" t="s">
        <v>0</v>
      </c>
      <c r="D63">
        <f>Table_File_2__8_replication_for_warm_up_period[[#This Row],[Arena Output]]-A62</f>
        <v>28</v>
      </c>
    </row>
    <row r="64" spans="1:4">
      <c r="A64">
        <v>482</v>
      </c>
      <c r="B64" t="s">
        <v>0</v>
      </c>
      <c r="D64">
        <f>Table_File_2__8_replication_for_warm_up_period[[#This Row],[Arena Output]]-A63</f>
        <v>26</v>
      </c>
    </row>
    <row r="65" spans="1:4">
      <c r="A65">
        <v>509</v>
      </c>
      <c r="B65" t="s">
        <v>0</v>
      </c>
      <c r="D65">
        <f>Table_File_2__8_replication_for_warm_up_period[[#This Row],[Arena Output]]-A64</f>
        <v>27</v>
      </c>
    </row>
    <row r="66" spans="1:4">
      <c r="A66">
        <v>0</v>
      </c>
      <c r="B66" t="s">
        <v>0</v>
      </c>
    </row>
    <row r="67" spans="1:4">
      <c r="A67">
        <v>0</v>
      </c>
      <c r="B67" t="s">
        <v>0</v>
      </c>
      <c r="C67" t="s">
        <v>7</v>
      </c>
      <c r="D67">
        <f>Table_File_2__8_replication_for_warm_up_period[[#This Row],[Arena Output]]-A66</f>
        <v>0</v>
      </c>
    </row>
    <row r="68" spans="1:4">
      <c r="A68">
        <v>0</v>
      </c>
      <c r="B68" t="s">
        <v>0</v>
      </c>
      <c r="D68">
        <f>Table_File_2__8_replication_for_warm_up_period[[#This Row],[Arena Output]]-A67</f>
        <v>0</v>
      </c>
    </row>
    <row r="69" spans="1:4">
      <c r="A69">
        <v>19</v>
      </c>
      <c r="B69" t="s">
        <v>0</v>
      </c>
      <c r="D69">
        <f>Table_File_2__8_replication_for_warm_up_period[[#This Row],[Arena Output]]-A68</f>
        <v>19</v>
      </c>
    </row>
    <row r="70" spans="1:4">
      <c r="A70">
        <v>67</v>
      </c>
      <c r="B70" t="s">
        <v>0</v>
      </c>
      <c r="D70">
        <f>Table_File_2__8_replication_for_warm_up_period[[#This Row],[Arena Output]]-A69</f>
        <v>48</v>
      </c>
    </row>
    <row r="71" spans="1:4">
      <c r="A71">
        <v>105</v>
      </c>
      <c r="B71" t="s">
        <v>0</v>
      </c>
      <c r="D71">
        <f>Table_File_2__8_replication_for_warm_up_period[[#This Row],[Arena Output]]-A70</f>
        <v>38</v>
      </c>
    </row>
    <row r="72" spans="1:4">
      <c r="A72">
        <v>133</v>
      </c>
      <c r="B72" t="s">
        <v>0</v>
      </c>
      <c r="D72">
        <f>Table_File_2__8_replication_for_warm_up_period[[#This Row],[Arena Output]]-A71</f>
        <v>28</v>
      </c>
    </row>
    <row r="73" spans="1:4">
      <c r="A73">
        <v>159</v>
      </c>
      <c r="B73" t="s">
        <v>0</v>
      </c>
      <c r="D73">
        <f>Table_File_2__8_replication_for_warm_up_period[[#This Row],[Arena Output]]-A72</f>
        <v>26</v>
      </c>
    </row>
    <row r="74" spans="1:4">
      <c r="A74">
        <v>186</v>
      </c>
      <c r="B74" t="s">
        <v>0</v>
      </c>
      <c r="D74">
        <f>Table_File_2__8_replication_for_warm_up_period[[#This Row],[Arena Output]]-A73</f>
        <v>27</v>
      </c>
    </row>
    <row r="75" spans="1:4">
      <c r="A75">
        <v>212</v>
      </c>
      <c r="B75" t="s">
        <v>0</v>
      </c>
      <c r="D75">
        <f>Table_File_2__8_replication_for_warm_up_period[[#This Row],[Arena Output]]-A74</f>
        <v>26</v>
      </c>
    </row>
    <row r="76" spans="1:4">
      <c r="A76">
        <v>239</v>
      </c>
      <c r="B76" t="s">
        <v>0</v>
      </c>
      <c r="D76">
        <f>Table_File_2__8_replication_for_warm_up_period[[#This Row],[Arena Output]]-A75</f>
        <v>27</v>
      </c>
    </row>
    <row r="77" spans="1:4">
      <c r="A77">
        <v>264</v>
      </c>
      <c r="B77" t="s">
        <v>0</v>
      </c>
      <c r="D77">
        <f>Table_File_2__8_replication_for_warm_up_period[[#This Row],[Arena Output]]-A76</f>
        <v>25</v>
      </c>
    </row>
    <row r="78" spans="1:4">
      <c r="A78">
        <v>291</v>
      </c>
      <c r="B78" t="s">
        <v>0</v>
      </c>
      <c r="D78">
        <f>Table_File_2__8_replication_for_warm_up_period[[#This Row],[Arena Output]]-A77</f>
        <v>27</v>
      </c>
    </row>
    <row r="79" spans="1:4">
      <c r="A79">
        <v>317</v>
      </c>
      <c r="B79" t="s">
        <v>0</v>
      </c>
      <c r="D79">
        <f>Table_File_2__8_replication_for_warm_up_period[[#This Row],[Arena Output]]-A78</f>
        <v>26</v>
      </c>
    </row>
    <row r="80" spans="1:4">
      <c r="A80">
        <v>345</v>
      </c>
      <c r="B80" t="s">
        <v>0</v>
      </c>
      <c r="D80">
        <f>Table_File_2__8_replication_for_warm_up_period[[#This Row],[Arena Output]]-A79</f>
        <v>28</v>
      </c>
    </row>
    <row r="81" spans="1:4">
      <c r="A81">
        <v>370</v>
      </c>
      <c r="B81" t="s">
        <v>0</v>
      </c>
      <c r="D81">
        <f>Table_File_2__8_replication_for_warm_up_period[[#This Row],[Arena Output]]-A80</f>
        <v>25</v>
      </c>
    </row>
    <row r="82" spans="1:4">
      <c r="A82">
        <v>398</v>
      </c>
      <c r="B82" t="s">
        <v>0</v>
      </c>
      <c r="D82">
        <f>Table_File_2__8_replication_for_warm_up_period[[#This Row],[Arena Output]]-A81</f>
        <v>28</v>
      </c>
    </row>
    <row r="83" spans="1:4">
      <c r="A83">
        <v>423</v>
      </c>
      <c r="B83" t="s">
        <v>0</v>
      </c>
      <c r="D83">
        <f>Table_File_2__8_replication_for_warm_up_period[[#This Row],[Arena Output]]-A82</f>
        <v>25</v>
      </c>
    </row>
    <row r="84" spans="1:4">
      <c r="A84">
        <v>451</v>
      </c>
      <c r="B84" t="s">
        <v>0</v>
      </c>
      <c r="D84">
        <f>Table_File_2__8_replication_for_warm_up_period[[#This Row],[Arena Output]]-A83</f>
        <v>28</v>
      </c>
    </row>
    <row r="85" spans="1:4">
      <c r="A85">
        <v>476</v>
      </c>
      <c r="B85" t="s">
        <v>0</v>
      </c>
      <c r="D85">
        <f>Table_File_2__8_replication_for_warm_up_period[[#This Row],[Arena Output]]-A84</f>
        <v>25</v>
      </c>
    </row>
    <row r="86" spans="1:4">
      <c r="A86">
        <v>504</v>
      </c>
      <c r="B86" t="s">
        <v>0</v>
      </c>
      <c r="D86">
        <f>Table_File_2__8_replication_for_warm_up_period[[#This Row],[Arena Output]]-A85</f>
        <v>28</v>
      </c>
    </row>
    <row r="87" spans="1:4">
      <c r="A87">
        <v>0</v>
      </c>
      <c r="B87" t="s">
        <v>0</v>
      </c>
    </row>
    <row r="88" spans="1:4">
      <c r="A88">
        <v>0</v>
      </c>
      <c r="B88" t="s">
        <v>0</v>
      </c>
      <c r="C88" t="s">
        <v>8</v>
      </c>
      <c r="D88">
        <f>Table_File_2__8_replication_for_warm_up_period[[#This Row],[Arena Output]]-A87</f>
        <v>0</v>
      </c>
    </row>
    <row r="89" spans="1:4">
      <c r="A89">
        <v>0</v>
      </c>
      <c r="B89" t="s">
        <v>0</v>
      </c>
      <c r="D89">
        <f>Table_File_2__8_replication_for_warm_up_period[[#This Row],[Arena Output]]-A88</f>
        <v>0</v>
      </c>
    </row>
    <row r="90" spans="1:4">
      <c r="A90">
        <v>18</v>
      </c>
      <c r="B90" t="s">
        <v>0</v>
      </c>
      <c r="D90">
        <f>Table_File_2__8_replication_for_warm_up_period[[#This Row],[Arena Output]]-A89</f>
        <v>18</v>
      </c>
    </row>
    <row r="91" spans="1:4">
      <c r="A91">
        <v>66</v>
      </c>
      <c r="B91" t="s">
        <v>0</v>
      </c>
      <c r="D91">
        <f>Table_File_2__8_replication_for_warm_up_period[[#This Row],[Arena Output]]-A90</f>
        <v>48</v>
      </c>
    </row>
    <row r="92" spans="1:4">
      <c r="A92">
        <v>109</v>
      </c>
      <c r="B92" t="s">
        <v>0</v>
      </c>
      <c r="D92">
        <f>Table_File_2__8_replication_for_warm_up_period[[#This Row],[Arena Output]]-A91</f>
        <v>43</v>
      </c>
    </row>
    <row r="93" spans="1:4">
      <c r="A93">
        <v>137</v>
      </c>
      <c r="B93" t="s">
        <v>0</v>
      </c>
      <c r="D93">
        <f>Table_File_2__8_replication_for_warm_up_period[[#This Row],[Arena Output]]-A92</f>
        <v>28</v>
      </c>
    </row>
    <row r="94" spans="1:4">
      <c r="A94">
        <v>162</v>
      </c>
      <c r="B94" t="s">
        <v>0</v>
      </c>
      <c r="D94">
        <f>Table_File_2__8_replication_for_warm_up_period[[#This Row],[Arena Output]]-A93</f>
        <v>25</v>
      </c>
    </row>
    <row r="95" spans="1:4">
      <c r="A95">
        <v>190</v>
      </c>
      <c r="B95" t="s">
        <v>0</v>
      </c>
      <c r="D95">
        <f>Table_File_2__8_replication_for_warm_up_period[[#This Row],[Arena Output]]-A94</f>
        <v>28</v>
      </c>
    </row>
    <row r="96" spans="1:4">
      <c r="A96">
        <v>216</v>
      </c>
      <c r="B96" t="s">
        <v>0</v>
      </c>
      <c r="D96">
        <f>Table_File_2__8_replication_for_warm_up_period[[#This Row],[Arena Output]]-A95</f>
        <v>26</v>
      </c>
    </row>
    <row r="97" spans="1:4">
      <c r="A97">
        <v>242</v>
      </c>
      <c r="B97" t="s">
        <v>0</v>
      </c>
      <c r="D97">
        <f>Table_File_2__8_replication_for_warm_up_period[[#This Row],[Arena Output]]-A96</f>
        <v>26</v>
      </c>
    </row>
    <row r="98" spans="1:4">
      <c r="A98">
        <v>268</v>
      </c>
      <c r="B98" t="s">
        <v>0</v>
      </c>
      <c r="D98">
        <f>Table_File_2__8_replication_for_warm_up_period[[#This Row],[Arena Output]]-A97</f>
        <v>26</v>
      </c>
    </row>
    <row r="99" spans="1:4">
      <c r="A99">
        <v>295</v>
      </c>
      <c r="B99" t="s">
        <v>0</v>
      </c>
      <c r="D99">
        <f>Table_File_2__8_replication_for_warm_up_period[[#This Row],[Arena Output]]-A98</f>
        <v>27</v>
      </c>
    </row>
    <row r="100" spans="1:4">
      <c r="A100">
        <v>321</v>
      </c>
      <c r="B100" t="s">
        <v>0</v>
      </c>
      <c r="D100">
        <f>Table_File_2__8_replication_for_warm_up_period[[#This Row],[Arena Output]]-A99</f>
        <v>26</v>
      </c>
    </row>
    <row r="101" spans="1:4">
      <c r="A101">
        <v>348</v>
      </c>
      <c r="B101" t="s">
        <v>0</v>
      </c>
      <c r="D101">
        <f>Table_File_2__8_replication_for_warm_up_period[[#This Row],[Arena Output]]-A100</f>
        <v>27</v>
      </c>
    </row>
    <row r="102" spans="1:4">
      <c r="A102">
        <v>374</v>
      </c>
      <c r="B102" t="s">
        <v>0</v>
      </c>
      <c r="D102">
        <f>Table_File_2__8_replication_for_warm_up_period[[#This Row],[Arena Output]]-A101</f>
        <v>26</v>
      </c>
    </row>
    <row r="103" spans="1:4">
      <c r="A103">
        <v>402</v>
      </c>
      <c r="B103" t="s">
        <v>0</v>
      </c>
      <c r="D103">
        <f>Table_File_2__8_replication_for_warm_up_period[[#This Row],[Arena Output]]-A102</f>
        <v>28</v>
      </c>
    </row>
    <row r="104" spans="1:4">
      <c r="A104">
        <v>427</v>
      </c>
      <c r="B104" t="s">
        <v>0</v>
      </c>
      <c r="D104">
        <f>Table_File_2__8_replication_for_warm_up_period[[#This Row],[Arena Output]]-A103</f>
        <v>25</v>
      </c>
    </row>
    <row r="105" spans="1:4">
      <c r="A105">
        <v>455</v>
      </c>
      <c r="B105" t="s">
        <v>0</v>
      </c>
      <c r="D105">
        <f>Table_File_2__8_replication_for_warm_up_period[[#This Row],[Arena Output]]-A104</f>
        <v>28</v>
      </c>
    </row>
    <row r="106" spans="1:4">
      <c r="A106">
        <v>481</v>
      </c>
      <c r="B106" t="s">
        <v>0</v>
      </c>
      <c r="D106">
        <f>Table_File_2__8_replication_for_warm_up_period[[#This Row],[Arena Output]]-A105</f>
        <v>26</v>
      </c>
    </row>
    <row r="107" spans="1:4">
      <c r="A107">
        <v>508</v>
      </c>
      <c r="B107" t="s">
        <v>0</v>
      </c>
      <c r="D107">
        <f>Table_File_2__8_replication_for_warm_up_period[[#This Row],[Arena Output]]-A106</f>
        <v>27</v>
      </c>
    </row>
    <row r="108" spans="1:4">
      <c r="A108">
        <v>0</v>
      </c>
      <c r="B108" t="s">
        <v>0</v>
      </c>
    </row>
    <row r="109" spans="1:4">
      <c r="A109">
        <v>0</v>
      </c>
      <c r="B109" t="s">
        <v>0</v>
      </c>
      <c r="C109" t="s">
        <v>9</v>
      </c>
      <c r="D109">
        <f>Table_File_2__8_replication_for_warm_up_period[[#This Row],[Arena Output]]-A108</f>
        <v>0</v>
      </c>
    </row>
    <row r="110" spans="1:4">
      <c r="A110">
        <v>0</v>
      </c>
      <c r="B110" t="s">
        <v>0</v>
      </c>
      <c r="D110">
        <f>Table_File_2__8_replication_for_warm_up_period[[#This Row],[Arena Output]]-A109</f>
        <v>0</v>
      </c>
    </row>
    <row r="111" spans="1:4">
      <c r="A111">
        <v>19</v>
      </c>
      <c r="B111" t="s">
        <v>0</v>
      </c>
      <c r="D111">
        <f>Table_File_2__8_replication_for_warm_up_period[[#This Row],[Arena Output]]-A110</f>
        <v>19</v>
      </c>
    </row>
    <row r="112" spans="1:4">
      <c r="A112">
        <v>68</v>
      </c>
      <c r="B112" t="s">
        <v>0</v>
      </c>
      <c r="D112">
        <f>Table_File_2__8_replication_for_warm_up_period[[#This Row],[Arena Output]]-A111</f>
        <v>49</v>
      </c>
    </row>
    <row r="113" spans="1:4">
      <c r="A113">
        <v>105</v>
      </c>
      <c r="B113" t="s">
        <v>0</v>
      </c>
      <c r="D113">
        <f>Table_File_2__8_replication_for_warm_up_period[[#This Row],[Arena Output]]-A112</f>
        <v>37</v>
      </c>
    </row>
    <row r="114" spans="1:4">
      <c r="A114">
        <v>133</v>
      </c>
      <c r="B114" t="s">
        <v>0</v>
      </c>
      <c r="D114">
        <f>Table_File_2__8_replication_for_warm_up_period[[#This Row],[Arena Output]]-A113</f>
        <v>28</v>
      </c>
    </row>
    <row r="115" spans="1:4">
      <c r="A115">
        <v>158</v>
      </c>
      <c r="B115" t="s">
        <v>0</v>
      </c>
      <c r="D115">
        <f>Table_File_2__8_replication_for_warm_up_period[[#This Row],[Arena Output]]-A114</f>
        <v>25</v>
      </c>
    </row>
    <row r="116" spans="1:4">
      <c r="A116">
        <v>186</v>
      </c>
      <c r="B116" t="s">
        <v>0</v>
      </c>
      <c r="D116">
        <f>Table_File_2__8_replication_for_warm_up_period[[#This Row],[Arena Output]]-A115</f>
        <v>28</v>
      </c>
    </row>
    <row r="117" spans="1:4">
      <c r="A117">
        <v>212</v>
      </c>
      <c r="B117" t="s">
        <v>0</v>
      </c>
      <c r="D117">
        <f>Table_File_2__8_replication_for_warm_up_period[[#This Row],[Arena Output]]-A116</f>
        <v>26</v>
      </c>
    </row>
    <row r="118" spans="1:4">
      <c r="A118">
        <v>239</v>
      </c>
      <c r="B118" t="s">
        <v>0</v>
      </c>
      <c r="D118">
        <f>Table_File_2__8_replication_for_warm_up_period[[#This Row],[Arena Output]]-A117</f>
        <v>27</v>
      </c>
    </row>
    <row r="119" spans="1:4">
      <c r="A119">
        <v>264</v>
      </c>
      <c r="B119" t="s">
        <v>0</v>
      </c>
      <c r="D119">
        <f>Table_File_2__8_replication_for_warm_up_period[[#This Row],[Arena Output]]-A118</f>
        <v>25</v>
      </c>
    </row>
    <row r="120" spans="1:4">
      <c r="A120">
        <v>291</v>
      </c>
      <c r="B120" t="s">
        <v>0</v>
      </c>
      <c r="D120">
        <f>Table_File_2__8_replication_for_warm_up_period[[#This Row],[Arena Output]]-A119</f>
        <v>27</v>
      </c>
    </row>
    <row r="121" spans="1:4">
      <c r="A121">
        <v>317</v>
      </c>
      <c r="B121" t="s">
        <v>0</v>
      </c>
      <c r="D121">
        <f>Table_File_2__8_replication_for_warm_up_period[[#This Row],[Arena Output]]-A120</f>
        <v>26</v>
      </c>
    </row>
    <row r="122" spans="1:4">
      <c r="A122">
        <v>344</v>
      </c>
      <c r="B122" t="s">
        <v>0</v>
      </c>
      <c r="D122">
        <f>Table_File_2__8_replication_for_warm_up_period[[#This Row],[Arena Output]]-A121</f>
        <v>27</v>
      </c>
    </row>
    <row r="123" spans="1:4">
      <c r="A123">
        <v>370</v>
      </c>
      <c r="B123" t="s">
        <v>0</v>
      </c>
      <c r="D123">
        <f>Table_File_2__8_replication_for_warm_up_period[[#This Row],[Arena Output]]-A122</f>
        <v>26</v>
      </c>
    </row>
    <row r="124" spans="1:4">
      <c r="A124">
        <v>398</v>
      </c>
      <c r="B124" t="s">
        <v>0</v>
      </c>
      <c r="D124">
        <f>Table_File_2__8_replication_for_warm_up_period[[#This Row],[Arena Output]]-A123</f>
        <v>28</v>
      </c>
    </row>
    <row r="125" spans="1:4">
      <c r="A125">
        <v>424</v>
      </c>
      <c r="B125" t="s">
        <v>0</v>
      </c>
      <c r="D125">
        <f>Table_File_2__8_replication_for_warm_up_period[[#This Row],[Arena Output]]-A124</f>
        <v>26</v>
      </c>
    </row>
    <row r="126" spans="1:4">
      <c r="A126">
        <v>451</v>
      </c>
      <c r="B126" t="s">
        <v>0</v>
      </c>
      <c r="D126">
        <f>Table_File_2__8_replication_for_warm_up_period[[#This Row],[Arena Output]]-A125</f>
        <v>27</v>
      </c>
    </row>
    <row r="127" spans="1:4">
      <c r="A127">
        <v>477</v>
      </c>
      <c r="B127" t="s">
        <v>0</v>
      </c>
      <c r="D127">
        <f>Table_File_2__8_replication_for_warm_up_period[[#This Row],[Arena Output]]-A126</f>
        <v>26</v>
      </c>
    </row>
    <row r="128" spans="1:4">
      <c r="A128">
        <v>504</v>
      </c>
      <c r="B128" t="s">
        <v>0</v>
      </c>
      <c r="D128">
        <f>Table_File_2__8_replication_for_warm_up_period[[#This Row],[Arena Output]]-A127</f>
        <v>27</v>
      </c>
    </row>
    <row r="129" spans="1:4">
      <c r="A129">
        <v>0</v>
      </c>
      <c r="B129" t="s">
        <v>0</v>
      </c>
    </row>
    <row r="130" spans="1:4">
      <c r="A130">
        <v>0</v>
      </c>
      <c r="B130" t="s">
        <v>0</v>
      </c>
      <c r="C130" t="s">
        <v>10</v>
      </c>
      <c r="D130">
        <f>Table_File_2__8_replication_for_warm_up_period[[#This Row],[Arena Output]]-A129</f>
        <v>0</v>
      </c>
    </row>
    <row r="131" spans="1:4">
      <c r="A131">
        <v>0</v>
      </c>
      <c r="B131" t="s">
        <v>0</v>
      </c>
      <c r="D131">
        <f>Table_File_2__8_replication_for_warm_up_period[[#This Row],[Arena Output]]-A130</f>
        <v>0</v>
      </c>
    </row>
    <row r="132" spans="1:4">
      <c r="A132">
        <v>19</v>
      </c>
      <c r="B132" t="s">
        <v>0</v>
      </c>
      <c r="D132">
        <f>Table_File_2__8_replication_for_warm_up_period[[#This Row],[Arena Output]]-A131</f>
        <v>19</v>
      </c>
    </row>
    <row r="133" spans="1:4">
      <c r="A133">
        <v>67</v>
      </c>
      <c r="B133" t="s">
        <v>0</v>
      </c>
      <c r="D133">
        <f>Table_File_2__8_replication_for_warm_up_period[[#This Row],[Arena Output]]-A132</f>
        <v>48</v>
      </c>
    </row>
    <row r="134" spans="1:4">
      <c r="A134">
        <v>106</v>
      </c>
      <c r="B134" t="s">
        <v>0</v>
      </c>
      <c r="D134">
        <f>Table_File_2__8_replication_for_warm_up_period[[#This Row],[Arena Output]]-A133</f>
        <v>39</v>
      </c>
    </row>
    <row r="135" spans="1:4">
      <c r="A135">
        <v>134</v>
      </c>
      <c r="B135" t="s">
        <v>0</v>
      </c>
      <c r="D135">
        <f>Table_File_2__8_replication_for_warm_up_period[[#This Row],[Arena Output]]-A134</f>
        <v>28</v>
      </c>
    </row>
    <row r="136" spans="1:4">
      <c r="A136">
        <v>160</v>
      </c>
      <c r="B136" t="s">
        <v>0</v>
      </c>
      <c r="D136">
        <f>Table_File_2__8_replication_for_warm_up_period[[#This Row],[Arena Output]]-A135</f>
        <v>26</v>
      </c>
    </row>
    <row r="137" spans="1:4">
      <c r="A137">
        <v>187</v>
      </c>
      <c r="B137" t="s">
        <v>0</v>
      </c>
      <c r="D137">
        <f>Table_File_2__8_replication_for_warm_up_period[[#This Row],[Arena Output]]-A136</f>
        <v>27</v>
      </c>
    </row>
    <row r="138" spans="1:4">
      <c r="A138">
        <v>213</v>
      </c>
      <c r="B138" t="s">
        <v>0</v>
      </c>
      <c r="D138">
        <f>Table_File_2__8_replication_for_warm_up_period[[#This Row],[Arena Output]]-A137</f>
        <v>26</v>
      </c>
    </row>
    <row r="139" spans="1:4">
      <c r="A139">
        <v>239</v>
      </c>
      <c r="B139" t="s">
        <v>0</v>
      </c>
      <c r="D139">
        <f>Table_File_2__8_replication_for_warm_up_period[[#This Row],[Arena Output]]-A138</f>
        <v>26</v>
      </c>
    </row>
    <row r="140" spans="1:4">
      <c r="A140">
        <v>265</v>
      </c>
      <c r="B140" t="s">
        <v>0</v>
      </c>
      <c r="D140">
        <f>Table_File_2__8_replication_for_warm_up_period[[#This Row],[Arena Output]]-A139</f>
        <v>26</v>
      </c>
    </row>
    <row r="141" spans="1:4">
      <c r="A141">
        <v>292</v>
      </c>
      <c r="B141" t="s">
        <v>0</v>
      </c>
      <c r="D141">
        <f>Table_File_2__8_replication_for_warm_up_period[[#This Row],[Arena Output]]-A140</f>
        <v>27</v>
      </c>
    </row>
    <row r="142" spans="1:4">
      <c r="A142">
        <v>318</v>
      </c>
      <c r="B142" t="s">
        <v>0</v>
      </c>
      <c r="D142">
        <f>Table_File_2__8_replication_for_warm_up_period[[#This Row],[Arena Output]]-A141</f>
        <v>26</v>
      </c>
    </row>
    <row r="143" spans="1:4">
      <c r="A143">
        <v>345</v>
      </c>
      <c r="B143" t="s">
        <v>0</v>
      </c>
      <c r="D143">
        <f>Table_File_2__8_replication_for_warm_up_period[[#This Row],[Arena Output]]-A142</f>
        <v>27</v>
      </c>
    </row>
    <row r="144" spans="1:4">
      <c r="A144">
        <v>372</v>
      </c>
      <c r="B144" t="s">
        <v>0</v>
      </c>
      <c r="D144">
        <f>Table_File_2__8_replication_for_warm_up_period[[#This Row],[Arena Output]]-A143</f>
        <v>27</v>
      </c>
    </row>
    <row r="145" spans="1:4">
      <c r="A145">
        <v>399</v>
      </c>
      <c r="B145" t="s">
        <v>0</v>
      </c>
      <c r="D145">
        <f>Table_File_2__8_replication_for_warm_up_period[[#This Row],[Arena Output]]-A144</f>
        <v>27</v>
      </c>
    </row>
    <row r="146" spans="1:4">
      <c r="A146">
        <v>424</v>
      </c>
      <c r="B146" t="s">
        <v>0</v>
      </c>
      <c r="D146">
        <f>Table_File_2__8_replication_for_warm_up_period[[#This Row],[Arena Output]]-A145</f>
        <v>25</v>
      </c>
    </row>
    <row r="147" spans="1:4">
      <c r="A147">
        <v>452</v>
      </c>
      <c r="B147" t="s">
        <v>0</v>
      </c>
      <c r="D147">
        <f>Table_File_2__8_replication_for_warm_up_period[[#This Row],[Arena Output]]-A146</f>
        <v>28</v>
      </c>
    </row>
    <row r="148" spans="1:4">
      <c r="A148">
        <v>478</v>
      </c>
      <c r="B148" t="s">
        <v>0</v>
      </c>
      <c r="D148">
        <f>Table_File_2__8_replication_for_warm_up_period[[#This Row],[Arena Output]]-A147</f>
        <v>26</v>
      </c>
    </row>
    <row r="149" spans="1:4">
      <c r="A149">
        <v>505</v>
      </c>
      <c r="B149" t="s">
        <v>0</v>
      </c>
      <c r="D149">
        <f>Table_File_2__8_replication_for_warm_up_period[[#This Row],[Arena Output]]-A148</f>
        <v>27</v>
      </c>
    </row>
    <row r="150" spans="1:4">
      <c r="A150">
        <v>0</v>
      </c>
      <c r="B150" t="s">
        <v>0</v>
      </c>
    </row>
    <row r="151" spans="1:4">
      <c r="A151">
        <v>0</v>
      </c>
      <c r="B151" t="s">
        <v>0</v>
      </c>
      <c r="C151" t="s">
        <v>11</v>
      </c>
      <c r="D151">
        <f>Table_File_2__8_replication_for_warm_up_period[[#This Row],[Arena Output]]-A150</f>
        <v>0</v>
      </c>
    </row>
    <row r="152" spans="1:4">
      <c r="A152">
        <v>0</v>
      </c>
      <c r="B152" t="s">
        <v>0</v>
      </c>
      <c r="D152">
        <f>Table_File_2__8_replication_for_warm_up_period[[#This Row],[Arena Output]]-A151</f>
        <v>0</v>
      </c>
    </row>
    <row r="153" spans="1:4">
      <c r="A153">
        <v>19</v>
      </c>
      <c r="B153" t="s">
        <v>0</v>
      </c>
      <c r="D153">
        <f>Table_File_2__8_replication_for_warm_up_period[[#This Row],[Arena Output]]-A152</f>
        <v>19</v>
      </c>
    </row>
    <row r="154" spans="1:4">
      <c r="A154">
        <v>67</v>
      </c>
      <c r="B154" t="s">
        <v>0</v>
      </c>
      <c r="D154">
        <f>Table_File_2__8_replication_for_warm_up_period[[#This Row],[Arena Output]]-A153</f>
        <v>48</v>
      </c>
    </row>
    <row r="155" spans="1:4">
      <c r="A155">
        <v>106</v>
      </c>
      <c r="B155" t="s">
        <v>0</v>
      </c>
      <c r="D155">
        <f>Table_File_2__8_replication_for_warm_up_period[[#This Row],[Arena Output]]-A154</f>
        <v>39</v>
      </c>
    </row>
    <row r="156" spans="1:4">
      <c r="A156">
        <v>134</v>
      </c>
      <c r="B156" t="s">
        <v>0</v>
      </c>
      <c r="D156">
        <f>Table_File_2__8_replication_for_warm_up_period[[#This Row],[Arena Output]]-A155</f>
        <v>28</v>
      </c>
    </row>
    <row r="157" spans="1:4">
      <c r="A157">
        <v>160</v>
      </c>
      <c r="B157" t="s">
        <v>0</v>
      </c>
      <c r="D157">
        <f>Table_File_2__8_replication_for_warm_up_period[[#This Row],[Arena Output]]-A156</f>
        <v>26</v>
      </c>
    </row>
    <row r="158" spans="1:4">
      <c r="A158">
        <v>187</v>
      </c>
      <c r="B158" t="s">
        <v>0</v>
      </c>
      <c r="D158">
        <f>Table_File_2__8_replication_for_warm_up_period[[#This Row],[Arena Output]]-A157</f>
        <v>27</v>
      </c>
    </row>
    <row r="159" spans="1:4">
      <c r="A159">
        <v>213</v>
      </c>
      <c r="B159" t="s">
        <v>0</v>
      </c>
      <c r="D159">
        <f>Table_File_2__8_replication_for_warm_up_period[[#This Row],[Arena Output]]-A158</f>
        <v>26</v>
      </c>
    </row>
    <row r="160" spans="1:4">
      <c r="A160">
        <v>239</v>
      </c>
      <c r="B160" t="s">
        <v>0</v>
      </c>
      <c r="D160">
        <f>Table_File_2__8_replication_for_warm_up_period[[#This Row],[Arena Output]]-A159</f>
        <v>26</v>
      </c>
    </row>
    <row r="161" spans="1:4">
      <c r="A161">
        <v>265</v>
      </c>
      <c r="B161" t="s">
        <v>0</v>
      </c>
      <c r="D161">
        <f>Table_File_2__8_replication_for_warm_up_period[[#This Row],[Arena Output]]-A160</f>
        <v>26</v>
      </c>
    </row>
    <row r="162" spans="1:4">
      <c r="A162">
        <v>292</v>
      </c>
      <c r="B162" t="s">
        <v>0</v>
      </c>
      <c r="D162">
        <f>Table_File_2__8_replication_for_warm_up_period[[#This Row],[Arena Output]]-A161</f>
        <v>27</v>
      </c>
    </row>
    <row r="163" spans="1:4">
      <c r="A163">
        <v>318</v>
      </c>
      <c r="B163" t="s">
        <v>0</v>
      </c>
      <c r="D163">
        <f>Table_File_2__8_replication_for_warm_up_period[[#This Row],[Arena Output]]-A162</f>
        <v>26</v>
      </c>
    </row>
    <row r="164" spans="1:4">
      <c r="A164">
        <v>345</v>
      </c>
      <c r="B164" t="s">
        <v>0</v>
      </c>
      <c r="D164">
        <f>Table_File_2__8_replication_for_warm_up_period[[#This Row],[Arena Output]]-A163</f>
        <v>27</v>
      </c>
    </row>
    <row r="165" spans="1:4">
      <c r="A165">
        <v>371</v>
      </c>
      <c r="B165" t="s">
        <v>0</v>
      </c>
      <c r="D165">
        <f>Table_File_2__8_replication_for_warm_up_period[[#This Row],[Arena Output]]-A164</f>
        <v>26</v>
      </c>
    </row>
    <row r="166" spans="1:4">
      <c r="A166">
        <v>399</v>
      </c>
      <c r="B166" t="s">
        <v>0</v>
      </c>
      <c r="D166">
        <f>Table_File_2__8_replication_for_warm_up_period[[#This Row],[Arena Output]]-A165</f>
        <v>28</v>
      </c>
    </row>
    <row r="167" spans="1:4">
      <c r="A167">
        <v>425</v>
      </c>
      <c r="B167" t="s">
        <v>0</v>
      </c>
      <c r="D167">
        <f>Table_File_2__8_replication_for_warm_up_period[[#This Row],[Arena Output]]-A166</f>
        <v>26</v>
      </c>
    </row>
    <row r="168" spans="1:4">
      <c r="A168">
        <v>452</v>
      </c>
      <c r="B168" t="s">
        <v>0</v>
      </c>
      <c r="D168">
        <f>Table_File_2__8_replication_for_warm_up_period[[#This Row],[Arena Output]]-A167</f>
        <v>27</v>
      </c>
    </row>
    <row r="169" spans="1:4">
      <c r="A169">
        <v>478</v>
      </c>
      <c r="B169" t="s">
        <v>0</v>
      </c>
      <c r="D169">
        <f>Table_File_2__8_replication_for_warm_up_period[[#This Row],[Arena Output]]-A168</f>
        <v>26</v>
      </c>
    </row>
    <row r="170" spans="1:4">
      <c r="A170">
        <v>505</v>
      </c>
      <c r="B170" t="s">
        <v>0</v>
      </c>
      <c r="D170">
        <f>Table_File_2__8_replication_for_warm_up_period[[#This Row],[Arena Output]]-A169</f>
        <v>27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BDA6-630E-4721-B201-D1324596C910}">
  <dimension ref="A1:M54"/>
  <sheetViews>
    <sheetView topLeftCell="B1" workbookViewId="0">
      <selection activeCell="F10" sqref="F10"/>
    </sheetView>
  </sheetViews>
  <sheetFormatPr defaultRowHeight="14.4"/>
  <cols>
    <col min="2" max="2" width="13.44140625" customWidth="1"/>
    <col min="3" max="3" width="13.21875" bestFit="1" customWidth="1"/>
    <col min="4" max="4" width="13.88671875" customWidth="1"/>
    <col min="7" max="7" width="11.6640625" bestFit="1" customWidth="1"/>
  </cols>
  <sheetData>
    <row r="1" spans="1:13" ht="43.2">
      <c r="A1" s="4" t="s">
        <v>23</v>
      </c>
      <c r="B1" s="5" t="s">
        <v>16</v>
      </c>
      <c r="C1" s="5" t="s">
        <v>18</v>
      </c>
      <c r="D1" s="5" t="s">
        <v>17</v>
      </c>
      <c r="E1" s="3" t="s">
        <v>19</v>
      </c>
      <c r="F1" s="3" t="s">
        <v>20</v>
      </c>
      <c r="G1" s="3" t="s">
        <v>22</v>
      </c>
    </row>
    <row r="2" spans="1:13">
      <c r="A2" s="6">
        <v>0</v>
      </c>
      <c r="B2" s="3">
        <v>0</v>
      </c>
      <c r="C2" s="3" t="s">
        <v>0</v>
      </c>
      <c r="D2" s="7"/>
      <c r="E2" s="3" t="e">
        <f>Table_File_2_for_1034_output[[#This Row],[Actual Production 
Data (X)]]-Table_File_2_for_1034_output[[#This Row],[Daily Model 
Output (Y)]]</f>
        <v>#VALUE!</v>
      </c>
      <c r="F2" s="3" t="e">
        <f>Table_File_2_for_1034_output[[#This Row],[Z = X - Y]]-$M$3</f>
        <v>#VALUE!</v>
      </c>
      <c r="G2" s="3" t="e">
        <f>Table_File_2_for_1034_output[[#This Row],[Z - Z_bar]]^2</f>
        <v>#VALUE!</v>
      </c>
    </row>
    <row r="3" spans="1:13">
      <c r="A3" s="8">
        <v>1</v>
      </c>
      <c r="B3" s="3">
        <v>186</v>
      </c>
      <c r="C3" s="3">
        <f>Table_File_2_for_1034_output[[#This Row],[Arena Output
(Daily Cumulative)]]-B2</f>
        <v>186</v>
      </c>
      <c r="D3" s="7">
        <v>212</v>
      </c>
      <c r="E3" s="3">
        <f>Table_File_2_for_1034_output[[#This Row],[Actual Production 
Data (X)]]-Table_File_2_for_1034_output[[#This Row],[Daily Model 
Output (Y)]]</f>
        <v>26</v>
      </c>
      <c r="F3" s="3">
        <f>Table_File_2_for_1034_output[[#This Row],[Z = X - Y]]-$M$3</f>
        <v>29.7</v>
      </c>
      <c r="G3" s="3">
        <f>Table_File_2_for_1034_output[[#This Row],[Z - Z_bar]]^2</f>
        <v>882.08999999999992</v>
      </c>
      <c r="L3" t="s">
        <v>21</v>
      </c>
      <c r="M3" s="1">
        <f>SUM(E3:E52)/50</f>
        <v>-3.7</v>
      </c>
    </row>
    <row r="4" spans="1:13">
      <c r="A4" s="6">
        <v>2</v>
      </c>
      <c r="B4" s="3">
        <v>398</v>
      </c>
      <c r="C4" s="3">
        <f>Table_File_2_for_1034_output[[#This Row],[Arena Output
(Daily Cumulative)]]-B3</f>
        <v>212</v>
      </c>
      <c r="D4" s="7">
        <v>207</v>
      </c>
      <c r="E4" s="3">
        <f>Table_File_2_for_1034_output[[#This Row],[Actual Production 
Data (X)]]-Table_File_2_for_1034_output[[#This Row],[Daily Model 
Output (Y)]]</f>
        <v>-5</v>
      </c>
      <c r="F4" s="3">
        <f>Table_File_2_for_1034_output[[#This Row],[Z = X - Y]]-$M$3</f>
        <v>-1.2999999999999998</v>
      </c>
      <c r="G4" s="3">
        <f>Table_File_2_for_1034_output[[#This Row],[Z - Z_bar]]^2</f>
        <v>1.6899999999999995</v>
      </c>
      <c r="M4" s="1"/>
    </row>
    <row r="5" spans="1:13">
      <c r="A5" s="8">
        <v>3</v>
      </c>
      <c r="B5" s="3">
        <v>609</v>
      </c>
      <c r="C5" s="3">
        <f>Table_File_2_for_1034_output[[#This Row],[Arena Output
(Daily Cumulative)]]-B4</f>
        <v>211</v>
      </c>
      <c r="D5" s="7">
        <v>209</v>
      </c>
      <c r="E5" s="3">
        <f>Table_File_2_for_1034_output[[#This Row],[Actual Production 
Data (X)]]-Table_File_2_for_1034_output[[#This Row],[Daily Model 
Output (Y)]]</f>
        <v>-2</v>
      </c>
      <c r="F5" s="3">
        <f>Table_File_2_for_1034_output[[#This Row],[Z = X - Y]]-$M$3</f>
        <v>1.7000000000000002</v>
      </c>
      <c r="G5" s="3">
        <f>Table_File_2_for_1034_output[[#This Row],[Z - Z_bar]]^2</f>
        <v>2.8900000000000006</v>
      </c>
      <c r="M5" s="1">
        <f>G54/(50*49)</f>
        <v>0.52346938775510243</v>
      </c>
    </row>
    <row r="6" spans="1:13">
      <c r="A6" s="6">
        <v>4</v>
      </c>
      <c r="B6" s="3">
        <v>822</v>
      </c>
      <c r="C6" s="3">
        <f>Table_File_2_for_1034_output[[#This Row],[Arena Output
(Daily Cumulative)]]-B5</f>
        <v>213</v>
      </c>
      <c r="D6" s="7">
        <v>207</v>
      </c>
      <c r="E6" s="3">
        <f>Table_File_2_for_1034_output[[#This Row],[Actual Production 
Data (X)]]-Table_File_2_for_1034_output[[#This Row],[Daily Model 
Output (Y)]]</f>
        <v>-6</v>
      </c>
      <c r="F6" s="3">
        <f>Table_File_2_for_1034_output[[#This Row],[Z = X - Y]]-$M$3</f>
        <v>-2.2999999999999998</v>
      </c>
      <c r="G6" s="3">
        <f>Table_File_2_for_1034_output[[#This Row],[Z - Z_bar]]^2</f>
        <v>5.2899999999999991</v>
      </c>
    </row>
    <row r="7" spans="1:13">
      <c r="A7" s="6">
        <v>5</v>
      </c>
      <c r="B7" s="3">
        <v>1034</v>
      </c>
      <c r="C7" s="3">
        <f>Table_File_2_for_1034_output[[#This Row],[Arena Output
(Daily Cumulative)]]-B6</f>
        <v>212</v>
      </c>
      <c r="D7" s="7">
        <v>207</v>
      </c>
      <c r="E7" s="3">
        <f>Table_File_2_for_1034_output[[#This Row],[Actual Production 
Data (X)]]-Table_File_2_for_1034_output[[#This Row],[Daily Model 
Output (Y)]]</f>
        <v>-5</v>
      </c>
      <c r="F7" s="3">
        <f>Table_File_2_for_1034_output[[#This Row],[Z = X - Y]]-$M$3</f>
        <v>-1.2999999999999998</v>
      </c>
      <c r="G7" s="3">
        <f>Table_File_2_for_1034_output[[#This Row],[Z - Z_bar]]^2</f>
        <v>1.6899999999999995</v>
      </c>
    </row>
    <row r="8" spans="1:13">
      <c r="A8" s="6">
        <v>6</v>
      </c>
      <c r="B8" s="3">
        <v>1246</v>
      </c>
      <c r="C8" s="3">
        <f>Table_File_2_for_1034_output[[#This Row],[Arena Output
(Daily Cumulative)]]-B7</f>
        <v>212</v>
      </c>
      <c r="D8" s="7">
        <v>208</v>
      </c>
      <c r="E8" s="3">
        <f>Table_File_2_for_1034_output[[#This Row],[Actual Production 
Data (X)]]-Table_File_2_for_1034_output[[#This Row],[Daily Model 
Output (Y)]]</f>
        <v>-4</v>
      </c>
      <c r="F8" s="3">
        <f>Table_File_2_for_1034_output[[#This Row],[Z = X - Y]]-$M$3</f>
        <v>-0.29999999999999982</v>
      </c>
      <c r="G8" s="3">
        <f>Table_File_2_for_1034_output[[#This Row],[Z - Z_bar]]^2</f>
        <v>8.99999999999999E-2</v>
      </c>
    </row>
    <row r="9" spans="1:13">
      <c r="A9" s="8">
        <v>7</v>
      </c>
      <c r="B9" s="3">
        <v>1457</v>
      </c>
      <c r="C9" s="3">
        <f>Table_File_2_for_1034_output[[#This Row],[Arena Output
(Daily Cumulative)]]-B8</f>
        <v>211</v>
      </c>
      <c r="D9" s="7">
        <v>210</v>
      </c>
      <c r="E9" s="3">
        <f>Table_File_2_for_1034_output[[#This Row],[Actual Production 
Data (X)]]-Table_File_2_for_1034_output[[#This Row],[Daily Model 
Output (Y)]]</f>
        <v>-1</v>
      </c>
      <c r="F9" s="3">
        <f>Table_File_2_for_1034_output[[#This Row],[Z = X - Y]]-$M$3</f>
        <v>2.7</v>
      </c>
      <c r="G9" s="3">
        <f>Table_File_2_for_1034_output[[#This Row],[Z - Z_bar]]^2</f>
        <v>7.2900000000000009</v>
      </c>
    </row>
    <row r="10" spans="1:13">
      <c r="A10" s="6">
        <v>8</v>
      </c>
      <c r="B10" s="3">
        <v>1671</v>
      </c>
      <c r="C10" s="3">
        <f>Table_File_2_for_1034_output[[#This Row],[Arena Output
(Daily Cumulative)]]-B9</f>
        <v>214</v>
      </c>
      <c r="D10" s="7">
        <v>206</v>
      </c>
      <c r="E10" s="3">
        <f>Table_File_2_for_1034_output[[#This Row],[Actual Production 
Data (X)]]-Table_File_2_for_1034_output[[#This Row],[Daily Model 
Output (Y)]]</f>
        <v>-8</v>
      </c>
      <c r="F10" s="3">
        <f>Table_File_2_for_1034_output[[#This Row],[Z = X - Y]]-$M$3</f>
        <v>-4.3</v>
      </c>
      <c r="G10" s="3">
        <f>Table_File_2_for_1034_output[[#This Row],[Z - Z_bar]]^2</f>
        <v>18.489999999999998</v>
      </c>
    </row>
    <row r="11" spans="1:13">
      <c r="A11" s="8">
        <v>9</v>
      </c>
      <c r="B11" s="3">
        <v>1883</v>
      </c>
      <c r="C11" s="3">
        <f>Table_File_2_for_1034_output[[#This Row],[Arena Output
(Daily Cumulative)]]-B10</f>
        <v>212</v>
      </c>
      <c r="D11" s="7">
        <v>208</v>
      </c>
      <c r="E11" s="3">
        <f>Table_File_2_for_1034_output[[#This Row],[Actual Production 
Data (X)]]-Table_File_2_for_1034_output[[#This Row],[Daily Model 
Output (Y)]]</f>
        <v>-4</v>
      </c>
      <c r="F11" s="3">
        <f>Table_File_2_for_1034_output[[#This Row],[Z = X - Y]]-$M$3</f>
        <v>-0.29999999999999982</v>
      </c>
      <c r="G11" s="3">
        <f>Table_File_2_for_1034_output[[#This Row],[Z - Z_bar]]^2</f>
        <v>8.99999999999999E-2</v>
      </c>
    </row>
    <row r="12" spans="1:13">
      <c r="A12" s="6">
        <v>10</v>
      </c>
      <c r="B12" s="3">
        <v>2095</v>
      </c>
      <c r="C12" s="3">
        <f>Table_File_2_for_1034_output[[#This Row],[Arena Output
(Daily Cumulative)]]-B11</f>
        <v>212</v>
      </c>
      <c r="D12" s="7">
        <v>204</v>
      </c>
      <c r="E12" s="3">
        <f>Table_File_2_for_1034_output[[#This Row],[Actual Production 
Data (X)]]-Table_File_2_for_1034_output[[#This Row],[Daily Model 
Output (Y)]]</f>
        <v>-8</v>
      </c>
      <c r="F12" s="3">
        <f>Table_File_2_for_1034_output[[#This Row],[Z = X - Y]]-$M$3</f>
        <v>-4.3</v>
      </c>
      <c r="G12" s="3">
        <f>Table_File_2_for_1034_output[[#This Row],[Z - Z_bar]]^2</f>
        <v>18.489999999999998</v>
      </c>
    </row>
    <row r="13" spans="1:13">
      <c r="A13" s="6">
        <v>11</v>
      </c>
      <c r="B13" s="3">
        <v>2308</v>
      </c>
      <c r="C13" s="3">
        <f>Table_File_2_for_1034_output[[#This Row],[Arena Output
(Daily Cumulative)]]-B12</f>
        <v>213</v>
      </c>
      <c r="D13" s="7">
        <v>212</v>
      </c>
      <c r="E13" s="3">
        <f>Table_File_2_for_1034_output[[#This Row],[Actual Production 
Data (X)]]-Table_File_2_for_1034_output[[#This Row],[Daily Model 
Output (Y)]]</f>
        <v>-1</v>
      </c>
      <c r="F13" s="3">
        <f>Table_File_2_for_1034_output[[#This Row],[Z = X - Y]]-$M$3</f>
        <v>2.7</v>
      </c>
      <c r="G13" s="3">
        <f>Table_File_2_for_1034_output[[#This Row],[Z - Z_bar]]^2</f>
        <v>7.2900000000000009</v>
      </c>
    </row>
    <row r="14" spans="1:13">
      <c r="A14" s="6">
        <v>12</v>
      </c>
      <c r="B14" s="3">
        <v>2519</v>
      </c>
      <c r="C14" s="3">
        <f>Table_File_2_for_1034_output[[#This Row],[Arena Output
(Daily Cumulative)]]-B13</f>
        <v>211</v>
      </c>
      <c r="D14" s="7">
        <v>206</v>
      </c>
      <c r="E14" s="3">
        <f>Table_File_2_for_1034_output[[#This Row],[Actual Production 
Data (X)]]-Table_File_2_for_1034_output[[#This Row],[Daily Model 
Output (Y)]]</f>
        <v>-5</v>
      </c>
      <c r="F14" s="3">
        <f>Table_File_2_for_1034_output[[#This Row],[Z = X - Y]]-$M$3</f>
        <v>-1.2999999999999998</v>
      </c>
      <c r="G14" s="3">
        <f>Table_File_2_for_1034_output[[#This Row],[Z - Z_bar]]^2</f>
        <v>1.6899999999999995</v>
      </c>
    </row>
    <row r="15" spans="1:13">
      <c r="A15" s="8">
        <v>13</v>
      </c>
      <c r="B15" s="3">
        <v>2731</v>
      </c>
      <c r="C15" s="3">
        <f>Table_File_2_for_1034_output[[#This Row],[Arena Output
(Daily Cumulative)]]-B14</f>
        <v>212</v>
      </c>
      <c r="D15" s="7">
        <v>206</v>
      </c>
      <c r="E15" s="3">
        <f>Table_File_2_for_1034_output[[#This Row],[Actual Production 
Data (X)]]-Table_File_2_for_1034_output[[#This Row],[Daily Model 
Output (Y)]]</f>
        <v>-6</v>
      </c>
      <c r="F15" s="3">
        <f>Table_File_2_for_1034_output[[#This Row],[Z = X - Y]]-$M$3</f>
        <v>-2.2999999999999998</v>
      </c>
      <c r="G15" s="3">
        <f>Table_File_2_for_1034_output[[#This Row],[Z - Z_bar]]^2</f>
        <v>5.2899999999999991</v>
      </c>
    </row>
    <row r="16" spans="1:13">
      <c r="A16" s="6">
        <v>14</v>
      </c>
      <c r="B16" s="3">
        <v>2943</v>
      </c>
      <c r="C16" s="3">
        <f>Table_File_2_for_1034_output[[#This Row],[Arena Output
(Daily Cumulative)]]-B15</f>
        <v>212</v>
      </c>
      <c r="D16" s="7">
        <v>209</v>
      </c>
      <c r="E16" s="3">
        <f>Table_File_2_for_1034_output[[#This Row],[Actual Production 
Data (X)]]-Table_File_2_for_1034_output[[#This Row],[Daily Model 
Output (Y)]]</f>
        <v>-3</v>
      </c>
      <c r="F16" s="3">
        <f>Table_File_2_for_1034_output[[#This Row],[Z = X - Y]]-$M$3</f>
        <v>0.70000000000000018</v>
      </c>
      <c r="G16" s="3">
        <f>Table_File_2_for_1034_output[[#This Row],[Z - Z_bar]]^2</f>
        <v>0.49000000000000027</v>
      </c>
    </row>
    <row r="17" spans="1:7">
      <c r="A17" s="8">
        <v>15</v>
      </c>
      <c r="B17" s="3">
        <v>3156</v>
      </c>
      <c r="C17" s="3">
        <f>Table_File_2_for_1034_output[[#This Row],[Arena Output
(Daily Cumulative)]]-B16</f>
        <v>213</v>
      </c>
      <c r="D17" s="7">
        <v>208</v>
      </c>
      <c r="E17" s="3">
        <f>Table_File_2_for_1034_output[[#This Row],[Actual Production 
Data (X)]]-Table_File_2_for_1034_output[[#This Row],[Daily Model 
Output (Y)]]</f>
        <v>-5</v>
      </c>
      <c r="F17" s="3">
        <f>Table_File_2_for_1034_output[[#This Row],[Z = X - Y]]-$M$3</f>
        <v>-1.2999999999999998</v>
      </c>
      <c r="G17" s="3">
        <f>Table_File_2_for_1034_output[[#This Row],[Z - Z_bar]]^2</f>
        <v>1.6899999999999995</v>
      </c>
    </row>
    <row r="18" spans="1:7">
      <c r="A18" s="6">
        <v>16</v>
      </c>
      <c r="B18" s="3">
        <v>3368</v>
      </c>
      <c r="C18" s="3">
        <f>Table_File_2_for_1034_output[[#This Row],[Arena Output
(Daily Cumulative)]]-B17</f>
        <v>212</v>
      </c>
      <c r="D18" s="7">
        <v>210</v>
      </c>
      <c r="E18" s="3">
        <f>Table_File_2_for_1034_output[[#This Row],[Actual Production 
Data (X)]]-Table_File_2_for_1034_output[[#This Row],[Daily Model 
Output (Y)]]</f>
        <v>-2</v>
      </c>
      <c r="F18" s="3">
        <f>Table_File_2_for_1034_output[[#This Row],[Z = X - Y]]-$M$3</f>
        <v>1.7000000000000002</v>
      </c>
      <c r="G18" s="3">
        <f>Table_File_2_for_1034_output[[#This Row],[Z - Z_bar]]^2</f>
        <v>2.8900000000000006</v>
      </c>
    </row>
    <row r="19" spans="1:7">
      <c r="A19" s="6">
        <v>17</v>
      </c>
      <c r="B19" s="3">
        <v>3580</v>
      </c>
      <c r="C19" s="3">
        <f>Table_File_2_for_1034_output[[#This Row],[Arena Output
(Daily Cumulative)]]-B18</f>
        <v>212</v>
      </c>
      <c r="D19" s="7">
        <v>209</v>
      </c>
      <c r="E19" s="3">
        <f>Table_File_2_for_1034_output[[#This Row],[Actual Production 
Data (X)]]-Table_File_2_for_1034_output[[#This Row],[Daily Model 
Output (Y)]]</f>
        <v>-3</v>
      </c>
      <c r="F19" s="3">
        <f>Table_File_2_for_1034_output[[#This Row],[Z = X - Y]]-$M$3</f>
        <v>0.70000000000000018</v>
      </c>
      <c r="G19" s="3">
        <f>Table_File_2_for_1034_output[[#This Row],[Z - Z_bar]]^2</f>
        <v>0.49000000000000027</v>
      </c>
    </row>
    <row r="20" spans="1:7">
      <c r="A20" s="6">
        <v>18</v>
      </c>
      <c r="B20" s="3">
        <v>3793</v>
      </c>
      <c r="C20" s="3">
        <f>Table_File_2_for_1034_output[[#This Row],[Arena Output
(Daily Cumulative)]]-B19</f>
        <v>213</v>
      </c>
      <c r="D20" s="7">
        <v>208</v>
      </c>
      <c r="E20" s="3">
        <f>Table_File_2_for_1034_output[[#This Row],[Actual Production 
Data (X)]]-Table_File_2_for_1034_output[[#This Row],[Daily Model 
Output (Y)]]</f>
        <v>-5</v>
      </c>
      <c r="F20" s="3">
        <f>Table_File_2_for_1034_output[[#This Row],[Z = X - Y]]-$M$3</f>
        <v>-1.2999999999999998</v>
      </c>
      <c r="G20" s="3">
        <f>Table_File_2_for_1034_output[[#This Row],[Z - Z_bar]]^2</f>
        <v>1.6899999999999995</v>
      </c>
    </row>
    <row r="21" spans="1:7">
      <c r="A21" s="8">
        <v>19</v>
      </c>
      <c r="B21" s="3">
        <v>4005</v>
      </c>
      <c r="C21" s="3">
        <f>Table_File_2_for_1034_output[[#This Row],[Arena Output
(Daily Cumulative)]]-B20</f>
        <v>212</v>
      </c>
      <c r="D21" s="7">
        <v>211</v>
      </c>
      <c r="E21" s="3">
        <f>Table_File_2_for_1034_output[[#This Row],[Actual Production 
Data (X)]]-Table_File_2_for_1034_output[[#This Row],[Daily Model 
Output (Y)]]</f>
        <v>-1</v>
      </c>
      <c r="F21" s="3">
        <f>Table_File_2_for_1034_output[[#This Row],[Z = X - Y]]-$M$3</f>
        <v>2.7</v>
      </c>
      <c r="G21" s="3">
        <f>Table_File_2_for_1034_output[[#This Row],[Z - Z_bar]]^2</f>
        <v>7.2900000000000009</v>
      </c>
    </row>
    <row r="22" spans="1:7">
      <c r="A22" s="6">
        <v>20</v>
      </c>
      <c r="B22" s="3">
        <v>4216</v>
      </c>
      <c r="C22" s="3">
        <f>Table_File_2_for_1034_output[[#This Row],[Arena Output
(Daily Cumulative)]]-B21</f>
        <v>211</v>
      </c>
      <c r="D22" s="7">
        <v>207</v>
      </c>
      <c r="E22" s="3">
        <f>Table_File_2_for_1034_output[[#This Row],[Actual Production 
Data (X)]]-Table_File_2_for_1034_output[[#This Row],[Daily Model 
Output (Y)]]</f>
        <v>-4</v>
      </c>
      <c r="F22" s="3">
        <f>Table_File_2_for_1034_output[[#This Row],[Z = X - Y]]-$M$3</f>
        <v>-0.29999999999999982</v>
      </c>
      <c r="G22" s="3">
        <f>Table_File_2_for_1034_output[[#This Row],[Z - Z_bar]]^2</f>
        <v>8.99999999999999E-2</v>
      </c>
    </row>
    <row r="23" spans="1:7">
      <c r="A23" s="8">
        <v>21</v>
      </c>
      <c r="B23" s="3">
        <v>4428</v>
      </c>
      <c r="C23" s="3">
        <f>Table_File_2_for_1034_output[[#This Row],[Arena Output
(Daily Cumulative)]]-B22</f>
        <v>212</v>
      </c>
      <c r="D23" s="7">
        <v>207</v>
      </c>
      <c r="E23" s="3">
        <f>Table_File_2_for_1034_output[[#This Row],[Actual Production 
Data (X)]]-Table_File_2_for_1034_output[[#This Row],[Daily Model 
Output (Y)]]</f>
        <v>-5</v>
      </c>
      <c r="F23" s="3">
        <f>Table_File_2_for_1034_output[[#This Row],[Z = X - Y]]-$M$3</f>
        <v>-1.2999999999999998</v>
      </c>
      <c r="G23" s="3">
        <f>Table_File_2_for_1034_output[[#This Row],[Z - Z_bar]]^2</f>
        <v>1.6899999999999995</v>
      </c>
    </row>
    <row r="24" spans="1:7">
      <c r="A24" s="6">
        <v>22</v>
      </c>
      <c r="B24" s="3">
        <v>4641</v>
      </c>
      <c r="C24" s="3">
        <f>Table_File_2_for_1034_output[[#This Row],[Arena Output
(Daily Cumulative)]]-B23</f>
        <v>213</v>
      </c>
      <c r="D24" s="7">
        <v>208</v>
      </c>
      <c r="E24" s="3">
        <f>Table_File_2_for_1034_output[[#This Row],[Actual Production 
Data (X)]]-Table_File_2_for_1034_output[[#This Row],[Daily Model 
Output (Y)]]</f>
        <v>-5</v>
      </c>
      <c r="F24" s="3">
        <f>Table_File_2_for_1034_output[[#This Row],[Z = X - Y]]-$M$3</f>
        <v>-1.2999999999999998</v>
      </c>
      <c r="G24" s="3">
        <f>Table_File_2_for_1034_output[[#This Row],[Z - Z_bar]]^2</f>
        <v>1.6899999999999995</v>
      </c>
    </row>
    <row r="25" spans="1:7">
      <c r="A25" s="6">
        <v>23</v>
      </c>
      <c r="B25" s="3">
        <v>4854</v>
      </c>
      <c r="C25" s="3">
        <f>Table_File_2_for_1034_output[[#This Row],[Arena Output
(Daily Cumulative)]]-B24</f>
        <v>213</v>
      </c>
      <c r="D25" s="7">
        <v>209</v>
      </c>
      <c r="E25" s="3">
        <f>Table_File_2_for_1034_output[[#This Row],[Actual Production 
Data (X)]]-Table_File_2_for_1034_output[[#This Row],[Daily Model 
Output (Y)]]</f>
        <v>-4</v>
      </c>
      <c r="F25" s="3">
        <f>Table_File_2_for_1034_output[[#This Row],[Z = X - Y]]-$M$3</f>
        <v>-0.29999999999999982</v>
      </c>
      <c r="G25" s="3">
        <f>Table_File_2_for_1034_output[[#This Row],[Z - Z_bar]]^2</f>
        <v>8.99999999999999E-2</v>
      </c>
    </row>
    <row r="26" spans="1:7">
      <c r="A26" s="6">
        <v>24</v>
      </c>
      <c r="B26" s="3">
        <v>5066</v>
      </c>
      <c r="C26" s="3">
        <f>Table_File_2_for_1034_output[[#This Row],[Arena Output
(Daily Cumulative)]]-B25</f>
        <v>212</v>
      </c>
      <c r="D26" s="7">
        <v>208</v>
      </c>
      <c r="E26" s="3">
        <f>Table_File_2_for_1034_output[[#This Row],[Actual Production 
Data (X)]]-Table_File_2_for_1034_output[[#This Row],[Daily Model 
Output (Y)]]</f>
        <v>-4</v>
      </c>
      <c r="F26" s="3">
        <f>Table_File_2_for_1034_output[[#This Row],[Z = X - Y]]-$M$3</f>
        <v>-0.29999999999999982</v>
      </c>
      <c r="G26" s="3">
        <f>Table_File_2_for_1034_output[[#This Row],[Z - Z_bar]]^2</f>
        <v>8.99999999999999E-2</v>
      </c>
    </row>
    <row r="27" spans="1:7">
      <c r="A27" s="8">
        <v>25</v>
      </c>
      <c r="B27" s="3">
        <v>5278</v>
      </c>
      <c r="C27" s="3">
        <f>Table_File_2_for_1034_output[[#This Row],[Arena Output
(Daily Cumulative)]]-B26</f>
        <v>212</v>
      </c>
      <c r="D27" s="7">
        <v>205</v>
      </c>
      <c r="E27" s="3">
        <f>Table_File_2_for_1034_output[[#This Row],[Actual Production 
Data (X)]]-Table_File_2_for_1034_output[[#This Row],[Daily Model 
Output (Y)]]</f>
        <v>-7</v>
      </c>
      <c r="F27" s="3">
        <f>Table_File_2_for_1034_output[[#This Row],[Z = X - Y]]-$M$3</f>
        <v>-3.3</v>
      </c>
      <c r="G27" s="3">
        <f>Table_File_2_for_1034_output[[#This Row],[Z - Z_bar]]^2</f>
        <v>10.889999999999999</v>
      </c>
    </row>
    <row r="28" spans="1:7">
      <c r="A28" s="6">
        <v>26</v>
      </c>
      <c r="B28" s="3">
        <v>5490</v>
      </c>
      <c r="C28" s="3">
        <f>Table_File_2_for_1034_output[[#This Row],[Arena Output
(Daily Cumulative)]]-B27</f>
        <v>212</v>
      </c>
      <c r="D28" s="7">
        <v>212</v>
      </c>
      <c r="E28" s="3">
        <f>Table_File_2_for_1034_output[[#This Row],[Actual Production 
Data (X)]]-Table_File_2_for_1034_output[[#This Row],[Daily Model 
Output (Y)]]</f>
        <v>0</v>
      </c>
      <c r="F28" s="3">
        <f>Table_File_2_for_1034_output[[#This Row],[Z = X - Y]]-$M$3</f>
        <v>3.7</v>
      </c>
      <c r="G28" s="3">
        <f>Table_File_2_for_1034_output[[#This Row],[Z - Z_bar]]^2</f>
        <v>13.690000000000001</v>
      </c>
    </row>
    <row r="29" spans="1:7">
      <c r="A29" s="8">
        <v>27</v>
      </c>
      <c r="B29" s="3">
        <v>5702</v>
      </c>
      <c r="C29" s="3">
        <f>Table_File_2_for_1034_output[[#This Row],[Arena Output
(Daily Cumulative)]]-B28</f>
        <v>212</v>
      </c>
      <c r="D29" s="7">
        <v>213</v>
      </c>
      <c r="E29" s="3">
        <f>Table_File_2_for_1034_output[[#This Row],[Actual Production 
Data (X)]]-Table_File_2_for_1034_output[[#This Row],[Daily Model 
Output (Y)]]</f>
        <v>1</v>
      </c>
      <c r="F29" s="3">
        <f>Table_File_2_for_1034_output[[#This Row],[Z = X - Y]]-$M$3</f>
        <v>4.7</v>
      </c>
      <c r="G29" s="3">
        <f>Table_File_2_for_1034_output[[#This Row],[Z - Z_bar]]^2</f>
        <v>22.090000000000003</v>
      </c>
    </row>
    <row r="30" spans="1:7">
      <c r="A30" s="6">
        <v>28</v>
      </c>
      <c r="B30" s="3">
        <v>5915</v>
      </c>
      <c r="C30" s="3">
        <f>Table_File_2_for_1034_output[[#This Row],[Arena Output
(Daily Cumulative)]]-B29</f>
        <v>213</v>
      </c>
      <c r="D30" s="7">
        <v>204</v>
      </c>
      <c r="E30" s="3">
        <f>Table_File_2_for_1034_output[[#This Row],[Actual Production 
Data (X)]]-Table_File_2_for_1034_output[[#This Row],[Daily Model 
Output (Y)]]</f>
        <v>-9</v>
      </c>
      <c r="F30" s="3">
        <f>Table_File_2_for_1034_output[[#This Row],[Z = X - Y]]-$M$3</f>
        <v>-5.3</v>
      </c>
      <c r="G30" s="3">
        <f>Table_File_2_for_1034_output[[#This Row],[Z - Z_bar]]^2</f>
        <v>28.09</v>
      </c>
    </row>
    <row r="31" spans="1:7">
      <c r="A31" s="6">
        <v>29</v>
      </c>
      <c r="B31" s="3">
        <v>6126</v>
      </c>
      <c r="C31" s="3">
        <f>Table_File_2_for_1034_output[[#This Row],[Arena Output
(Daily Cumulative)]]-B30</f>
        <v>211</v>
      </c>
      <c r="D31" s="7">
        <v>211</v>
      </c>
      <c r="E31" s="3">
        <f>Table_File_2_for_1034_output[[#This Row],[Actual Production 
Data (X)]]-Table_File_2_for_1034_output[[#This Row],[Daily Model 
Output (Y)]]</f>
        <v>0</v>
      </c>
      <c r="F31" s="3">
        <f>Table_File_2_for_1034_output[[#This Row],[Z = X - Y]]-$M$3</f>
        <v>3.7</v>
      </c>
      <c r="G31" s="3">
        <f>Table_File_2_for_1034_output[[#This Row],[Z - Z_bar]]^2</f>
        <v>13.690000000000001</v>
      </c>
    </row>
    <row r="32" spans="1:7">
      <c r="A32" s="6">
        <v>30</v>
      </c>
      <c r="B32" s="3">
        <v>6338</v>
      </c>
      <c r="C32" s="3">
        <f>Table_File_2_for_1034_output[[#This Row],[Arena Output
(Daily Cumulative)]]-B31</f>
        <v>212</v>
      </c>
      <c r="D32" s="7">
        <v>203</v>
      </c>
      <c r="E32" s="3">
        <f>Table_File_2_for_1034_output[[#This Row],[Actual Production 
Data (X)]]-Table_File_2_for_1034_output[[#This Row],[Daily Model 
Output (Y)]]</f>
        <v>-9</v>
      </c>
      <c r="F32" s="3">
        <f>Table_File_2_for_1034_output[[#This Row],[Z = X - Y]]-$M$3</f>
        <v>-5.3</v>
      </c>
      <c r="G32" s="3">
        <f>Table_File_2_for_1034_output[[#This Row],[Z - Z_bar]]^2</f>
        <v>28.09</v>
      </c>
    </row>
    <row r="33" spans="1:7">
      <c r="A33" s="8">
        <v>31</v>
      </c>
      <c r="B33" s="3">
        <v>6551</v>
      </c>
      <c r="C33" s="3">
        <f>Table_File_2_for_1034_output[[#This Row],[Arena Output
(Daily Cumulative)]]-B32</f>
        <v>213</v>
      </c>
      <c r="D33" s="7">
        <v>207</v>
      </c>
      <c r="E33" s="3">
        <f>Table_File_2_for_1034_output[[#This Row],[Actual Production 
Data (X)]]-Table_File_2_for_1034_output[[#This Row],[Daily Model 
Output (Y)]]</f>
        <v>-6</v>
      </c>
      <c r="F33" s="3">
        <f>Table_File_2_for_1034_output[[#This Row],[Z = X - Y]]-$M$3</f>
        <v>-2.2999999999999998</v>
      </c>
      <c r="G33" s="3">
        <f>Table_File_2_for_1034_output[[#This Row],[Z - Z_bar]]^2</f>
        <v>5.2899999999999991</v>
      </c>
    </row>
    <row r="34" spans="1:7">
      <c r="A34" s="6">
        <v>32</v>
      </c>
      <c r="B34" s="3">
        <v>6764</v>
      </c>
      <c r="C34" s="3">
        <f>Table_File_2_for_1034_output[[#This Row],[Arena Output
(Daily Cumulative)]]-B33</f>
        <v>213</v>
      </c>
      <c r="D34" s="7">
        <v>212</v>
      </c>
      <c r="E34" s="3">
        <f>Table_File_2_for_1034_output[[#This Row],[Actual Production 
Data (X)]]-Table_File_2_for_1034_output[[#This Row],[Daily Model 
Output (Y)]]</f>
        <v>-1</v>
      </c>
      <c r="F34" s="3">
        <f>Table_File_2_for_1034_output[[#This Row],[Z = X - Y]]-$M$3</f>
        <v>2.7</v>
      </c>
      <c r="G34" s="3">
        <f>Table_File_2_for_1034_output[[#This Row],[Z - Z_bar]]^2</f>
        <v>7.2900000000000009</v>
      </c>
    </row>
    <row r="35" spans="1:7">
      <c r="A35" s="8">
        <v>33</v>
      </c>
      <c r="B35" s="3">
        <v>6975</v>
      </c>
      <c r="C35" s="3">
        <f>Table_File_2_for_1034_output[[#This Row],[Arena Output
(Daily Cumulative)]]-B34</f>
        <v>211</v>
      </c>
      <c r="D35" s="7">
        <v>213</v>
      </c>
      <c r="E35" s="3">
        <f>Table_File_2_for_1034_output[[#This Row],[Actual Production 
Data (X)]]-Table_File_2_for_1034_output[[#This Row],[Daily Model 
Output (Y)]]</f>
        <v>2</v>
      </c>
      <c r="F35" s="3">
        <f>Table_File_2_for_1034_output[[#This Row],[Z = X - Y]]-$M$3</f>
        <v>5.7</v>
      </c>
      <c r="G35" s="3">
        <f>Table_File_2_for_1034_output[[#This Row],[Z - Z_bar]]^2</f>
        <v>32.49</v>
      </c>
    </row>
    <row r="36" spans="1:7">
      <c r="A36" s="6">
        <v>34</v>
      </c>
      <c r="B36" s="3">
        <v>7187</v>
      </c>
      <c r="C36" s="3">
        <f>Table_File_2_for_1034_output[[#This Row],[Arena Output
(Daily Cumulative)]]-B35</f>
        <v>212</v>
      </c>
      <c r="D36" s="7">
        <v>205</v>
      </c>
      <c r="E36" s="3">
        <f>Table_File_2_for_1034_output[[#This Row],[Actual Production 
Data (X)]]-Table_File_2_for_1034_output[[#This Row],[Daily Model 
Output (Y)]]</f>
        <v>-7</v>
      </c>
      <c r="F36" s="3">
        <f>Table_File_2_for_1034_output[[#This Row],[Z = X - Y]]-$M$3</f>
        <v>-3.3</v>
      </c>
      <c r="G36" s="3">
        <f>Table_File_2_for_1034_output[[#This Row],[Z - Z_bar]]^2</f>
        <v>10.889999999999999</v>
      </c>
    </row>
    <row r="37" spans="1:7">
      <c r="A37" s="6">
        <v>35</v>
      </c>
      <c r="B37" s="3">
        <v>7400</v>
      </c>
      <c r="C37" s="3">
        <f>Table_File_2_for_1034_output[[#This Row],[Arena Output
(Daily Cumulative)]]-B36</f>
        <v>213</v>
      </c>
      <c r="D37" s="7">
        <v>206</v>
      </c>
      <c r="E37" s="3">
        <f>Table_File_2_for_1034_output[[#This Row],[Actual Production 
Data (X)]]-Table_File_2_for_1034_output[[#This Row],[Daily Model 
Output (Y)]]</f>
        <v>-7</v>
      </c>
      <c r="F37" s="3">
        <f>Table_File_2_for_1034_output[[#This Row],[Z = X - Y]]-$M$3</f>
        <v>-3.3</v>
      </c>
      <c r="G37" s="3">
        <f>Table_File_2_for_1034_output[[#This Row],[Z - Z_bar]]^2</f>
        <v>10.889999999999999</v>
      </c>
    </row>
    <row r="38" spans="1:7">
      <c r="A38" s="6">
        <v>36</v>
      </c>
      <c r="B38" s="3">
        <v>7612</v>
      </c>
      <c r="C38" s="3">
        <f>Table_File_2_for_1034_output[[#This Row],[Arena Output
(Daily Cumulative)]]-B37</f>
        <v>212</v>
      </c>
      <c r="D38" s="7">
        <v>209</v>
      </c>
      <c r="E38" s="3">
        <f>Table_File_2_for_1034_output[[#This Row],[Actual Production 
Data (X)]]-Table_File_2_for_1034_output[[#This Row],[Daily Model 
Output (Y)]]</f>
        <v>-3</v>
      </c>
      <c r="F38" s="3">
        <f>Table_File_2_for_1034_output[[#This Row],[Z = X - Y]]-$M$3</f>
        <v>0.70000000000000018</v>
      </c>
      <c r="G38" s="3">
        <f>Table_File_2_for_1034_output[[#This Row],[Z - Z_bar]]^2</f>
        <v>0.49000000000000027</v>
      </c>
    </row>
    <row r="39" spans="1:7">
      <c r="A39" s="8">
        <v>37</v>
      </c>
      <c r="B39" s="3">
        <v>7823</v>
      </c>
      <c r="C39" s="3">
        <f>Table_File_2_for_1034_output[[#This Row],[Arena Output
(Daily Cumulative)]]-B38</f>
        <v>211</v>
      </c>
      <c r="D39" s="7">
        <v>208</v>
      </c>
      <c r="E39" s="3">
        <f>Table_File_2_for_1034_output[[#This Row],[Actual Production 
Data (X)]]-Table_File_2_for_1034_output[[#This Row],[Daily Model 
Output (Y)]]</f>
        <v>-3</v>
      </c>
      <c r="F39" s="3">
        <f>Table_File_2_for_1034_output[[#This Row],[Z = X - Y]]-$M$3</f>
        <v>0.70000000000000018</v>
      </c>
      <c r="G39" s="3">
        <f>Table_File_2_for_1034_output[[#This Row],[Z - Z_bar]]^2</f>
        <v>0.49000000000000027</v>
      </c>
    </row>
    <row r="40" spans="1:7">
      <c r="A40" s="6">
        <v>38</v>
      </c>
      <c r="B40" s="3">
        <v>8035</v>
      </c>
      <c r="C40" s="3">
        <f>Table_File_2_for_1034_output[[#This Row],[Arena Output
(Daily Cumulative)]]-B39</f>
        <v>212</v>
      </c>
      <c r="D40" s="7">
        <v>212</v>
      </c>
      <c r="E40" s="3">
        <f>Table_File_2_for_1034_output[[#This Row],[Actual Production 
Data (X)]]-Table_File_2_for_1034_output[[#This Row],[Daily Model 
Output (Y)]]</f>
        <v>0</v>
      </c>
      <c r="F40" s="3">
        <f>Table_File_2_for_1034_output[[#This Row],[Z = X - Y]]-$M$3</f>
        <v>3.7</v>
      </c>
      <c r="G40" s="3">
        <f>Table_File_2_for_1034_output[[#This Row],[Z - Z_bar]]^2</f>
        <v>13.690000000000001</v>
      </c>
    </row>
    <row r="41" spans="1:7">
      <c r="A41" s="8">
        <v>39</v>
      </c>
      <c r="B41" s="3">
        <v>8249</v>
      </c>
      <c r="C41" s="3">
        <f>Table_File_2_for_1034_output[[#This Row],[Arena Output
(Daily Cumulative)]]-B40</f>
        <v>214</v>
      </c>
      <c r="D41" s="7">
        <v>207</v>
      </c>
      <c r="E41" s="3">
        <f>Table_File_2_for_1034_output[[#This Row],[Actual Production 
Data (X)]]-Table_File_2_for_1034_output[[#This Row],[Daily Model 
Output (Y)]]</f>
        <v>-7</v>
      </c>
      <c r="F41" s="3">
        <f>Table_File_2_for_1034_output[[#This Row],[Z = X - Y]]-$M$3</f>
        <v>-3.3</v>
      </c>
      <c r="G41" s="3">
        <f>Table_File_2_for_1034_output[[#This Row],[Z - Z_bar]]^2</f>
        <v>10.889999999999999</v>
      </c>
    </row>
    <row r="42" spans="1:7">
      <c r="A42" s="6">
        <v>40</v>
      </c>
      <c r="B42" s="3">
        <v>8461</v>
      </c>
      <c r="C42" s="3">
        <f>Table_File_2_for_1034_output[[#This Row],[Arena Output
(Daily Cumulative)]]-B41</f>
        <v>212</v>
      </c>
      <c r="D42" s="7">
        <v>205</v>
      </c>
      <c r="E42" s="3">
        <f>Table_File_2_for_1034_output[[#This Row],[Actual Production 
Data (X)]]-Table_File_2_for_1034_output[[#This Row],[Daily Model 
Output (Y)]]</f>
        <v>-7</v>
      </c>
      <c r="F42" s="3">
        <f>Table_File_2_for_1034_output[[#This Row],[Z = X - Y]]-$M$3</f>
        <v>-3.3</v>
      </c>
      <c r="G42" s="3">
        <f>Table_File_2_for_1034_output[[#This Row],[Z - Z_bar]]^2</f>
        <v>10.889999999999999</v>
      </c>
    </row>
    <row r="43" spans="1:7">
      <c r="A43" s="6">
        <v>41</v>
      </c>
      <c r="B43" s="3">
        <v>8673</v>
      </c>
      <c r="C43" s="3">
        <f>Table_File_2_for_1034_output[[#This Row],[Arena Output
(Daily Cumulative)]]-B42</f>
        <v>212</v>
      </c>
      <c r="D43" s="7">
        <v>208</v>
      </c>
      <c r="E43" s="3">
        <f>Table_File_2_for_1034_output[[#This Row],[Actual Production 
Data (X)]]-Table_File_2_for_1034_output[[#This Row],[Daily Model 
Output (Y)]]</f>
        <v>-4</v>
      </c>
      <c r="F43" s="3">
        <f>Table_File_2_for_1034_output[[#This Row],[Z = X - Y]]-$M$3</f>
        <v>-0.29999999999999982</v>
      </c>
      <c r="G43" s="3">
        <f>Table_File_2_for_1034_output[[#This Row],[Z - Z_bar]]^2</f>
        <v>8.99999999999999E-2</v>
      </c>
    </row>
    <row r="44" spans="1:7">
      <c r="A44" s="6">
        <v>42</v>
      </c>
      <c r="B44" s="3">
        <v>8886</v>
      </c>
      <c r="C44" s="3">
        <f>Table_File_2_for_1034_output[[#This Row],[Arena Output
(Daily Cumulative)]]-B43</f>
        <v>213</v>
      </c>
      <c r="D44" s="7">
        <v>205</v>
      </c>
      <c r="E44" s="3">
        <f>Table_File_2_for_1034_output[[#This Row],[Actual Production 
Data (X)]]-Table_File_2_for_1034_output[[#This Row],[Daily Model 
Output (Y)]]</f>
        <v>-8</v>
      </c>
      <c r="F44" s="3">
        <f>Table_File_2_for_1034_output[[#This Row],[Z = X - Y]]-$M$3</f>
        <v>-4.3</v>
      </c>
      <c r="G44" s="3">
        <f>Table_File_2_for_1034_output[[#This Row],[Z - Z_bar]]^2</f>
        <v>18.489999999999998</v>
      </c>
    </row>
    <row r="45" spans="1:7">
      <c r="A45" s="8">
        <v>43</v>
      </c>
      <c r="B45" s="3">
        <v>9097</v>
      </c>
      <c r="C45" s="3">
        <f>Table_File_2_for_1034_output[[#This Row],[Arena Output
(Daily Cumulative)]]-B44</f>
        <v>211</v>
      </c>
      <c r="D45" s="7">
        <v>207</v>
      </c>
      <c r="E45" s="3">
        <f>Table_File_2_for_1034_output[[#This Row],[Actual Production 
Data (X)]]-Table_File_2_for_1034_output[[#This Row],[Daily Model 
Output (Y)]]</f>
        <v>-4</v>
      </c>
      <c r="F45" s="3">
        <f>Table_File_2_for_1034_output[[#This Row],[Z = X - Y]]-$M$3</f>
        <v>-0.29999999999999982</v>
      </c>
      <c r="G45" s="3">
        <f>Table_File_2_for_1034_output[[#This Row],[Z - Z_bar]]^2</f>
        <v>8.99999999999999E-2</v>
      </c>
    </row>
    <row r="46" spans="1:7">
      <c r="A46" s="6">
        <v>44</v>
      </c>
      <c r="B46" s="3">
        <v>9309</v>
      </c>
      <c r="C46" s="3">
        <f>Table_File_2_for_1034_output[[#This Row],[Arena Output
(Daily Cumulative)]]-B45</f>
        <v>212</v>
      </c>
      <c r="D46" s="7">
        <v>212</v>
      </c>
      <c r="E46" s="3">
        <f>Table_File_2_for_1034_output[[#This Row],[Actual Production 
Data (X)]]-Table_File_2_for_1034_output[[#This Row],[Daily Model 
Output (Y)]]</f>
        <v>0</v>
      </c>
      <c r="F46" s="3">
        <f>Table_File_2_for_1034_output[[#This Row],[Z = X - Y]]-$M$3</f>
        <v>3.7</v>
      </c>
      <c r="G46" s="3">
        <f>Table_File_2_for_1034_output[[#This Row],[Z - Z_bar]]^2</f>
        <v>13.690000000000001</v>
      </c>
    </row>
    <row r="47" spans="1:7">
      <c r="A47" s="8">
        <v>45</v>
      </c>
      <c r="B47" s="3">
        <v>9521</v>
      </c>
      <c r="C47" s="3">
        <f>Table_File_2_for_1034_output[[#This Row],[Arena Output
(Daily Cumulative)]]-B46</f>
        <v>212</v>
      </c>
      <c r="D47" s="7">
        <v>205</v>
      </c>
      <c r="E47" s="3">
        <f>Table_File_2_for_1034_output[[#This Row],[Actual Production 
Data (X)]]-Table_File_2_for_1034_output[[#This Row],[Daily Model 
Output (Y)]]</f>
        <v>-7</v>
      </c>
      <c r="F47" s="3">
        <f>Table_File_2_for_1034_output[[#This Row],[Z = X - Y]]-$M$3</f>
        <v>-3.3</v>
      </c>
      <c r="G47" s="3">
        <f>Table_File_2_for_1034_output[[#This Row],[Z - Z_bar]]^2</f>
        <v>10.889999999999999</v>
      </c>
    </row>
    <row r="48" spans="1:7">
      <c r="A48" s="6">
        <v>46</v>
      </c>
      <c r="B48" s="3">
        <v>9734</v>
      </c>
      <c r="C48" s="3">
        <f>Table_File_2_for_1034_output[[#This Row],[Arena Output
(Daily Cumulative)]]-B47</f>
        <v>213</v>
      </c>
      <c r="D48" s="7">
        <v>211</v>
      </c>
      <c r="E48" s="3">
        <f>Table_File_2_for_1034_output[[#This Row],[Actual Production 
Data (X)]]-Table_File_2_for_1034_output[[#This Row],[Daily Model 
Output (Y)]]</f>
        <v>-2</v>
      </c>
      <c r="F48" s="3">
        <f>Table_File_2_for_1034_output[[#This Row],[Z = X - Y]]-$M$3</f>
        <v>1.7000000000000002</v>
      </c>
      <c r="G48" s="3">
        <f>Table_File_2_for_1034_output[[#This Row],[Z - Z_bar]]^2</f>
        <v>2.8900000000000006</v>
      </c>
    </row>
    <row r="49" spans="1:7">
      <c r="A49" s="6">
        <v>47</v>
      </c>
      <c r="B49" s="3">
        <v>9947</v>
      </c>
      <c r="C49" s="3">
        <f>Table_File_2_for_1034_output[[#This Row],[Arena Output
(Daily Cumulative)]]-B48</f>
        <v>213</v>
      </c>
      <c r="D49" s="7">
        <v>208</v>
      </c>
      <c r="E49" s="3">
        <f>Table_File_2_for_1034_output[[#This Row],[Actual Production 
Data (X)]]-Table_File_2_for_1034_output[[#This Row],[Daily Model 
Output (Y)]]</f>
        <v>-5</v>
      </c>
      <c r="F49" s="3">
        <f>Table_File_2_for_1034_output[[#This Row],[Z = X - Y]]-$M$3</f>
        <v>-1.2999999999999998</v>
      </c>
      <c r="G49" s="3">
        <f>Table_File_2_for_1034_output[[#This Row],[Z - Z_bar]]^2</f>
        <v>1.6899999999999995</v>
      </c>
    </row>
    <row r="50" spans="1:7">
      <c r="A50" s="6">
        <v>48</v>
      </c>
      <c r="B50" s="3">
        <v>10158</v>
      </c>
      <c r="C50" s="3">
        <f>Table_File_2_for_1034_output[[#This Row],[Arena Output
(Daily Cumulative)]]-B49</f>
        <v>211</v>
      </c>
      <c r="D50" s="7">
        <v>204</v>
      </c>
      <c r="E50" s="3">
        <f>Table_File_2_for_1034_output[[#This Row],[Actual Production 
Data (X)]]-Table_File_2_for_1034_output[[#This Row],[Daily Model 
Output (Y)]]</f>
        <v>-7</v>
      </c>
      <c r="F50" s="3">
        <f>Table_File_2_for_1034_output[[#This Row],[Z = X - Y]]-$M$3</f>
        <v>-3.3</v>
      </c>
      <c r="G50" s="3">
        <f>Table_File_2_for_1034_output[[#This Row],[Z - Z_bar]]^2</f>
        <v>10.889999999999999</v>
      </c>
    </row>
    <row r="51" spans="1:7">
      <c r="A51" s="8">
        <v>49</v>
      </c>
      <c r="B51" s="3">
        <v>10371</v>
      </c>
      <c r="C51" s="3">
        <f>Table_File_2_for_1034_output[[#This Row],[Arena Output
(Daily Cumulative)]]-B50</f>
        <v>213</v>
      </c>
      <c r="D51" s="7">
        <v>207</v>
      </c>
      <c r="E51" s="3">
        <f>Table_File_2_for_1034_output[[#This Row],[Actual Production 
Data (X)]]-Table_File_2_for_1034_output[[#This Row],[Daily Model 
Output (Y)]]</f>
        <v>-6</v>
      </c>
      <c r="F51" s="3">
        <f>Table_File_2_for_1034_output[[#This Row],[Z = X - Y]]-$M$3</f>
        <v>-2.2999999999999998</v>
      </c>
      <c r="G51" s="3">
        <f>Table_File_2_for_1034_output[[#This Row],[Z - Z_bar]]^2</f>
        <v>5.2899999999999991</v>
      </c>
    </row>
    <row r="52" spans="1:7">
      <c r="A52" s="6">
        <v>50</v>
      </c>
      <c r="B52" s="3">
        <v>10583</v>
      </c>
      <c r="C52" s="3">
        <f>Table_File_2_for_1034_output[[#This Row],[Arena Output
(Daily Cumulative)]]-B51</f>
        <v>212</v>
      </c>
      <c r="D52" s="7">
        <v>203</v>
      </c>
      <c r="E52" s="3">
        <f>Table_File_2_for_1034_output[[#This Row],[Actual Production 
Data (X)]]-Table_File_2_for_1034_output[[#This Row],[Daily Model 
Output (Y)]]</f>
        <v>-9</v>
      </c>
      <c r="F52" s="3">
        <f>Table_File_2_for_1034_output[[#This Row],[Z = X - Y]]-$M$3</f>
        <v>-5.3</v>
      </c>
      <c r="G52" s="3">
        <f>Table_File_2_for_1034_output[[#This Row],[Z - Z_bar]]^2</f>
        <v>28.09</v>
      </c>
    </row>
    <row r="53" spans="1:7">
      <c r="A53" s="3"/>
      <c r="B53" s="3"/>
      <c r="C53" s="3"/>
      <c r="D53" s="3"/>
      <c r="E53" s="3"/>
      <c r="F53" s="3"/>
      <c r="G53" s="3"/>
    </row>
    <row r="54" spans="1:7">
      <c r="A54" s="2" t="s">
        <v>1</v>
      </c>
      <c r="B54" s="3"/>
      <c r="C54" s="3"/>
      <c r="D54" s="3"/>
      <c r="E54" s="3"/>
      <c r="F54" s="3"/>
      <c r="G54" s="3">
        <f>SUM(G3:G52)</f>
        <v>1282.5000000000009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8A1A-0DDD-4AA9-9465-F2AAAF5765B8}">
  <dimension ref="A1:J57"/>
  <sheetViews>
    <sheetView tabSelected="1" workbookViewId="0">
      <selection activeCell="J16" sqref="J16"/>
    </sheetView>
  </sheetViews>
  <sheetFormatPr defaultRowHeight="14.4"/>
  <cols>
    <col min="1" max="2" width="10.77734375" bestFit="1" customWidth="1"/>
  </cols>
  <sheetData>
    <row r="1" spans="1:10">
      <c r="A1" t="s">
        <v>14</v>
      </c>
      <c r="B1" t="s">
        <v>15</v>
      </c>
      <c r="C1" t="s">
        <v>25</v>
      </c>
      <c r="D1" t="s">
        <v>19</v>
      </c>
      <c r="E1" t="s">
        <v>26</v>
      </c>
      <c r="F1" t="s">
        <v>27</v>
      </c>
    </row>
    <row r="2" spans="1:10">
      <c r="B2" s="9" t="s">
        <v>0</v>
      </c>
      <c r="D2" t="e">
        <f>Table_File_3_output_after_warm_up[[#This Row],[Actual Production]]-Table_File_3_output_after_warm_up[[#This Row],[Daily Output]]</f>
        <v>#VALUE!</v>
      </c>
      <c r="E2" t="e">
        <f>Table_File_3_output_after_warm_up[[#This Row],[Z = X - Y]]-$D$55</f>
        <v>#VALUE!</v>
      </c>
      <c r="F2" s="9" t="e">
        <f>Table_File_3_output_after_warm_up[[#This Row],[Z - SD]]^2</f>
        <v>#VALUE!</v>
      </c>
    </row>
    <row r="3" spans="1:10">
      <c r="A3">
        <v>0</v>
      </c>
      <c r="B3" s="9">
        <v>0</v>
      </c>
      <c r="D3">
        <f>Table_File_3_output_after_warm_up[[#This Row],[Actual Production]]-Table_File_3_output_after_warm_up[[#This Row],[Daily Output]]</f>
        <v>0</v>
      </c>
      <c r="E3">
        <f>Table_File_3_output_after_warm_up[[#This Row],[Z = X - Y]]-$D$55</f>
        <v>0.52</v>
      </c>
      <c r="F3" s="9">
        <f>Table_File_3_output_after_warm_up[[#This Row],[Z - SD]]^2</f>
        <v>0.27040000000000003</v>
      </c>
    </row>
    <row r="4" spans="1:10">
      <c r="A4">
        <v>27</v>
      </c>
      <c r="B4" s="9">
        <f>Table_File_3_output_after_warm_up[[#This Row],[Arena Output]]-A3</f>
        <v>27</v>
      </c>
      <c r="C4" s="7">
        <v>212</v>
      </c>
      <c r="D4">
        <f>Table_File_3_output_after_warm_up[[#This Row],[Actual Production]]-Table_File_3_output_after_warm_up[[#This Row],[Daily Output]]</f>
        <v>185</v>
      </c>
      <c r="E4">
        <f>Table_File_3_output_after_warm_up[[#This Row],[Z = X - Y]]-$D$55</f>
        <v>185.52</v>
      </c>
      <c r="F4" s="9">
        <f>Table_File_3_output_after_warm_up[[#This Row],[Z - SD]]^2</f>
        <v>34417.670400000003</v>
      </c>
    </row>
    <row r="5" spans="1:10">
      <c r="A5">
        <v>239</v>
      </c>
      <c r="B5" s="9">
        <f>Table_File_3_output_after_warm_up[[#This Row],[Arena Output]]-A4</f>
        <v>212</v>
      </c>
      <c r="C5" s="7">
        <v>207</v>
      </c>
      <c r="D5">
        <f>Table_File_3_output_after_warm_up[[#This Row],[Actual Production]]-Table_File_3_output_after_warm_up[[#This Row],[Daily Output]]</f>
        <v>-5</v>
      </c>
      <c r="E5">
        <f>Table_File_3_output_after_warm_up[[#This Row],[Z = X - Y]]-$D$55</f>
        <v>-4.4800000000000004</v>
      </c>
      <c r="F5" s="9">
        <f>Table_File_3_output_after_warm_up[[#This Row],[Z - SD]]^2</f>
        <v>20.070400000000003</v>
      </c>
      <c r="I5" t="s">
        <v>21</v>
      </c>
      <c r="J5" s="1">
        <v>-0.52</v>
      </c>
    </row>
    <row r="6" spans="1:10">
      <c r="A6">
        <v>450</v>
      </c>
      <c r="B6" s="9">
        <f>Table_File_3_output_after_warm_up[[#This Row],[Arena Output]]-A5</f>
        <v>211</v>
      </c>
      <c r="C6" s="7">
        <v>209</v>
      </c>
      <c r="D6">
        <f>Table_File_3_output_after_warm_up[[#This Row],[Actual Production]]-Table_File_3_output_after_warm_up[[#This Row],[Daily Output]]</f>
        <v>-2</v>
      </c>
      <c r="E6">
        <f>Table_File_3_output_after_warm_up[[#This Row],[Z = X - Y]]-$D$55</f>
        <v>-1.48</v>
      </c>
      <c r="F6" s="9">
        <f>Table_File_3_output_after_warm_up[[#This Row],[Z - SD]]^2</f>
        <v>2.1903999999999999</v>
      </c>
      <c r="J6" s="1"/>
    </row>
    <row r="7" spans="1:10">
      <c r="A7">
        <v>663</v>
      </c>
      <c r="B7" s="9">
        <f>Table_File_3_output_after_warm_up[[#This Row],[Arena Output]]-A6</f>
        <v>213</v>
      </c>
      <c r="C7" s="7">
        <v>207</v>
      </c>
      <c r="D7">
        <f>Table_File_3_output_after_warm_up[[#This Row],[Actual Production]]-Table_File_3_output_after_warm_up[[#This Row],[Daily Output]]</f>
        <v>-6</v>
      </c>
      <c r="E7">
        <f>Table_File_3_output_after_warm_up[[#This Row],[Z = X - Y]]-$D$55</f>
        <v>-5.48</v>
      </c>
      <c r="F7" s="9">
        <f>Table_File_3_output_after_warm_up[[#This Row],[Z - SD]]^2</f>
        <v>30.030400000000004</v>
      </c>
      <c r="J7" s="1">
        <v>14.49</v>
      </c>
    </row>
    <row r="8" spans="1:10">
      <c r="A8">
        <v>875</v>
      </c>
      <c r="B8" s="9">
        <f>Table_File_3_output_after_warm_up[[#This Row],[Arena Output]]-A7</f>
        <v>212</v>
      </c>
      <c r="C8" s="7">
        <v>207</v>
      </c>
      <c r="D8">
        <f>Table_File_3_output_after_warm_up[[#This Row],[Actual Production]]-Table_File_3_output_after_warm_up[[#This Row],[Daily Output]]</f>
        <v>-5</v>
      </c>
      <c r="E8">
        <f>Table_File_3_output_after_warm_up[[#This Row],[Z = X - Y]]-$D$55</f>
        <v>-4.4800000000000004</v>
      </c>
      <c r="F8" s="9">
        <f>Table_File_3_output_after_warm_up[[#This Row],[Z - SD]]^2</f>
        <v>20.070400000000003</v>
      </c>
    </row>
    <row r="9" spans="1:10">
      <c r="A9">
        <v>1087</v>
      </c>
      <c r="B9" s="9">
        <f>Table_File_3_output_after_warm_up[[#This Row],[Arena Output]]-A8</f>
        <v>212</v>
      </c>
      <c r="C9" s="7">
        <v>208</v>
      </c>
      <c r="D9">
        <f>Table_File_3_output_after_warm_up[[#This Row],[Actual Production]]-Table_File_3_output_after_warm_up[[#This Row],[Daily Output]]</f>
        <v>-4</v>
      </c>
      <c r="E9">
        <f>Table_File_3_output_after_warm_up[[#This Row],[Z = X - Y]]-$D$55</f>
        <v>-3.48</v>
      </c>
      <c r="F9" s="9">
        <f>Table_File_3_output_after_warm_up[[#This Row],[Z - SD]]^2</f>
        <v>12.1104</v>
      </c>
    </row>
    <row r="10" spans="1:10">
      <c r="A10">
        <v>1298</v>
      </c>
      <c r="B10" s="9">
        <f>Table_File_3_output_after_warm_up[[#This Row],[Arena Output]]-A9</f>
        <v>211</v>
      </c>
      <c r="C10" s="7">
        <v>210</v>
      </c>
      <c r="D10">
        <f>Table_File_3_output_after_warm_up[[#This Row],[Actual Production]]-Table_File_3_output_after_warm_up[[#This Row],[Daily Output]]</f>
        <v>-1</v>
      </c>
      <c r="E10">
        <f>Table_File_3_output_after_warm_up[[#This Row],[Z = X - Y]]-$D$55</f>
        <v>-0.48</v>
      </c>
      <c r="F10" s="9">
        <f>Table_File_3_output_after_warm_up[[#This Row],[Z - SD]]^2</f>
        <v>0.23039999999999999</v>
      </c>
    </row>
    <row r="11" spans="1:10">
      <c r="A11">
        <v>1512</v>
      </c>
      <c r="B11" s="9">
        <f>Table_File_3_output_after_warm_up[[#This Row],[Arena Output]]-A10</f>
        <v>214</v>
      </c>
      <c r="C11" s="7">
        <v>206</v>
      </c>
      <c r="D11">
        <f>Table_File_3_output_after_warm_up[[#This Row],[Actual Production]]-Table_File_3_output_after_warm_up[[#This Row],[Daily Output]]</f>
        <v>-8</v>
      </c>
      <c r="E11">
        <f>Table_File_3_output_after_warm_up[[#This Row],[Z = X - Y]]-$D$55</f>
        <v>-7.48</v>
      </c>
      <c r="F11" s="9">
        <f>Table_File_3_output_after_warm_up[[#This Row],[Z - SD]]^2</f>
        <v>55.950400000000009</v>
      </c>
    </row>
    <row r="12" spans="1:10">
      <c r="A12">
        <v>1724</v>
      </c>
      <c r="B12" s="9">
        <f>Table_File_3_output_after_warm_up[[#This Row],[Arena Output]]-A11</f>
        <v>212</v>
      </c>
      <c r="C12" s="7">
        <v>208</v>
      </c>
      <c r="D12">
        <f>Table_File_3_output_after_warm_up[[#This Row],[Actual Production]]-Table_File_3_output_after_warm_up[[#This Row],[Daily Output]]</f>
        <v>-4</v>
      </c>
      <c r="E12">
        <f>Table_File_3_output_after_warm_up[[#This Row],[Z = X - Y]]-$D$55</f>
        <v>-3.48</v>
      </c>
      <c r="F12" s="9">
        <f>Table_File_3_output_after_warm_up[[#This Row],[Z - SD]]^2</f>
        <v>12.1104</v>
      </c>
    </row>
    <row r="13" spans="1:10">
      <c r="A13">
        <v>1936</v>
      </c>
      <c r="B13" s="9">
        <f>Table_File_3_output_after_warm_up[[#This Row],[Arena Output]]-A12</f>
        <v>212</v>
      </c>
      <c r="C13" s="7">
        <v>204</v>
      </c>
      <c r="D13">
        <f>Table_File_3_output_after_warm_up[[#This Row],[Actual Production]]-Table_File_3_output_after_warm_up[[#This Row],[Daily Output]]</f>
        <v>-8</v>
      </c>
      <c r="E13">
        <f>Table_File_3_output_after_warm_up[[#This Row],[Z = X - Y]]-$D$55</f>
        <v>-7.48</v>
      </c>
      <c r="F13" s="9">
        <f>Table_File_3_output_after_warm_up[[#This Row],[Z - SD]]^2</f>
        <v>55.950400000000009</v>
      </c>
    </row>
    <row r="14" spans="1:10">
      <c r="A14">
        <v>2149</v>
      </c>
      <c r="B14" s="9">
        <f>Table_File_3_output_after_warm_up[[#This Row],[Arena Output]]-A13</f>
        <v>213</v>
      </c>
      <c r="C14" s="7">
        <v>212</v>
      </c>
      <c r="D14">
        <f>Table_File_3_output_after_warm_up[[#This Row],[Actual Production]]-Table_File_3_output_after_warm_up[[#This Row],[Daily Output]]</f>
        <v>-1</v>
      </c>
      <c r="E14">
        <f>Table_File_3_output_after_warm_up[[#This Row],[Z = X - Y]]-$D$55</f>
        <v>-0.48</v>
      </c>
      <c r="F14" s="9">
        <f>Table_File_3_output_after_warm_up[[#This Row],[Z - SD]]^2</f>
        <v>0.23039999999999999</v>
      </c>
    </row>
    <row r="15" spans="1:10">
      <c r="A15">
        <v>2360</v>
      </c>
      <c r="B15" s="9">
        <f>Table_File_3_output_after_warm_up[[#This Row],[Arena Output]]-A14</f>
        <v>211</v>
      </c>
      <c r="C15" s="7">
        <v>206</v>
      </c>
      <c r="D15">
        <f>Table_File_3_output_after_warm_up[[#This Row],[Actual Production]]-Table_File_3_output_after_warm_up[[#This Row],[Daily Output]]</f>
        <v>-5</v>
      </c>
      <c r="E15">
        <f>Table_File_3_output_after_warm_up[[#This Row],[Z = X - Y]]-$D$55</f>
        <v>-4.4800000000000004</v>
      </c>
      <c r="F15" s="9">
        <f>Table_File_3_output_after_warm_up[[#This Row],[Z - SD]]^2</f>
        <v>20.070400000000003</v>
      </c>
    </row>
    <row r="16" spans="1:10">
      <c r="A16">
        <v>2572</v>
      </c>
      <c r="B16" s="9">
        <f>Table_File_3_output_after_warm_up[[#This Row],[Arena Output]]-A15</f>
        <v>212</v>
      </c>
      <c r="C16" s="7">
        <v>206</v>
      </c>
      <c r="D16">
        <f>Table_File_3_output_after_warm_up[[#This Row],[Actual Production]]-Table_File_3_output_after_warm_up[[#This Row],[Daily Output]]</f>
        <v>-6</v>
      </c>
      <c r="E16">
        <f>Table_File_3_output_after_warm_up[[#This Row],[Z = X - Y]]-$D$55</f>
        <v>-5.48</v>
      </c>
      <c r="F16" s="9">
        <f>Table_File_3_output_after_warm_up[[#This Row],[Z - SD]]^2</f>
        <v>30.030400000000004</v>
      </c>
    </row>
    <row r="17" spans="1:6">
      <c r="A17">
        <v>2784</v>
      </c>
      <c r="B17" s="9">
        <f>Table_File_3_output_after_warm_up[[#This Row],[Arena Output]]-A16</f>
        <v>212</v>
      </c>
      <c r="C17" s="7">
        <v>209</v>
      </c>
      <c r="D17">
        <f>Table_File_3_output_after_warm_up[[#This Row],[Actual Production]]-Table_File_3_output_after_warm_up[[#This Row],[Daily Output]]</f>
        <v>-3</v>
      </c>
      <c r="E17">
        <f>Table_File_3_output_after_warm_up[[#This Row],[Z = X - Y]]-$D$55</f>
        <v>-2.48</v>
      </c>
      <c r="F17" s="9">
        <f>Table_File_3_output_after_warm_up[[#This Row],[Z - SD]]^2</f>
        <v>6.1504000000000003</v>
      </c>
    </row>
    <row r="18" spans="1:6">
      <c r="A18">
        <v>2997</v>
      </c>
      <c r="B18" s="9">
        <f>Table_File_3_output_after_warm_up[[#This Row],[Arena Output]]-A17</f>
        <v>213</v>
      </c>
      <c r="C18" s="7">
        <v>208</v>
      </c>
      <c r="D18">
        <f>Table_File_3_output_after_warm_up[[#This Row],[Actual Production]]-Table_File_3_output_after_warm_up[[#This Row],[Daily Output]]</f>
        <v>-5</v>
      </c>
      <c r="E18">
        <f>Table_File_3_output_after_warm_up[[#This Row],[Z = X - Y]]-$D$55</f>
        <v>-4.4800000000000004</v>
      </c>
      <c r="F18" s="9">
        <f>Table_File_3_output_after_warm_up[[#This Row],[Z - SD]]^2</f>
        <v>20.070400000000003</v>
      </c>
    </row>
    <row r="19" spans="1:6">
      <c r="A19">
        <v>3209</v>
      </c>
      <c r="B19" s="9">
        <f>Table_File_3_output_after_warm_up[[#This Row],[Arena Output]]-A18</f>
        <v>212</v>
      </c>
      <c r="C19" s="7">
        <v>210</v>
      </c>
      <c r="D19">
        <f>Table_File_3_output_after_warm_up[[#This Row],[Actual Production]]-Table_File_3_output_after_warm_up[[#This Row],[Daily Output]]</f>
        <v>-2</v>
      </c>
      <c r="E19">
        <f>Table_File_3_output_after_warm_up[[#This Row],[Z = X - Y]]-$D$55</f>
        <v>-1.48</v>
      </c>
      <c r="F19" s="9">
        <f>Table_File_3_output_after_warm_up[[#This Row],[Z - SD]]^2</f>
        <v>2.1903999999999999</v>
      </c>
    </row>
    <row r="20" spans="1:6">
      <c r="A20">
        <v>3421</v>
      </c>
      <c r="B20" s="9">
        <f>Table_File_3_output_after_warm_up[[#This Row],[Arena Output]]-A19</f>
        <v>212</v>
      </c>
      <c r="C20" s="7">
        <v>209</v>
      </c>
      <c r="D20">
        <f>Table_File_3_output_after_warm_up[[#This Row],[Actual Production]]-Table_File_3_output_after_warm_up[[#This Row],[Daily Output]]</f>
        <v>-3</v>
      </c>
      <c r="E20">
        <f>Table_File_3_output_after_warm_up[[#This Row],[Z = X - Y]]-$D$55</f>
        <v>-2.48</v>
      </c>
      <c r="F20" s="9">
        <f>Table_File_3_output_after_warm_up[[#This Row],[Z - SD]]^2</f>
        <v>6.1504000000000003</v>
      </c>
    </row>
    <row r="21" spans="1:6">
      <c r="A21">
        <v>3634</v>
      </c>
      <c r="B21" s="9">
        <f>Table_File_3_output_after_warm_up[[#This Row],[Arena Output]]-A20</f>
        <v>213</v>
      </c>
      <c r="C21" s="7">
        <v>208</v>
      </c>
      <c r="D21">
        <f>Table_File_3_output_after_warm_up[[#This Row],[Actual Production]]-Table_File_3_output_after_warm_up[[#This Row],[Daily Output]]</f>
        <v>-5</v>
      </c>
      <c r="E21">
        <f>Table_File_3_output_after_warm_up[[#This Row],[Z = X - Y]]-$D$55</f>
        <v>-4.4800000000000004</v>
      </c>
      <c r="F21" s="9">
        <f>Table_File_3_output_after_warm_up[[#This Row],[Z - SD]]^2</f>
        <v>20.070400000000003</v>
      </c>
    </row>
    <row r="22" spans="1:6">
      <c r="A22">
        <v>3846</v>
      </c>
      <c r="B22" s="9">
        <f>Table_File_3_output_after_warm_up[[#This Row],[Arena Output]]-A21</f>
        <v>212</v>
      </c>
      <c r="C22" s="7">
        <v>211</v>
      </c>
      <c r="D22">
        <f>Table_File_3_output_after_warm_up[[#This Row],[Actual Production]]-Table_File_3_output_after_warm_up[[#This Row],[Daily Output]]</f>
        <v>-1</v>
      </c>
      <c r="E22">
        <f>Table_File_3_output_after_warm_up[[#This Row],[Z = X - Y]]-$D$55</f>
        <v>-0.48</v>
      </c>
      <c r="F22" s="9">
        <f>Table_File_3_output_after_warm_up[[#This Row],[Z - SD]]^2</f>
        <v>0.23039999999999999</v>
      </c>
    </row>
    <row r="23" spans="1:6">
      <c r="A23">
        <v>4057</v>
      </c>
      <c r="B23" s="9">
        <f>Table_File_3_output_after_warm_up[[#This Row],[Arena Output]]-A22</f>
        <v>211</v>
      </c>
      <c r="C23" s="7">
        <v>207</v>
      </c>
      <c r="D23">
        <f>Table_File_3_output_after_warm_up[[#This Row],[Actual Production]]-Table_File_3_output_after_warm_up[[#This Row],[Daily Output]]</f>
        <v>-4</v>
      </c>
      <c r="E23">
        <f>Table_File_3_output_after_warm_up[[#This Row],[Z = X - Y]]-$D$55</f>
        <v>-3.48</v>
      </c>
      <c r="F23" s="9">
        <f>Table_File_3_output_after_warm_up[[#This Row],[Z - SD]]^2</f>
        <v>12.1104</v>
      </c>
    </row>
    <row r="24" spans="1:6">
      <c r="A24">
        <v>4269</v>
      </c>
      <c r="B24" s="9">
        <f>Table_File_3_output_after_warm_up[[#This Row],[Arena Output]]-A23</f>
        <v>212</v>
      </c>
      <c r="C24" s="7">
        <v>207</v>
      </c>
      <c r="D24">
        <f>Table_File_3_output_after_warm_up[[#This Row],[Actual Production]]-Table_File_3_output_after_warm_up[[#This Row],[Daily Output]]</f>
        <v>-5</v>
      </c>
      <c r="E24">
        <f>Table_File_3_output_after_warm_up[[#This Row],[Z = X - Y]]-$D$55</f>
        <v>-4.4800000000000004</v>
      </c>
      <c r="F24" s="9">
        <f>Table_File_3_output_after_warm_up[[#This Row],[Z - SD]]^2</f>
        <v>20.070400000000003</v>
      </c>
    </row>
    <row r="25" spans="1:6">
      <c r="A25">
        <v>4482</v>
      </c>
      <c r="B25" s="9">
        <f>Table_File_3_output_after_warm_up[[#This Row],[Arena Output]]-A24</f>
        <v>213</v>
      </c>
      <c r="C25" s="7">
        <v>208</v>
      </c>
      <c r="D25">
        <f>Table_File_3_output_after_warm_up[[#This Row],[Actual Production]]-Table_File_3_output_after_warm_up[[#This Row],[Daily Output]]</f>
        <v>-5</v>
      </c>
      <c r="E25">
        <f>Table_File_3_output_after_warm_up[[#This Row],[Z = X - Y]]-$D$55</f>
        <v>-4.4800000000000004</v>
      </c>
      <c r="F25" s="9">
        <f>Table_File_3_output_after_warm_up[[#This Row],[Z - SD]]^2</f>
        <v>20.070400000000003</v>
      </c>
    </row>
    <row r="26" spans="1:6">
      <c r="A26">
        <v>4695</v>
      </c>
      <c r="B26" s="9">
        <f>Table_File_3_output_after_warm_up[[#This Row],[Arena Output]]-A25</f>
        <v>213</v>
      </c>
      <c r="C26" s="7">
        <v>209</v>
      </c>
      <c r="D26">
        <f>Table_File_3_output_after_warm_up[[#This Row],[Actual Production]]-Table_File_3_output_after_warm_up[[#This Row],[Daily Output]]</f>
        <v>-4</v>
      </c>
      <c r="E26">
        <f>Table_File_3_output_after_warm_up[[#This Row],[Z = X - Y]]-$D$55</f>
        <v>-3.48</v>
      </c>
      <c r="F26" s="9">
        <f>Table_File_3_output_after_warm_up[[#This Row],[Z - SD]]^2</f>
        <v>12.1104</v>
      </c>
    </row>
    <row r="27" spans="1:6">
      <c r="A27">
        <v>4907</v>
      </c>
      <c r="B27" s="9">
        <f>Table_File_3_output_after_warm_up[[#This Row],[Arena Output]]-A26</f>
        <v>212</v>
      </c>
      <c r="C27" s="7">
        <v>208</v>
      </c>
      <c r="D27">
        <f>Table_File_3_output_after_warm_up[[#This Row],[Actual Production]]-Table_File_3_output_after_warm_up[[#This Row],[Daily Output]]</f>
        <v>-4</v>
      </c>
      <c r="E27">
        <f>Table_File_3_output_after_warm_up[[#This Row],[Z = X - Y]]-$D$55</f>
        <v>-3.48</v>
      </c>
      <c r="F27" s="9">
        <f>Table_File_3_output_after_warm_up[[#This Row],[Z - SD]]^2</f>
        <v>12.1104</v>
      </c>
    </row>
    <row r="28" spans="1:6">
      <c r="A28">
        <v>5119</v>
      </c>
      <c r="B28" s="9">
        <f>Table_File_3_output_after_warm_up[[#This Row],[Arena Output]]-A27</f>
        <v>212</v>
      </c>
      <c r="C28" s="7">
        <v>205</v>
      </c>
      <c r="D28">
        <f>Table_File_3_output_after_warm_up[[#This Row],[Actual Production]]-Table_File_3_output_after_warm_up[[#This Row],[Daily Output]]</f>
        <v>-7</v>
      </c>
      <c r="E28">
        <f>Table_File_3_output_after_warm_up[[#This Row],[Z = X - Y]]-$D$55</f>
        <v>-6.48</v>
      </c>
      <c r="F28" s="9">
        <f>Table_File_3_output_after_warm_up[[#This Row],[Z - SD]]^2</f>
        <v>41.990400000000008</v>
      </c>
    </row>
    <row r="29" spans="1:6">
      <c r="A29">
        <v>5331</v>
      </c>
      <c r="B29" s="9">
        <f>Table_File_3_output_after_warm_up[[#This Row],[Arena Output]]-A28</f>
        <v>212</v>
      </c>
      <c r="C29" s="7">
        <v>212</v>
      </c>
      <c r="D29">
        <f>Table_File_3_output_after_warm_up[[#This Row],[Actual Production]]-Table_File_3_output_after_warm_up[[#This Row],[Daily Output]]</f>
        <v>0</v>
      </c>
      <c r="E29">
        <f>Table_File_3_output_after_warm_up[[#This Row],[Z = X - Y]]-$D$55</f>
        <v>0.52</v>
      </c>
      <c r="F29" s="9">
        <f>Table_File_3_output_after_warm_up[[#This Row],[Z - SD]]^2</f>
        <v>0.27040000000000003</v>
      </c>
    </row>
    <row r="30" spans="1:6">
      <c r="A30">
        <v>5543</v>
      </c>
      <c r="B30" s="9">
        <f>Table_File_3_output_after_warm_up[[#This Row],[Arena Output]]-A29</f>
        <v>212</v>
      </c>
      <c r="C30" s="7">
        <v>213</v>
      </c>
      <c r="D30">
        <f>Table_File_3_output_after_warm_up[[#This Row],[Actual Production]]-Table_File_3_output_after_warm_up[[#This Row],[Daily Output]]</f>
        <v>1</v>
      </c>
      <c r="E30">
        <f>Table_File_3_output_after_warm_up[[#This Row],[Z = X - Y]]-$D$55</f>
        <v>1.52</v>
      </c>
      <c r="F30" s="9">
        <f>Table_File_3_output_after_warm_up[[#This Row],[Z - SD]]^2</f>
        <v>2.3104</v>
      </c>
    </row>
    <row r="31" spans="1:6">
      <c r="A31">
        <v>5756</v>
      </c>
      <c r="B31" s="9">
        <f>Table_File_3_output_after_warm_up[[#This Row],[Arena Output]]-A30</f>
        <v>213</v>
      </c>
      <c r="C31" s="7">
        <v>204</v>
      </c>
      <c r="D31">
        <f>Table_File_3_output_after_warm_up[[#This Row],[Actual Production]]-Table_File_3_output_after_warm_up[[#This Row],[Daily Output]]</f>
        <v>-9</v>
      </c>
      <c r="E31">
        <f>Table_File_3_output_after_warm_up[[#This Row],[Z = X - Y]]-$D$55</f>
        <v>-8.48</v>
      </c>
      <c r="F31" s="9">
        <f>Table_File_3_output_after_warm_up[[#This Row],[Z - SD]]^2</f>
        <v>71.91040000000001</v>
      </c>
    </row>
    <row r="32" spans="1:6">
      <c r="A32">
        <v>5967</v>
      </c>
      <c r="B32" s="9">
        <f>Table_File_3_output_after_warm_up[[#This Row],[Arena Output]]-A31</f>
        <v>211</v>
      </c>
      <c r="C32" s="7">
        <v>211</v>
      </c>
      <c r="D32">
        <f>Table_File_3_output_after_warm_up[[#This Row],[Actual Production]]-Table_File_3_output_after_warm_up[[#This Row],[Daily Output]]</f>
        <v>0</v>
      </c>
      <c r="E32">
        <f>Table_File_3_output_after_warm_up[[#This Row],[Z = X - Y]]-$D$55</f>
        <v>0.52</v>
      </c>
      <c r="F32" s="9">
        <f>Table_File_3_output_after_warm_up[[#This Row],[Z - SD]]^2</f>
        <v>0.27040000000000003</v>
      </c>
    </row>
    <row r="33" spans="1:6">
      <c r="A33">
        <v>6179</v>
      </c>
      <c r="B33" s="9">
        <f>Table_File_3_output_after_warm_up[[#This Row],[Arena Output]]-A32</f>
        <v>212</v>
      </c>
      <c r="C33" s="7">
        <v>203</v>
      </c>
      <c r="D33">
        <f>Table_File_3_output_after_warm_up[[#This Row],[Actual Production]]-Table_File_3_output_after_warm_up[[#This Row],[Daily Output]]</f>
        <v>-9</v>
      </c>
      <c r="E33">
        <f>Table_File_3_output_after_warm_up[[#This Row],[Z = X - Y]]-$D$55</f>
        <v>-8.48</v>
      </c>
      <c r="F33" s="9">
        <f>Table_File_3_output_after_warm_up[[#This Row],[Z - SD]]^2</f>
        <v>71.91040000000001</v>
      </c>
    </row>
    <row r="34" spans="1:6">
      <c r="A34">
        <v>6392</v>
      </c>
      <c r="B34" s="9">
        <f>Table_File_3_output_after_warm_up[[#This Row],[Arena Output]]-A33</f>
        <v>213</v>
      </c>
      <c r="C34" s="7">
        <v>207</v>
      </c>
      <c r="D34">
        <f>Table_File_3_output_after_warm_up[[#This Row],[Actual Production]]-Table_File_3_output_after_warm_up[[#This Row],[Daily Output]]</f>
        <v>-6</v>
      </c>
      <c r="E34">
        <f>Table_File_3_output_after_warm_up[[#This Row],[Z = X - Y]]-$D$55</f>
        <v>-5.48</v>
      </c>
      <c r="F34" s="9">
        <f>Table_File_3_output_after_warm_up[[#This Row],[Z - SD]]^2</f>
        <v>30.030400000000004</v>
      </c>
    </row>
    <row r="35" spans="1:6">
      <c r="A35">
        <v>6605</v>
      </c>
      <c r="B35" s="9">
        <f>Table_File_3_output_after_warm_up[[#This Row],[Arena Output]]-A34</f>
        <v>213</v>
      </c>
      <c r="C35" s="7">
        <v>212</v>
      </c>
      <c r="D35">
        <f>Table_File_3_output_after_warm_up[[#This Row],[Actual Production]]-Table_File_3_output_after_warm_up[[#This Row],[Daily Output]]</f>
        <v>-1</v>
      </c>
      <c r="E35">
        <f>Table_File_3_output_after_warm_up[[#This Row],[Z = X - Y]]-$D$55</f>
        <v>-0.48</v>
      </c>
      <c r="F35" s="9">
        <f>Table_File_3_output_after_warm_up[[#This Row],[Z - SD]]^2</f>
        <v>0.23039999999999999</v>
      </c>
    </row>
    <row r="36" spans="1:6">
      <c r="A36">
        <v>6816</v>
      </c>
      <c r="B36" s="9">
        <f>Table_File_3_output_after_warm_up[[#This Row],[Arena Output]]-A35</f>
        <v>211</v>
      </c>
      <c r="C36" s="7">
        <v>213</v>
      </c>
      <c r="D36">
        <f>Table_File_3_output_after_warm_up[[#This Row],[Actual Production]]-Table_File_3_output_after_warm_up[[#This Row],[Daily Output]]</f>
        <v>2</v>
      </c>
      <c r="E36">
        <f>Table_File_3_output_after_warm_up[[#This Row],[Z = X - Y]]-$D$55</f>
        <v>2.52</v>
      </c>
      <c r="F36" s="9">
        <f>Table_File_3_output_after_warm_up[[#This Row],[Z - SD]]^2</f>
        <v>6.3504000000000005</v>
      </c>
    </row>
    <row r="37" spans="1:6">
      <c r="A37">
        <v>7028</v>
      </c>
      <c r="B37" s="9">
        <f>Table_File_3_output_after_warm_up[[#This Row],[Arena Output]]-A36</f>
        <v>212</v>
      </c>
      <c r="C37" s="7">
        <v>205</v>
      </c>
      <c r="D37">
        <f>Table_File_3_output_after_warm_up[[#This Row],[Actual Production]]-Table_File_3_output_after_warm_up[[#This Row],[Daily Output]]</f>
        <v>-7</v>
      </c>
      <c r="E37">
        <f>Table_File_3_output_after_warm_up[[#This Row],[Z = X - Y]]-$D$55</f>
        <v>-6.48</v>
      </c>
      <c r="F37" s="9">
        <f>Table_File_3_output_after_warm_up[[#This Row],[Z - SD]]^2</f>
        <v>41.990400000000008</v>
      </c>
    </row>
    <row r="38" spans="1:6">
      <c r="A38">
        <v>7241</v>
      </c>
      <c r="B38" s="9">
        <f>Table_File_3_output_after_warm_up[[#This Row],[Arena Output]]-A37</f>
        <v>213</v>
      </c>
      <c r="C38" s="7">
        <v>206</v>
      </c>
      <c r="D38">
        <f>Table_File_3_output_after_warm_up[[#This Row],[Actual Production]]-Table_File_3_output_after_warm_up[[#This Row],[Daily Output]]</f>
        <v>-7</v>
      </c>
      <c r="E38">
        <f>Table_File_3_output_after_warm_up[[#This Row],[Z = X - Y]]-$D$55</f>
        <v>-6.48</v>
      </c>
      <c r="F38" s="9">
        <f>Table_File_3_output_after_warm_up[[#This Row],[Z - SD]]^2</f>
        <v>41.990400000000008</v>
      </c>
    </row>
    <row r="39" spans="1:6">
      <c r="A39">
        <v>7453</v>
      </c>
      <c r="B39" s="9">
        <f>Table_File_3_output_after_warm_up[[#This Row],[Arena Output]]-A38</f>
        <v>212</v>
      </c>
      <c r="C39" s="7">
        <v>209</v>
      </c>
      <c r="D39">
        <f>Table_File_3_output_after_warm_up[[#This Row],[Actual Production]]-Table_File_3_output_after_warm_up[[#This Row],[Daily Output]]</f>
        <v>-3</v>
      </c>
      <c r="E39">
        <f>Table_File_3_output_after_warm_up[[#This Row],[Z = X - Y]]-$D$55</f>
        <v>-2.48</v>
      </c>
      <c r="F39" s="9">
        <f>Table_File_3_output_after_warm_up[[#This Row],[Z - SD]]^2</f>
        <v>6.1504000000000003</v>
      </c>
    </row>
    <row r="40" spans="1:6">
      <c r="A40">
        <v>7664</v>
      </c>
      <c r="B40" s="9">
        <f>Table_File_3_output_after_warm_up[[#This Row],[Arena Output]]-A39</f>
        <v>211</v>
      </c>
      <c r="C40" s="7">
        <v>208</v>
      </c>
      <c r="D40">
        <f>Table_File_3_output_after_warm_up[[#This Row],[Actual Production]]-Table_File_3_output_after_warm_up[[#This Row],[Daily Output]]</f>
        <v>-3</v>
      </c>
      <c r="E40">
        <f>Table_File_3_output_after_warm_up[[#This Row],[Z = X - Y]]-$D$55</f>
        <v>-2.48</v>
      </c>
      <c r="F40" s="9">
        <f>Table_File_3_output_after_warm_up[[#This Row],[Z - SD]]^2</f>
        <v>6.1504000000000003</v>
      </c>
    </row>
    <row r="41" spans="1:6">
      <c r="A41">
        <v>7876</v>
      </c>
      <c r="B41" s="9">
        <f>Table_File_3_output_after_warm_up[[#This Row],[Arena Output]]-A40</f>
        <v>212</v>
      </c>
      <c r="C41" s="7">
        <v>212</v>
      </c>
      <c r="D41">
        <f>Table_File_3_output_after_warm_up[[#This Row],[Actual Production]]-Table_File_3_output_after_warm_up[[#This Row],[Daily Output]]</f>
        <v>0</v>
      </c>
      <c r="E41">
        <f>Table_File_3_output_after_warm_up[[#This Row],[Z = X - Y]]-$D$55</f>
        <v>0.52</v>
      </c>
      <c r="F41" s="9">
        <f>Table_File_3_output_after_warm_up[[#This Row],[Z - SD]]^2</f>
        <v>0.27040000000000003</v>
      </c>
    </row>
    <row r="42" spans="1:6">
      <c r="A42">
        <v>8090</v>
      </c>
      <c r="B42" s="9">
        <f>Table_File_3_output_after_warm_up[[#This Row],[Arena Output]]-A41</f>
        <v>214</v>
      </c>
      <c r="C42" s="7">
        <v>207</v>
      </c>
      <c r="D42">
        <f>Table_File_3_output_after_warm_up[[#This Row],[Actual Production]]-Table_File_3_output_after_warm_up[[#This Row],[Daily Output]]</f>
        <v>-7</v>
      </c>
      <c r="E42">
        <f>Table_File_3_output_after_warm_up[[#This Row],[Z = X - Y]]-$D$55</f>
        <v>-6.48</v>
      </c>
      <c r="F42" s="9">
        <f>Table_File_3_output_after_warm_up[[#This Row],[Z - SD]]^2</f>
        <v>41.990400000000008</v>
      </c>
    </row>
    <row r="43" spans="1:6">
      <c r="A43">
        <v>8302</v>
      </c>
      <c r="B43" s="9">
        <f>Table_File_3_output_after_warm_up[[#This Row],[Arena Output]]-A42</f>
        <v>212</v>
      </c>
      <c r="C43" s="7">
        <v>205</v>
      </c>
      <c r="D43">
        <f>Table_File_3_output_after_warm_up[[#This Row],[Actual Production]]-Table_File_3_output_after_warm_up[[#This Row],[Daily Output]]</f>
        <v>-7</v>
      </c>
      <c r="E43">
        <f>Table_File_3_output_after_warm_up[[#This Row],[Z = X - Y]]-$D$55</f>
        <v>-6.48</v>
      </c>
      <c r="F43" s="9">
        <f>Table_File_3_output_after_warm_up[[#This Row],[Z - SD]]^2</f>
        <v>41.990400000000008</v>
      </c>
    </row>
    <row r="44" spans="1:6">
      <c r="A44">
        <v>8514</v>
      </c>
      <c r="B44" s="9">
        <f>Table_File_3_output_after_warm_up[[#This Row],[Arena Output]]-A43</f>
        <v>212</v>
      </c>
      <c r="C44" s="7">
        <v>208</v>
      </c>
      <c r="D44">
        <f>Table_File_3_output_after_warm_up[[#This Row],[Actual Production]]-Table_File_3_output_after_warm_up[[#This Row],[Daily Output]]</f>
        <v>-4</v>
      </c>
      <c r="E44">
        <f>Table_File_3_output_after_warm_up[[#This Row],[Z = X - Y]]-$D$55</f>
        <v>-3.48</v>
      </c>
      <c r="F44" s="9">
        <f>Table_File_3_output_after_warm_up[[#This Row],[Z - SD]]^2</f>
        <v>12.1104</v>
      </c>
    </row>
    <row r="45" spans="1:6">
      <c r="A45">
        <v>8727</v>
      </c>
      <c r="B45" s="9">
        <f>Table_File_3_output_after_warm_up[[#This Row],[Arena Output]]-A44</f>
        <v>213</v>
      </c>
      <c r="C45" s="7">
        <v>205</v>
      </c>
      <c r="D45">
        <f>Table_File_3_output_after_warm_up[[#This Row],[Actual Production]]-Table_File_3_output_after_warm_up[[#This Row],[Daily Output]]</f>
        <v>-8</v>
      </c>
      <c r="E45">
        <f>Table_File_3_output_after_warm_up[[#This Row],[Z = X - Y]]-$D$55</f>
        <v>-7.48</v>
      </c>
      <c r="F45" s="9">
        <f>Table_File_3_output_after_warm_up[[#This Row],[Z - SD]]^2</f>
        <v>55.950400000000009</v>
      </c>
    </row>
    <row r="46" spans="1:6">
      <c r="A46">
        <v>8938</v>
      </c>
      <c r="B46" s="9">
        <f>Table_File_3_output_after_warm_up[[#This Row],[Arena Output]]-A45</f>
        <v>211</v>
      </c>
      <c r="C46" s="7">
        <v>207</v>
      </c>
      <c r="D46">
        <f>Table_File_3_output_after_warm_up[[#This Row],[Actual Production]]-Table_File_3_output_after_warm_up[[#This Row],[Daily Output]]</f>
        <v>-4</v>
      </c>
      <c r="E46">
        <f>Table_File_3_output_after_warm_up[[#This Row],[Z = X - Y]]-$D$55</f>
        <v>-3.48</v>
      </c>
      <c r="F46" s="9">
        <f>Table_File_3_output_after_warm_up[[#This Row],[Z - SD]]^2</f>
        <v>12.1104</v>
      </c>
    </row>
    <row r="47" spans="1:6">
      <c r="A47">
        <v>9150</v>
      </c>
      <c r="B47" s="9">
        <f>Table_File_3_output_after_warm_up[[#This Row],[Arena Output]]-A46</f>
        <v>212</v>
      </c>
      <c r="C47" s="7">
        <v>212</v>
      </c>
      <c r="D47">
        <f>Table_File_3_output_after_warm_up[[#This Row],[Actual Production]]-Table_File_3_output_after_warm_up[[#This Row],[Daily Output]]</f>
        <v>0</v>
      </c>
      <c r="E47">
        <f>Table_File_3_output_after_warm_up[[#This Row],[Z = X - Y]]-$D$55</f>
        <v>0.52</v>
      </c>
      <c r="F47" s="9">
        <f>Table_File_3_output_after_warm_up[[#This Row],[Z - SD]]^2</f>
        <v>0.27040000000000003</v>
      </c>
    </row>
    <row r="48" spans="1:6">
      <c r="A48">
        <v>9362</v>
      </c>
      <c r="B48" s="9">
        <f>Table_File_3_output_after_warm_up[[#This Row],[Arena Output]]-A47</f>
        <v>212</v>
      </c>
      <c r="C48" s="7">
        <v>205</v>
      </c>
      <c r="D48">
        <f>Table_File_3_output_after_warm_up[[#This Row],[Actual Production]]-Table_File_3_output_after_warm_up[[#This Row],[Daily Output]]</f>
        <v>-7</v>
      </c>
      <c r="E48">
        <f>Table_File_3_output_after_warm_up[[#This Row],[Z = X - Y]]-$D$55</f>
        <v>-6.48</v>
      </c>
      <c r="F48" s="9">
        <f>Table_File_3_output_after_warm_up[[#This Row],[Z - SD]]^2</f>
        <v>41.990400000000008</v>
      </c>
    </row>
    <row r="49" spans="1:6">
      <c r="A49">
        <v>9575</v>
      </c>
      <c r="B49" s="9">
        <f>Table_File_3_output_after_warm_up[[#This Row],[Arena Output]]-A48</f>
        <v>213</v>
      </c>
      <c r="C49" s="7">
        <v>211</v>
      </c>
      <c r="D49">
        <f>Table_File_3_output_after_warm_up[[#This Row],[Actual Production]]-Table_File_3_output_after_warm_up[[#This Row],[Daily Output]]</f>
        <v>-2</v>
      </c>
      <c r="E49">
        <f>Table_File_3_output_after_warm_up[[#This Row],[Z = X - Y]]-$D$55</f>
        <v>-1.48</v>
      </c>
      <c r="F49" s="9">
        <f>Table_File_3_output_after_warm_up[[#This Row],[Z - SD]]^2</f>
        <v>2.1903999999999999</v>
      </c>
    </row>
    <row r="50" spans="1:6">
      <c r="A50">
        <v>9788</v>
      </c>
      <c r="B50" s="9">
        <f>Table_File_3_output_after_warm_up[[#This Row],[Arena Output]]-A49</f>
        <v>213</v>
      </c>
      <c r="C50" s="7">
        <v>208</v>
      </c>
      <c r="D50">
        <f>Table_File_3_output_after_warm_up[[#This Row],[Actual Production]]-Table_File_3_output_after_warm_up[[#This Row],[Daily Output]]</f>
        <v>-5</v>
      </c>
      <c r="E50">
        <f>Table_File_3_output_after_warm_up[[#This Row],[Z = X - Y]]-$D$55</f>
        <v>-4.4800000000000004</v>
      </c>
      <c r="F50" s="9">
        <f>Table_File_3_output_after_warm_up[[#This Row],[Z - SD]]^2</f>
        <v>20.070400000000003</v>
      </c>
    </row>
    <row r="51" spans="1:6">
      <c r="A51">
        <v>9999</v>
      </c>
      <c r="B51" s="9">
        <f>Table_File_3_output_after_warm_up[[#This Row],[Arena Output]]-A50</f>
        <v>211</v>
      </c>
      <c r="C51" s="7">
        <v>204</v>
      </c>
      <c r="D51">
        <f>Table_File_3_output_after_warm_up[[#This Row],[Actual Production]]-Table_File_3_output_after_warm_up[[#This Row],[Daily Output]]</f>
        <v>-7</v>
      </c>
      <c r="E51">
        <f>Table_File_3_output_after_warm_up[[#This Row],[Z = X - Y]]-$D$55</f>
        <v>-6.48</v>
      </c>
      <c r="F51" s="9">
        <f>Table_File_3_output_after_warm_up[[#This Row],[Z - SD]]^2</f>
        <v>41.990400000000008</v>
      </c>
    </row>
    <row r="52" spans="1:6">
      <c r="A52">
        <v>10212</v>
      </c>
      <c r="B52" s="9">
        <f>Table_File_3_output_after_warm_up[[#This Row],[Arena Output]]-A51</f>
        <v>213</v>
      </c>
      <c r="C52" s="7">
        <v>207</v>
      </c>
      <c r="D52">
        <f>Table_File_3_output_after_warm_up[[#This Row],[Actual Production]]-Table_File_3_output_after_warm_up[[#This Row],[Daily Output]]</f>
        <v>-6</v>
      </c>
      <c r="E52">
        <f>Table_File_3_output_after_warm_up[[#This Row],[Z = X - Y]]-$D$55</f>
        <v>-5.48</v>
      </c>
      <c r="F52" s="9">
        <f>Table_File_3_output_after_warm_up[[#This Row],[Z - SD]]^2</f>
        <v>30.030400000000004</v>
      </c>
    </row>
    <row r="53" spans="1:6">
      <c r="A53">
        <v>10424</v>
      </c>
      <c r="B53" s="9">
        <f>Table_File_3_output_after_warm_up[[#This Row],[Arena Output]]-A52</f>
        <v>212</v>
      </c>
      <c r="C53" s="7">
        <v>203</v>
      </c>
      <c r="D53">
        <f>Table_File_3_output_after_warm_up[[#This Row],[Actual Production]]-Table_File_3_output_after_warm_up[[#This Row],[Daily Output]]</f>
        <v>-9</v>
      </c>
      <c r="E53">
        <f>Table_File_3_output_after_warm_up[[#This Row],[Z = X - Y]]-$D$55</f>
        <v>-8.48</v>
      </c>
      <c r="F53" s="9">
        <f>Table_File_3_output_after_warm_up[[#This Row],[Z - SD]]^2</f>
        <v>71.91040000000001</v>
      </c>
    </row>
    <row r="55" spans="1:6">
      <c r="D55">
        <f>(SUM(D4:D53))/50</f>
        <v>-0.52</v>
      </c>
      <c r="F55">
        <f>SUM(F3:F53)</f>
        <v>35502.750400000004</v>
      </c>
    </row>
    <row r="57" spans="1:6">
      <c r="F57">
        <f>F55/(50*49)</f>
        <v>14.490918530612246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095E-FAD6-4C68-ACB1-5389E1A7EF96}">
  <dimension ref="A1"/>
  <sheetViews>
    <sheetView workbookViewId="0"/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m 7 m 7 V l P M Z F S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T M z E w 0 T O w 0 Y c J 2 v h m 5 i E U G A E d D J J F E r R x L s 0 p K S 1 K t U v N 0 3 V 3 s t G H c W 3 0 o X 6 w A w B Q S w M E F A A C A A g A m 7 m 7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J u 5 u 1 b M v i b / x A E A A F o J A A A T A B w A R m 9 y b X V s Y X M v U 2 V j d G l v b j E u b S C i G A A o o B Q A A A A A A A A A A A A A A A A A A A A A A A A A A A D t k 0 1 v 2 z A M h u 8 G 8 h 8 I 9 5 I A h l G n 7 T C s 8 K F z U n S H 7 s v Z q d 5 B s 9 l W r S w Z E p U l D f L f R 8 c e W q w p 9 o U B w V A f Z I k k y J d 8 J I c l S a M h 7 / 7 J c R C 4 a 2 G x g r 3 w 0 l g 4 2 o d K L B 3 M h Z K V F G 1 M C C k o p E E A / O X G 2 x L Z k r l 5 P D G l r 1 H T 8 F Q q j D O j i Q 9 u G G a v i k 8 O r S t e o 7 4 R t d Q w v Z O 3 W E z Q 3 Z J p i v O T f D b 9 m B f n C U z 8 Q m K N 4 H h x Z D l G u t I i I U z n n A x y W X u 1 k V G 8 t + a G V U N p K k R 0 x R N y Y 1 p Q O I o u J q h k L Q l t G k Z h B J l R v t Y u H U c w 1 Z x C 6 q s 0 G R / x 8 Y M 3 h D k t F a b 3 2 / i t 0 f h 5 F H V d 7 4 V c v G Z f B W c o K m 6 t H c p M f O H A 3 t P b h 9 2 A I r j o 7 S d K 5 a V Q w r q U r H + Y M r s W + o o z z p Y N 3 q e b W a E d t 1 Z 3 g l u n G 2 6 p H 6 1 W 4 T t P j S d u 7 o 2 m F 4 d x G 7 u O Y B W y h X g P h A t a r 0 e D Q O q t R R / C b x F C s q u s O 3 X P a P 8 c 7 R j a 9 5 L s H x y C 6 X L v M u p H a p / R / w X 6 C F 6 C x U b J c j P y z W y / C l u D b 6 B B K 0 2 1 2 5 f h 5 / r / z f X 4 D Z b 9 B W F 8 n T V 5 z K 9 z j H 8 Z 4 y A Y / A D y o H 8 M I C 6 5 x e 8 j 2 G l 2 2 y X / j 7 i + A V B L A Q I t A B Q A A g A I A J u 5 u 1 Z T z G R U p w A A A P c A A A A S A A A A A A A A A A A A A A A A A A A A A A B D b 2 5 m a W c v U G F j a 2 F n Z S 5 4 b W x Q S w E C L Q A U A A I A C A C b u b t W U 3 I 4 L J s A A A D h A A A A E w A A A A A A A A A A A A A A A A D z A A A A W 0 N v b n R l b n R f V H l w Z X N d L n h t b F B L A Q I t A B Q A A g A I A J u 5 u 1 b M v i b / x A E A A F o J A A A T A A A A A A A A A A A A A A A A A N s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o A A A A A A A A I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Z v c i U y M D U w J T I w Z G F 5 c y U y M H Z h b G l k a W F 0 a W 9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A 4 O j U 1 O j A 1 L j I z N D A x M D V a I i A v P j x F b n R y e S B U e X B l P S J G a W x s Q 2 9 s d W 1 u V H l w Z X M i I F Z h b H V l P S J z Q X d Z P S I g L z 4 8 R W 5 0 c n k g V H l w Z T 0 i R m l s b E N v b H V t b k 5 h b W V z I i B W Y W x 1 Z T 0 i c 1 s m c X V v d D t P d X R w d X Q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I D U w I G R h e X M g d m F s a W R p Y X R p b 2 4 v Q X V 0 b 1 J l b W 9 2 Z W R D b 2 x 1 b W 5 z M S 5 7 T 3 V 0 c H V 0 L D B 9 J n F 1 b 3 Q 7 L C Z x d W 9 0 O 1 N l Y 3 R p b 2 4 x L 2 Z v c i A 1 M C B k Y X l z I H Z h b G l k a W F 0 a W 9 u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I D U w I G R h e X M g d m F s a W R p Y X R p b 2 4 v Q X V 0 b 1 J l b W 9 2 Z W R D b 2 x 1 b W 5 z M S 5 7 T 3 V 0 c H V 0 L D B 9 J n F 1 b 3 Q 7 L C Z x d W 9 0 O 1 N l Y 3 R p b 2 4 x L 2 Z v c i A 1 M C B k Y X l z I H Z h b G l k a W F 0 a W 9 u L 0 F 1 d G 9 S Z W 1 v d m V k Q 2 9 s d W 1 u c z E u e 0 N v b H V t b j E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x l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w O T o z M j o x N i 4 3 M D I y N T g 5 W i I g L z 4 8 R W 5 0 c n k g V H l w Z T 0 i R m l s b E N v b H V t b l R 5 c G V z I i B W Y W x 1 Z T 0 i c 0 F 3 W T 0 i I C 8 + P E V u d H J 5 I F R 5 c G U 9 I k Z p b G x D b 2 x 1 b W 5 O Y W 1 l c y I g V m F s d W U 9 I n N b J n F 1 b 3 Q 7 T 3 V 0 c H V 0 J n F 1 b 3 Q 7 L C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G U g M S 9 B d X R v U m V t b 3 Z l Z E N v b H V t b n M x L n t P d X R w d X Q s M H 0 m c X V v d D s s J n F 1 b 3 Q 7 U 2 V j d G l v b j E v R m l s Z S A x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l s Z S A x L 0 F 1 d G 9 S Z W 1 v d m V k Q 2 9 s d W 1 u c z E u e 0 9 1 d H B 1 d C w w f S Z x d W 9 0 O y w m c X V v d D t T Z W N 0 a W 9 u M S 9 G a W x l I D E v Q X V 0 b 1 J l b W 9 2 Z W R D b 2 x 1 b W 5 z M S 5 7 Q 2 9 s d W 1 u M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G U l M j A y J T I w Z m 9 y J T I w M T A z N C U y M G 9 1 d H B 1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A 5 O j M 4 O j E 2 L j M w M j Q y M D F a I i A v P j x F b n R y e S B U e X B l P S J G a W x s Q 2 9 s d W 1 u V H l w Z X M i I F Z h b H V l P S J z Q X d Z P S I g L z 4 8 R W 5 0 c n k g V H l w Z T 0 i R m l s b E N v b H V t b k 5 h b W V z I i B W Y W x 1 Z T 0 i c 1 s m c X V v d D t P d X R w d X Q m c X V v d D s s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Z S A y I G Z v c i A x M D M 0 I G 9 1 d H B 1 d C 9 B d X R v U m V t b 3 Z l Z E N v b H V t b n M x L n t P d X R w d X Q s M H 0 m c X V v d D s s J n F 1 b 3 Q 7 U 2 V j d G l v b j E v R m l s Z S A y I G Z v c i A x M D M 0 I G 9 1 d H B 1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p b G U g M i B m b 3 I g M T A z N C B v d X R w d X Q v Q X V 0 b 1 J l b W 9 2 Z W R D b 2 x 1 b W 5 z M S 5 7 T 3 V 0 c H V 0 L D B 9 J n F 1 b 3 Q 7 L C Z x d W 9 0 O 1 N l Y 3 R p b 2 4 x L 0 Z p b G U g M i B m b 3 I g M T A z N C B v d X R w d X Q v Q X V 0 b 1 J l b W 9 2 Z W R D b 2 x 1 b W 5 z M S 5 7 Q 2 9 s d W 1 u M S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0 Z p b G V f M l 9 m b 3 J f M T A z N F 9 v d X R w d X Q i I C 8 + P C 9 T d G F i b G V F b n R y a W V z P j w v S X R l b T 4 8 S X R l b T 4 8 S X R l b U x v Y 2 F 0 a W 9 u P j x J d G V t V H l w Z T 5 G b 3 J t d W x h P C 9 J d G V t V H l w Z T 4 8 S X R l b V B h d G g + U 2 V j d G l v b j E v R m l s Z S U y M D I l M k M l M j A 4 J T I w c m V w b G l j Y X R p b 2 4 l M j B m b 3 I l M j B 3 Y X J t J T I w d X A l M j B w Z X J p b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k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d U M T A 6 M D A 6 M T c u N j M y O T A 4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Z S A y L C A 4 I H J l c G x p Y 2 F 0 a W 9 u I G Z v c i B 3 Y X J t I H V w I H B l c m l v Z C 9 B d X R v U m V t b 3 Z l Z E N v b H V t b n M x L n t D b 2 x 1 b W 4 x L D B 9 J n F 1 b 3 Q 7 L C Z x d W 9 0 O 1 N l Y 3 R p b 2 4 x L 0 Z p b G U g M i w g O C B y Z X B s a W N h d G l v b i B m b 3 I g d 2 F y b S B 1 c C B w Z X J p b 2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a W x l I D I s I D g g c m V w b G l j Y X R p b 2 4 g Z m 9 y I H d h c m 0 g d X A g c G V y a W 9 k L 0 F 1 d G 9 S Z W 1 v d m V k Q 2 9 s d W 1 u c z E u e 0 N v b H V t b j E s M H 0 m c X V v d D s s J n F 1 b 3 Q 7 U 2 V j d G l v b j E v R m l s Z S A y L C A 4 I H J l c G x p Y 2 F 0 a W 9 u I G Z v c i B 3 Y X J t I H V w I H B l c m l v Z C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m l s Z V 8 y X 1 8 4 X 3 J l c G x p Y 2 F 0 a W 9 u X 2 Z v c l 9 3 Y X J t X 3 V w X 3 B l c m l v Z C I g L z 4 8 L 1 N 0 Y W J s Z U V u d H J p Z X M + P C 9 J d G V t P j x J d G V t P j x J d G V t T G 9 j Y X R p b 2 4 + P E l 0 Z W 1 U e X B l P k Z v c m 1 1 b G E 8 L 0 l 0 Z W 1 U e X B l P j x J d G V t U G F 0 a D 5 T Z W N 0 a W 9 u M S 9 m b 3 I l M j A 1 M C U y M G R h e X M l M j B 2 Y W x p Z G l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I l M j A 1 M C U y M G R h e X M l M j B 2 Y W x p Z G l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I l M j A 1 M C U y M G R h e X M l M j B 2 Y W x p Z G l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D I l M j B m b 3 I l M j A x M D M 0 J T I w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A y J T I w Z m 9 y J T I w M T A z N C U y M G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i U y M G Z v c i U y M D E w M z Q l M j B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i U y Q y U y M D g l M j B y Z X B s a W N h d G l v b i U y M G Z v c i U y M H d h c m 0 l M j B 1 c C U y M H B l c m l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i U y Q y U y M D g l M j B y Z X B s a W N h d G l v b i U y M G Z v c i U y M H d h c m 0 l M j B 1 c C U y M H B l c m l v Z C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y U y M G 9 1 d H B 1 d C U y M G F m d G V y J T I w d 2 F y b S U y M H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R m l s Z V 8 z X 2 9 1 d H B 1 d F 9 h Z n R l c l 9 3 Y X J t X 3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I x O j E y O j U 1 L j E y N j Y z O D Z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l I D M g b 3 V 0 c H V 0 I G F m d G V y I H d h c m 0 g d X A v Q X V 0 b 1 J l b W 9 2 Z W R D b 2 x 1 b W 5 z M S 5 7 Q 2 9 s d W 1 u M S w w f S Z x d W 9 0 O y w m c X V v d D t T Z W N 0 a W 9 u M S 9 G a W x l I D M g b 3 V 0 c H V 0 I G F m d G V y I H d h c m 0 g d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a W x l I D M g b 3 V 0 c H V 0 I G F m d G V y I H d h c m 0 g d X A v Q X V 0 b 1 J l b W 9 2 Z W R D b 2 x 1 b W 5 z M S 5 7 Q 2 9 s d W 1 u M S w w f S Z x d W 9 0 O y w m c X V v d D t T Z W N 0 a W 9 u M S 9 G a W x l I D M g b 3 V 0 c H V 0 I G F m d G V y I H d h c m 0 g d X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Z S U y M D M l M j B v d X R w d X Q l M j B h Z n R l c i U y M H d h c m 0 l M j B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M y U y M G 9 1 d H B 1 d C U y M G F m d G V y J T I w d 2 F y b S U y M H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d 2 9 7 s 1 / + N J v d p u S O 3 C 4 F 0 A A A A A A g A A A A A A E G Y A A A A B A A A g A A A A q 0 P / X U T W i l Z G j 9 3 q R f 7 k w X l x u 7 z j j 6 z b n A K n l J I h J 9 4 A A A A A D o A A A A A C A A A g A A A A Y Q d a l P h C K B I + k J h m Z n A 8 z n h v W q t q L T 4 d E u 0 8 v o 5 / d L V Q A A A A 9 h j M D j 3 k r J f c L u + g W X a C v / 6 u s U A j X C i 8 0 x P / c S g 3 d W m 9 F H D n 8 D M i 6 0 1 R 6 a F q I 3 c 6 m w u j 4 X m S V U S g + P H 2 R g b M V c r p f 7 A s q o J + 7 U a E x 7 P r C O h A A A A A f 9 y i w 8 G V o 3 I 0 T N S 3 Y x h Y m s c F B e c K B t W 8 P D n / y Y T / O W 3 p V e g N N b V M i h A W w x h g m d Q N l U 9 x y E p d L M o L e Y 4 V + 7 v e 3 w = = < / D a t a M a s h u p > 
</file>

<file path=customXml/itemProps1.xml><?xml version="1.0" encoding="utf-8"?>
<ds:datastoreItem xmlns:ds="http://schemas.openxmlformats.org/officeDocument/2006/customXml" ds:itemID="{D39292E2-01E9-4FD8-80BE-1E73427ED6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Warm-Up Period</vt:lpstr>
      <vt:lpstr>Model Validation</vt:lpstr>
      <vt:lpstr>Validation after Warm 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Ojeda</dc:creator>
  <cp:lastModifiedBy>Benjamin Ezike</cp:lastModifiedBy>
  <dcterms:created xsi:type="dcterms:W3CDTF">2023-05-22T11:18:10Z</dcterms:created>
  <dcterms:modified xsi:type="dcterms:W3CDTF">2023-05-27T23:20:19Z</dcterms:modified>
</cp:coreProperties>
</file>